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rekening budget" sheetId="1" r:id="rId1"/>
    <sheet name="Tabellen" sheetId="2" r:id="rId2"/>
    <sheet name="Toelichting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<sst xmlns="http://schemas.openxmlformats.org/spreadsheetml/2006/main" count="97" uniqueCount="68">
  <si>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vast bedrag per school</t>
  </si>
  <si>
    <t>bedrag per leerling</t>
  </si>
  <si>
    <t>kleinescholentoeslag</t>
  </si>
  <si>
    <t>Basisschool</t>
  </si>
  <si>
    <t>SBO</t>
  </si>
  <si>
    <t>(V)SO</t>
  </si>
  <si>
    <t>vast</t>
  </si>
  <si>
    <t>per leerling</t>
  </si>
  <si>
    <t>Bestuur:</t>
  </si>
  <si>
    <t>Totaal aantal scholen:</t>
  </si>
  <si>
    <t>Totaal aantal leerlingen:</t>
  </si>
  <si>
    <t>Scholen met minder dan 145 leerlingen:</t>
  </si>
  <si>
    <t>leerlingen</t>
  </si>
  <si>
    <t>11AA</t>
  </si>
  <si>
    <t>KST</t>
  </si>
  <si>
    <t>Basisscholen</t>
  </si>
  <si>
    <t>Totaal Budget</t>
  </si>
  <si>
    <t>12AA</t>
  </si>
  <si>
    <t>13AA</t>
  </si>
  <si>
    <t>14AA</t>
  </si>
  <si>
    <t>15AA</t>
  </si>
  <si>
    <t>16AA</t>
  </si>
  <si>
    <t>17AA</t>
  </si>
  <si>
    <t>Raming Budget</t>
  </si>
  <si>
    <t>Speciale basisscholen</t>
  </si>
  <si>
    <t>St PO Ydam</t>
  </si>
  <si>
    <t>Toelichting</t>
  </si>
  <si>
    <t xml:space="preserve">Het model is beveiligd met het wachtwoord: vosabb onder Extra/Beveiliging/Blad beveiligen. </t>
  </si>
  <si>
    <t>Desgewenst kunt u het model dus aanpassen, maar kennis van Excel is dan wel vereist.</t>
  </si>
  <si>
    <t>Algemeen</t>
  </si>
  <si>
    <t>Gele velden</t>
  </si>
  <si>
    <t>Invoer is mogelijk op alle gele velden in het programma, de overige zijn beveiligd.</t>
  </si>
  <si>
    <t>Reacties</t>
  </si>
  <si>
    <t xml:space="preserve">Voor reacties op dit programma houden we ons aanbevolen. </t>
  </si>
  <si>
    <t>Reacties graag naar:</t>
  </si>
  <si>
    <t>Bé Keizer (tel.: 0348-405251) e-mail: BKeizer@vosabb.nl</t>
  </si>
  <si>
    <t>Totaal basisscholen</t>
  </si>
  <si>
    <t>Totaal SBO</t>
  </si>
  <si>
    <t>Totaal (V)SO</t>
  </si>
  <si>
    <t xml:space="preserve">Helpdesk VOS/ABB (tel.: 0348-405250) e-mail: helpdesk@vosabb.nl of </t>
  </si>
  <si>
    <t>Brin nr:</t>
  </si>
  <si>
    <t>Totaal:</t>
  </si>
  <si>
    <t>Totaal KleineScholenToeslag:</t>
  </si>
  <si>
    <t>Berekening KleineScholenToeslag Basisscholen</t>
  </si>
  <si>
    <t>18AA</t>
  </si>
  <si>
    <t>19AA</t>
  </si>
  <si>
    <t>20AA</t>
  </si>
  <si>
    <t>21AA</t>
  </si>
  <si>
    <t>22AA</t>
  </si>
  <si>
    <t>23AA</t>
  </si>
  <si>
    <t>24AA</t>
  </si>
  <si>
    <t>25AA</t>
  </si>
  <si>
    <t>26AA</t>
  </si>
  <si>
    <t>27AA</t>
  </si>
  <si>
    <t>De bedragen voor de latere jaren zijn voorlopig en worden jaarlijks definitief gepubliceerd.</t>
  </si>
  <si>
    <t>08/09</t>
  </si>
  <si>
    <t>09/10</t>
  </si>
  <si>
    <t>met het oog op de invoering van de lumpsumbekostiging per 1 augustus 2006.</t>
  </si>
  <si>
    <t>In deze speciale applicatie worden de Budgetten Bestuur en Management van drie schoolsoorten: basisschool, speciale school</t>
  </si>
  <si>
    <t xml:space="preserve">voor basisonderwijs en scholen voor (V)SO, berekend op bestuursniveau. </t>
  </si>
  <si>
    <t>afronding uitkomst op hele euro's</t>
  </si>
  <si>
    <t>10/11</t>
  </si>
  <si>
    <t>Met ingang van 1 augustus 2004 is het Budget Bestuur en Management toegekend aan de WPO-, WEC-scholen</t>
  </si>
  <si>
    <t>1 okt. 2007</t>
  </si>
  <si>
    <t>11/12</t>
  </si>
  <si>
    <t>De indexering van de bedragen is met ingang van het schooljaar 2008-2009 gaan gelden.</t>
  </si>
  <si>
    <t>versie c</t>
  </si>
  <si>
    <t>De bedragen zijn nu voor 2008-2009 vastgesteld, conform de publicatie van Cfi van 31 augustus 2008.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</si>
</sst>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0_-"/>
    <numFmt numFmtId="173" formatCode="#,##0_-"/>
    <numFmt numFmtId="174" formatCode="&quot;€&quot;\ #,##0.00_-"/>
    <numFmt numFmtId="175" formatCode="_-[$€-2]\ * #,##0.00_-;_-[$€-2]\ * #,##0.00\-;_-[$€-2]\ * &quot;-&quot;??_-;_-@_-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170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tabSelected="1" zoomScale="85" zoomScaleNormal="85" workbookViewId="0" topLeftCell="A1">
      <selection activeCell="C2" sqref="C2:E2"/>
    </sheetView>
  </sheetViews>
  <sheetFormatPr defaultColWidth="9.140625" defaultRowHeight="12.75"/>
  <cols>
    <col min="1" max="1" width="3.00390625" style="0" customWidth="1"/>
    <col min="2" max="2" width="11.00390625" style="0" customWidth="1"/>
    <col min="3" max="3" width="7.00390625" style="0" customWidth="1"/>
    <col min="4" max="4" width="9.421875" style="0" customWidth="1"/>
    <col min="5" max="5" width="9.7109375" style="0" customWidth="1"/>
    <col min="6" max="6" width="8.57421875" style="0" customWidth="1"/>
    <col min="7" max="7" width="17.8515625" style="0" customWidth="1"/>
    <col min="8" max="8" width="17.140625" style="0" customWidth="1"/>
    <col min="9" max="10" width="17.140625" style="0" bestFit="1" customWidth="1"/>
    <col min="11" max="11" width="2.57421875" style="0" customWidth="1"/>
    <col min="13" max="13" width="8.140625" style="0" customWidth="1"/>
    <col min="14" max="14" width="8.8515625" style="0" customWidth="1"/>
    <col min="15" max="15" width="3.8515625" style="0" customWidth="1"/>
    <col min="16" max="16" width="13.57421875" style="0" customWidth="1"/>
  </cols>
  <sheetData>
    <row r="1" ht="15.75" customHeight="1"/>
    <row r="2" spans="2:7" ht="15.75" customHeight="1">
      <c r="B2" s="6" t="s">
        <v>8</v>
      </c>
      <c r="C2" s="22" t="s">
        <v>25</v>
      </c>
      <c r="D2" s="23"/>
      <c r="E2" s="23"/>
      <c r="G2" s="13" t="s">
        <v>66</v>
      </c>
    </row>
    <row r="3" spans="2:12" ht="15.75" customHeight="1">
      <c r="B3" s="6"/>
      <c r="C3" s="17"/>
      <c r="D3" s="16"/>
      <c r="E3" s="16"/>
      <c r="G3" s="13"/>
      <c r="L3" s="1" t="s">
        <v>43</v>
      </c>
    </row>
    <row r="4" spans="2:12" ht="15.75" customHeight="1">
      <c r="B4" s="1"/>
      <c r="C4" s="3"/>
      <c r="D4" s="3"/>
      <c r="G4" s="1" t="s">
        <v>23</v>
      </c>
      <c r="L4" s="1" t="s">
        <v>11</v>
      </c>
    </row>
    <row r="5" spans="2:16" ht="15.75" customHeight="1">
      <c r="B5" s="6" t="s">
        <v>15</v>
      </c>
      <c r="E5" s="15" t="s">
        <v>63</v>
      </c>
      <c r="G5" s="2" t="s">
        <v>55</v>
      </c>
      <c r="H5" s="2" t="s">
        <v>56</v>
      </c>
      <c r="I5" s="2" t="s">
        <v>61</v>
      </c>
      <c r="J5" s="2" t="s">
        <v>64</v>
      </c>
      <c r="N5" t="s">
        <v>12</v>
      </c>
      <c r="P5" s="1" t="s">
        <v>14</v>
      </c>
    </row>
    <row r="6" spans="2:16" ht="15.75" customHeight="1">
      <c r="B6" s="1" t="s">
        <v>9</v>
      </c>
      <c r="E6" s="7">
        <v>9</v>
      </c>
      <c r="G6" s="5">
        <f>+$E6*Tabellen!D4</f>
        <v>24838.2</v>
      </c>
      <c r="H6" s="5">
        <f>+$E6*Tabellen!E4</f>
        <v>24838.2</v>
      </c>
      <c r="I6" s="5">
        <f>+$E6*Tabellen!F4</f>
        <v>24838.2</v>
      </c>
      <c r="J6" s="5">
        <f>+$E6*Tabellen!G4</f>
        <v>24838.2</v>
      </c>
      <c r="L6" t="s">
        <v>40</v>
      </c>
      <c r="M6" s="7" t="s">
        <v>13</v>
      </c>
      <c r="N6" s="7">
        <v>99</v>
      </c>
      <c r="P6" s="5">
        <f>IF(N6=0,0,IF(N6&lt;145,Tabellen!D$6-N6*Tabellen!D$7,0))</f>
        <v>1878.44</v>
      </c>
    </row>
    <row r="7" spans="2:16" ht="15.75" customHeight="1">
      <c r="B7" s="1" t="s">
        <v>10</v>
      </c>
      <c r="E7" s="7">
        <v>2345</v>
      </c>
      <c r="G7" s="5">
        <f>+$E7*Tabellen!D5</f>
        <v>95793.25</v>
      </c>
      <c r="H7" s="5">
        <f>+$E7*Tabellen!E5</f>
        <v>95793.25</v>
      </c>
      <c r="I7" s="5">
        <f>+$E7*Tabellen!F5</f>
        <v>95793.25</v>
      </c>
      <c r="J7" s="5">
        <f>+$E7*Tabellen!G5</f>
        <v>95793.25</v>
      </c>
      <c r="L7" t="s">
        <v>40</v>
      </c>
      <c r="M7" s="7" t="s">
        <v>17</v>
      </c>
      <c r="N7" s="7">
        <v>144</v>
      </c>
      <c r="P7" s="5">
        <f>IF(N7=0,0,IF(N7&lt;145,Tabellen!D$6-N7*Tabellen!D$7,0))</f>
        <v>40.1899999999996</v>
      </c>
    </row>
    <row r="8" spans="3:16" ht="15.75" customHeight="1">
      <c r="C8" s="1" t="s">
        <v>42</v>
      </c>
      <c r="E8" s="1"/>
      <c r="G8" s="14">
        <f>SUM(P6:P22)</f>
        <v>1918.6299999999997</v>
      </c>
      <c r="H8" s="14">
        <f>+G8</f>
        <v>1918.6299999999997</v>
      </c>
      <c r="I8" s="14">
        <f>+H8</f>
        <v>1918.6299999999997</v>
      </c>
      <c r="J8" s="14">
        <f>+I8</f>
        <v>1918.6299999999997</v>
      </c>
      <c r="L8" t="s">
        <v>40</v>
      </c>
      <c r="M8" s="7" t="s">
        <v>18</v>
      </c>
      <c r="N8" s="7">
        <v>0</v>
      </c>
      <c r="P8" s="5">
        <f>IF(N8=0,0,IF(N8&lt;145,Tabellen!D$6-N8*Tabellen!D$7,0))</f>
        <v>0</v>
      </c>
    </row>
    <row r="9" spans="2:16" ht="15.75" customHeight="1">
      <c r="B9" s="1" t="s">
        <v>36</v>
      </c>
      <c r="E9" s="1"/>
      <c r="G9" s="20">
        <f>ROUND(+G6+G7+G8,0)</f>
        <v>122550</v>
      </c>
      <c r="H9" s="20">
        <f>ROUND(+H6+H7+H8,0)</f>
        <v>122550</v>
      </c>
      <c r="I9" s="20">
        <f>ROUND(+I6+I7+I8,0)</f>
        <v>122550</v>
      </c>
      <c r="J9" s="20">
        <f>ROUND(+J6+J7+J8,0)</f>
        <v>122550</v>
      </c>
      <c r="L9" t="s">
        <v>40</v>
      </c>
      <c r="M9" s="7" t="s">
        <v>19</v>
      </c>
      <c r="N9" s="7">
        <v>0</v>
      </c>
      <c r="P9" s="5">
        <f>IF(N9=0,0,IF(N9&lt;145,Tabellen!D$6-N9*Tabellen!D$7,0))</f>
        <v>0</v>
      </c>
    </row>
    <row r="10" spans="2:16" ht="15.75" customHeight="1">
      <c r="B10" s="1"/>
      <c r="E10" s="1"/>
      <c r="G10" s="5"/>
      <c r="H10" s="5"/>
      <c r="I10" s="5"/>
      <c r="J10" s="5"/>
      <c r="L10" t="s">
        <v>40</v>
      </c>
      <c r="M10" s="7" t="s">
        <v>20</v>
      </c>
      <c r="N10" s="7">
        <v>0</v>
      </c>
      <c r="P10" s="5">
        <f>IF(N10=0,0,IF(N10&lt;145,Tabellen!D$6-N10*Tabellen!D$7,0))</f>
        <v>0</v>
      </c>
    </row>
    <row r="11" spans="12:16" ht="15.75" customHeight="1">
      <c r="L11" t="s">
        <v>40</v>
      </c>
      <c r="M11" s="7" t="s">
        <v>21</v>
      </c>
      <c r="N11" s="7">
        <v>0</v>
      </c>
      <c r="P11" s="5">
        <f>IF(N11=0,0,IF(N11&lt;145,Tabellen!D$6-N11*Tabellen!D$7,0))</f>
        <v>0</v>
      </c>
    </row>
    <row r="12" spans="2:16" ht="15.75" customHeight="1">
      <c r="B12" s="6" t="s">
        <v>24</v>
      </c>
      <c r="E12" s="15" t="str">
        <f>+E5</f>
        <v>1 okt. 2007</v>
      </c>
      <c r="L12" t="s">
        <v>40</v>
      </c>
      <c r="M12" s="7" t="s">
        <v>22</v>
      </c>
      <c r="N12" s="7">
        <v>0</v>
      </c>
      <c r="P12" s="5">
        <f>IF(N12=0,0,IF(N12&lt;145,Tabellen!D$6-N12*Tabellen!D$7,0))</f>
        <v>0</v>
      </c>
    </row>
    <row r="13" spans="2:16" ht="15.75" customHeight="1">
      <c r="B13" s="1" t="s">
        <v>9</v>
      </c>
      <c r="E13" s="7">
        <v>1</v>
      </c>
      <c r="G13" s="5">
        <f>+$E13*Tabellen!D10</f>
        <v>3587.3</v>
      </c>
      <c r="H13" s="5">
        <f>+$E13*Tabellen!E10</f>
        <v>3587.3</v>
      </c>
      <c r="I13" s="5">
        <f>+$E13*Tabellen!F10</f>
        <v>3587.3</v>
      </c>
      <c r="J13" s="5">
        <f>+$E13*Tabellen!G10</f>
        <v>3587.3</v>
      </c>
      <c r="L13" t="s">
        <v>40</v>
      </c>
      <c r="M13" s="7" t="s">
        <v>44</v>
      </c>
      <c r="N13" s="7">
        <v>0</v>
      </c>
      <c r="P13" s="5">
        <f>IF(N13=0,0,IF(N13&lt;145,Tabellen!D$6-N13*Tabellen!D$7,0))</f>
        <v>0</v>
      </c>
    </row>
    <row r="14" spans="2:16" ht="15.75" customHeight="1">
      <c r="B14" s="1" t="s">
        <v>10</v>
      </c>
      <c r="E14" s="7">
        <v>133</v>
      </c>
      <c r="G14" s="5">
        <f>+$E14*Tabellen!D11</f>
        <v>8587.81</v>
      </c>
      <c r="H14" s="5">
        <f>+$E14*Tabellen!E11</f>
        <v>8587.81</v>
      </c>
      <c r="I14" s="5">
        <f>+$E14*Tabellen!F11</f>
        <v>8587.81</v>
      </c>
      <c r="J14" s="5">
        <f>+$E14*Tabellen!G11</f>
        <v>8587.81</v>
      </c>
      <c r="L14" t="s">
        <v>40</v>
      </c>
      <c r="M14" s="7" t="s">
        <v>45</v>
      </c>
      <c r="N14" s="7">
        <v>0</v>
      </c>
      <c r="P14" s="5">
        <f>IF(N14=0,0,IF(N14&lt;145,Tabellen!D$6-N14*Tabellen!D$7,0))</f>
        <v>0</v>
      </c>
    </row>
    <row r="15" spans="2:16" ht="15.75" customHeight="1">
      <c r="B15" s="1" t="s">
        <v>37</v>
      </c>
      <c r="E15" s="12"/>
      <c r="G15" s="20">
        <f>ROUND(+G13+G14,0)</f>
        <v>12175</v>
      </c>
      <c r="H15" s="20">
        <f>ROUND(+H13+H14,0)</f>
        <v>12175</v>
      </c>
      <c r="I15" s="20">
        <f>ROUND(+I13+I14,0)</f>
        <v>12175</v>
      </c>
      <c r="J15" s="20">
        <f>ROUND(+J13+J14,0)</f>
        <v>12175</v>
      </c>
      <c r="L15" t="s">
        <v>40</v>
      </c>
      <c r="M15" s="7" t="s">
        <v>46</v>
      </c>
      <c r="N15" s="7">
        <v>0</v>
      </c>
      <c r="P15" s="5">
        <f>IF(N15=0,0,IF(N15&lt;145,Tabellen!D$6-N15*Tabellen!D$7,0))</f>
        <v>0</v>
      </c>
    </row>
    <row r="16" spans="2:16" ht="15.75" customHeight="1">
      <c r="B16" s="1"/>
      <c r="E16" s="12"/>
      <c r="G16" s="5"/>
      <c r="H16" s="5"/>
      <c r="I16" s="5"/>
      <c r="J16" s="5"/>
      <c r="L16" t="s">
        <v>40</v>
      </c>
      <c r="M16" s="7" t="s">
        <v>47</v>
      </c>
      <c r="N16" s="7">
        <v>0</v>
      </c>
      <c r="P16" s="5">
        <f>IF(N16=0,0,IF(N16&lt;145,Tabellen!D$6-N16*Tabellen!D$7,0))</f>
        <v>0</v>
      </c>
    </row>
    <row r="17" spans="12:16" ht="15.75" customHeight="1">
      <c r="L17" t="s">
        <v>40</v>
      </c>
      <c r="M17" s="7" t="s">
        <v>48</v>
      </c>
      <c r="N17" s="7">
        <v>0</v>
      </c>
      <c r="P17" s="5">
        <f>IF(N17=0,0,IF(N17&lt;145,Tabellen!D$6-N17*Tabellen!D$7,0))</f>
        <v>0</v>
      </c>
    </row>
    <row r="18" spans="2:16" ht="15.75" customHeight="1">
      <c r="B18" s="6" t="s">
        <v>5</v>
      </c>
      <c r="E18" s="15" t="str">
        <f>+E12</f>
        <v>1 okt. 2007</v>
      </c>
      <c r="L18" t="s">
        <v>40</v>
      </c>
      <c r="M18" s="7" t="s">
        <v>49</v>
      </c>
      <c r="N18" s="7">
        <v>0</v>
      </c>
      <c r="P18" s="5">
        <f>IF(N18=0,0,IF(N18&lt;145,Tabellen!D$6-N18*Tabellen!D$7,0))</f>
        <v>0</v>
      </c>
    </row>
    <row r="19" spans="2:16" ht="15.75" customHeight="1">
      <c r="B19" s="1" t="s">
        <v>9</v>
      </c>
      <c r="E19" s="7">
        <v>1</v>
      </c>
      <c r="G19" s="5">
        <f>+$E19*Tabellen!D14</f>
        <v>2034.96</v>
      </c>
      <c r="H19" s="5">
        <f>+$E19*Tabellen!E14</f>
        <v>2034.96</v>
      </c>
      <c r="I19" s="5">
        <f>+$E19*Tabellen!F14</f>
        <v>2034.96</v>
      </c>
      <c r="J19" s="5">
        <f>+$E19*Tabellen!G14</f>
        <v>2034.96</v>
      </c>
      <c r="L19" t="s">
        <v>40</v>
      </c>
      <c r="M19" s="7" t="s">
        <v>50</v>
      </c>
      <c r="N19" s="7">
        <v>0</v>
      </c>
      <c r="P19" s="5">
        <f>IF(N19=0,0,IF(N19&lt;145,Tabellen!D$6-N19*Tabellen!D$7,0))</f>
        <v>0</v>
      </c>
    </row>
    <row r="20" spans="2:16" ht="15.75" customHeight="1">
      <c r="B20" s="1" t="s">
        <v>10</v>
      </c>
      <c r="E20" s="7">
        <v>133</v>
      </c>
      <c r="G20" s="5">
        <f>+$E20*Tabellen!D15</f>
        <v>4560.57</v>
      </c>
      <c r="H20" s="5">
        <f>+$E20*Tabellen!E15</f>
        <v>4560.57</v>
      </c>
      <c r="I20" s="5">
        <f>+$E20*Tabellen!F15</f>
        <v>4560.57</v>
      </c>
      <c r="J20" s="5">
        <f>+$E20*Tabellen!G15</f>
        <v>4560.57</v>
      </c>
      <c r="L20" t="s">
        <v>40</v>
      </c>
      <c r="M20" s="7" t="s">
        <v>51</v>
      </c>
      <c r="N20" s="7">
        <v>0</v>
      </c>
      <c r="P20" s="5">
        <f>IF(N20=0,0,IF(N20&lt;145,Tabellen!D$6-N20*Tabellen!D$7,0))</f>
        <v>0</v>
      </c>
    </row>
    <row r="21" spans="2:16" ht="15.75" customHeight="1">
      <c r="B21" s="1" t="s">
        <v>38</v>
      </c>
      <c r="G21" s="20">
        <f>ROUND(+G19+G20,0)</f>
        <v>6596</v>
      </c>
      <c r="H21" s="20">
        <f>ROUND(+H19+H20,0)</f>
        <v>6596</v>
      </c>
      <c r="I21" s="20">
        <f>ROUND(+I19+I20,0)</f>
        <v>6596</v>
      </c>
      <c r="J21" s="20">
        <f>ROUND(+J19+J20,0)</f>
        <v>6596</v>
      </c>
      <c r="L21" t="s">
        <v>40</v>
      </c>
      <c r="M21" s="7" t="s">
        <v>52</v>
      </c>
      <c r="N21" s="7">
        <v>0</v>
      </c>
      <c r="P21" s="5">
        <f>IF(N21=0,0,IF(N21&lt;145,Tabellen!D$6-N21*Tabellen!D$7,0))</f>
        <v>0</v>
      </c>
    </row>
    <row r="22" spans="2:16" ht="15.75" customHeight="1">
      <c r="B22" s="1"/>
      <c r="G22" s="5"/>
      <c r="H22" s="5"/>
      <c r="I22" s="5"/>
      <c r="J22" s="5"/>
      <c r="L22" t="s">
        <v>40</v>
      </c>
      <c r="M22" s="7" t="s">
        <v>53</v>
      </c>
      <c r="N22" s="7">
        <v>0</v>
      </c>
      <c r="P22" s="5">
        <f>IF(N22=0,0,IF(N22&lt;145,Tabellen!D$6-N22*Tabellen!D$7,0))</f>
        <v>0</v>
      </c>
    </row>
    <row r="23" spans="5:16" ht="15.75" customHeight="1">
      <c r="E23" s="6" t="s">
        <v>16</v>
      </c>
      <c r="F23" s="18"/>
      <c r="G23" s="21">
        <f>+G9+G15+G21</f>
        <v>141321</v>
      </c>
      <c r="H23" s="21">
        <f>+H9+H15+H21</f>
        <v>141321</v>
      </c>
      <c r="I23" s="21">
        <f>+I9+I15+I21</f>
        <v>141321</v>
      </c>
      <c r="J23" s="21">
        <f>+J9+J15+J21</f>
        <v>141321</v>
      </c>
      <c r="L23" s="1" t="s">
        <v>41</v>
      </c>
      <c r="N23">
        <f>SUM(N6:N22)</f>
        <v>243</v>
      </c>
      <c r="P23" s="14">
        <f>SUM(P6:P22)</f>
        <v>1918.6299999999997</v>
      </c>
    </row>
    <row r="24" spans="5:10" ht="15.75" customHeight="1">
      <c r="E24" s="1"/>
      <c r="G24" s="4"/>
      <c r="H24" s="4"/>
      <c r="I24" s="4"/>
      <c r="J24" s="4"/>
    </row>
    <row r="25" ht="15.75" customHeight="1">
      <c r="B25" s="19" t="s">
        <v>60</v>
      </c>
    </row>
    <row r="26" ht="15.75" customHeight="1"/>
    <row r="27" spans="8:10" ht="15.75" customHeight="1">
      <c r="H27" s="9"/>
      <c r="I27" s="9"/>
      <c r="J27" s="9"/>
    </row>
    <row r="28" ht="15.75" customHeight="1"/>
    <row r="29" ht="15.75" customHeight="1"/>
    <row r="30" ht="15.75" customHeight="1"/>
  </sheetData>
  <sheetProtection password="DE55" sheet="1" objects="1" scenarios="1"/>
  <mergeCells count="1">
    <mergeCell ref="C2:E2"/>
  </mergeCells>
  <printOptions gridLines="1"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&amp;L&amp;"Arial,Vet"&amp;A&amp;C&amp;"Arial,Vet"&amp;D&amp;R&amp;"Arial,Vet"&amp;F</oddHeader>
    <oddFooter>&amp;L&amp;"Arial,Vet"VOS/ABB&amp;R&amp;"Arial,Vet"&amp;P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2.421875" style="0" customWidth="1"/>
    <col min="4" max="7" width="10.8515625" style="0" bestFit="1" customWidth="1"/>
    <col min="8" max="8" width="11.00390625" style="0" customWidth="1"/>
  </cols>
  <sheetData>
    <row r="2" ht="12.75">
      <c r="D2" s="13" t="str">
        <f>+'Berekening budget'!G2</f>
        <v>versie c</v>
      </c>
    </row>
    <row r="3" spans="2:7" ht="12.75">
      <c r="B3" s="1" t="s">
        <v>3</v>
      </c>
      <c r="C3" s="1"/>
      <c r="D3" s="2" t="s">
        <v>55</v>
      </c>
      <c r="E3" s="2" t="s">
        <v>56</v>
      </c>
      <c r="F3" s="2" t="s">
        <v>61</v>
      </c>
      <c r="G3" s="2" t="s">
        <v>64</v>
      </c>
    </row>
    <row r="4" spans="2:7" ht="12.75">
      <c r="B4" t="s">
        <v>0</v>
      </c>
      <c r="D4" s="8">
        <v>2759.8</v>
      </c>
      <c r="E4" s="8">
        <f aca="true" t="shared" si="0" ref="E4:G5">+D4</f>
        <v>2759.8</v>
      </c>
      <c r="F4" s="8">
        <f t="shared" si="0"/>
        <v>2759.8</v>
      </c>
      <c r="G4" s="8">
        <f t="shared" si="0"/>
        <v>2759.8</v>
      </c>
    </row>
    <row r="5" spans="2:7" ht="12.75">
      <c r="B5" t="s">
        <v>1</v>
      </c>
      <c r="D5" s="8">
        <v>40.85</v>
      </c>
      <c r="E5" s="8">
        <f t="shared" si="0"/>
        <v>40.85</v>
      </c>
      <c r="F5" s="8">
        <f t="shared" si="0"/>
        <v>40.85</v>
      </c>
      <c r="G5" s="8">
        <f t="shared" si="0"/>
        <v>40.85</v>
      </c>
    </row>
    <row r="6" spans="2:7" ht="12.75">
      <c r="B6" t="s">
        <v>2</v>
      </c>
      <c r="C6" t="s">
        <v>6</v>
      </c>
      <c r="D6" s="8">
        <v>5922.59</v>
      </c>
      <c r="E6" s="8">
        <f aca="true" t="shared" si="1" ref="E6:G7">+D6</f>
        <v>5922.59</v>
      </c>
      <c r="F6" s="8">
        <f t="shared" si="1"/>
        <v>5922.59</v>
      </c>
      <c r="G6" s="8">
        <f t="shared" si="1"/>
        <v>5922.59</v>
      </c>
    </row>
    <row r="7" spans="3:7" ht="12.75">
      <c r="C7" t="s">
        <v>7</v>
      </c>
      <c r="D7" s="8">
        <f>+D5</f>
        <v>40.85</v>
      </c>
      <c r="E7" s="8">
        <f t="shared" si="1"/>
        <v>40.85</v>
      </c>
      <c r="F7" s="8">
        <f t="shared" si="1"/>
        <v>40.85</v>
      </c>
      <c r="G7" s="8">
        <f t="shared" si="1"/>
        <v>40.85</v>
      </c>
    </row>
    <row r="9" ht="12.75">
      <c r="B9" s="1" t="s">
        <v>4</v>
      </c>
    </row>
    <row r="10" spans="2:7" ht="12.75">
      <c r="B10" t="s">
        <v>0</v>
      </c>
      <c r="D10" s="8">
        <v>3587.3</v>
      </c>
      <c r="E10" s="8">
        <f aca="true" t="shared" si="2" ref="E10:G11">+D10</f>
        <v>3587.3</v>
      </c>
      <c r="F10" s="8">
        <f t="shared" si="2"/>
        <v>3587.3</v>
      </c>
      <c r="G10" s="8">
        <f t="shared" si="2"/>
        <v>3587.3</v>
      </c>
    </row>
    <row r="11" spans="2:7" ht="12.75">
      <c r="B11" t="s">
        <v>1</v>
      </c>
      <c r="D11" s="8">
        <v>64.57</v>
      </c>
      <c r="E11" s="8">
        <f t="shared" si="2"/>
        <v>64.57</v>
      </c>
      <c r="F11" s="8">
        <f t="shared" si="2"/>
        <v>64.57</v>
      </c>
      <c r="G11" s="8">
        <f t="shared" si="2"/>
        <v>64.57</v>
      </c>
    </row>
    <row r="12" ht="12.75">
      <c r="B12" s="1"/>
    </row>
    <row r="13" ht="12.75">
      <c r="B13" s="1" t="s">
        <v>5</v>
      </c>
    </row>
    <row r="14" spans="2:7" ht="12.75">
      <c r="B14" t="s">
        <v>0</v>
      </c>
      <c r="D14" s="8">
        <v>2034.96</v>
      </c>
      <c r="E14" s="8">
        <f aca="true" t="shared" si="3" ref="E14:G15">+D14</f>
        <v>2034.96</v>
      </c>
      <c r="F14" s="8">
        <f t="shared" si="3"/>
        <v>2034.96</v>
      </c>
      <c r="G14" s="8">
        <f t="shared" si="3"/>
        <v>2034.96</v>
      </c>
    </row>
    <row r="15" spans="2:7" ht="12.75">
      <c r="B15" t="s">
        <v>1</v>
      </c>
      <c r="D15" s="8">
        <v>34.29</v>
      </c>
      <c r="E15" s="8">
        <f t="shared" si="3"/>
        <v>34.29</v>
      </c>
      <c r="F15" s="8">
        <f t="shared" si="3"/>
        <v>34.29</v>
      </c>
      <c r="G15" s="8">
        <f t="shared" si="3"/>
        <v>34.29</v>
      </c>
    </row>
  </sheetData>
  <sheetProtection password="DE55" sheet="1" objects="1" scenarios="1"/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&amp;L&amp;"Arial,Vet"&amp;A&amp;C&amp;"Arial,Vet"&amp;D&amp;R&amp;"Arial,Vet"&amp;F</oddHeader>
    <oddFooter>&amp;L&amp;"Arial,Vet"VOS/ABB&amp;R&amp;"Arial,Vet"&amp;P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2" spans="2:4" ht="15.75">
      <c r="B2" s="6" t="s">
        <v>26</v>
      </c>
      <c r="D2" s="13" t="str">
        <f>+'Berekening budget'!G2</f>
        <v>versie c</v>
      </c>
    </row>
    <row r="3" ht="15.75">
      <c r="B3" s="6"/>
    </row>
    <row r="4" ht="12.75">
      <c r="B4" s="1" t="s">
        <v>27</v>
      </c>
    </row>
    <row r="5" ht="12.75">
      <c r="B5" s="1" t="s">
        <v>28</v>
      </c>
    </row>
    <row r="6" ht="15.75">
      <c r="B6" s="6"/>
    </row>
    <row r="7" ht="12.75">
      <c r="B7" s="1" t="s">
        <v>29</v>
      </c>
    </row>
    <row r="8" ht="12.75">
      <c r="B8" t="s">
        <v>62</v>
      </c>
    </row>
    <row r="9" ht="12.75">
      <c r="B9" s="10" t="s">
        <v>57</v>
      </c>
    </row>
    <row r="10" ht="12.75">
      <c r="B10" t="s">
        <v>67</v>
      </c>
    </row>
    <row r="11" ht="12.75">
      <c r="B11" t="s">
        <v>54</v>
      </c>
    </row>
    <row r="13" ht="12.75">
      <c r="B13" t="s">
        <v>65</v>
      </c>
    </row>
    <row r="14" ht="12.75">
      <c r="B14" t="s">
        <v>58</v>
      </c>
    </row>
    <row r="15" ht="12.75">
      <c r="B15" t="s">
        <v>59</v>
      </c>
    </row>
    <row r="16" ht="12.75">
      <c r="B16" s="11"/>
    </row>
    <row r="17" ht="12.75">
      <c r="B17" s="1" t="s">
        <v>30</v>
      </c>
    </row>
    <row r="18" ht="12.75">
      <c r="B18" t="s">
        <v>31</v>
      </c>
    </row>
    <row r="20" ht="12.75">
      <c r="B20" s="1" t="s">
        <v>32</v>
      </c>
    </row>
    <row r="21" ht="12.75">
      <c r="B21" t="s">
        <v>33</v>
      </c>
    </row>
    <row r="22" ht="12.75">
      <c r="B22" t="s">
        <v>34</v>
      </c>
    </row>
    <row r="23" ht="12.75">
      <c r="B23" t="s">
        <v>39</v>
      </c>
    </row>
    <row r="24" ht="12.75">
      <c r="B24" t="s">
        <v>35</v>
      </c>
    </row>
  </sheetData>
  <sheetProtection password="DE55" sheet="1" objects="1" scenarios="1"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&amp;L&amp;"Arial,Vet"&amp;A&amp;C&amp;"Arial,Vet"&amp;D&amp;R&amp;"Arial,Vet"&amp;F</oddHeader>
    <oddFooter>&amp;L&amp;"Arial,Vet"VOS/ABB&amp;R&amp;"Arial,Vet"&amp;P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Bestuur &amp; Management</dc:title>
  <dc:subject/>
  <dc:creator>Keizer</dc:creator>
  <cp:keywords/>
  <dc:description/>
  <cp:lastModifiedBy>Bé Keizer</cp:lastModifiedBy>
  <cp:lastPrinted>2008-10-04T15:16:32Z</cp:lastPrinted>
  <dcterms:created xsi:type="dcterms:W3CDTF">2003-12-16T20:29:55Z</dcterms:created>
  <dcterms:modified xsi:type="dcterms:W3CDTF">2008-10-04T15:17:24Z</dcterms:modified>
  <cp:category/>
  <cp:version/>
  <cp:contentType/>
  <cp:contentStatus/>
</cp:coreProperties>
</file>