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Users\B. Keizer\Documents\Instrumenten\toolbox 2015\so\passend onderwijs\"/>
    </mc:Choice>
  </mc:AlternateContent>
  <bookViews>
    <workbookView xWindow="0" yWindow="0" windowWidth="14370" windowHeight="7515" tabRatio="782" activeTab="1"/>
  </bookViews>
  <sheets>
    <sheet name="toel" sheetId="6" r:id="rId1"/>
    <sheet name="groei 1 febr" sheetId="7" r:id="rId2"/>
    <sheet name="tab" sheetId="4" r:id="rId3"/>
    <sheet name="kijkglazen" sheetId="8" r:id="rId4"/>
    <sheet name="SWV gegevens" sheetId="9" r:id="rId5"/>
  </sheets>
  <definedNames>
    <definedName name="_xlnm._FilterDatabase" localSheetId="1" hidden="1">'groei 1 febr'!$C$17:$E$38</definedName>
    <definedName name="_xlnm.Print_Area" localSheetId="1">'groei 1 febr'!$B$2:$Z$124</definedName>
    <definedName name="_xlnm.Print_Area" localSheetId="2">tab!$B$2:$M$59</definedName>
    <definedName name="_xlnm.Print_Area" localSheetId="0">toel!$C$2:$C$42</definedName>
    <definedName name="baden">tab!#REF!</definedName>
    <definedName name="categorie">tab!$G$44:$I$46</definedName>
    <definedName name="MIvast">tab!$B$51:$F$55</definedName>
    <definedName name="Schaal2013">tab!#REF!</definedName>
  </definedNames>
  <calcPr calcId="152511"/>
</workbook>
</file>

<file path=xl/calcChain.xml><?xml version="1.0" encoding="utf-8"?>
<calcChain xmlns="http://schemas.openxmlformats.org/spreadsheetml/2006/main">
  <c r="G7" i="7" l="1"/>
  <c r="G10" i="7"/>
  <c r="G9" i="7"/>
  <c r="AJ815" i="8" l="1"/>
  <c r="Y815" i="8"/>
  <c r="X815" i="8" s="1"/>
  <c r="AJ814" i="8"/>
  <c r="Y814" i="8"/>
  <c r="X814" i="8" s="1"/>
  <c r="AJ813" i="8"/>
  <c r="AJ812" i="8"/>
  <c r="Y812" i="8"/>
  <c r="X812" i="8" s="1"/>
  <c r="AJ811" i="8"/>
  <c r="Y811" i="8"/>
  <c r="X811" i="8" s="1"/>
  <c r="AJ810" i="8"/>
  <c r="Y810" i="8"/>
  <c r="X810" i="8" s="1"/>
  <c r="AJ809" i="8"/>
  <c r="Y809" i="8"/>
  <c r="X809" i="8" s="1"/>
  <c r="AJ808" i="8"/>
  <c r="AJ807" i="8"/>
  <c r="Y807" i="8"/>
  <c r="AJ806" i="8"/>
  <c r="AJ805" i="8"/>
  <c r="Y805" i="8"/>
  <c r="AJ804" i="8"/>
  <c r="AJ803" i="8"/>
  <c r="Y803" i="8"/>
  <c r="AJ802" i="8"/>
  <c r="AJ801" i="8"/>
  <c r="AJ800" i="8"/>
  <c r="AJ799" i="8"/>
  <c r="Y799" i="8"/>
  <c r="AJ798" i="8"/>
  <c r="Y798" i="8"/>
  <c r="X798" i="8" s="1"/>
  <c r="AJ797" i="8"/>
  <c r="Y797" i="8"/>
  <c r="X797" i="8" s="1"/>
  <c r="AJ796" i="8"/>
  <c r="AJ795" i="8"/>
  <c r="Y795" i="8"/>
  <c r="Y796" i="8" s="1"/>
  <c r="X796" i="8" s="1"/>
  <c r="AJ794" i="8"/>
  <c r="AJ793" i="8"/>
  <c r="AJ792" i="8"/>
  <c r="AJ791" i="8"/>
  <c r="AJ790" i="8"/>
  <c r="AJ789" i="8"/>
  <c r="AJ788" i="8"/>
  <c r="AJ787" i="8"/>
  <c r="AJ786" i="8"/>
  <c r="Y786" i="8"/>
  <c r="Y787" i="8" s="1"/>
  <c r="Y788" i="8" s="1"/>
  <c r="AJ785" i="8"/>
  <c r="AJ784" i="8"/>
  <c r="AJ783" i="8"/>
  <c r="Y783" i="8"/>
  <c r="Y784" i="8" s="1"/>
  <c r="AJ782" i="8"/>
  <c r="Y782" i="8"/>
  <c r="X782" i="8" s="1"/>
  <c r="AJ781" i="8"/>
  <c r="AJ780" i="8"/>
  <c r="Y780" i="8"/>
  <c r="X780" i="8" s="1"/>
  <c r="AJ779" i="8"/>
  <c r="AJ778" i="8"/>
  <c r="AJ777" i="8"/>
  <c r="AJ776" i="8"/>
  <c r="Y776" i="8"/>
  <c r="X776" i="8" s="1"/>
  <c r="AJ775" i="8"/>
  <c r="AJ774" i="8"/>
  <c r="AJ773" i="8"/>
  <c r="AJ772" i="8"/>
  <c r="AJ771" i="8"/>
  <c r="AJ770" i="8"/>
  <c r="AJ769" i="8"/>
  <c r="AJ768" i="8"/>
  <c r="AJ767" i="8"/>
  <c r="Y767" i="8"/>
  <c r="X767" i="8" s="1"/>
  <c r="AJ766" i="8"/>
  <c r="AJ765" i="8"/>
  <c r="AJ764" i="8"/>
  <c r="AJ763" i="8"/>
  <c r="AJ762" i="8"/>
  <c r="Y762" i="8"/>
  <c r="Y763" i="8" s="1"/>
  <c r="AJ761" i="8"/>
  <c r="AJ760" i="8"/>
  <c r="AJ759" i="8"/>
  <c r="AJ758" i="8"/>
  <c r="AJ757" i="8"/>
  <c r="AJ756" i="8"/>
  <c r="AJ755" i="8"/>
  <c r="Y755" i="8"/>
  <c r="X755" i="8" s="1"/>
  <c r="AJ754" i="8"/>
  <c r="AJ753" i="8"/>
  <c r="AJ752" i="8"/>
  <c r="AJ751" i="8"/>
  <c r="AJ750" i="8"/>
  <c r="AJ749" i="8"/>
  <c r="AJ748" i="8"/>
  <c r="Y748" i="8"/>
  <c r="Y749" i="8" s="1"/>
  <c r="AJ747" i="8"/>
  <c r="AJ746" i="8"/>
  <c r="AJ745" i="8"/>
  <c r="AJ744" i="8"/>
  <c r="AJ743" i="8"/>
  <c r="AJ742" i="8"/>
  <c r="AJ741" i="8"/>
  <c r="AJ740" i="8"/>
  <c r="Y740" i="8"/>
  <c r="Y741" i="8" s="1"/>
  <c r="AJ739" i="8"/>
  <c r="AJ738" i="8"/>
  <c r="AJ737" i="8"/>
  <c r="AJ736" i="8"/>
  <c r="AJ735" i="8"/>
  <c r="AJ734" i="8"/>
  <c r="AJ733" i="8"/>
  <c r="AJ732" i="8"/>
  <c r="AJ731" i="8"/>
  <c r="Y731" i="8"/>
  <c r="X731" i="8" s="1"/>
  <c r="AJ730" i="8"/>
  <c r="AJ729" i="8"/>
  <c r="AJ728" i="8"/>
  <c r="AJ727" i="8"/>
  <c r="Y727" i="8"/>
  <c r="AJ726" i="8"/>
  <c r="AJ725" i="8"/>
  <c r="AJ724" i="8"/>
  <c r="Y724" i="8"/>
  <c r="Y725" i="8" s="1"/>
  <c r="AJ723" i="8"/>
  <c r="AJ722" i="8"/>
  <c r="Y722" i="8"/>
  <c r="X722" i="8" s="1"/>
  <c r="AJ721" i="8"/>
  <c r="AJ720" i="8"/>
  <c r="Y720" i="8"/>
  <c r="X720" i="8" s="1"/>
  <c r="AJ719" i="8"/>
  <c r="Y719" i="8"/>
  <c r="X719" i="8" s="1"/>
  <c r="AJ718" i="8"/>
  <c r="Y718" i="8"/>
  <c r="X718" i="8" s="1"/>
  <c r="AJ717" i="8"/>
  <c r="AJ716" i="8"/>
  <c r="Y716" i="8"/>
  <c r="Y717" i="8" s="1"/>
  <c r="X717" i="8" s="1"/>
  <c r="AJ715" i="8"/>
  <c r="AJ714" i="8"/>
  <c r="AJ713" i="8"/>
  <c r="Y713" i="8"/>
  <c r="AJ712" i="8"/>
  <c r="AJ711" i="8"/>
  <c r="AJ710" i="8"/>
  <c r="AJ709" i="8"/>
  <c r="Y709" i="8"/>
  <c r="AJ708" i="8"/>
  <c r="Y708" i="8"/>
  <c r="X708" i="8" s="1"/>
  <c r="AJ707" i="8"/>
  <c r="AJ706" i="8"/>
  <c r="AJ705" i="8"/>
  <c r="AJ704" i="8"/>
  <c r="AJ703" i="8"/>
  <c r="Y703" i="8"/>
  <c r="Y704" i="8" s="1"/>
  <c r="AJ702" i="8"/>
  <c r="AJ701" i="8"/>
  <c r="Y701" i="8"/>
  <c r="AJ700" i="8"/>
  <c r="Y700" i="8"/>
  <c r="X700" i="8" s="1"/>
  <c r="AJ699" i="8"/>
  <c r="AJ698" i="8"/>
  <c r="Y698" i="8"/>
  <c r="Y699" i="8" s="1"/>
  <c r="X699" i="8" s="1"/>
  <c r="AJ697" i="8"/>
  <c r="AJ696" i="8"/>
  <c r="AJ695" i="8"/>
  <c r="Y695" i="8"/>
  <c r="AJ694" i="8"/>
  <c r="Y694" i="8"/>
  <c r="X694" i="8"/>
  <c r="AJ693" i="8"/>
  <c r="Y693" i="8"/>
  <c r="X693" i="8" s="1"/>
  <c r="AJ692" i="8"/>
  <c r="Y692" i="8"/>
  <c r="X692" i="8" s="1"/>
  <c r="AJ691" i="8"/>
  <c r="AJ690" i="8"/>
  <c r="Y690" i="8"/>
  <c r="Y691" i="8" s="1"/>
  <c r="X691" i="8" s="1"/>
  <c r="AJ689" i="8"/>
  <c r="AJ688" i="8"/>
  <c r="Y688" i="8"/>
  <c r="Y689" i="8" s="1"/>
  <c r="X689" i="8" s="1"/>
  <c r="AJ687" i="8"/>
  <c r="Y687" i="8"/>
  <c r="X687" i="8" s="1"/>
  <c r="AJ686" i="8"/>
  <c r="AJ685" i="8"/>
  <c r="AJ684" i="8"/>
  <c r="Y684" i="8"/>
  <c r="X684" i="8" s="1"/>
  <c r="AJ683" i="8"/>
  <c r="AJ682" i="8"/>
  <c r="AJ681" i="8"/>
  <c r="AJ680" i="8"/>
  <c r="AJ679" i="8"/>
  <c r="Y679" i="8"/>
  <c r="Y680" i="8" s="1"/>
  <c r="AJ678" i="8"/>
  <c r="AJ677" i="8"/>
  <c r="AJ676" i="8"/>
  <c r="AJ675" i="8"/>
  <c r="AJ674" i="8"/>
  <c r="AJ673" i="8"/>
  <c r="AJ672" i="8"/>
  <c r="Y672" i="8"/>
  <c r="X672" i="8" s="1"/>
  <c r="AJ671" i="8"/>
  <c r="AJ670" i="8"/>
  <c r="AJ669" i="8"/>
  <c r="AJ668" i="8"/>
  <c r="Y668" i="8"/>
  <c r="X668" i="8" s="1"/>
  <c r="AJ667" i="8"/>
  <c r="Y667" i="8"/>
  <c r="X667" i="8" s="1"/>
  <c r="AJ666" i="8"/>
  <c r="Y666" i="8"/>
  <c r="X666" i="8" s="1"/>
  <c r="AJ665" i="8"/>
  <c r="AJ664" i="8"/>
  <c r="AJ663" i="8"/>
  <c r="AJ662" i="8"/>
  <c r="Y662" i="8"/>
  <c r="Y663" i="8" s="1"/>
  <c r="AJ661" i="8"/>
  <c r="Y661" i="8"/>
  <c r="X661" i="8" s="1"/>
  <c r="AJ660" i="8"/>
  <c r="AJ659" i="8"/>
  <c r="Y659" i="8"/>
  <c r="Y660" i="8" s="1"/>
  <c r="X660" i="8" s="1"/>
  <c r="AJ658" i="8"/>
  <c r="AJ657" i="8"/>
  <c r="Y657" i="8"/>
  <c r="AJ656" i="8"/>
  <c r="AJ655" i="8"/>
  <c r="Y655" i="8"/>
  <c r="X655" i="8" s="1"/>
  <c r="AJ654" i="8"/>
  <c r="AJ653" i="8"/>
  <c r="Y653" i="8"/>
  <c r="AJ652" i="8"/>
  <c r="Y652" i="8"/>
  <c r="X652" i="8" s="1"/>
  <c r="AJ651" i="8"/>
  <c r="AJ650" i="8"/>
  <c r="Y650" i="8"/>
  <c r="Y651" i="8" s="1"/>
  <c r="X651" i="8" s="1"/>
  <c r="AJ649" i="8"/>
  <c r="Y649" i="8"/>
  <c r="X649" i="8" s="1"/>
  <c r="AJ648" i="8"/>
  <c r="Y648" i="8"/>
  <c r="X648" i="8" s="1"/>
  <c r="AJ647" i="8"/>
  <c r="AJ646" i="8"/>
  <c r="AJ645" i="8"/>
  <c r="AJ644" i="8"/>
  <c r="AJ643" i="8"/>
  <c r="AJ642" i="8"/>
  <c r="AJ641" i="8"/>
  <c r="AJ640" i="8"/>
  <c r="AJ639" i="8"/>
  <c r="AJ638" i="8"/>
  <c r="AJ637" i="8"/>
  <c r="AJ636" i="8"/>
  <c r="AJ635" i="8"/>
  <c r="Y635" i="8"/>
  <c r="X635" i="8" s="1"/>
  <c r="AJ634" i="8"/>
  <c r="AJ633" i="8"/>
  <c r="AJ632" i="8"/>
  <c r="AJ631" i="8"/>
  <c r="AJ630" i="8"/>
  <c r="AJ629" i="8"/>
  <c r="AJ628" i="8"/>
  <c r="AJ627" i="8"/>
  <c r="AJ626" i="8"/>
  <c r="AJ625" i="8"/>
  <c r="Y625" i="8"/>
  <c r="AJ624" i="8"/>
  <c r="AJ623" i="8"/>
  <c r="Y623" i="8"/>
  <c r="AJ622" i="8"/>
  <c r="Y622" i="8"/>
  <c r="X622" i="8" s="1"/>
  <c r="AJ621" i="8"/>
  <c r="AJ620" i="8"/>
  <c r="AJ619" i="8"/>
  <c r="Y619" i="8"/>
  <c r="AJ618" i="8"/>
  <c r="AJ617" i="8"/>
  <c r="AJ616" i="8"/>
  <c r="AJ615" i="8"/>
  <c r="AJ614" i="8"/>
  <c r="Y614" i="8"/>
  <c r="AJ613" i="8"/>
  <c r="AJ612" i="8"/>
  <c r="Y612" i="8"/>
  <c r="X612" i="8" s="1"/>
  <c r="AJ611" i="8"/>
  <c r="Y611" i="8"/>
  <c r="X611" i="8" s="1"/>
  <c r="AJ610" i="8"/>
  <c r="AJ609" i="8"/>
  <c r="Y609" i="8"/>
  <c r="Y610" i="8" s="1"/>
  <c r="X610" i="8" s="1"/>
  <c r="AJ608" i="8"/>
  <c r="Y608" i="8"/>
  <c r="X608" i="8" s="1"/>
  <c r="AJ607" i="8"/>
  <c r="AJ606" i="8"/>
  <c r="AJ605" i="8"/>
  <c r="AJ604" i="8"/>
  <c r="AJ603" i="8"/>
  <c r="AJ602" i="8"/>
  <c r="AJ601" i="8"/>
  <c r="AJ600" i="8"/>
  <c r="AJ599" i="8"/>
  <c r="AJ598" i="8"/>
  <c r="AJ597" i="8"/>
  <c r="AJ596" i="8"/>
  <c r="Y596" i="8"/>
  <c r="Y597" i="8" s="1"/>
  <c r="AJ595" i="8"/>
  <c r="AJ594" i="8"/>
  <c r="Y594" i="8"/>
  <c r="AJ593" i="8"/>
  <c r="Y593" i="8"/>
  <c r="X593" i="8" s="1"/>
  <c r="AJ592" i="8"/>
  <c r="Y592" i="8"/>
  <c r="X592" i="8" s="1"/>
  <c r="AJ591" i="8"/>
  <c r="AJ590" i="8"/>
  <c r="AJ589" i="8"/>
  <c r="AJ588" i="8"/>
  <c r="Y588" i="8"/>
  <c r="Y589" i="8" s="1"/>
  <c r="AJ587" i="8"/>
  <c r="AJ586" i="8"/>
  <c r="AJ585" i="8"/>
  <c r="AJ584" i="8"/>
  <c r="AJ583" i="8"/>
  <c r="AJ582" i="8"/>
  <c r="AJ581" i="8"/>
  <c r="Y581" i="8"/>
  <c r="Y582" i="8" s="1"/>
  <c r="AJ580" i="8"/>
  <c r="AJ579" i="8"/>
  <c r="Y579" i="8"/>
  <c r="Y580" i="8" s="1"/>
  <c r="X580" i="8" s="1"/>
  <c r="AJ578" i="8"/>
  <c r="AJ577" i="8"/>
  <c r="Y577" i="8"/>
  <c r="Y578" i="8" s="1"/>
  <c r="X578" i="8" s="1"/>
  <c r="AJ576" i="8"/>
  <c r="AJ575" i="8"/>
  <c r="AJ574" i="8"/>
  <c r="AJ573" i="8"/>
  <c r="AJ572" i="8"/>
  <c r="AJ571" i="8"/>
  <c r="AJ570" i="8"/>
  <c r="Y570" i="8"/>
  <c r="AJ569" i="8"/>
  <c r="AJ568" i="8"/>
  <c r="Y568" i="8"/>
  <c r="X568" i="8" s="1"/>
  <c r="AJ567" i="8"/>
  <c r="Y567" i="8"/>
  <c r="X567" i="8" s="1"/>
  <c r="AJ566" i="8"/>
  <c r="Y566" i="8"/>
  <c r="X566" i="8" s="1"/>
  <c r="AJ565" i="8"/>
  <c r="AJ564" i="8"/>
  <c r="Y564" i="8"/>
  <c r="AJ563" i="8"/>
  <c r="Y563" i="8"/>
  <c r="X563" i="8" s="1"/>
  <c r="AJ562" i="8"/>
  <c r="AJ561" i="8"/>
  <c r="Y561" i="8"/>
  <c r="AJ560" i="8"/>
  <c r="Y560" i="8"/>
  <c r="X560" i="8" s="1"/>
  <c r="AJ559" i="8"/>
  <c r="AJ558" i="8"/>
  <c r="AJ557" i="8"/>
  <c r="AJ556" i="8"/>
  <c r="AJ555" i="8"/>
  <c r="AJ554" i="8"/>
  <c r="AJ553" i="8"/>
  <c r="AJ552" i="8"/>
  <c r="AJ551" i="8"/>
  <c r="AJ550" i="8"/>
  <c r="Y550" i="8"/>
  <c r="AJ549" i="8"/>
  <c r="AJ548" i="8"/>
  <c r="Y548" i="8"/>
  <c r="Y549" i="8" s="1"/>
  <c r="X549" i="8" s="1"/>
  <c r="AJ547" i="8"/>
  <c r="Y547" i="8"/>
  <c r="X547" i="8" s="1"/>
  <c r="AJ546" i="8"/>
  <c r="AJ545" i="8"/>
  <c r="Y545" i="8"/>
  <c r="X545" i="8" s="1"/>
  <c r="AJ544" i="8"/>
  <c r="Y544" i="8"/>
  <c r="X544" i="8" s="1"/>
  <c r="AJ543" i="8"/>
  <c r="AJ542" i="8"/>
  <c r="Y542" i="8"/>
  <c r="AJ541" i="8"/>
  <c r="AJ540" i="8"/>
  <c r="AJ539" i="8"/>
  <c r="Y539" i="8"/>
  <c r="Y540" i="8" s="1"/>
  <c r="Y541" i="8" s="1"/>
  <c r="X541" i="8" s="1"/>
  <c r="AJ538" i="8"/>
  <c r="AJ537" i="8"/>
  <c r="Y537" i="8"/>
  <c r="X537" i="8" s="1"/>
  <c r="AJ536" i="8"/>
  <c r="Y536" i="8"/>
  <c r="X536" i="8" s="1"/>
  <c r="AJ535" i="8"/>
  <c r="Y535" i="8"/>
  <c r="X535" i="8" s="1"/>
  <c r="AJ534" i="8"/>
  <c r="AJ533" i="8"/>
  <c r="AJ532" i="8"/>
  <c r="AJ531" i="8"/>
  <c r="AJ530" i="8"/>
  <c r="AJ529" i="8"/>
  <c r="AJ528" i="8"/>
  <c r="AJ527" i="8"/>
  <c r="AJ526" i="8"/>
  <c r="Y526" i="8"/>
  <c r="AJ525" i="8"/>
  <c r="AJ524" i="8"/>
  <c r="Y524" i="8"/>
  <c r="AJ523" i="8"/>
  <c r="AJ522" i="8"/>
  <c r="AJ521" i="8"/>
  <c r="Y521" i="8"/>
  <c r="Y522" i="8" s="1"/>
  <c r="AJ520" i="8"/>
  <c r="AJ519" i="8"/>
  <c r="Y519" i="8"/>
  <c r="X519" i="8" s="1"/>
  <c r="AJ518" i="8"/>
  <c r="AJ517" i="8"/>
  <c r="Y517" i="8"/>
  <c r="Y518" i="8" s="1"/>
  <c r="X518" i="8" s="1"/>
  <c r="AJ516" i="8"/>
  <c r="AJ515" i="8"/>
  <c r="Y515" i="8"/>
  <c r="X515" i="8" s="1"/>
  <c r="AJ514" i="8"/>
  <c r="AJ513" i="8"/>
  <c r="AJ512" i="8"/>
  <c r="Y512" i="8"/>
  <c r="AJ511" i="8"/>
  <c r="Y511" i="8"/>
  <c r="X511" i="8" s="1"/>
  <c r="AJ510" i="8"/>
  <c r="Y510" i="8"/>
  <c r="X510" i="8" s="1"/>
  <c r="AJ509" i="8"/>
  <c r="AJ508" i="8"/>
  <c r="Y508" i="8"/>
  <c r="Y509" i="8" s="1"/>
  <c r="X509" i="8" s="1"/>
  <c r="X508" i="8"/>
  <c r="AJ507" i="8"/>
  <c r="Y507" i="8"/>
  <c r="X507" i="8" s="1"/>
  <c r="AJ506" i="8"/>
  <c r="Y506" i="8"/>
  <c r="X506" i="8" s="1"/>
  <c r="AJ505" i="8"/>
  <c r="AJ504" i="8"/>
  <c r="AJ503" i="8"/>
  <c r="AJ502" i="8"/>
  <c r="AJ501" i="8"/>
  <c r="AJ500" i="8"/>
  <c r="AJ499" i="8"/>
  <c r="AJ498" i="8"/>
  <c r="AJ497" i="8"/>
  <c r="AJ496" i="8"/>
  <c r="AJ495" i="8"/>
  <c r="AJ494" i="8"/>
  <c r="AJ493" i="8"/>
  <c r="AJ492" i="8"/>
  <c r="AJ491" i="8"/>
  <c r="AJ490" i="8"/>
  <c r="Y490" i="8"/>
  <c r="AJ489" i="8"/>
  <c r="AJ488" i="8"/>
  <c r="Y488" i="8"/>
  <c r="X488" i="8" s="1"/>
  <c r="AJ487" i="8"/>
  <c r="AJ486" i="8"/>
  <c r="AJ485" i="8"/>
  <c r="AJ484" i="8"/>
  <c r="AJ483" i="8"/>
  <c r="AJ482" i="8"/>
  <c r="AJ481" i="8"/>
  <c r="AJ480" i="8"/>
  <c r="AJ479" i="8"/>
  <c r="AJ478" i="8"/>
  <c r="AJ477" i="8"/>
  <c r="AJ476" i="8"/>
  <c r="Y476" i="8"/>
  <c r="AJ475" i="8"/>
  <c r="AJ474" i="8"/>
  <c r="AJ473" i="8"/>
  <c r="Y473" i="8"/>
  <c r="Y474" i="8" s="1"/>
  <c r="AJ472" i="8"/>
  <c r="AJ471" i="8"/>
  <c r="AJ470" i="8"/>
  <c r="AJ469" i="8"/>
  <c r="AJ468" i="8"/>
  <c r="AJ467" i="8"/>
  <c r="AJ466" i="8"/>
  <c r="AJ465" i="8"/>
  <c r="AJ464" i="8"/>
  <c r="AJ463" i="8"/>
  <c r="AJ462" i="8"/>
  <c r="AJ461" i="8"/>
  <c r="AJ460" i="8"/>
  <c r="AJ459" i="8"/>
  <c r="AJ458" i="8"/>
  <c r="AJ457" i="8"/>
  <c r="AJ456" i="8"/>
  <c r="Y456" i="8"/>
  <c r="X456" i="8" s="1"/>
  <c r="AJ455" i="8"/>
  <c r="AJ454" i="8"/>
  <c r="Y454" i="8"/>
  <c r="AJ453" i="8"/>
  <c r="AJ452" i="8"/>
  <c r="AJ451" i="8"/>
  <c r="AJ450" i="8"/>
  <c r="Y450" i="8"/>
  <c r="AJ449" i="8"/>
  <c r="Y449" i="8"/>
  <c r="X449" i="8" s="1"/>
  <c r="AJ448" i="8"/>
  <c r="Y448" i="8"/>
  <c r="X448" i="8" s="1"/>
  <c r="AJ447" i="8"/>
  <c r="AJ446" i="8"/>
  <c r="AJ445" i="8"/>
  <c r="AJ444" i="8"/>
  <c r="AJ443" i="8"/>
  <c r="AJ442" i="8"/>
  <c r="AJ441" i="8"/>
  <c r="AJ440" i="8"/>
  <c r="Y440" i="8"/>
  <c r="Y441" i="8" s="1"/>
  <c r="AJ439" i="8"/>
  <c r="AJ438" i="8"/>
  <c r="AJ437" i="8"/>
  <c r="AJ436" i="8"/>
  <c r="AJ435" i="8"/>
  <c r="AJ434" i="8"/>
  <c r="AJ433" i="8"/>
  <c r="AJ432" i="8"/>
  <c r="AJ431" i="8"/>
  <c r="AJ430" i="8"/>
  <c r="AJ429" i="8"/>
  <c r="AJ428" i="8"/>
  <c r="AJ427" i="8"/>
  <c r="Y427" i="8"/>
  <c r="X427" i="8" s="1"/>
  <c r="AJ426" i="8"/>
  <c r="Y426" i="8"/>
  <c r="X426" i="8" s="1"/>
  <c r="AJ425" i="8"/>
  <c r="AJ424" i="8"/>
  <c r="AJ423" i="8"/>
  <c r="AJ422" i="8"/>
  <c r="AJ421" i="8"/>
  <c r="AJ420" i="8"/>
  <c r="Y420" i="8"/>
  <c r="Y421" i="8" s="1"/>
  <c r="AJ419" i="8"/>
  <c r="Y419" i="8"/>
  <c r="X419" i="8" s="1"/>
  <c r="AJ418" i="8"/>
  <c r="Y418" i="8"/>
  <c r="X418" i="8" s="1"/>
  <c r="AJ417" i="8"/>
  <c r="AJ416" i="8"/>
  <c r="AJ415" i="8"/>
  <c r="Y415" i="8"/>
  <c r="X415" i="8" s="1"/>
  <c r="AJ414" i="8"/>
  <c r="AJ413" i="8"/>
  <c r="AJ412" i="8"/>
  <c r="AJ411" i="8"/>
  <c r="AJ410" i="8"/>
  <c r="AJ409" i="8"/>
  <c r="AJ408" i="8"/>
  <c r="AJ407" i="8"/>
  <c r="AJ406" i="8"/>
  <c r="Y406" i="8"/>
  <c r="AJ405" i="8"/>
  <c r="AJ404" i="8"/>
  <c r="AJ403" i="8"/>
  <c r="AJ402" i="8"/>
  <c r="AJ401" i="8"/>
  <c r="AJ400" i="8"/>
  <c r="AJ399" i="8"/>
  <c r="Y399" i="8"/>
  <c r="Y400" i="8" s="1"/>
  <c r="AJ398" i="8"/>
  <c r="Y398" i="8"/>
  <c r="X398" i="8" s="1"/>
  <c r="AJ397" i="8"/>
  <c r="AJ396" i="8"/>
  <c r="Y396" i="8"/>
  <c r="AJ395" i="8"/>
  <c r="AJ394" i="8"/>
  <c r="AJ393" i="8"/>
  <c r="AJ392" i="8"/>
  <c r="AJ391" i="8"/>
  <c r="AJ390" i="8"/>
  <c r="AJ389" i="8"/>
  <c r="AJ388" i="8"/>
  <c r="AJ387" i="8"/>
  <c r="AJ386" i="8"/>
  <c r="AJ385" i="8"/>
  <c r="Y385" i="8"/>
  <c r="Y386" i="8" s="1"/>
  <c r="AJ384" i="8"/>
  <c r="Y384" i="8"/>
  <c r="X384" i="8" s="1"/>
  <c r="AJ383" i="8"/>
  <c r="AJ382" i="8"/>
  <c r="AJ381" i="8"/>
  <c r="AJ380" i="8"/>
  <c r="Y380" i="8"/>
  <c r="AJ379" i="8"/>
  <c r="AJ378" i="8"/>
  <c r="Y378" i="8"/>
  <c r="AJ377" i="8"/>
  <c r="AJ376" i="8"/>
  <c r="AJ375" i="8"/>
  <c r="AJ374" i="8"/>
  <c r="Y374" i="8"/>
  <c r="AJ373" i="8"/>
  <c r="AJ372" i="8"/>
  <c r="AJ371" i="8"/>
  <c r="AJ370" i="8"/>
  <c r="AJ369" i="8"/>
  <c r="AJ368" i="8"/>
  <c r="AJ367" i="8"/>
  <c r="AJ366" i="8"/>
  <c r="AJ365" i="8"/>
  <c r="AJ364" i="8"/>
  <c r="AJ363" i="8"/>
  <c r="AJ362" i="8"/>
  <c r="Y362" i="8"/>
  <c r="Y363" i="8" s="1"/>
  <c r="AJ361" i="8"/>
  <c r="AJ360" i="8"/>
  <c r="Y360" i="8"/>
  <c r="AJ359" i="8"/>
  <c r="AJ358" i="8"/>
  <c r="AJ357" i="8"/>
  <c r="AJ356" i="8"/>
  <c r="AJ355" i="8"/>
  <c r="AJ354" i="8"/>
  <c r="AJ353" i="8"/>
  <c r="AJ352" i="8"/>
  <c r="AJ351" i="8"/>
  <c r="AJ350" i="8"/>
  <c r="AJ349" i="8"/>
  <c r="AJ348" i="8"/>
  <c r="AJ347" i="8"/>
  <c r="Y347" i="8"/>
  <c r="X347" i="8" s="1"/>
  <c r="AJ346" i="8"/>
  <c r="AJ345" i="8"/>
  <c r="Y345" i="8"/>
  <c r="X345" i="8" s="1"/>
  <c r="AJ344" i="8"/>
  <c r="AJ343" i="8"/>
  <c r="AJ342" i="8"/>
  <c r="AJ341" i="8"/>
  <c r="AJ340" i="8"/>
  <c r="AJ339" i="8"/>
  <c r="AJ338" i="8"/>
  <c r="AJ337" i="8"/>
  <c r="AJ336" i="8"/>
  <c r="AJ335" i="8"/>
  <c r="AJ334" i="8"/>
  <c r="AJ333" i="8"/>
  <c r="Y333" i="8"/>
  <c r="Y334" i="8" s="1"/>
  <c r="X334" i="8" s="1"/>
  <c r="AJ332" i="8"/>
  <c r="AJ331" i="8"/>
  <c r="Y331" i="8"/>
  <c r="X331" i="8" s="1"/>
  <c r="AJ330" i="8"/>
  <c r="AJ329" i="8"/>
  <c r="Y329" i="8"/>
  <c r="Y330" i="8" s="1"/>
  <c r="X330" i="8" s="1"/>
  <c r="X329" i="8"/>
  <c r="AJ328" i="8"/>
  <c r="Y328" i="8"/>
  <c r="X328" i="8" s="1"/>
  <c r="AJ327" i="8"/>
  <c r="AJ326" i="8"/>
  <c r="AJ325" i="8"/>
  <c r="AJ324" i="8"/>
  <c r="Y324" i="8"/>
  <c r="AJ323" i="8"/>
  <c r="AJ322" i="8"/>
  <c r="Y322" i="8"/>
  <c r="Y323" i="8" s="1"/>
  <c r="X323" i="8" s="1"/>
  <c r="AJ321" i="8"/>
  <c r="Y321" i="8"/>
  <c r="X321" i="8" s="1"/>
  <c r="AJ320" i="8"/>
  <c r="AJ319" i="8"/>
  <c r="AJ318" i="8"/>
  <c r="Y318" i="8"/>
  <c r="X318" i="8" s="1"/>
  <c r="AJ317" i="8"/>
  <c r="AJ316" i="8"/>
  <c r="AJ315" i="8"/>
  <c r="Y315" i="8"/>
  <c r="Y316" i="8" s="1"/>
  <c r="AJ314" i="8"/>
  <c r="AJ313" i="8"/>
  <c r="AJ312" i="8"/>
  <c r="Y312" i="8"/>
  <c r="AJ311" i="8"/>
  <c r="AJ310" i="8"/>
  <c r="AJ309" i="8"/>
  <c r="Y309" i="8"/>
  <c r="X309" i="8" s="1"/>
  <c r="AJ308" i="8"/>
  <c r="AJ307" i="8"/>
  <c r="AJ306" i="8"/>
  <c r="AJ305" i="8"/>
  <c r="AJ304" i="8"/>
  <c r="AJ303" i="8"/>
  <c r="Y303" i="8"/>
  <c r="X303" i="8" s="1"/>
  <c r="AJ302" i="8"/>
  <c r="AJ301" i="8"/>
  <c r="Y301" i="8"/>
  <c r="Y302" i="8" s="1"/>
  <c r="X302" i="8" s="1"/>
  <c r="AJ300" i="8"/>
  <c r="AJ299" i="8"/>
  <c r="AJ298" i="8"/>
  <c r="AJ297" i="8"/>
  <c r="AJ296" i="8"/>
  <c r="AJ295" i="8"/>
  <c r="AJ294" i="8"/>
  <c r="AJ293" i="8"/>
  <c r="Y293" i="8"/>
  <c r="X293" i="8" s="1"/>
  <c r="AJ292" i="8"/>
  <c r="AJ291" i="8"/>
  <c r="AJ290" i="8"/>
  <c r="Y290" i="8"/>
  <c r="X290" i="8" s="1"/>
  <c r="AJ289" i="8"/>
  <c r="AJ288" i="8"/>
  <c r="AJ287" i="8"/>
  <c r="AJ286" i="8"/>
  <c r="AJ285" i="8"/>
  <c r="AJ284" i="8"/>
  <c r="AJ283" i="8"/>
  <c r="Y283" i="8"/>
  <c r="Y284" i="8" s="1"/>
  <c r="AJ282" i="8"/>
  <c r="AJ281" i="8"/>
  <c r="AJ280" i="8"/>
  <c r="AJ279" i="8"/>
  <c r="Y279" i="8"/>
  <c r="X279" i="8" s="1"/>
  <c r="AJ278" i="8"/>
  <c r="AJ277" i="8"/>
  <c r="AJ276" i="8"/>
  <c r="Y276" i="8"/>
  <c r="AJ275" i="8"/>
  <c r="AJ274" i="8"/>
  <c r="AJ273" i="8"/>
  <c r="AJ272" i="8"/>
  <c r="AJ271" i="8"/>
  <c r="Y271" i="8"/>
  <c r="X271" i="8" s="1"/>
  <c r="AJ270" i="8"/>
  <c r="Y270" i="8"/>
  <c r="X270" i="8" s="1"/>
  <c r="AJ269" i="8"/>
  <c r="AJ268" i="8"/>
  <c r="AJ267" i="8"/>
  <c r="AJ266" i="8"/>
  <c r="AJ265" i="8"/>
  <c r="AJ264" i="8"/>
  <c r="AJ263" i="8"/>
  <c r="AJ262" i="8"/>
  <c r="AJ261" i="8"/>
  <c r="AJ260" i="8"/>
  <c r="AJ259" i="8"/>
  <c r="AJ258" i="8"/>
  <c r="AJ257" i="8"/>
  <c r="AJ256" i="8"/>
  <c r="AJ255" i="8"/>
  <c r="AJ254" i="8"/>
  <c r="AJ253" i="8"/>
  <c r="AJ252" i="8"/>
  <c r="AJ251" i="8"/>
  <c r="AJ250" i="8"/>
  <c r="AJ249" i="8"/>
  <c r="AJ248" i="8"/>
  <c r="AJ247" i="8"/>
  <c r="AJ246" i="8"/>
  <c r="AJ245" i="8"/>
  <c r="AJ244" i="8"/>
  <c r="AJ243" i="8"/>
  <c r="AJ242" i="8"/>
  <c r="AJ241" i="8"/>
  <c r="AJ240" i="8"/>
  <c r="U63" i="7"/>
  <c r="U62" i="7"/>
  <c r="U61" i="7"/>
  <c r="U60" i="7"/>
  <c r="U59" i="7"/>
  <c r="U58" i="7"/>
  <c r="U57" i="7"/>
  <c r="U56" i="7"/>
  <c r="U55" i="7"/>
  <c r="U53" i="7"/>
  <c r="U52" i="7"/>
  <c r="U50" i="7"/>
  <c r="U49" i="7"/>
  <c r="U48" i="7"/>
  <c r="U47" i="7"/>
  <c r="U46" i="7"/>
  <c r="U45" i="7"/>
  <c r="U44" i="7"/>
  <c r="Y294" i="8" l="1"/>
  <c r="Y295" i="8" s="1"/>
  <c r="Y348" i="8"/>
  <c r="Y516" i="8"/>
  <c r="X516" i="8" s="1"/>
  <c r="Y613" i="8"/>
  <c r="X613" i="8" s="1"/>
  <c r="Y310" i="8"/>
  <c r="Y311" i="8" s="1"/>
  <c r="X311" i="8" s="1"/>
  <c r="X698" i="8"/>
  <c r="X716" i="8"/>
  <c r="X333" i="8"/>
  <c r="X786" i="8"/>
  <c r="Y590" i="8"/>
  <c r="X589" i="8"/>
  <c r="Y598" i="8"/>
  <c r="Y599" i="8" s="1"/>
  <c r="X597" i="8"/>
  <c r="Y364" i="8"/>
  <c r="Y365" i="8" s="1"/>
  <c r="X363" i="8"/>
  <c r="Y457" i="8"/>
  <c r="Y458" i="8" s="1"/>
  <c r="X458" i="8" s="1"/>
  <c r="Y520" i="8"/>
  <c r="X520" i="8" s="1"/>
  <c r="Y732" i="8"/>
  <c r="Y733" i="8" s="1"/>
  <c r="Y319" i="8"/>
  <c r="X319" i="8" s="1"/>
  <c r="Y346" i="8"/>
  <c r="X346" i="8" s="1"/>
  <c r="X473" i="8"/>
  <c r="X517" i="8"/>
  <c r="X581" i="8"/>
  <c r="X596" i="8"/>
  <c r="Y636" i="8"/>
  <c r="X636" i="8" s="1"/>
  <c r="X740" i="8"/>
  <c r="Y777" i="8"/>
  <c r="X362" i="8"/>
  <c r="X539" i="8"/>
  <c r="X577" i="8"/>
  <c r="X588" i="8"/>
  <c r="Y723" i="8"/>
  <c r="X723" i="8" s="1"/>
  <c r="X795" i="8"/>
  <c r="Y785" i="8"/>
  <c r="X785" i="8" s="1"/>
  <c r="X784" i="8"/>
  <c r="X421" i="8"/>
  <c r="Y422" i="8"/>
  <c r="X422" i="8" s="1"/>
  <c r="Y681" i="8"/>
  <c r="X681" i="8" s="1"/>
  <c r="X680" i="8"/>
  <c r="Y664" i="8"/>
  <c r="X663" i="8"/>
  <c r="Y813" i="8"/>
  <c r="X813" i="8" s="1"/>
  <c r="Y272" i="8"/>
  <c r="Y273" i="8" s="1"/>
  <c r="Y280" i="8"/>
  <c r="Y281" i="8" s="1"/>
  <c r="X283" i="8"/>
  <c r="Y291" i="8"/>
  <c r="X291" i="8" s="1"/>
  <c r="Y304" i="8"/>
  <c r="X304" i="8" s="1"/>
  <c r="Y335" i="8"/>
  <c r="X335" i="8" s="1"/>
  <c r="Y489" i="8"/>
  <c r="X489" i="8" s="1"/>
  <c r="Y546" i="8"/>
  <c r="X546" i="8" s="1"/>
  <c r="X548" i="8"/>
  <c r="Y569" i="8"/>
  <c r="X569" i="8" s="1"/>
  <c r="Y656" i="8"/>
  <c r="X656" i="8" s="1"/>
  <c r="Y685" i="8"/>
  <c r="X685" i="8" s="1"/>
  <c r="Y756" i="8"/>
  <c r="Y757" i="8" s="1"/>
  <c r="Y781" i="8"/>
  <c r="X781" i="8" s="1"/>
  <c r="X310" i="8"/>
  <c r="X420" i="8"/>
  <c r="X609" i="8"/>
  <c r="X650" i="8"/>
  <c r="X659" i="8"/>
  <c r="X662" i="8"/>
  <c r="X679" i="8"/>
  <c r="X724" i="8"/>
  <c r="X783" i="8"/>
  <c r="Y296" i="8"/>
  <c r="X296" i="8" s="1"/>
  <c r="X295" i="8"/>
  <c r="Y401" i="8"/>
  <c r="X400" i="8"/>
  <c r="Y764" i="8"/>
  <c r="X763" i="8"/>
  <c r="Y442" i="8"/>
  <c r="Y443" i="8" s="1"/>
  <c r="X441" i="8"/>
  <c r="Y705" i="8"/>
  <c r="X704" i="8"/>
  <c r="Y416" i="8"/>
  <c r="Y417" i="8" s="1"/>
  <c r="X417" i="8" s="1"/>
  <c r="Y428" i="8"/>
  <c r="Y538" i="8"/>
  <c r="X538" i="8" s="1"/>
  <c r="Y673" i="8"/>
  <c r="Y674" i="8" s="1"/>
  <c r="Y721" i="8"/>
  <c r="X721" i="8" s="1"/>
  <c r="Y768" i="8"/>
  <c r="Y320" i="8"/>
  <c r="X320" i="8" s="1"/>
  <c r="X294" i="8"/>
  <c r="X301" i="8"/>
  <c r="X315" i="8"/>
  <c r="X322" i="8"/>
  <c r="X399" i="8"/>
  <c r="X440" i="8"/>
  <c r="X521" i="8"/>
  <c r="X540" i="8"/>
  <c r="X579" i="8"/>
  <c r="Y669" i="8"/>
  <c r="X669" i="8" s="1"/>
  <c r="X688" i="8"/>
  <c r="X690" i="8"/>
  <c r="X703" i="8"/>
  <c r="X732" i="8"/>
  <c r="X748" i="8"/>
  <c r="X756" i="8"/>
  <c r="X762" i="8"/>
  <c r="X787" i="8"/>
  <c r="Y317" i="8"/>
  <c r="X317" i="8" s="1"/>
  <c r="X316" i="8"/>
  <c r="Y305" i="8"/>
  <c r="Y349" i="8"/>
  <c r="X348" i="8"/>
  <c r="Y361" i="8"/>
  <c r="X361" i="8" s="1"/>
  <c r="X360" i="8"/>
  <c r="Y387" i="8"/>
  <c r="X386" i="8"/>
  <c r="Y583" i="8"/>
  <c r="X582" i="8"/>
  <c r="X695" i="8"/>
  <c r="Y696" i="8"/>
  <c r="Y804" i="8"/>
  <c r="X804" i="8" s="1"/>
  <c r="X803" i="8"/>
  <c r="X272" i="8"/>
  <c r="Y277" i="8"/>
  <c r="X276" i="8"/>
  <c r="Y285" i="8"/>
  <c r="X284" i="8"/>
  <c r="Y297" i="8"/>
  <c r="X364" i="8"/>
  <c r="Y523" i="8"/>
  <c r="X523" i="8" s="1"/>
  <c r="X522" i="8"/>
  <c r="Y525" i="8"/>
  <c r="X525" i="8" s="1"/>
  <c r="X524" i="8"/>
  <c r="X561" i="8"/>
  <c r="Y562" i="8"/>
  <c r="X562" i="8" s="1"/>
  <c r="Y571" i="8"/>
  <c r="X570" i="8"/>
  <c r="Y591" i="8"/>
  <c r="X591" i="8" s="1"/>
  <c r="X590" i="8"/>
  <c r="X598" i="8"/>
  <c r="Y637" i="8"/>
  <c r="Y778" i="8"/>
  <c r="X777" i="8"/>
  <c r="X788" i="8"/>
  <c r="Y789" i="8"/>
  <c r="Y332" i="8"/>
  <c r="X332" i="8" s="1"/>
  <c r="Y375" i="8"/>
  <c r="X374" i="8"/>
  <c r="Y381" i="8"/>
  <c r="X380" i="8"/>
  <c r="Y423" i="8"/>
  <c r="Y459" i="8"/>
  <c r="Y475" i="8"/>
  <c r="X475" i="8" s="1"/>
  <c r="X474" i="8"/>
  <c r="X619" i="8"/>
  <c r="Y620" i="8"/>
  <c r="Y682" i="8"/>
  <c r="Y800" i="8"/>
  <c r="X799" i="8"/>
  <c r="Y313" i="8"/>
  <c r="X312" i="8"/>
  <c r="Y325" i="8"/>
  <c r="X324" i="8"/>
  <c r="X385" i="8"/>
  <c r="Y397" i="8"/>
  <c r="X397" i="8" s="1"/>
  <c r="X396" i="8"/>
  <c r="Y429" i="8"/>
  <c r="X428" i="8"/>
  <c r="Y455" i="8"/>
  <c r="X455" i="8" s="1"/>
  <c r="X454" i="8"/>
  <c r="Y477" i="8"/>
  <c r="X476" i="8"/>
  <c r="Y513" i="8"/>
  <c r="X512" i="8"/>
  <c r="Y551" i="8"/>
  <c r="X550" i="8"/>
  <c r="Y565" i="8"/>
  <c r="X565" i="8" s="1"/>
  <c r="X564" i="8"/>
  <c r="Y615" i="8"/>
  <c r="X614" i="8"/>
  <c r="X768" i="8"/>
  <c r="Y769" i="8"/>
  <c r="Y527" i="8"/>
  <c r="X526" i="8"/>
  <c r="Y595" i="8"/>
  <c r="X595" i="8" s="1"/>
  <c r="X594" i="8"/>
  <c r="Y624" i="8"/>
  <c r="X624" i="8" s="1"/>
  <c r="X623" i="8"/>
  <c r="Y626" i="8"/>
  <c r="X625" i="8"/>
  <c r="Y654" i="8"/>
  <c r="X654" i="8" s="1"/>
  <c r="X653" i="8"/>
  <c r="Y686" i="8"/>
  <c r="X686" i="8" s="1"/>
  <c r="Y706" i="8"/>
  <c r="X705" i="8"/>
  <c r="Y726" i="8"/>
  <c r="X726" i="8" s="1"/>
  <c r="X725" i="8"/>
  <c r="Y734" i="8"/>
  <c r="X733" i="8"/>
  <c r="Y742" i="8"/>
  <c r="X741" i="8"/>
  <c r="Y750" i="8"/>
  <c r="X749" i="8"/>
  <c r="Y758" i="8"/>
  <c r="X757" i="8"/>
  <c r="Y808" i="8"/>
  <c r="X808" i="8" s="1"/>
  <c r="X807" i="8"/>
  <c r="Y407" i="8"/>
  <c r="X406" i="8"/>
  <c r="Y658" i="8"/>
  <c r="X658" i="8" s="1"/>
  <c r="X657" i="8"/>
  <c r="Y702" i="8"/>
  <c r="X702" i="8" s="1"/>
  <c r="X701" i="8"/>
  <c r="Y728" i="8"/>
  <c r="X727" i="8"/>
  <c r="Y379" i="8"/>
  <c r="X379" i="8" s="1"/>
  <c r="X378" i="8"/>
  <c r="Y451" i="8"/>
  <c r="X450" i="8"/>
  <c r="Y491" i="8"/>
  <c r="X490" i="8"/>
  <c r="Y543" i="8"/>
  <c r="X543" i="8" s="1"/>
  <c r="X542" i="8"/>
  <c r="Y710" i="8"/>
  <c r="X709" i="8"/>
  <c r="Y714" i="8"/>
  <c r="X713" i="8"/>
  <c r="Y806" i="8"/>
  <c r="X806" i="8" s="1"/>
  <c r="X805" i="8"/>
  <c r="X673" i="8" l="1"/>
  <c r="X280" i="8"/>
  <c r="X457" i="8"/>
  <c r="Y670" i="8"/>
  <c r="Y671" i="8" s="1"/>
  <c r="X671" i="8" s="1"/>
  <c r="Y292" i="8"/>
  <c r="X292" i="8" s="1"/>
  <c r="X442" i="8"/>
  <c r="Y336" i="8"/>
  <c r="Y665" i="8"/>
  <c r="X665" i="8" s="1"/>
  <c r="X664" i="8"/>
  <c r="X401" i="8"/>
  <c r="Y402" i="8"/>
  <c r="X416" i="8"/>
  <c r="X764" i="8"/>
  <c r="Y765" i="8"/>
  <c r="Y729" i="8"/>
  <c r="X728" i="8"/>
  <c r="Y759" i="8"/>
  <c r="X758" i="8"/>
  <c r="X527" i="8"/>
  <c r="Y528" i="8"/>
  <c r="Y770" i="8"/>
  <c r="X769" i="8"/>
  <c r="Y326" i="8"/>
  <c r="X325" i="8"/>
  <c r="X800" i="8"/>
  <c r="Y801" i="8"/>
  <c r="Y286" i="8"/>
  <c r="X285" i="8"/>
  <c r="Y278" i="8"/>
  <c r="X278" i="8" s="1"/>
  <c r="X277" i="8"/>
  <c r="X583" i="8"/>
  <c r="Y584" i="8"/>
  <c r="X710" i="8"/>
  <c r="Y711" i="8"/>
  <c r="X491" i="8"/>
  <c r="Y492" i="8"/>
  <c r="Y408" i="8"/>
  <c r="X407" i="8"/>
  <c r="Y751" i="8"/>
  <c r="X750" i="8"/>
  <c r="Y735" i="8"/>
  <c r="X734" i="8"/>
  <c r="Y707" i="8"/>
  <c r="X707" i="8" s="1"/>
  <c r="X706" i="8"/>
  <c r="X674" i="8"/>
  <c r="Y675" i="8"/>
  <c r="X626" i="8"/>
  <c r="Y627" i="8"/>
  <c r="X615" i="8"/>
  <c r="Y616" i="8"/>
  <c r="X551" i="8"/>
  <c r="Y552" i="8"/>
  <c r="X477" i="8"/>
  <c r="Y478" i="8"/>
  <c r="X443" i="8"/>
  <c r="Y444" i="8"/>
  <c r="Y790" i="8"/>
  <c r="X789" i="8"/>
  <c r="X696" i="8"/>
  <c r="Y697" i="8"/>
  <c r="X697" i="8" s="1"/>
  <c r="X714" i="8"/>
  <c r="Y715" i="8"/>
  <c r="X715" i="8" s="1"/>
  <c r="X451" i="8"/>
  <c r="Y452" i="8"/>
  <c r="Y743" i="8"/>
  <c r="X742" i="8"/>
  <c r="X513" i="8"/>
  <c r="Y514" i="8"/>
  <c r="X514" i="8" s="1"/>
  <c r="X429" i="8"/>
  <c r="Y430" i="8"/>
  <c r="X620" i="8"/>
  <c r="Y621" i="8"/>
  <c r="X621" i="8" s="1"/>
  <c r="Y460" i="8"/>
  <c r="X459" i="8"/>
  <c r="X381" i="8"/>
  <c r="Y382" i="8"/>
  <c r="Y779" i="8"/>
  <c r="X779" i="8" s="1"/>
  <c r="X778" i="8"/>
  <c r="X599" i="8"/>
  <c r="Y600" i="8"/>
  <c r="X571" i="8"/>
  <c r="Y572" i="8"/>
  <c r="X387" i="8"/>
  <c r="Y388" i="8"/>
  <c r="Y350" i="8"/>
  <c r="X349" i="8"/>
  <c r="Y314" i="8"/>
  <c r="X314" i="8" s="1"/>
  <c r="X313" i="8"/>
  <c r="X682" i="8"/>
  <c r="Y683" i="8"/>
  <c r="X683" i="8" s="1"/>
  <c r="X423" i="8"/>
  <c r="Y424" i="8"/>
  <c r="X375" i="8"/>
  <c r="Y376" i="8"/>
  <c r="Y638" i="8"/>
  <c r="X637" i="8"/>
  <c r="X365" i="8"/>
  <c r="Y366" i="8"/>
  <c r="Y298" i="8"/>
  <c r="X297" i="8"/>
  <c r="Y282" i="8"/>
  <c r="X282" i="8" s="1"/>
  <c r="X281" i="8"/>
  <c r="Y274" i="8"/>
  <c r="X273" i="8"/>
  <c r="Y306" i="8"/>
  <c r="X305" i="8"/>
  <c r="G8" i="7"/>
  <c r="G19" i="7" s="1"/>
  <c r="E69" i="7" l="1"/>
  <c r="L24" i="7"/>
  <c r="E19" i="7"/>
  <c r="D19" i="7" s="1"/>
  <c r="X670" i="8"/>
  <c r="X336" i="8"/>
  <c r="Y337" i="8"/>
  <c r="Y403" i="8"/>
  <c r="X402" i="8"/>
  <c r="Y766" i="8"/>
  <c r="X766" i="8" s="1"/>
  <c r="X765" i="8"/>
  <c r="Y367" i="8"/>
  <c r="X366" i="8"/>
  <c r="X376" i="8"/>
  <c r="Y377" i="8"/>
  <c r="X377" i="8" s="1"/>
  <c r="Y601" i="8"/>
  <c r="X600" i="8"/>
  <c r="Y383" i="8"/>
  <c r="X383" i="8" s="1"/>
  <c r="X382" i="8"/>
  <c r="Y453" i="8"/>
  <c r="X453" i="8" s="1"/>
  <c r="X452" i="8"/>
  <c r="Y445" i="8"/>
  <c r="X444" i="8"/>
  <c r="Y628" i="8"/>
  <c r="X627" i="8"/>
  <c r="X306" i="8"/>
  <c r="Y307" i="8"/>
  <c r="X350" i="8"/>
  <c r="Y351" i="8"/>
  <c r="X326" i="8"/>
  <c r="Y327" i="8"/>
  <c r="X327" i="8" s="1"/>
  <c r="Y760" i="8"/>
  <c r="X759" i="8"/>
  <c r="X424" i="8"/>
  <c r="Y425" i="8"/>
  <c r="X425" i="8" s="1"/>
  <c r="Y389" i="8"/>
  <c r="X388" i="8"/>
  <c r="Y573" i="8"/>
  <c r="X572" i="8"/>
  <c r="Y431" i="8"/>
  <c r="X430" i="8"/>
  <c r="Y479" i="8"/>
  <c r="X478" i="8"/>
  <c r="Y617" i="8"/>
  <c r="X616" i="8"/>
  <c r="X675" i="8"/>
  <c r="Y676" i="8"/>
  <c r="Y712" i="8"/>
  <c r="X712" i="8" s="1"/>
  <c r="X711" i="8"/>
  <c r="Y585" i="8"/>
  <c r="X584" i="8"/>
  <c r="Y802" i="8"/>
  <c r="X802" i="8" s="1"/>
  <c r="X801" i="8"/>
  <c r="Y529" i="8"/>
  <c r="X528" i="8"/>
  <c r="X552" i="8"/>
  <c r="Y553" i="8"/>
  <c r="Y493" i="8"/>
  <c r="X492" i="8"/>
  <c r="Y752" i="8"/>
  <c r="X751" i="8"/>
  <c r="Y275" i="8"/>
  <c r="X275" i="8" s="1"/>
  <c r="X274" i="8"/>
  <c r="Y299" i="8"/>
  <c r="X298" i="8"/>
  <c r="X638" i="8"/>
  <c r="Y639" i="8"/>
  <c r="Y461" i="8"/>
  <c r="X460" i="8"/>
  <c r="Y744" i="8"/>
  <c r="X743" i="8"/>
  <c r="Y791" i="8"/>
  <c r="X790" i="8"/>
  <c r="Y736" i="8"/>
  <c r="X735" i="8"/>
  <c r="Y409" i="8"/>
  <c r="X408" i="8"/>
  <c r="Y287" i="8"/>
  <c r="X286" i="8"/>
  <c r="Y771" i="8"/>
  <c r="X770" i="8"/>
  <c r="Y730" i="8"/>
  <c r="X730" i="8" s="1"/>
  <c r="X729" i="8"/>
  <c r="Y227" i="8"/>
  <c r="Y221" i="8"/>
  <c r="X221" i="8" s="1"/>
  <c r="Y220" i="8"/>
  <c r="X220" i="8" s="1"/>
  <c r="Y219" i="8"/>
  <c r="X219" i="8" s="1"/>
  <c r="Y216" i="8"/>
  <c r="Y213" i="8"/>
  <c r="Y209" i="8"/>
  <c r="X209" i="8" s="1"/>
  <c r="Y202" i="8"/>
  <c r="X202" i="8" s="1"/>
  <c r="Y198" i="8"/>
  <c r="Y175" i="8"/>
  <c r="Y173" i="8"/>
  <c r="X173" i="8" s="1"/>
  <c r="Y172" i="8"/>
  <c r="X172" i="8" s="1"/>
  <c r="Y170" i="8"/>
  <c r="Y151" i="8"/>
  <c r="Y149" i="8"/>
  <c r="Y148" i="8"/>
  <c r="X148" i="8" s="1"/>
  <c r="Y146" i="8"/>
  <c r="X146" i="8" s="1"/>
  <c r="Y136" i="8"/>
  <c r="Y132" i="8"/>
  <c r="Y126" i="8"/>
  <c r="Y123" i="8"/>
  <c r="Y111" i="8"/>
  <c r="Y108" i="8"/>
  <c r="Y107" i="8"/>
  <c r="X107" i="8" s="1"/>
  <c r="Y99" i="8"/>
  <c r="Y92" i="8"/>
  <c r="Y87" i="8"/>
  <c r="X87" i="8" s="1"/>
  <c r="Y85" i="8"/>
  <c r="Y79" i="8"/>
  <c r="Y77" i="8"/>
  <c r="X77" i="8" s="1"/>
  <c r="Y75" i="8"/>
  <c r="Y73" i="8"/>
  <c r="X73" i="8" s="1"/>
  <c r="Y70" i="8"/>
  <c r="Y67" i="8"/>
  <c r="Y64" i="8"/>
  <c r="Y62" i="8"/>
  <c r="Y59" i="8"/>
  <c r="X59" i="8" s="1"/>
  <c r="Y55" i="8"/>
  <c r="Y54" i="8"/>
  <c r="X54" i="8" s="1"/>
  <c r="Y53" i="8"/>
  <c r="X53" i="8" s="1"/>
  <c r="Y45" i="8"/>
  <c r="X45" i="8" s="1"/>
  <c r="Y43" i="8"/>
  <c r="Y41" i="8"/>
  <c r="X41" i="8" s="1"/>
  <c r="Y34" i="8"/>
  <c r="Y33" i="8"/>
  <c r="X33" i="8" s="1"/>
  <c r="Y24" i="8"/>
  <c r="Y23" i="8"/>
  <c r="X23" i="8" s="1"/>
  <c r="Y21" i="8"/>
  <c r="X21" i="8" s="1"/>
  <c r="Y4" i="8"/>
  <c r="B507" i="8"/>
  <c r="B505" i="8"/>
  <c r="B504" i="8"/>
  <c r="A504" i="8" s="1"/>
  <c r="B503" i="8"/>
  <c r="A503" i="8" s="1"/>
  <c r="B502" i="8"/>
  <c r="A502" i="8" s="1"/>
  <c r="B501" i="8"/>
  <c r="A501" i="8" s="1"/>
  <c r="B500" i="8"/>
  <c r="A500" i="8" s="1"/>
  <c r="B499" i="8"/>
  <c r="A499" i="8" s="1"/>
  <c r="B498" i="8"/>
  <c r="A498" i="8" s="1"/>
  <c r="B497" i="8"/>
  <c r="A497" i="8" s="1"/>
  <c r="B496" i="8"/>
  <c r="A496" i="8" s="1"/>
  <c r="B495" i="8"/>
  <c r="A495" i="8" s="1"/>
  <c r="B493" i="8"/>
  <c r="B486" i="8"/>
  <c r="A486" i="8" s="1"/>
  <c r="B485" i="8"/>
  <c r="A485" i="8" s="1"/>
  <c r="B481" i="8"/>
  <c r="B480" i="8"/>
  <c r="A480" i="8" s="1"/>
  <c r="B479" i="8"/>
  <c r="A479" i="8" s="1"/>
  <c r="B476" i="8"/>
  <c r="B463" i="8"/>
  <c r="B450" i="8"/>
  <c r="A450" i="8" s="1"/>
  <c r="B449" i="8"/>
  <c r="A449" i="8" s="1"/>
  <c r="B448" i="8"/>
  <c r="A448" i="8" s="1"/>
  <c r="B446" i="8"/>
  <c r="A446" i="8" s="1"/>
  <c r="B445" i="8"/>
  <c r="A445" i="8" s="1"/>
  <c r="B442" i="8"/>
  <c r="A442" i="8" s="1"/>
  <c r="B439" i="8"/>
  <c r="B436" i="8"/>
  <c r="B435" i="8"/>
  <c r="A435" i="8" s="1"/>
  <c r="B433" i="8"/>
  <c r="B432" i="8"/>
  <c r="A432" i="8" s="1"/>
  <c r="B431" i="8"/>
  <c r="A431" i="8" s="1"/>
  <c r="B429" i="8"/>
  <c r="B428" i="8"/>
  <c r="A428" i="8" s="1"/>
  <c r="B426" i="8"/>
  <c r="B421" i="8"/>
  <c r="B418" i="8"/>
  <c r="B416" i="8"/>
  <c r="B414" i="8"/>
  <c r="A414" i="8" s="1"/>
  <c r="B412" i="8"/>
  <c r="B410" i="8"/>
  <c r="A410" i="8" s="1"/>
  <c r="B409" i="8"/>
  <c r="A409" i="8" s="1"/>
  <c r="B404" i="8"/>
  <c r="B403" i="8"/>
  <c r="A403" i="8" s="1"/>
  <c r="B401" i="8"/>
  <c r="B400" i="8"/>
  <c r="A400" i="8" s="1"/>
  <c r="B399" i="8"/>
  <c r="A399" i="8" s="1"/>
  <c r="B398" i="8"/>
  <c r="A398" i="8" s="1"/>
  <c r="B397" i="8"/>
  <c r="A397" i="8" s="1"/>
  <c r="B396" i="8"/>
  <c r="A396" i="8" s="1"/>
  <c r="B395" i="8"/>
  <c r="A395" i="8" s="1"/>
  <c r="B394" i="8"/>
  <c r="A394" i="8" s="1"/>
  <c r="B392" i="8"/>
  <c r="B390" i="8"/>
  <c r="B387" i="8"/>
  <c r="B386" i="8"/>
  <c r="A386" i="8" s="1"/>
  <c r="B384" i="8"/>
  <c r="B383" i="8"/>
  <c r="A383" i="8" s="1"/>
  <c r="B382" i="8"/>
  <c r="A382" i="8" s="1"/>
  <c r="B381" i="8"/>
  <c r="A381" i="8" s="1"/>
  <c r="B380" i="8"/>
  <c r="A380" i="8" s="1"/>
  <c r="B379" i="8"/>
  <c r="A379" i="8" s="1"/>
  <c r="B378" i="8"/>
  <c r="A378" i="8" s="1"/>
  <c r="B377" i="8"/>
  <c r="A377" i="8" s="1"/>
  <c r="B376" i="8"/>
  <c r="A376" i="8" s="1"/>
  <c r="B374" i="8"/>
  <c r="A374" i="8" s="1"/>
  <c r="B373" i="8"/>
  <c r="A373" i="8" s="1"/>
  <c r="B372" i="8"/>
  <c r="A372" i="8" s="1"/>
  <c r="B371" i="8"/>
  <c r="A371" i="8" s="1"/>
  <c r="B363" i="8"/>
  <c r="A363" i="8" s="1"/>
  <c r="B362" i="8"/>
  <c r="A362" i="8" s="1"/>
  <c r="B360" i="8"/>
  <c r="B357" i="8"/>
  <c r="B355" i="8"/>
  <c r="B350" i="8"/>
  <c r="A350" i="8" s="1"/>
  <c r="B349" i="8"/>
  <c r="A349" i="8" s="1"/>
  <c r="B348" i="8"/>
  <c r="A348" i="8" s="1"/>
  <c r="B344" i="8"/>
  <c r="B343" i="8"/>
  <c r="A343" i="8" s="1"/>
  <c r="B342" i="8"/>
  <c r="A342" i="8" s="1"/>
  <c r="B341" i="8"/>
  <c r="A341" i="8" s="1"/>
  <c r="B338" i="8"/>
  <c r="A338" i="8" s="1"/>
  <c r="B337" i="8"/>
  <c r="A337" i="8" s="1"/>
  <c r="B336" i="8"/>
  <c r="A336" i="8" s="1"/>
  <c r="B332" i="8"/>
  <c r="B331" i="8"/>
  <c r="A331" i="8" s="1"/>
  <c r="B330" i="8"/>
  <c r="A330" i="8" s="1"/>
  <c r="B325" i="8"/>
  <c r="B323" i="8"/>
  <c r="B321" i="8"/>
  <c r="B320" i="8"/>
  <c r="A320" i="8" s="1"/>
  <c r="B319" i="8"/>
  <c r="A319" i="8" s="1"/>
  <c r="B317" i="8"/>
  <c r="B314" i="8"/>
  <c r="A314" i="8" s="1"/>
  <c r="B313" i="8"/>
  <c r="A313" i="8" s="1"/>
  <c r="B312" i="8"/>
  <c r="A312" i="8" s="1"/>
  <c r="B311" i="8"/>
  <c r="A311" i="8" s="1"/>
  <c r="B310" i="8"/>
  <c r="A310" i="8" s="1"/>
  <c r="B305" i="8"/>
  <c r="B304" i="8"/>
  <c r="A304" i="8" s="1"/>
  <c r="B301" i="8"/>
  <c r="B299" i="8"/>
  <c r="B298" i="8"/>
  <c r="A298" i="8" s="1"/>
  <c r="B297" i="8"/>
  <c r="A297" i="8" s="1"/>
  <c r="B295" i="8"/>
  <c r="B293" i="8"/>
  <c r="B291" i="8"/>
  <c r="B290" i="8"/>
  <c r="A290" i="8" s="1"/>
  <c r="B286" i="8"/>
  <c r="A286" i="8" s="1"/>
  <c r="B278" i="8"/>
  <c r="A278" i="8" s="1"/>
  <c r="B277" i="8"/>
  <c r="A277" i="8" s="1"/>
  <c r="B276" i="8"/>
  <c r="A276" i="8" s="1"/>
  <c r="B271" i="8"/>
  <c r="B270" i="8"/>
  <c r="A270" i="8" s="1"/>
  <c r="B267" i="8"/>
  <c r="B264" i="8"/>
  <c r="B263" i="8"/>
  <c r="A263" i="8" s="1"/>
  <c r="B258" i="8"/>
  <c r="A258" i="8" s="1"/>
  <c r="B257" i="8"/>
  <c r="A257" i="8" s="1"/>
  <c r="B256" i="8"/>
  <c r="A256" i="8" s="1"/>
  <c r="B252" i="8"/>
  <c r="B251" i="8"/>
  <c r="A251" i="8" s="1"/>
  <c r="B247" i="8"/>
  <c r="B244" i="8"/>
  <c r="B241" i="8"/>
  <c r="B240" i="8"/>
  <c r="A240" i="8" s="1"/>
  <c r="B237" i="8"/>
  <c r="B236" i="8"/>
  <c r="A236" i="8" s="1"/>
  <c r="B229" i="8"/>
  <c r="B227" i="8"/>
  <c r="B225" i="8"/>
  <c r="B224" i="8"/>
  <c r="A224" i="8" s="1"/>
  <c r="B221" i="8"/>
  <c r="B218" i="8"/>
  <c r="A218" i="8" s="1"/>
  <c r="B217" i="8"/>
  <c r="A217" i="8" s="1"/>
  <c r="B214" i="8"/>
  <c r="A214" i="8" s="1"/>
  <c r="B209" i="8"/>
  <c r="B205" i="8"/>
  <c r="B203" i="8"/>
  <c r="B199" i="8"/>
  <c r="B198" i="8"/>
  <c r="A198" i="8" s="1"/>
  <c r="B195" i="8"/>
  <c r="B194" i="8"/>
  <c r="A194" i="8" s="1"/>
  <c r="B193" i="8"/>
  <c r="A193" i="8" s="1"/>
  <c r="B192" i="8"/>
  <c r="A192" i="8" s="1"/>
  <c r="B191" i="8"/>
  <c r="A191" i="8" s="1"/>
  <c r="B190" i="8"/>
  <c r="A190" i="8" s="1"/>
  <c r="B187" i="8"/>
  <c r="B186" i="8"/>
  <c r="A186" i="8" s="1"/>
  <c r="B185" i="8"/>
  <c r="A185" i="8" s="1"/>
  <c r="B181" i="8"/>
  <c r="B175" i="8"/>
  <c r="B174" i="8"/>
  <c r="A174" i="8" s="1"/>
  <c r="B172" i="8"/>
  <c r="B169" i="8"/>
  <c r="B168" i="8"/>
  <c r="A168" i="8" s="1"/>
  <c r="B167" i="8"/>
  <c r="A167" i="8" s="1"/>
  <c r="B166" i="8"/>
  <c r="A166" i="8" s="1"/>
  <c r="B165" i="8"/>
  <c r="A165" i="8" s="1"/>
  <c r="B162" i="8"/>
  <c r="A162" i="8" s="1"/>
  <c r="B161" i="8"/>
  <c r="A161" i="8" s="1"/>
  <c r="B159" i="8"/>
  <c r="A159" i="8" s="1"/>
  <c r="B155" i="8"/>
  <c r="B151" i="8"/>
  <c r="B139" i="8"/>
  <c r="B138" i="8"/>
  <c r="A138" i="8" s="1"/>
  <c r="B132" i="8"/>
  <c r="B131" i="8"/>
  <c r="A131" i="8" s="1"/>
  <c r="B128" i="8"/>
  <c r="B125" i="8"/>
  <c r="B122" i="8"/>
  <c r="A122" i="8" s="1"/>
  <c r="B109" i="8"/>
  <c r="B107" i="8"/>
  <c r="B105" i="8"/>
  <c r="B104" i="8"/>
  <c r="A104" i="8" s="1"/>
  <c r="B101" i="8"/>
  <c r="B91" i="8"/>
  <c r="A91" i="8" s="1"/>
  <c r="B89" i="8"/>
  <c r="B87" i="8"/>
  <c r="B85" i="8"/>
  <c r="B84" i="8"/>
  <c r="A84" i="8" s="1"/>
  <c r="B82" i="8"/>
  <c r="A82" i="8" s="1"/>
  <c r="B75" i="8"/>
  <c r="B74" i="8"/>
  <c r="A74" i="8" s="1"/>
  <c r="B68" i="8"/>
  <c r="B66" i="8"/>
  <c r="B64" i="8"/>
  <c r="B63" i="8"/>
  <c r="A63" i="8" s="1"/>
  <c r="B62" i="8"/>
  <c r="A62" i="8" s="1"/>
  <c r="B61" i="8"/>
  <c r="A61" i="8" s="1"/>
  <c r="B60" i="8"/>
  <c r="A60" i="8" s="1"/>
  <c r="B59" i="8"/>
  <c r="A59" i="8" s="1"/>
  <c r="B57" i="8"/>
  <c r="B52" i="8"/>
  <c r="B49" i="8"/>
  <c r="B44" i="8"/>
  <c r="B42" i="8"/>
  <c r="A42" i="8" s="1"/>
  <c r="B40" i="8"/>
  <c r="B35" i="8"/>
  <c r="B34" i="8"/>
  <c r="A34" i="8" s="1"/>
  <c r="B26" i="8"/>
  <c r="A26" i="8" s="1"/>
  <c r="B25" i="8"/>
  <c r="A25" i="8" s="1"/>
  <c r="B22" i="8"/>
  <c r="A22" i="8" s="1"/>
  <c r="B17" i="8"/>
  <c r="B15" i="8"/>
  <c r="B4" i="8"/>
  <c r="A4" i="8" s="1"/>
  <c r="AJ27" i="8"/>
  <c r="AJ104" i="8"/>
  <c r="AJ190" i="8"/>
  <c r="AJ157" i="8"/>
  <c r="AJ26" i="8"/>
  <c r="AJ204" i="8"/>
  <c r="AJ8" i="8"/>
  <c r="AJ98" i="8"/>
  <c r="AJ107" i="8"/>
  <c r="AJ152" i="8"/>
  <c r="AJ97" i="8"/>
  <c r="AJ201" i="8"/>
  <c r="AJ129" i="8"/>
  <c r="AJ114" i="8"/>
  <c r="AJ55" i="8"/>
  <c r="AJ158" i="8"/>
  <c r="AJ108" i="8"/>
  <c r="AJ77" i="8"/>
  <c r="AJ185" i="8"/>
  <c r="AJ133" i="8"/>
  <c r="AJ80" i="8"/>
  <c r="AJ153" i="8"/>
  <c r="AJ66" i="8"/>
  <c r="AJ53" i="8"/>
  <c r="AJ105" i="8"/>
  <c r="AJ48" i="8"/>
  <c r="AJ69" i="8"/>
  <c r="AJ60" i="8"/>
  <c r="AJ220" i="8"/>
  <c r="AJ50" i="8"/>
  <c r="AJ36" i="8"/>
  <c r="AJ149" i="8"/>
  <c r="AJ217" i="8"/>
  <c r="AJ194" i="8"/>
  <c r="AJ222" i="8"/>
  <c r="AJ49" i="8"/>
  <c r="AJ74" i="8"/>
  <c r="AJ57" i="8"/>
  <c r="AJ88" i="8"/>
  <c r="AJ229" i="8"/>
  <c r="AJ205" i="8"/>
  <c r="AJ174" i="8"/>
  <c r="AJ193" i="8"/>
  <c r="AJ130" i="8"/>
  <c r="AJ127" i="8"/>
  <c r="AJ86" i="8"/>
  <c r="AJ161" i="8"/>
  <c r="AJ76" i="8"/>
  <c r="AJ239" i="8"/>
  <c r="AJ75" i="8"/>
  <c r="AJ154" i="8"/>
  <c r="AJ227" i="8"/>
  <c r="AJ72" i="8"/>
  <c r="AJ200" i="8"/>
  <c r="AJ33" i="8"/>
  <c r="AJ61" i="8"/>
  <c r="AJ52" i="8"/>
  <c r="AJ51" i="8"/>
  <c r="AJ62" i="8"/>
  <c r="AJ184" i="8"/>
  <c r="AJ54" i="8"/>
  <c r="AJ47" i="8"/>
  <c r="AJ91" i="8"/>
  <c r="AJ214" i="8"/>
  <c r="AJ116" i="8"/>
  <c r="AJ112" i="8"/>
  <c r="AJ30" i="8"/>
  <c r="AJ96" i="8"/>
  <c r="AJ230" i="8"/>
  <c r="AJ93" i="8"/>
  <c r="AJ71" i="8"/>
  <c r="AJ207" i="8"/>
  <c r="AJ199" i="8"/>
  <c r="AJ147" i="8"/>
  <c r="AJ146" i="8"/>
  <c r="AJ141" i="8"/>
  <c r="AJ218" i="8"/>
  <c r="AJ192" i="8"/>
  <c r="AJ21" i="8"/>
  <c r="AJ223" i="8"/>
  <c r="AJ101" i="8"/>
  <c r="AJ172" i="8"/>
  <c r="AJ81" i="8"/>
  <c r="AJ210" i="8"/>
  <c r="AJ79" i="8"/>
  <c r="AJ89" i="8"/>
  <c r="AJ118" i="8"/>
  <c r="AJ219" i="8"/>
  <c r="AJ68" i="8"/>
  <c r="AJ202" i="8"/>
  <c r="AJ124" i="8"/>
  <c r="AJ4" i="8"/>
  <c r="AJ35" i="8"/>
  <c r="AJ228" i="8"/>
  <c r="AJ208" i="8"/>
  <c r="AJ70" i="8"/>
  <c r="AJ171" i="8"/>
  <c r="AJ125" i="8"/>
  <c r="AJ41" i="8"/>
  <c r="AJ196" i="8"/>
  <c r="AJ63" i="8"/>
  <c r="AJ106" i="8"/>
  <c r="AJ191" i="8"/>
  <c r="AJ138" i="8"/>
  <c r="AJ189" i="8"/>
  <c r="AJ187" i="8"/>
  <c r="AJ137" i="8"/>
  <c r="AJ102" i="8"/>
  <c r="AJ59" i="8"/>
  <c r="AJ186" i="8"/>
  <c r="AJ135" i="8"/>
  <c r="AJ134" i="8"/>
  <c r="AJ132" i="8"/>
  <c r="AJ90" i="8"/>
  <c r="AJ164" i="8"/>
  <c r="AJ119" i="8"/>
  <c r="AJ163" i="8"/>
  <c r="AJ115" i="8"/>
  <c r="AJ123" i="8"/>
  <c r="AJ235" i="8"/>
  <c r="AJ155" i="8"/>
  <c r="AJ111" i="8"/>
  <c r="AJ37" i="8"/>
  <c r="AJ94" i="8"/>
  <c r="AJ65" i="8"/>
  <c r="AJ151" i="8"/>
  <c r="AJ92" i="8"/>
  <c r="AJ24" i="8"/>
  <c r="AJ206" i="8"/>
  <c r="AJ145" i="8"/>
  <c r="AJ42" i="8"/>
  <c r="AJ198" i="8"/>
  <c r="AJ170" i="8"/>
  <c r="AJ197" i="8"/>
  <c r="AJ144" i="8"/>
  <c r="AJ110" i="8"/>
  <c r="AJ203" i="8"/>
  <c r="AJ150" i="8"/>
  <c r="AJ143" i="8"/>
  <c r="AJ148" i="8"/>
  <c r="AJ142" i="8"/>
  <c r="AJ109" i="8"/>
  <c r="AJ173" i="8"/>
  <c r="AJ140" i="8"/>
  <c r="AJ139" i="8"/>
  <c r="AJ195" i="8"/>
  <c r="AJ23" i="8"/>
  <c r="AJ226" i="8"/>
  <c r="AJ22" i="8"/>
  <c r="AJ169" i="8"/>
  <c r="AJ20" i="8"/>
  <c r="AJ225" i="8"/>
  <c r="AJ168" i="8"/>
  <c r="AJ19" i="8"/>
  <c r="AJ224" i="8"/>
  <c r="AJ103" i="8"/>
  <c r="AJ18" i="8"/>
  <c r="AJ188" i="8"/>
  <c r="AJ17" i="8"/>
  <c r="AJ16" i="8"/>
  <c r="AJ216" i="8"/>
  <c r="AJ221" i="8"/>
  <c r="AJ84" i="8"/>
  <c r="AJ15" i="8"/>
  <c r="AJ122" i="8"/>
  <c r="AJ58" i="8"/>
  <c r="AJ131" i="8"/>
  <c r="AJ167" i="8"/>
  <c r="AJ14" i="8"/>
  <c r="AJ166" i="8"/>
  <c r="AJ212" i="8"/>
  <c r="AJ83" i="8"/>
  <c r="AJ82" i="8"/>
  <c r="AJ136" i="8"/>
  <c r="AJ46" i="8"/>
  <c r="AJ13" i="8"/>
  <c r="AJ211" i="8"/>
  <c r="AJ121" i="8"/>
  <c r="AJ12" i="8"/>
  <c r="AJ209" i="8"/>
  <c r="AJ32" i="8"/>
  <c r="AJ183" i="8"/>
  <c r="AJ182" i="8"/>
  <c r="AJ215" i="8"/>
  <c r="AJ165" i="8"/>
  <c r="AJ120" i="8"/>
  <c r="AJ56" i="8"/>
  <c r="AJ11" i="8"/>
  <c r="AJ181" i="8"/>
  <c r="AJ128" i="8"/>
  <c r="AJ73" i="8"/>
  <c r="AJ10" i="8"/>
  <c r="AJ180" i="8"/>
  <c r="AJ179" i="8"/>
  <c r="AJ126" i="8"/>
  <c r="AJ213" i="8"/>
  <c r="AJ178" i="8"/>
  <c r="AJ162" i="8"/>
  <c r="AJ117" i="8"/>
  <c r="AJ87" i="8"/>
  <c r="AJ67" i="8"/>
  <c r="AJ85" i="8"/>
  <c r="AJ9" i="8"/>
  <c r="AJ160" i="8"/>
  <c r="AJ100" i="8"/>
  <c r="AJ31" i="8"/>
  <c r="AJ159" i="8"/>
  <c r="AJ113" i="8"/>
  <c r="AJ99" i="8"/>
  <c r="AJ78" i="8"/>
  <c r="AJ7" i="8"/>
  <c r="AJ238" i="8"/>
  <c r="AJ156" i="8"/>
  <c r="AJ6" i="8"/>
  <c r="AJ237" i="8"/>
  <c r="AJ177" i="8"/>
  <c r="AJ40" i="8"/>
  <c r="AJ236" i="8"/>
  <c r="AJ45" i="8"/>
  <c r="AJ39" i="8"/>
  <c r="AJ29" i="8"/>
  <c r="AJ28" i="8"/>
  <c r="AJ5" i="8"/>
  <c r="AJ234" i="8"/>
  <c r="AJ25" i="8"/>
  <c r="AJ233" i="8"/>
  <c r="AJ232" i="8"/>
  <c r="AJ38" i="8"/>
  <c r="AJ231" i="8"/>
  <c r="AJ44" i="8"/>
  <c r="AJ176" i="8"/>
  <c r="AJ95" i="8"/>
  <c r="AJ43" i="8"/>
  <c r="AJ64" i="8"/>
  <c r="AJ34" i="8"/>
  <c r="AJ175" i="8"/>
  <c r="B411" i="8" l="1"/>
  <c r="A411" i="8" s="1"/>
  <c r="B443" i="8"/>
  <c r="Y22" i="8"/>
  <c r="X22" i="8" s="1"/>
  <c r="B92" i="8"/>
  <c r="B375" i="8"/>
  <c r="A375" i="8" s="1"/>
  <c r="Y203" i="8"/>
  <c r="Y204" i="8" s="1"/>
  <c r="B279" i="8"/>
  <c r="A279" i="8" s="1"/>
  <c r="B123" i="8"/>
  <c r="B163" i="8"/>
  <c r="A163" i="8" s="1"/>
  <c r="B339" i="8"/>
  <c r="B340" i="8" s="1"/>
  <c r="A340" i="8" s="1"/>
  <c r="B351" i="8"/>
  <c r="Y74" i="8"/>
  <c r="X74" i="8" s="1"/>
  <c r="B5" i="8"/>
  <c r="B6" i="8" s="1"/>
  <c r="B23" i="8"/>
  <c r="A23" i="8" s="1"/>
  <c r="B43" i="8"/>
  <c r="A43" i="8" s="1"/>
  <c r="Y42" i="8"/>
  <c r="X42" i="8" s="1"/>
  <c r="Y174" i="8"/>
  <c r="X174" i="8" s="1"/>
  <c r="B160" i="8"/>
  <c r="A160" i="8" s="1"/>
  <c r="B164" i="8"/>
  <c r="A164" i="8" s="1"/>
  <c r="Y338" i="8"/>
  <c r="X337" i="8"/>
  <c r="B27" i="8"/>
  <c r="B315" i="8"/>
  <c r="B316" i="8" s="1"/>
  <c r="A316" i="8" s="1"/>
  <c r="B364" i="8"/>
  <c r="Y60" i="8"/>
  <c r="Y61" i="8" s="1"/>
  <c r="X61" i="8" s="1"/>
  <c r="Y88" i="8"/>
  <c r="A5" i="8"/>
  <c r="B24" i="8"/>
  <c r="A24" i="8" s="1"/>
  <c r="A123" i="8"/>
  <c r="B124" i="8"/>
  <c r="A124" i="8" s="1"/>
  <c r="B248" i="8"/>
  <c r="A247" i="8"/>
  <c r="A315" i="8"/>
  <c r="A418" i="8"/>
  <c r="B419" i="8"/>
  <c r="Y76" i="8"/>
  <c r="X76" i="8" s="1"/>
  <c r="X75" i="8"/>
  <c r="X213" i="8"/>
  <c r="Y214" i="8"/>
  <c r="B86" i="8"/>
  <c r="A86" i="8" s="1"/>
  <c r="A85" i="8"/>
  <c r="B93" i="8"/>
  <c r="A92" i="8"/>
  <c r="B108" i="8"/>
  <c r="A108" i="8" s="1"/>
  <c r="A107" i="8"/>
  <c r="B405" i="8"/>
  <c r="A404" i="8"/>
  <c r="B413" i="8"/>
  <c r="A413" i="8" s="1"/>
  <c r="A412" i="8"/>
  <c r="B437" i="8"/>
  <c r="A436" i="8"/>
  <c r="X70" i="8"/>
  <c r="Y71" i="8"/>
  <c r="Y109" i="8"/>
  <c r="X108" i="8"/>
  <c r="X149" i="8"/>
  <c r="Y150" i="8"/>
  <c r="X150" i="8" s="1"/>
  <c r="Y228" i="8"/>
  <c r="X227" i="8"/>
  <c r="B76" i="8"/>
  <c r="A75" i="8"/>
  <c r="B176" i="8"/>
  <c r="A175" i="8"/>
  <c r="B188" i="8"/>
  <c r="A187" i="8"/>
  <c r="B200" i="8"/>
  <c r="A199" i="8"/>
  <c r="B222" i="8"/>
  <c r="A221" i="8"/>
  <c r="B230" i="8"/>
  <c r="A229" i="8"/>
  <c r="A291" i="8"/>
  <c r="B292" i="8"/>
  <c r="A292" i="8" s="1"/>
  <c r="B361" i="8"/>
  <c r="A361" i="8" s="1"/>
  <c r="A360" i="8"/>
  <c r="A390" i="8"/>
  <c r="B391" i="8"/>
  <c r="A391" i="8" s="1"/>
  <c r="A426" i="8"/>
  <c r="B427" i="8"/>
  <c r="A427" i="8" s="1"/>
  <c r="X4" i="8"/>
  <c r="Y5" i="8"/>
  <c r="Y63" i="8"/>
  <c r="X63" i="8" s="1"/>
  <c r="X62" i="8"/>
  <c r="Y93" i="8"/>
  <c r="X92" i="8"/>
  <c r="Y137" i="8"/>
  <c r="X136" i="8"/>
  <c r="B53" i="8"/>
  <c r="A52" i="8"/>
  <c r="A66" i="8"/>
  <c r="B67" i="8"/>
  <c r="A67" i="8" s="1"/>
  <c r="A151" i="8"/>
  <c r="B152" i="8"/>
  <c r="B265" i="8"/>
  <c r="A264" i="8"/>
  <c r="B477" i="8"/>
  <c r="A476" i="8"/>
  <c r="Y44" i="8"/>
  <c r="X44" i="8" s="1"/>
  <c r="X43" i="8"/>
  <c r="X85" i="8"/>
  <c r="Y86" i="8"/>
  <c r="X86" i="8" s="1"/>
  <c r="Y124" i="8"/>
  <c r="X123" i="8"/>
  <c r="Y171" i="8"/>
  <c r="X171" i="8" s="1"/>
  <c r="X170" i="8"/>
  <c r="X175" i="8"/>
  <c r="Y176" i="8"/>
  <c r="B204" i="8"/>
  <c r="A204" i="8" s="1"/>
  <c r="A203" i="8"/>
  <c r="B242" i="8"/>
  <c r="A241" i="8"/>
  <c r="B268" i="8"/>
  <c r="A267" i="8"/>
  <c r="B356" i="8"/>
  <c r="A356" i="8" s="1"/>
  <c r="A355" i="8"/>
  <c r="Y35" i="8"/>
  <c r="X34" i="8"/>
  <c r="Y56" i="8"/>
  <c r="X55" i="8"/>
  <c r="Y65" i="8"/>
  <c r="X64" i="8"/>
  <c r="Y127" i="8"/>
  <c r="X126" i="8"/>
  <c r="B18" i="8"/>
  <c r="A17" i="8"/>
  <c r="B41" i="8"/>
  <c r="A41" i="8" s="1"/>
  <c r="A40" i="8"/>
  <c r="B69" i="8"/>
  <c r="A68" i="8"/>
  <c r="B83" i="8"/>
  <c r="A83" i="8" s="1"/>
  <c r="B90" i="8"/>
  <c r="A90" i="8" s="1"/>
  <c r="A89" i="8"/>
  <c r="B126" i="8"/>
  <c r="A125" i="8"/>
  <c r="B156" i="8"/>
  <c r="A155" i="8"/>
  <c r="B173" i="8"/>
  <c r="A173" i="8" s="1"/>
  <c r="A172" i="8"/>
  <c r="B196" i="8"/>
  <c r="A195" i="8"/>
  <c r="B206" i="8"/>
  <c r="A205" i="8"/>
  <c r="B215" i="8"/>
  <c r="B219" i="8"/>
  <c r="B226" i="8"/>
  <c r="A226" i="8" s="1"/>
  <c r="A225" i="8"/>
  <c r="B253" i="8"/>
  <c r="A252" i="8"/>
  <c r="B259" i="8"/>
  <c r="B287" i="8"/>
  <c r="B294" i="8"/>
  <c r="A294" i="8" s="1"/>
  <c r="A293" i="8"/>
  <c r="B300" i="8"/>
  <c r="A300" i="8" s="1"/>
  <c r="A299" i="8"/>
  <c r="B318" i="8"/>
  <c r="A318" i="8" s="1"/>
  <c r="A317" i="8"/>
  <c r="B324" i="8"/>
  <c r="A324" i="8" s="1"/>
  <c r="A323" i="8"/>
  <c r="B358" i="8"/>
  <c r="A357" i="8"/>
  <c r="B393" i="8"/>
  <c r="A393" i="8" s="1"/>
  <c r="A392" i="8"/>
  <c r="B402" i="8"/>
  <c r="A402" i="8" s="1"/>
  <c r="A401" i="8"/>
  <c r="B415" i="8"/>
  <c r="A415" i="8" s="1"/>
  <c r="B434" i="8"/>
  <c r="A434" i="8" s="1"/>
  <c r="A433" i="8"/>
  <c r="B447" i="8"/>
  <c r="A447" i="8" s="1"/>
  <c r="B451" i="8"/>
  <c r="B487" i="8"/>
  <c r="B506" i="8"/>
  <c r="A506" i="8" s="1"/>
  <c r="A505" i="8"/>
  <c r="Y25" i="8"/>
  <c r="X24" i="8"/>
  <c r="Y46" i="8"/>
  <c r="Y78" i="8"/>
  <c r="X78" i="8" s="1"/>
  <c r="Y100" i="8"/>
  <c r="X99" i="8"/>
  <c r="Y112" i="8"/>
  <c r="X111" i="8"/>
  <c r="Y147" i="8"/>
  <c r="X147" i="8" s="1"/>
  <c r="Y152" i="8"/>
  <c r="X151" i="8"/>
  <c r="Y199" i="8"/>
  <c r="X198" i="8"/>
  <c r="Y210" i="8"/>
  <c r="Y217" i="8"/>
  <c r="X216" i="8"/>
  <c r="Y222" i="8"/>
  <c r="B16" i="8"/>
  <c r="A16" i="8" s="1"/>
  <c r="A15" i="8"/>
  <c r="B36" i="8"/>
  <c r="A35" i="8"/>
  <c r="B45" i="8"/>
  <c r="A44" i="8"/>
  <c r="B58" i="8"/>
  <c r="A58" i="8" s="1"/>
  <c r="A57" i="8"/>
  <c r="B88" i="8"/>
  <c r="A88" i="8" s="1"/>
  <c r="A87" i="8"/>
  <c r="B102" i="8"/>
  <c r="A101" i="8"/>
  <c r="B110" i="8"/>
  <c r="A109" i="8"/>
  <c r="B133" i="8"/>
  <c r="A132" i="8"/>
  <c r="B170" i="8"/>
  <c r="A169" i="8"/>
  <c r="B182" i="8"/>
  <c r="A181" i="8"/>
  <c r="B306" i="8"/>
  <c r="A305" i="8"/>
  <c r="B322" i="8"/>
  <c r="A322" i="8" s="1"/>
  <c r="A321" i="8"/>
  <c r="B385" i="8"/>
  <c r="A385" i="8" s="1"/>
  <c r="A384" i="8"/>
  <c r="B440" i="8"/>
  <c r="A439" i="8"/>
  <c r="B28" i="8"/>
  <c r="A27" i="8"/>
  <c r="B50" i="8"/>
  <c r="A49" i="8"/>
  <c r="B65" i="8"/>
  <c r="A65" i="8" s="1"/>
  <c r="A64" i="8"/>
  <c r="B106" i="8"/>
  <c r="A106" i="8" s="1"/>
  <c r="A105" i="8"/>
  <c r="B129" i="8"/>
  <c r="A128" i="8"/>
  <c r="B140" i="8"/>
  <c r="A139" i="8"/>
  <c r="B210" i="8"/>
  <c r="A209" i="8"/>
  <c r="B228" i="8"/>
  <c r="A228" i="8" s="1"/>
  <c r="A227" i="8"/>
  <c r="B238" i="8"/>
  <c r="A237" i="8"/>
  <c r="B245" i="8"/>
  <c r="A244" i="8"/>
  <c r="B272" i="8"/>
  <c r="A271" i="8"/>
  <c r="B296" i="8"/>
  <c r="A296" i="8" s="1"/>
  <c r="A295" i="8"/>
  <c r="B302" i="8"/>
  <c r="A301" i="8"/>
  <c r="B326" i="8"/>
  <c r="A325" i="8"/>
  <c r="B333" i="8"/>
  <c r="A332" i="8"/>
  <c r="B345" i="8"/>
  <c r="A344" i="8"/>
  <c r="B365" i="8"/>
  <c r="A364" i="8"/>
  <c r="B388" i="8"/>
  <c r="A387" i="8"/>
  <c r="B417" i="8"/>
  <c r="A417" i="8" s="1"/>
  <c r="A416" i="8"/>
  <c r="B422" i="8"/>
  <c r="A421" i="8"/>
  <c r="B430" i="8"/>
  <c r="A430" i="8" s="1"/>
  <c r="A429" i="8"/>
  <c r="B444" i="8"/>
  <c r="A444" i="8" s="1"/>
  <c r="A443" i="8"/>
  <c r="B464" i="8"/>
  <c r="A463" i="8"/>
  <c r="B482" i="8"/>
  <c r="A481" i="8"/>
  <c r="B494" i="8"/>
  <c r="A494" i="8" s="1"/>
  <c r="A493" i="8"/>
  <c r="B508" i="8"/>
  <c r="A508" i="8" s="1"/>
  <c r="A507" i="8"/>
  <c r="Y68" i="8"/>
  <c r="X67" i="8"/>
  <c r="Y80" i="8"/>
  <c r="X79" i="8"/>
  <c r="Y89" i="8"/>
  <c r="X88" i="8"/>
  <c r="Y133" i="8"/>
  <c r="X132" i="8"/>
  <c r="X403" i="8"/>
  <c r="Y404" i="8"/>
  <c r="X307" i="8"/>
  <c r="Y308" i="8"/>
  <c r="X308" i="8" s="1"/>
  <c r="X771" i="8"/>
  <c r="Y772" i="8"/>
  <c r="X409" i="8"/>
  <c r="Y410" i="8"/>
  <c r="X791" i="8"/>
  <c r="Y792" i="8"/>
  <c r="X461" i="8"/>
  <c r="Y462" i="8"/>
  <c r="X299" i="8"/>
  <c r="Y300" i="8"/>
  <c r="X300" i="8" s="1"/>
  <c r="Y753" i="8"/>
  <c r="X752" i="8"/>
  <c r="Y530" i="8"/>
  <c r="X529" i="8"/>
  <c r="X585" i="8"/>
  <c r="Y586" i="8"/>
  <c r="X479" i="8"/>
  <c r="Y480" i="8"/>
  <c r="X573" i="8"/>
  <c r="Y574" i="8"/>
  <c r="Y640" i="8"/>
  <c r="X639" i="8"/>
  <c r="X445" i="8"/>
  <c r="Y446" i="8"/>
  <c r="X287" i="8"/>
  <c r="Y288" i="8"/>
  <c r="Y737" i="8"/>
  <c r="X736" i="8"/>
  <c r="Y745" i="8"/>
  <c r="X744" i="8"/>
  <c r="X493" i="8"/>
  <c r="Y494" i="8"/>
  <c r="Y618" i="8"/>
  <c r="X618" i="8" s="1"/>
  <c r="X617" i="8"/>
  <c r="X431" i="8"/>
  <c r="Y432" i="8"/>
  <c r="X389" i="8"/>
  <c r="Y390" i="8"/>
  <c r="Y761" i="8"/>
  <c r="X761" i="8" s="1"/>
  <c r="X760" i="8"/>
  <c r="X351" i="8"/>
  <c r="Y352" i="8"/>
  <c r="X553" i="8"/>
  <c r="Y554" i="8"/>
  <c r="X676" i="8"/>
  <c r="Y677" i="8"/>
  <c r="Y629" i="8"/>
  <c r="X628" i="8"/>
  <c r="X601" i="8"/>
  <c r="Y602" i="8"/>
  <c r="X367" i="8"/>
  <c r="Y368" i="8"/>
  <c r="B280" i="8" l="1"/>
  <c r="B281" i="8" s="1"/>
  <c r="X60" i="8"/>
  <c r="A339" i="8"/>
  <c r="X203" i="8"/>
  <c r="A351" i="8"/>
  <c r="B352" i="8"/>
  <c r="A280" i="8"/>
  <c r="Y339" i="8"/>
  <c r="X338" i="8"/>
  <c r="Y405" i="8"/>
  <c r="X405" i="8" s="1"/>
  <c r="X404" i="8"/>
  <c r="X5" i="8"/>
  <c r="Y6" i="8"/>
  <c r="Y72" i="8"/>
  <c r="X72" i="8" s="1"/>
  <c r="X71" i="8"/>
  <c r="Y134" i="8"/>
  <c r="X133" i="8"/>
  <c r="Y81" i="8"/>
  <c r="X80" i="8"/>
  <c r="B465" i="8"/>
  <c r="A464" i="8"/>
  <c r="B366" i="8"/>
  <c r="A365" i="8"/>
  <c r="A326" i="8"/>
  <c r="B327" i="8"/>
  <c r="B246" i="8"/>
  <c r="A246" i="8" s="1"/>
  <c r="A245" i="8"/>
  <c r="B141" i="8"/>
  <c r="A140" i="8"/>
  <c r="B51" i="8"/>
  <c r="A51" i="8" s="1"/>
  <c r="A50" i="8"/>
  <c r="B441" i="8"/>
  <c r="A441" i="8" s="1"/>
  <c r="A440" i="8"/>
  <c r="B183" i="8"/>
  <c r="A182" i="8"/>
  <c r="B134" i="8"/>
  <c r="A133" i="8"/>
  <c r="B103" i="8"/>
  <c r="A103" i="8" s="1"/>
  <c r="A102" i="8"/>
  <c r="B37" i="8"/>
  <c r="A36" i="8"/>
  <c r="Y211" i="8"/>
  <c r="X210" i="8"/>
  <c r="Y153" i="8"/>
  <c r="X152" i="8"/>
  <c r="B488" i="8"/>
  <c r="A487" i="8"/>
  <c r="B288" i="8"/>
  <c r="A287" i="8"/>
  <c r="Y128" i="8"/>
  <c r="X127" i="8"/>
  <c r="Y57" i="8"/>
  <c r="X56" i="8"/>
  <c r="A242" i="8"/>
  <c r="B243" i="8"/>
  <c r="A243" i="8" s="1"/>
  <c r="Y125" i="8"/>
  <c r="X125" i="8" s="1"/>
  <c r="X124" i="8"/>
  <c r="B266" i="8"/>
  <c r="A266" i="8" s="1"/>
  <c r="A265" i="8"/>
  <c r="Y223" i="8"/>
  <c r="X222" i="8"/>
  <c r="Y101" i="8"/>
  <c r="X100" i="8"/>
  <c r="Y26" i="8"/>
  <c r="X25" i="8"/>
  <c r="B452" i="8"/>
  <c r="A451" i="8"/>
  <c r="B260" i="8"/>
  <c r="A259" i="8"/>
  <c r="B207" i="8"/>
  <c r="A206" i="8"/>
  <c r="B127" i="8"/>
  <c r="A127" i="8" s="1"/>
  <c r="A126" i="8"/>
  <c r="Y205" i="8"/>
  <c r="X204" i="8"/>
  <c r="X93" i="8"/>
  <c r="Y94" i="8"/>
  <c r="B223" i="8"/>
  <c r="A223" i="8" s="1"/>
  <c r="A222" i="8"/>
  <c r="B189" i="8"/>
  <c r="A189" i="8" s="1"/>
  <c r="A188" i="8"/>
  <c r="B77" i="8"/>
  <c r="A76" i="8"/>
  <c r="B7" i="8"/>
  <c r="A6" i="8"/>
  <c r="Y90" i="8"/>
  <c r="X89" i="8"/>
  <c r="Y69" i="8"/>
  <c r="X69" i="8" s="1"/>
  <c r="X68" i="8"/>
  <c r="B483" i="8"/>
  <c r="A482" i="8"/>
  <c r="B423" i="8"/>
  <c r="A422" i="8"/>
  <c r="B389" i="8"/>
  <c r="A389" i="8" s="1"/>
  <c r="A388" i="8"/>
  <c r="B346" i="8"/>
  <c r="A345" i="8"/>
  <c r="B334" i="8"/>
  <c r="A333" i="8"/>
  <c r="B303" i="8"/>
  <c r="A303" i="8" s="1"/>
  <c r="A302" i="8"/>
  <c r="B273" i="8"/>
  <c r="A272" i="8"/>
  <c r="B239" i="8"/>
  <c r="A239" i="8" s="1"/>
  <c r="A238" i="8"/>
  <c r="A210" i="8"/>
  <c r="B211" i="8"/>
  <c r="B130" i="8"/>
  <c r="A130" i="8" s="1"/>
  <c r="A129" i="8"/>
  <c r="B29" i="8"/>
  <c r="A28" i="8"/>
  <c r="A306" i="8"/>
  <c r="B307" i="8"/>
  <c r="B171" i="8"/>
  <c r="A171" i="8" s="1"/>
  <c r="A170" i="8"/>
  <c r="A110" i="8"/>
  <c r="B111" i="8"/>
  <c r="B46" i="8"/>
  <c r="A45" i="8"/>
  <c r="Y200" i="8"/>
  <c r="X199" i="8"/>
  <c r="A219" i="8"/>
  <c r="B220" i="8"/>
  <c r="A220" i="8" s="1"/>
  <c r="B70" i="8"/>
  <c r="A69" i="8"/>
  <c r="B19" i="8"/>
  <c r="A18" i="8"/>
  <c r="X65" i="8"/>
  <c r="Y66" i="8"/>
  <c r="X66" i="8" s="1"/>
  <c r="Y36" i="8"/>
  <c r="X35" i="8"/>
  <c r="B269" i="8"/>
  <c r="A269" i="8" s="1"/>
  <c r="A268" i="8"/>
  <c r="B478" i="8"/>
  <c r="A478" i="8" s="1"/>
  <c r="A477" i="8"/>
  <c r="B282" i="8"/>
  <c r="A281" i="8"/>
  <c r="B153" i="8"/>
  <c r="A152" i="8"/>
  <c r="Y215" i="8"/>
  <c r="X215" i="8" s="1"/>
  <c r="X214" i="8"/>
  <c r="A419" i="8"/>
  <c r="B420" i="8"/>
  <c r="A420" i="8" s="1"/>
  <c r="Y218" i="8"/>
  <c r="X218" i="8" s="1"/>
  <c r="X217" i="8"/>
  <c r="Y113" i="8"/>
  <c r="X112" i="8"/>
  <c r="Y47" i="8"/>
  <c r="X46" i="8"/>
  <c r="A358" i="8"/>
  <c r="B359" i="8"/>
  <c r="A359" i="8" s="1"/>
  <c r="B254" i="8"/>
  <c r="A253" i="8"/>
  <c r="A215" i="8"/>
  <c r="B216" i="8"/>
  <c r="A216" i="8" s="1"/>
  <c r="B197" i="8"/>
  <c r="A197" i="8" s="1"/>
  <c r="A196" i="8"/>
  <c r="B157" i="8"/>
  <c r="A156" i="8"/>
  <c r="Y177" i="8"/>
  <c r="X176" i="8"/>
  <c r="B54" i="8"/>
  <c r="A53" i="8"/>
  <c r="Y138" i="8"/>
  <c r="X137" i="8"/>
  <c r="A230" i="8"/>
  <c r="B231" i="8"/>
  <c r="B201" i="8"/>
  <c r="A200" i="8"/>
  <c r="B177" i="8"/>
  <c r="A176" i="8"/>
  <c r="Y229" i="8"/>
  <c r="X228" i="8"/>
  <c r="X109" i="8"/>
  <c r="Y110" i="8"/>
  <c r="X110" i="8" s="1"/>
  <c r="B438" i="8"/>
  <c r="A438" i="8" s="1"/>
  <c r="A437" i="8"/>
  <c r="B406" i="8"/>
  <c r="A405" i="8"/>
  <c r="B94" i="8"/>
  <c r="A93" i="8"/>
  <c r="B249" i="8"/>
  <c r="A248" i="8"/>
  <c r="Y738" i="8"/>
  <c r="X737" i="8"/>
  <c r="Y754" i="8"/>
  <c r="X754" i="8" s="1"/>
  <c r="X753" i="8"/>
  <c r="X368" i="8"/>
  <c r="Y369" i="8"/>
  <c r="Y555" i="8"/>
  <c r="X554" i="8"/>
  <c r="Y391" i="8"/>
  <c r="X390" i="8"/>
  <c r="Y289" i="8"/>
  <c r="X289" i="8" s="1"/>
  <c r="X288" i="8"/>
  <c r="X480" i="8"/>
  <c r="Y481" i="8"/>
  <c r="X792" i="8"/>
  <c r="Y793" i="8"/>
  <c r="Y773" i="8"/>
  <c r="X772" i="8"/>
  <c r="Y630" i="8"/>
  <c r="X629" i="8"/>
  <c r="Y746" i="8"/>
  <c r="X745" i="8"/>
  <c r="X640" i="8"/>
  <c r="Y641" i="8"/>
  <c r="Y531" i="8"/>
  <c r="X530" i="8"/>
  <c r="Y603" i="8"/>
  <c r="X602" i="8"/>
  <c r="Y678" i="8"/>
  <c r="X678" i="8" s="1"/>
  <c r="X677" i="8"/>
  <c r="Y353" i="8"/>
  <c r="X352" i="8"/>
  <c r="X432" i="8"/>
  <c r="Y433" i="8"/>
  <c r="Y495" i="8"/>
  <c r="X494" i="8"/>
  <c r="Y447" i="8"/>
  <c r="X447" i="8" s="1"/>
  <c r="X446" i="8"/>
  <c r="Y575" i="8"/>
  <c r="X574" i="8"/>
  <c r="Y587" i="8"/>
  <c r="X587" i="8" s="1"/>
  <c r="X586" i="8"/>
  <c r="Y463" i="8"/>
  <c r="X462" i="8"/>
  <c r="Y411" i="8"/>
  <c r="X410" i="8"/>
  <c r="D23" i="4"/>
  <c r="D19" i="4"/>
  <c r="A352" i="8" l="1"/>
  <c r="B353" i="8"/>
  <c r="Y340" i="8"/>
  <c r="X339" i="8"/>
  <c r="B212" i="8"/>
  <c r="A211" i="8"/>
  <c r="B250" i="8"/>
  <c r="A250" i="8" s="1"/>
  <c r="A249" i="8"/>
  <c r="B407" i="8"/>
  <c r="A406" i="8"/>
  <c r="B178" i="8"/>
  <c r="A177" i="8"/>
  <c r="B55" i="8"/>
  <c r="A54" i="8"/>
  <c r="B158" i="8"/>
  <c r="A158" i="8" s="1"/>
  <c r="A157" i="8"/>
  <c r="B154" i="8"/>
  <c r="A154" i="8" s="1"/>
  <c r="A153" i="8"/>
  <c r="Y37" i="8"/>
  <c r="X36" i="8"/>
  <c r="A46" i="8"/>
  <c r="B47" i="8"/>
  <c r="B30" i="8"/>
  <c r="A29" i="8"/>
  <c r="Y206" i="8"/>
  <c r="X205" i="8"/>
  <c r="B208" i="8"/>
  <c r="A208" i="8" s="1"/>
  <c r="A207" i="8"/>
  <c r="B453" i="8"/>
  <c r="A452" i="8"/>
  <c r="Y58" i="8"/>
  <c r="X58" i="8" s="1"/>
  <c r="X57" i="8"/>
  <c r="B289" i="8"/>
  <c r="A289" i="8" s="1"/>
  <c r="A288" i="8"/>
  <c r="Y154" i="8"/>
  <c r="X153" i="8"/>
  <c r="B38" i="8"/>
  <c r="A37" i="8"/>
  <c r="B135" i="8"/>
  <c r="A134" i="8"/>
  <c r="B142" i="8"/>
  <c r="A141" i="8"/>
  <c r="B466" i="8"/>
  <c r="A465" i="8"/>
  <c r="Y135" i="8"/>
  <c r="X135" i="8" s="1"/>
  <c r="X134" i="8"/>
  <c r="B112" i="8"/>
  <c r="A111" i="8"/>
  <c r="B308" i="8"/>
  <c r="A307" i="8"/>
  <c r="Y95" i="8"/>
  <c r="X94" i="8"/>
  <c r="B232" i="8"/>
  <c r="A231" i="8"/>
  <c r="B328" i="8"/>
  <c r="A327" i="8"/>
  <c r="Y7" i="8"/>
  <c r="X6" i="8"/>
  <c r="Y114" i="8"/>
  <c r="X113" i="8"/>
  <c r="B20" i="8"/>
  <c r="A19" i="8"/>
  <c r="B274" i="8"/>
  <c r="A273" i="8"/>
  <c r="B335" i="8"/>
  <c r="A335" i="8" s="1"/>
  <c r="A334" i="8"/>
  <c r="B484" i="8"/>
  <c r="A484" i="8" s="1"/>
  <c r="A483" i="8"/>
  <c r="Y91" i="8"/>
  <c r="X91" i="8" s="1"/>
  <c r="X90" i="8"/>
  <c r="B78" i="8"/>
  <c r="A77" i="8"/>
  <c r="Y102" i="8"/>
  <c r="X101" i="8"/>
  <c r="B95" i="8"/>
  <c r="A94" i="8"/>
  <c r="Y230" i="8"/>
  <c r="X229" i="8"/>
  <c r="B202" i="8"/>
  <c r="A202" i="8" s="1"/>
  <c r="A201" i="8"/>
  <c r="Y139" i="8"/>
  <c r="X138" i="8"/>
  <c r="Y178" i="8"/>
  <c r="X177" i="8"/>
  <c r="B255" i="8"/>
  <c r="A255" i="8" s="1"/>
  <c r="A254" i="8"/>
  <c r="Y48" i="8"/>
  <c r="X47" i="8"/>
  <c r="B283" i="8"/>
  <c r="A282" i="8"/>
  <c r="B71" i="8"/>
  <c r="A70" i="8"/>
  <c r="Y201" i="8"/>
  <c r="X201" i="8" s="1"/>
  <c r="X200" i="8"/>
  <c r="B347" i="8"/>
  <c r="A347" i="8" s="1"/>
  <c r="A346" i="8"/>
  <c r="B424" i="8"/>
  <c r="A423" i="8"/>
  <c r="B8" i="8"/>
  <c r="A7" i="8"/>
  <c r="B261" i="8"/>
  <c r="A260" i="8"/>
  <c r="Y27" i="8"/>
  <c r="X26" i="8"/>
  <c r="Y224" i="8"/>
  <c r="X223" i="8"/>
  <c r="Y129" i="8"/>
  <c r="X128" i="8"/>
  <c r="B489" i="8"/>
  <c r="A488" i="8"/>
  <c r="X211" i="8"/>
  <c r="Y212" i="8"/>
  <c r="X212" i="8" s="1"/>
  <c r="B184" i="8"/>
  <c r="A184" i="8" s="1"/>
  <c r="A183" i="8"/>
  <c r="B367" i="8"/>
  <c r="A366" i="8"/>
  <c r="Y82" i="8"/>
  <c r="X81" i="8"/>
  <c r="Y576" i="8"/>
  <c r="X576" i="8" s="1"/>
  <c r="X575" i="8"/>
  <c r="Y354" i="8"/>
  <c r="X353" i="8"/>
  <c r="X531" i="8"/>
  <c r="Y532" i="8"/>
  <c r="Y774" i="8"/>
  <c r="X773" i="8"/>
  <c r="Y434" i="8"/>
  <c r="X433" i="8"/>
  <c r="Y642" i="8"/>
  <c r="X641" i="8"/>
  <c r="Y794" i="8"/>
  <c r="X794" i="8" s="1"/>
  <c r="X793" i="8"/>
  <c r="Y370" i="8"/>
  <c r="X369" i="8"/>
  <c r="Y482" i="8"/>
  <c r="X481" i="8"/>
  <c r="X463" i="8"/>
  <c r="Y464" i="8"/>
  <c r="X495" i="8"/>
  <c r="Y496" i="8"/>
  <c r="X603" i="8"/>
  <c r="Y604" i="8"/>
  <c r="X746" i="8"/>
  <c r="Y747" i="8"/>
  <c r="X747" i="8" s="1"/>
  <c r="X391" i="8"/>
  <c r="Y392" i="8"/>
  <c r="Y556" i="8"/>
  <c r="X555" i="8"/>
  <c r="X411" i="8"/>
  <c r="Y412" i="8"/>
  <c r="X630" i="8"/>
  <c r="Y631" i="8"/>
  <c r="X738" i="8"/>
  <c r="Y739" i="8"/>
  <c r="X739" i="8" s="1"/>
  <c r="D21" i="4"/>
  <c r="D22" i="4"/>
  <c r="D20" i="4"/>
  <c r="B354" i="8" l="1"/>
  <c r="A354" i="8" s="1"/>
  <c r="A353" i="8"/>
  <c r="Y341" i="8"/>
  <c r="X340" i="8"/>
  <c r="X27" i="8"/>
  <c r="Y28" i="8"/>
  <c r="B9" i="8"/>
  <c r="A8" i="8"/>
  <c r="B72" i="8"/>
  <c r="A71" i="8"/>
  <c r="B96" i="8"/>
  <c r="A95" i="8"/>
  <c r="B79" i="8"/>
  <c r="A78" i="8"/>
  <c r="X114" i="8"/>
  <c r="Y115" i="8"/>
  <c r="B113" i="8"/>
  <c r="A112" i="8"/>
  <c r="B467" i="8"/>
  <c r="A466" i="8"/>
  <c r="B136" i="8"/>
  <c r="A135" i="8"/>
  <c r="Y155" i="8"/>
  <c r="X154" i="8"/>
  <c r="B31" i="8"/>
  <c r="A30" i="8"/>
  <c r="Y38" i="8"/>
  <c r="X37" i="8"/>
  <c r="B179" i="8"/>
  <c r="A178" i="8"/>
  <c r="B48" i="8"/>
  <c r="A48" i="8" s="1"/>
  <c r="A47" i="8"/>
  <c r="B368" i="8"/>
  <c r="A367" i="8"/>
  <c r="Y130" i="8"/>
  <c r="X129" i="8"/>
  <c r="Y49" i="8"/>
  <c r="X48" i="8"/>
  <c r="Y179" i="8"/>
  <c r="X178" i="8"/>
  <c r="B275" i="8"/>
  <c r="A275" i="8" s="1"/>
  <c r="A274" i="8"/>
  <c r="B329" i="8"/>
  <c r="A329" i="8" s="1"/>
  <c r="A328" i="8"/>
  <c r="Y96" i="8"/>
  <c r="X95" i="8"/>
  <c r="Y83" i="8"/>
  <c r="X82" i="8"/>
  <c r="B490" i="8"/>
  <c r="A489" i="8"/>
  <c r="Y225" i="8"/>
  <c r="X224" i="8"/>
  <c r="B262" i="8"/>
  <c r="A262" i="8" s="1"/>
  <c r="A261" i="8"/>
  <c r="B425" i="8"/>
  <c r="A425" i="8" s="1"/>
  <c r="A424" i="8"/>
  <c r="B284" i="8"/>
  <c r="A283" i="8"/>
  <c r="Y140" i="8"/>
  <c r="X139" i="8"/>
  <c r="X230" i="8"/>
  <c r="Y231" i="8"/>
  <c r="Y103" i="8"/>
  <c r="X102" i="8"/>
  <c r="B21" i="8"/>
  <c r="A21" i="8" s="1"/>
  <c r="A20" i="8"/>
  <c r="Y8" i="8"/>
  <c r="X7" i="8"/>
  <c r="B233" i="8"/>
  <c r="A232" i="8"/>
  <c r="B309" i="8"/>
  <c r="A309" i="8" s="1"/>
  <c r="A308" i="8"/>
  <c r="B143" i="8"/>
  <c r="A142" i="8"/>
  <c r="B39" i="8"/>
  <c r="A39" i="8" s="1"/>
  <c r="A38" i="8"/>
  <c r="B454" i="8"/>
  <c r="A453" i="8"/>
  <c r="Y207" i="8"/>
  <c r="X206" i="8"/>
  <c r="B56" i="8"/>
  <c r="A56" i="8" s="1"/>
  <c r="A55" i="8"/>
  <c r="B408" i="8"/>
  <c r="A408" i="8" s="1"/>
  <c r="A407" i="8"/>
  <c r="B213" i="8"/>
  <c r="A213" i="8" s="1"/>
  <c r="A212" i="8"/>
  <c r="X412" i="8"/>
  <c r="Y413" i="8"/>
  <c r="X464" i="8"/>
  <c r="Y465" i="8"/>
  <c r="X392" i="8"/>
  <c r="Y393" i="8"/>
  <c r="Y605" i="8"/>
  <c r="X604" i="8"/>
  <c r="Y371" i="8"/>
  <c r="X370" i="8"/>
  <c r="X354" i="8"/>
  <c r="Y355" i="8"/>
  <c r="X496" i="8"/>
  <c r="Y497" i="8"/>
  <c r="Y533" i="8"/>
  <c r="X532" i="8"/>
  <c r="X642" i="8"/>
  <c r="Y643" i="8"/>
  <c r="X774" i="8"/>
  <c r="Y775" i="8"/>
  <c r="X775" i="8" s="1"/>
  <c r="Y632" i="8"/>
  <c r="X631" i="8"/>
  <c r="Y557" i="8"/>
  <c r="X556" i="8"/>
  <c r="Y483" i="8"/>
  <c r="X482" i="8"/>
  <c r="Y435" i="8"/>
  <c r="X434" i="8"/>
  <c r="C30" i="4"/>
  <c r="Y342" i="8" l="1"/>
  <c r="X341" i="8"/>
  <c r="B234" i="8"/>
  <c r="A233" i="8"/>
  <c r="B285" i="8"/>
  <c r="A285" i="8" s="1"/>
  <c r="A284" i="8"/>
  <c r="B491" i="8"/>
  <c r="A490" i="8"/>
  <c r="X130" i="8"/>
  <c r="Y131" i="8"/>
  <c r="X131" i="8" s="1"/>
  <c r="B455" i="8"/>
  <c r="A454" i="8"/>
  <c r="B144" i="8"/>
  <c r="A143" i="8"/>
  <c r="Y39" i="8"/>
  <c r="X38" i="8"/>
  <c r="X155" i="8"/>
  <c r="Y156" i="8"/>
  <c r="B468" i="8"/>
  <c r="A467" i="8"/>
  <c r="B97" i="8"/>
  <c r="A96" i="8"/>
  <c r="B10" i="8"/>
  <c r="A9" i="8"/>
  <c r="Y9" i="8"/>
  <c r="X8" i="8"/>
  <c r="Y104" i="8"/>
  <c r="X103" i="8"/>
  <c r="Y141" i="8"/>
  <c r="X140" i="8"/>
  <c r="X225" i="8"/>
  <c r="Y226" i="8"/>
  <c r="X226" i="8" s="1"/>
  <c r="Y84" i="8"/>
  <c r="X84" i="8" s="1"/>
  <c r="X83" i="8"/>
  <c r="Y97" i="8"/>
  <c r="X96" i="8"/>
  <c r="Y50" i="8"/>
  <c r="X49" i="8"/>
  <c r="B369" i="8"/>
  <c r="A368" i="8"/>
  <c r="Y29" i="8"/>
  <c r="X28" i="8"/>
  <c r="Y180" i="8"/>
  <c r="X179" i="8"/>
  <c r="Y116" i="8"/>
  <c r="X115" i="8"/>
  <c r="Y208" i="8"/>
  <c r="X208" i="8" s="1"/>
  <c r="X207" i="8"/>
  <c r="Y232" i="8"/>
  <c r="X231" i="8"/>
  <c r="B180" i="8"/>
  <c r="A180" i="8" s="1"/>
  <c r="A179" i="8"/>
  <c r="B32" i="8"/>
  <c r="A31" i="8"/>
  <c r="B137" i="8"/>
  <c r="A137" i="8" s="1"/>
  <c r="A136" i="8"/>
  <c r="B114" i="8"/>
  <c r="A113" i="8"/>
  <c r="B80" i="8"/>
  <c r="A79" i="8"/>
  <c r="B73" i="8"/>
  <c r="A73" i="8" s="1"/>
  <c r="A72" i="8"/>
  <c r="Y644" i="8"/>
  <c r="X643" i="8"/>
  <c r="X355" i="8"/>
  <c r="Y356" i="8"/>
  <c r="Y466" i="8"/>
  <c r="X465" i="8"/>
  <c r="X557" i="8"/>
  <c r="Y558" i="8"/>
  <c r="X632" i="8"/>
  <c r="Y633" i="8"/>
  <c r="Y606" i="8"/>
  <c r="X605" i="8"/>
  <c r="Y394" i="8"/>
  <c r="X393" i="8"/>
  <c r="X413" i="8"/>
  <c r="Y414" i="8"/>
  <c r="X414" i="8" s="1"/>
  <c r="Y498" i="8"/>
  <c r="X497" i="8"/>
  <c r="X435" i="8"/>
  <c r="Y436" i="8"/>
  <c r="X483" i="8"/>
  <c r="Y484" i="8"/>
  <c r="X533" i="8"/>
  <c r="Y534" i="8"/>
  <c r="X534" i="8" s="1"/>
  <c r="Y372" i="8"/>
  <c r="X371" i="8"/>
  <c r="D56" i="4"/>
  <c r="Y343" i="8" l="1"/>
  <c r="X342" i="8"/>
  <c r="Y157" i="8"/>
  <c r="X156" i="8"/>
  <c r="B33" i="8"/>
  <c r="A33" i="8" s="1"/>
  <c r="A32" i="8"/>
  <c r="Y117" i="8"/>
  <c r="X116" i="8"/>
  <c r="Y30" i="8"/>
  <c r="X29" i="8"/>
  <c r="Y51" i="8"/>
  <c r="X50" i="8"/>
  <c r="Y142" i="8"/>
  <c r="X141" i="8"/>
  <c r="B98" i="8"/>
  <c r="A97" i="8"/>
  <c r="B115" i="8"/>
  <c r="A114" i="8"/>
  <c r="Y233" i="8"/>
  <c r="X232" i="8"/>
  <c r="Y10" i="8"/>
  <c r="X9" i="8"/>
  <c r="B145" i="8"/>
  <c r="A144" i="8"/>
  <c r="B81" i="8"/>
  <c r="A81" i="8" s="1"/>
  <c r="A80" i="8"/>
  <c r="Y181" i="8"/>
  <c r="X180" i="8"/>
  <c r="B370" i="8"/>
  <c r="A370" i="8" s="1"/>
  <c r="A369" i="8"/>
  <c r="Y98" i="8"/>
  <c r="X98" i="8" s="1"/>
  <c r="X97" i="8"/>
  <c r="Y105" i="8"/>
  <c r="X104" i="8"/>
  <c r="B11" i="8"/>
  <c r="A10" i="8"/>
  <c r="B469" i="8"/>
  <c r="A468" i="8"/>
  <c r="Y40" i="8"/>
  <c r="X40" i="8" s="1"/>
  <c r="X39" i="8"/>
  <c r="B456" i="8"/>
  <c r="A455" i="8"/>
  <c r="B492" i="8"/>
  <c r="A492" i="8" s="1"/>
  <c r="A491" i="8"/>
  <c r="B235" i="8"/>
  <c r="A235" i="8" s="1"/>
  <c r="A234" i="8"/>
  <c r="Y499" i="8"/>
  <c r="X498" i="8"/>
  <c r="Y395" i="8"/>
  <c r="X395" i="8" s="1"/>
  <c r="X394" i="8"/>
  <c r="Y559" i="8"/>
  <c r="X559" i="8" s="1"/>
  <c r="X558" i="8"/>
  <c r="Y607" i="8"/>
  <c r="X607" i="8" s="1"/>
  <c r="X606" i="8"/>
  <c r="Y357" i="8"/>
  <c r="X356" i="8"/>
  <c r="Y437" i="8"/>
  <c r="X436" i="8"/>
  <c r="Y373" i="8"/>
  <c r="X373" i="8" s="1"/>
  <c r="X372" i="8"/>
  <c r="Y634" i="8"/>
  <c r="X634" i="8" s="1"/>
  <c r="X633" i="8"/>
  <c r="Y485" i="8"/>
  <c r="X484" i="8"/>
  <c r="Y467" i="8"/>
  <c r="X466" i="8"/>
  <c r="Y645" i="8"/>
  <c r="X644" i="8"/>
  <c r="Q45" i="7"/>
  <c r="Q46" i="7"/>
  <c r="Q47" i="7"/>
  <c r="Q48" i="7"/>
  <c r="Q49" i="7"/>
  <c r="Q50" i="7"/>
  <c r="Q51" i="7"/>
  <c r="Q52" i="7"/>
  <c r="Q53" i="7"/>
  <c r="Q54" i="7"/>
  <c r="Q55" i="7"/>
  <c r="Q56" i="7"/>
  <c r="Q57" i="7"/>
  <c r="Q58" i="7"/>
  <c r="Q59" i="7"/>
  <c r="Q60" i="7"/>
  <c r="Q61" i="7"/>
  <c r="Q62" i="7"/>
  <c r="Q63" i="7"/>
  <c r="Q44" i="7"/>
  <c r="I23" i="7" l="1"/>
  <c r="G47" i="7"/>
  <c r="N47" i="7"/>
  <c r="N44" i="7"/>
  <c r="G48" i="7"/>
  <c r="G21" i="7"/>
  <c r="L45" i="7"/>
  <c r="H19" i="7"/>
  <c r="M46" i="7"/>
  <c r="H46" i="7"/>
  <c r="M45" i="7"/>
  <c r="H47" i="7"/>
  <c r="M48" i="7"/>
  <c r="L19" i="7"/>
  <c r="E21" i="7"/>
  <c r="M20" i="7"/>
  <c r="I48" i="7"/>
  <c r="L48" i="7"/>
  <c r="P21" i="7"/>
  <c r="P46" i="7" s="1"/>
  <c r="P22" i="7"/>
  <c r="P47" i="7" s="1"/>
  <c r="P20" i="7"/>
  <c r="P45" i="7" s="1"/>
  <c r="L22" i="7"/>
  <c r="N45" i="7"/>
  <c r="M19" i="7"/>
  <c r="G46" i="7"/>
  <c r="H48" i="7"/>
  <c r="G44" i="7"/>
  <c r="M23" i="7"/>
  <c r="H20" i="7"/>
  <c r="N46" i="7"/>
  <c r="I47" i="7"/>
  <c r="M22" i="7"/>
  <c r="L23" i="7"/>
  <c r="H45" i="7"/>
  <c r="G22" i="7"/>
  <c r="H22" i="7"/>
  <c r="N23" i="7"/>
  <c r="I21" i="7"/>
  <c r="N19" i="7"/>
  <c r="P19" i="7"/>
  <c r="P44" i="7" s="1"/>
  <c r="L47" i="7"/>
  <c r="N22" i="7"/>
  <c r="I45" i="7"/>
  <c r="G23" i="7"/>
  <c r="G45" i="7"/>
  <c r="I22" i="7"/>
  <c r="P23" i="7"/>
  <c r="P48" i="7" s="1"/>
  <c r="L21" i="7"/>
  <c r="H44" i="7"/>
  <c r="M44" i="7"/>
  <c r="L20" i="7"/>
  <c r="I20" i="7"/>
  <c r="E23" i="7"/>
  <c r="E22" i="7"/>
  <c r="I19" i="7"/>
  <c r="H21" i="7"/>
  <c r="N20" i="7"/>
  <c r="M47" i="7"/>
  <c r="N48" i="7"/>
  <c r="G20" i="7"/>
  <c r="J20" i="7" s="1"/>
  <c r="M21" i="7"/>
  <c r="H23" i="7"/>
  <c r="L46" i="7"/>
  <c r="I46" i="7"/>
  <c r="I44" i="7"/>
  <c r="L44" i="7"/>
  <c r="E20" i="7"/>
  <c r="N21" i="7"/>
  <c r="X343" i="8"/>
  <c r="Y344" i="8"/>
  <c r="X344" i="8" s="1"/>
  <c r="B457" i="8"/>
  <c r="A456" i="8"/>
  <c r="B470" i="8"/>
  <c r="A469" i="8"/>
  <c r="Y106" i="8"/>
  <c r="X106" i="8" s="1"/>
  <c r="X105" i="8"/>
  <c r="Y11" i="8"/>
  <c r="X10" i="8"/>
  <c r="B116" i="8"/>
  <c r="A115" i="8"/>
  <c r="Y143" i="8"/>
  <c r="X142" i="8"/>
  <c r="Y31" i="8"/>
  <c r="X30" i="8"/>
  <c r="B12" i="8"/>
  <c r="A11" i="8"/>
  <c r="Y182" i="8"/>
  <c r="X181" i="8"/>
  <c r="B146" i="8"/>
  <c r="A145" i="8"/>
  <c r="G24" i="7" s="1"/>
  <c r="Y234" i="8"/>
  <c r="X233" i="8"/>
  <c r="B99" i="8"/>
  <c r="A98" i="8"/>
  <c r="Y52" i="8"/>
  <c r="X52" i="8" s="1"/>
  <c r="X51" i="8"/>
  <c r="Y118" i="8"/>
  <c r="X117" i="8"/>
  <c r="Y158" i="8"/>
  <c r="X157" i="8"/>
  <c r="Y646" i="8"/>
  <c r="X645" i="8"/>
  <c r="X485" i="8"/>
  <c r="Y486" i="8"/>
  <c r="X437" i="8"/>
  <c r="Y438" i="8"/>
  <c r="X467" i="8"/>
  <c r="Y468" i="8"/>
  <c r="Y358" i="8"/>
  <c r="X357" i="8"/>
  <c r="Y500" i="8"/>
  <c r="X499" i="8"/>
  <c r="D33" i="4"/>
  <c r="D32" i="4"/>
  <c r="C33" i="4"/>
  <c r="C32" i="4"/>
  <c r="C31" i="4"/>
  <c r="D24" i="4"/>
  <c r="O46" i="7" l="1"/>
  <c r="O44" i="7"/>
  <c r="E45" i="7"/>
  <c r="D20" i="7"/>
  <c r="D45" i="7" s="1"/>
  <c r="I49" i="7"/>
  <c r="D22" i="7"/>
  <c r="D47" i="7" s="1"/>
  <c r="E47" i="7"/>
  <c r="J22" i="7"/>
  <c r="O23" i="7"/>
  <c r="J44" i="7"/>
  <c r="E24" i="7"/>
  <c r="H24" i="7"/>
  <c r="M49" i="7"/>
  <c r="O45" i="7"/>
  <c r="J48" i="7"/>
  <c r="J47" i="7"/>
  <c r="R47" i="7" s="1"/>
  <c r="H49" i="7"/>
  <c r="O20" i="7"/>
  <c r="W20" i="7" s="1"/>
  <c r="J45" i="7"/>
  <c r="R45" i="7" s="1"/>
  <c r="I24" i="7"/>
  <c r="D21" i="7"/>
  <c r="D46" i="7" s="1"/>
  <c r="E46" i="7"/>
  <c r="D44" i="7"/>
  <c r="E44" i="7"/>
  <c r="P24" i="7"/>
  <c r="P49" i="7" s="1"/>
  <c r="J23" i="7"/>
  <c r="O21" i="7"/>
  <c r="L49" i="7"/>
  <c r="G49" i="7"/>
  <c r="N49" i="7"/>
  <c r="E48" i="7"/>
  <c r="D23" i="7"/>
  <c r="D48" i="7" s="1"/>
  <c r="N24" i="7"/>
  <c r="J46" i="7"/>
  <c r="O22" i="7"/>
  <c r="O48" i="7"/>
  <c r="M24" i="7"/>
  <c r="J21" i="7"/>
  <c r="O47" i="7"/>
  <c r="Y159" i="8"/>
  <c r="X158" i="8"/>
  <c r="Y235" i="8"/>
  <c r="X234" i="8"/>
  <c r="Y32" i="8"/>
  <c r="X32" i="8" s="1"/>
  <c r="X31" i="8"/>
  <c r="Y119" i="8"/>
  <c r="X118" i="8"/>
  <c r="B100" i="8"/>
  <c r="A100" i="8" s="1"/>
  <c r="A99" i="8"/>
  <c r="B147" i="8"/>
  <c r="A146" i="8"/>
  <c r="B13" i="8"/>
  <c r="A12" i="8"/>
  <c r="Y144" i="8"/>
  <c r="X143" i="8"/>
  <c r="Y12" i="8"/>
  <c r="X11" i="8"/>
  <c r="B471" i="8"/>
  <c r="A470" i="8"/>
  <c r="Y183" i="8"/>
  <c r="X182" i="8"/>
  <c r="B117" i="8"/>
  <c r="A116" i="8"/>
  <c r="B458" i="8"/>
  <c r="A457" i="8"/>
  <c r="Y439" i="8"/>
  <c r="X439" i="8" s="1"/>
  <c r="X438" i="8"/>
  <c r="X646" i="8"/>
  <c r="Y647" i="8"/>
  <c r="X358" i="8"/>
  <c r="Y359" i="8"/>
  <c r="X359" i="8" s="1"/>
  <c r="Y487" i="8"/>
  <c r="X487" i="8" s="1"/>
  <c r="X486" i="8"/>
  <c r="Y469" i="8"/>
  <c r="X468" i="8"/>
  <c r="Y501" i="8"/>
  <c r="X500" i="8"/>
  <c r="O19" i="7"/>
  <c r="J19" i="7"/>
  <c r="R19" i="7" l="1"/>
  <c r="R48" i="7"/>
  <c r="W46" i="7"/>
  <c r="R46" i="7"/>
  <c r="W44" i="7"/>
  <c r="R44" i="7"/>
  <c r="W21" i="7"/>
  <c r="W23" i="7"/>
  <c r="W47" i="7"/>
  <c r="W19" i="7"/>
  <c r="W45" i="7"/>
  <c r="W48" i="7"/>
  <c r="W22" i="7"/>
  <c r="J49" i="7"/>
  <c r="J24" i="7"/>
  <c r="O49" i="7"/>
  <c r="O24" i="7"/>
  <c r="E49" i="7"/>
  <c r="D24" i="7"/>
  <c r="D49" i="7" s="1"/>
  <c r="B118" i="8"/>
  <c r="A117" i="8"/>
  <c r="B472" i="8"/>
  <c r="A471" i="8"/>
  <c r="Y145" i="8"/>
  <c r="X145" i="8" s="1"/>
  <c r="X144" i="8"/>
  <c r="B148" i="8"/>
  <c r="A147" i="8"/>
  <c r="Y120" i="8"/>
  <c r="X119" i="8"/>
  <c r="Y236" i="8"/>
  <c r="X235" i="8"/>
  <c r="B459" i="8"/>
  <c r="A458" i="8"/>
  <c r="Y184" i="8"/>
  <c r="X183" i="8"/>
  <c r="Y13" i="8"/>
  <c r="X12" i="8"/>
  <c r="B14" i="8"/>
  <c r="A14" i="8" s="1"/>
  <c r="A13" i="8"/>
  <c r="Y160" i="8"/>
  <c r="X159" i="8"/>
  <c r="X501" i="8"/>
  <c r="Y502" i="8"/>
  <c r="X469" i="8"/>
  <c r="Y470" i="8"/>
  <c r="X647" i="8"/>
  <c r="S23" i="7"/>
  <c r="V19" i="7"/>
  <c r="V20" i="7"/>
  <c r="R20" i="7"/>
  <c r="V21" i="7"/>
  <c r="R21" i="7"/>
  <c r="V22" i="7"/>
  <c r="R22" i="7"/>
  <c r="V23" i="7"/>
  <c r="R23" i="7"/>
  <c r="V44" i="7"/>
  <c r="V45" i="7"/>
  <c r="V46" i="7"/>
  <c r="V47" i="7"/>
  <c r="V48" i="7"/>
  <c r="R49" i="7" l="1"/>
  <c r="W49" i="7"/>
  <c r="W24" i="7"/>
  <c r="V49" i="7"/>
  <c r="S24" i="7"/>
  <c r="R24" i="7"/>
  <c r="V24" i="7"/>
  <c r="X21" i="7"/>
  <c r="Y185" i="8"/>
  <c r="X184" i="8"/>
  <c r="Y237" i="8"/>
  <c r="X236" i="8"/>
  <c r="B473" i="8"/>
  <c r="A472" i="8"/>
  <c r="B149" i="8"/>
  <c r="A148" i="8"/>
  <c r="X22" i="7"/>
  <c r="X19" i="7"/>
  <c r="Y161" i="8"/>
  <c r="X160" i="8"/>
  <c r="Y14" i="8"/>
  <c r="X13" i="8"/>
  <c r="B460" i="8"/>
  <c r="A459" i="8"/>
  <c r="Y121" i="8"/>
  <c r="X120" i="8"/>
  <c r="B119" i="8"/>
  <c r="A118" i="8"/>
  <c r="Y471" i="8"/>
  <c r="X470" i="8"/>
  <c r="Y503" i="8"/>
  <c r="X502" i="8"/>
  <c r="X48" i="7"/>
  <c r="X45" i="7"/>
  <c r="X44" i="7"/>
  <c r="T23" i="7"/>
  <c r="X47" i="7"/>
  <c r="X23" i="7"/>
  <c r="X46" i="7"/>
  <c r="X20" i="7"/>
  <c r="X49" i="7" l="1"/>
  <c r="T24" i="7"/>
  <c r="X24" i="7"/>
  <c r="G51" i="7"/>
  <c r="H51" i="7"/>
  <c r="G26" i="7"/>
  <c r="N52" i="7"/>
  <c r="I52" i="7"/>
  <c r="G25" i="7"/>
  <c r="I26" i="7"/>
  <c r="E27" i="7"/>
  <c r="L52" i="7"/>
  <c r="G52" i="7"/>
  <c r="L51" i="7"/>
  <c r="M52" i="7"/>
  <c r="L50" i="7"/>
  <c r="P26" i="7"/>
  <c r="I25" i="7"/>
  <c r="H26" i="7"/>
  <c r="M51" i="7"/>
  <c r="P27" i="7"/>
  <c r="M26" i="7"/>
  <c r="P25" i="7"/>
  <c r="M50" i="7"/>
  <c r="L26" i="7"/>
  <c r="H25" i="7"/>
  <c r="N27" i="7"/>
  <c r="L25" i="7"/>
  <c r="H50" i="7"/>
  <c r="I50" i="7"/>
  <c r="I27" i="7"/>
  <c r="I51" i="7"/>
  <c r="N51" i="7"/>
  <c r="N26" i="7"/>
  <c r="H52" i="7"/>
  <c r="L27" i="7"/>
  <c r="N25" i="7"/>
  <c r="G27" i="7"/>
  <c r="G50" i="7"/>
  <c r="M25" i="7"/>
  <c r="E25" i="7"/>
  <c r="E26" i="7"/>
  <c r="H27" i="7"/>
  <c r="M27" i="7"/>
  <c r="N50" i="7"/>
  <c r="B474" i="8"/>
  <c r="A473" i="8"/>
  <c r="Y122" i="8"/>
  <c r="X122" i="8" s="1"/>
  <c r="X121" i="8"/>
  <c r="Y15" i="8"/>
  <c r="X14" i="8"/>
  <c r="B150" i="8"/>
  <c r="A150" i="8" s="1"/>
  <c r="L63" i="7" s="1"/>
  <c r="A149" i="8"/>
  <c r="I28" i="7" s="1"/>
  <c r="Y238" i="8"/>
  <c r="X237" i="8"/>
  <c r="B120" i="8"/>
  <c r="A119" i="8"/>
  <c r="B461" i="8"/>
  <c r="A460" i="8"/>
  <c r="Y162" i="8"/>
  <c r="X161" i="8"/>
  <c r="Y186" i="8"/>
  <c r="X185" i="8"/>
  <c r="X471" i="8"/>
  <c r="Y472" i="8"/>
  <c r="X472" i="8" s="1"/>
  <c r="X503" i="8"/>
  <c r="Y504" i="8"/>
  <c r="M54" i="7" l="1"/>
  <c r="M38" i="7"/>
  <c r="I32" i="7"/>
  <c r="P38" i="7"/>
  <c r="E31" i="7"/>
  <c r="H53" i="7"/>
  <c r="J27" i="7"/>
  <c r="G35" i="7"/>
  <c r="G28" i="7"/>
  <c r="N37" i="7"/>
  <c r="I31" i="7"/>
  <c r="E29" i="7"/>
  <c r="M60" i="7"/>
  <c r="G34" i="7"/>
  <c r="E38" i="7"/>
  <c r="O26" i="7"/>
  <c r="H28" i="7"/>
  <c r="I56" i="7"/>
  <c r="P50" i="7"/>
  <c r="H61" i="7"/>
  <c r="H58" i="7"/>
  <c r="N29" i="7"/>
  <c r="I62" i="7"/>
  <c r="H54" i="7"/>
  <c r="M61" i="7"/>
  <c r="L56" i="7"/>
  <c r="M36" i="7"/>
  <c r="L33" i="7"/>
  <c r="H56" i="7"/>
  <c r="I55" i="7"/>
  <c r="P31" i="7"/>
  <c r="G29" i="7"/>
  <c r="L60" i="7"/>
  <c r="L57" i="7"/>
  <c r="E52" i="7"/>
  <c r="D27" i="7"/>
  <c r="D52" i="7" s="1"/>
  <c r="I33" i="7"/>
  <c r="I58" i="7"/>
  <c r="E28" i="7"/>
  <c r="M55" i="7"/>
  <c r="N56" i="7"/>
  <c r="N53" i="7"/>
  <c r="H35" i="7"/>
  <c r="H36" i="7"/>
  <c r="L31" i="7"/>
  <c r="I54" i="7"/>
  <c r="L54" i="7"/>
  <c r="H63" i="7"/>
  <c r="M56" i="7"/>
  <c r="N34" i="7"/>
  <c r="M33" i="7"/>
  <c r="M32" i="7"/>
  <c r="N60" i="7"/>
  <c r="L30" i="7"/>
  <c r="L61" i="7"/>
  <c r="P32" i="7"/>
  <c r="N33" i="7"/>
  <c r="M37" i="7"/>
  <c r="P33" i="7"/>
  <c r="H33" i="7"/>
  <c r="P51" i="7"/>
  <c r="H62" i="7"/>
  <c r="L38" i="7"/>
  <c r="I34" i="7"/>
  <c r="O51" i="7"/>
  <c r="G62" i="7"/>
  <c r="H60" i="7"/>
  <c r="N28" i="7"/>
  <c r="I63" i="7"/>
  <c r="N58" i="7"/>
  <c r="L36" i="7"/>
  <c r="N55" i="7"/>
  <c r="E36" i="7"/>
  <c r="M28" i="7"/>
  <c r="H59" i="7"/>
  <c r="N61" i="7"/>
  <c r="H32" i="7"/>
  <c r="J50" i="7"/>
  <c r="M29" i="7"/>
  <c r="P36" i="7"/>
  <c r="G33" i="7"/>
  <c r="D26" i="7"/>
  <c r="D51" i="7" s="1"/>
  <c r="E51" i="7"/>
  <c r="I29" i="7"/>
  <c r="G30" i="7"/>
  <c r="L28" i="7"/>
  <c r="I57" i="7"/>
  <c r="M63" i="7"/>
  <c r="N31" i="7"/>
  <c r="G59" i="7"/>
  <c r="G58" i="7"/>
  <c r="J58" i="7" s="1"/>
  <c r="M62" i="7"/>
  <c r="E35" i="7"/>
  <c r="N62" i="7"/>
  <c r="L34" i="7"/>
  <c r="L29" i="7"/>
  <c r="M58" i="7"/>
  <c r="I59" i="7"/>
  <c r="P29" i="7"/>
  <c r="H30" i="7"/>
  <c r="P52" i="7"/>
  <c r="G31" i="7"/>
  <c r="G63" i="7"/>
  <c r="M53" i="7"/>
  <c r="G55" i="7"/>
  <c r="L37" i="7"/>
  <c r="O37" i="7" s="1"/>
  <c r="G38" i="7"/>
  <c r="G54" i="7"/>
  <c r="I37" i="7"/>
  <c r="G61" i="7"/>
  <c r="O50" i="7"/>
  <c r="H38" i="7"/>
  <c r="N32" i="7"/>
  <c r="M57" i="7"/>
  <c r="J52" i="7"/>
  <c r="H34" i="7"/>
  <c r="L35" i="7"/>
  <c r="G32" i="7"/>
  <c r="I53" i="7"/>
  <c r="G37" i="7"/>
  <c r="L62" i="7"/>
  <c r="L55" i="7"/>
  <c r="J26" i="7"/>
  <c r="P28" i="7"/>
  <c r="P37" i="7"/>
  <c r="P30" i="7"/>
  <c r="J51" i="7"/>
  <c r="N63" i="7"/>
  <c r="H29" i="7"/>
  <c r="I36" i="7"/>
  <c r="E32" i="7"/>
  <c r="H37" i="7"/>
  <c r="E50" i="7"/>
  <c r="D25" i="7"/>
  <c r="D50" i="7" s="1"/>
  <c r="M30" i="7"/>
  <c r="G57" i="7"/>
  <c r="O27" i="7"/>
  <c r="N54" i="7"/>
  <c r="H31" i="7"/>
  <c r="L59" i="7"/>
  <c r="L32" i="7"/>
  <c r="P35" i="7"/>
  <c r="M31" i="7"/>
  <c r="O25" i="7"/>
  <c r="L53" i="7"/>
  <c r="N35" i="7"/>
  <c r="G53" i="7"/>
  <c r="J53" i="7" s="1"/>
  <c r="H57" i="7"/>
  <c r="E37" i="7"/>
  <c r="L58" i="7"/>
  <c r="O58" i="7" s="1"/>
  <c r="G60" i="7"/>
  <c r="P34" i="7"/>
  <c r="I61" i="7"/>
  <c r="I60" i="7"/>
  <c r="N38" i="7"/>
  <c r="G36" i="7"/>
  <c r="H55" i="7"/>
  <c r="I30" i="7"/>
  <c r="M35" i="7"/>
  <c r="N36" i="7"/>
  <c r="N59" i="7"/>
  <c r="E34" i="7"/>
  <c r="N57" i="7"/>
  <c r="O52" i="7"/>
  <c r="J25" i="7"/>
  <c r="M59" i="7"/>
  <c r="M34" i="7"/>
  <c r="E30" i="7"/>
  <c r="E33" i="7"/>
  <c r="I38" i="7"/>
  <c r="N30" i="7"/>
  <c r="G56" i="7"/>
  <c r="J56" i="7" s="1"/>
  <c r="I35" i="7"/>
  <c r="Y163" i="8"/>
  <c r="X162" i="8"/>
  <c r="B121" i="8"/>
  <c r="A121" i="8" s="1"/>
  <c r="A120" i="8"/>
  <c r="Y187" i="8"/>
  <c r="X186" i="8"/>
  <c r="B462" i="8"/>
  <c r="A462" i="8" s="1"/>
  <c r="A461" i="8"/>
  <c r="Y239" i="8"/>
  <c r="X238" i="8"/>
  <c r="Y16" i="8"/>
  <c r="X15" i="8"/>
  <c r="P74" i="7" s="1"/>
  <c r="B475" i="8"/>
  <c r="A475" i="8" s="1"/>
  <c r="A474" i="8"/>
  <c r="Y505" i="8"/>
  <c r="X505" i="8" s="1"/>
  <c r="X504" i="8"/>
  <c r="H57" i="4"/>
  <c r="I57" i="4"/>
  <c r="H58" i="4"/>
  <c r="I58" i="4"/>
  <c r="H59" i="4"/>
  <c r="I59" i="4"/>
  <c r="G58" i="4"/>
  <c r="G59" i="4"/>
  <c r="G57" i="4"/>
  <c r="D51" i="4"/>
  <c r="E51" i="4"/>
  <c r="D52" i="4"/>
  <c r="E52" i="4"/>
  <c r="D53" i="4"/>
  <c r="E53" i="4"/>
  <c r="D54" i="4"/>
  <c r="E54" i="4"/>
  <c r="D55" i="4"/>
  <c r="E55" i="4"/>
  <c r="C52" i="4"/>
  <c r="C53" i="4"/>
  <c r="C54" i="4"/>
  <c r="C55" i="4"/>
  <c r="C57" i="4"/>
  <c r="C58" i="4"/>
  <c r="C59" i="4"/>
  <c r="C51" i="4"/>
  <c r="W51" i="7" l="1"/>
  <c r="R51" i="7"/>
  <c r="R52" i="7"/>
  <c r="R58" i="7"/>
  <c r="R50" i="7"/>
  <c r="O29" i="7"/>
  <c r="M64" i="7"/>
  <c r="W26" i="7"/>
  <c r="W52" i="7"/>
  <c r="W58" i="7"/>
  <c r="W27" i="7"/>
  <c r="W50" i="7"/>
  <c r="W25" i="7"/>
  <c r="O54" i="7"/>
  <c r="J62" i="7"/>
  <c r="N39" i="7"/>
  <c r="H39" i="7"/>
  <c r="I39" i="7"/>
  <c r="I64" i="7"/>
  <c r="M39" i="7"/>
  <c r="J63" i="7"/>
  <c r="O55" i="7"/>
  <c r="G39" i="7"/>
  <c r="O28" i="7"/>
  <c r="O63" i="7"/>
  <c r="H64" i="7"/>
  <c r="L64" i="7"/>
  <c r="O32" i="7"/>
  <c r="O62" i="7"/>
  <c r="J33" i="7"/>
  <c r="J28" i="7"/>
  <c r="E58" i="7"/>
  <c r="D33" i="7"/>
  <c r="D58" i="7" s="1"/>
  <c r="D34" i="7"/>
  <c r="D59" i="7" s="1"/>
  <c r="E59" i="7"/>
  <c r="J60" i="7"/>
  <c r="L39" i="7"/>
  <c r="P60" i="7"/>
  <c r="D32" i="7"/>
  <c r="D57" i="7" s="1"/>
  <c r="E57" i="7"/>
  <c r="V51" i="7"/>
  <c r="V26" i="7"/>
  <c r="R26" i="7"/>
  <c r="V52" i="7"/>
  <c r="J59" i="7"/>
  <c r="G64" i="7"/>
  <c r="O36" i="7"/>
  <c r="O38" i="7"/>
  <c r="J54" i="7"/>
  <c r="D28" i="7"/>
  <c r="D53" i="7" s="1"/>
  <c r="E53" i="7"/>
  <c r="P56" i="7"/>
  <c r="J34" i="7"/>
  <c r="P55" i="7"/>
  <c r="J38" i="7"/>
  <c r="D35" i="7"/>
  <c r="D60" i="7" s="1"/>
  <c r="E60" i="7"/>
  <c r="J30" i="7"/>
  <c r="V50" i="7"/>
  <c r="P57" i="7"/>
  <c r="O53" i="7"/>
  <c r="W53" i="7" s="1"/>
  <c r="O57" i="7"/>
  <c r="J55" i="7"/>
  <c r="O56" i="7"/>
  <c r="R56" i="7" s="1"/>
  <c r="E56" i="7"/>
  <c r="D31" i="7"/>
  <c r="D56" i="7" s="1"/>
  <c r="D30" i="7"/>
  <c r="D55" i="7" s="1"/>
  <c r="E55" i="7"/>
  <c r="J36" i="7"/>
  <c r="E62" i="7"/>
  <c r="D37" i="7"/>
  <c r="D62" i="7" s="1"/>
  <c r="O59" i="7"/>
  <c r="J57" i="7"/>
  <c r="P62" i="7"/>
  <c r="O35" i="7"/>
  <c r="J61" i="7"/>
  <c r="J31" i="7"/>
  <c r="P61" i="7"/>
  <c r="J32" i="7"/>
  <c r="E61" i="7"/>
  <c r="D36" i="7"/>
  <c r="D61" i="7" s="1"/>
  <c r="P58" i="7"/>
  <c r="O61" i="7"/>
  <c r="O31" i="7"/>
  <c r="O60" i="7"/>
  <c r="E63" i="7"/>
  <c r="D38" i="7"/>
  <c r="D63" i="7" s="1"/>
  <c r="E54" i="7"/>
  <c r="D29" i="7"/>
  <c r="D54" i="7" s="1"/>
  <c r="J35" i="7"/>
  <c r="P63" i="7"/>
  <c r="N64" i="7"/>
  <c r="R25" i="7"/>
  <c r="V25" i="7"/>
  <c r="P59" i="7"/>
  <c r="P53" i="7"/>
  <c r="J37" i="7"/>
  <c r="W37" i="7" s="1"/>
  <c r="P54" i="7"/>
  <c r="O34" i="7"/>
  <c r="S58" i="7"/>
  <c r="V58" i="7"/>
  <c r="O30" i="7"/>
  <c r="J29" i="7"/>
  <c r="O33" i="7"/>
  <c r="V27" i="7"/>
  <c r="R27" i="7"/>
  <c r="Y17" i="8"/>
  <c r="X16" i="8"/>
  <c r="Y240" i="8"/>
  <c r="X239" i="8"/>
  <c r="Y188" i="8"/>
  <c r="X187" i="8"/>
  <c r="Y164" i="8"/>
  <c r="X163" i="8"/>
  <c r="F55" i="4"/>
  <c r="F54" i="4"/>
  <c r="F53" i="4"/>
  <c r="F52" i="4"/>
  <c r="F51" i="4"/>
  <c r="R57" i="7" l="1"/>
  <c r="R54" i="7"/>
  <c r="R59" i="7"/>
  <c r="R63" i="7"/>
  <c r="R61" i="7"/>
  <c r="R60" i="7"/>
  <c r="W29" i="7"/>
  <c r="W55" i="7"/>
  <c r="R55" i="7"/>
  <c r="R62" i="7"/>
  <c r="R53" i="7"/>
  <c r="W35" i="7"/>
  <c r="W38" i="7"/>
  <c r="W54" i="7"/>
  <c r="W28" i="7"/>
  <c r="W32" i="7"/>
  <c r="W63" i="7"/>
  <c r="W31" i="7"/>
  <c r="W57" i="7"/>
  <c r="W36" i="7"/>
  <c r="W30" i="7"/>
  <c r="W60" i="7"/>
  <c r="W61" i="7"/>
  <c r="W34" i="7"/>
  <c r="W59" i="7"/>
  <c r="W62" i="7"/>
  <c r="W33" i="7"/>
  <c r="W56" i="7"/>
  <c r="S62" i="7"/>
  <c r="X51" i="7"/>
  <c r="X50" i="7"/>
  <c r="V28" i="7"/>
  <c r="R28" i="7"/>
  <c r="S28" i="7"/>
  <c r="X52" i="7"/>
  <c r="V53" i="7"/>
  <c r="X53" i="7" s="1"/>
  <c r="V33" i="7"/>
  <c r="V62" i="7"/>
  <c r="R33" i="7"/>
  <c r="S63" i="7"/>
  <c r="S56" i="7"/>
  <c r="T56" i="7" s="1"/>
  <c r="J39" i="7"/>
  <c r="V63" i="7"/>
  <c r="X63" i="7" s="1"/>
  <c r="X27" i="7"/>
  <c r="O39" i="7"/>
  <c r="X26" i="7"/>
  <c r="S61" i="7"/>
  <c r="V61" i="7"/>
  <c r="T58" i="7"/>
  <c r="X58" i="7"/>
  <c r="S57" i="7"/>
  <c r="V57" i="7"/>
  <c r="S31" i="7"/>
  <c r="V31" i="7"/>
  <c r="R31" i="7"/>
  <c r="V55" i="7"/>
  <c r="S33" i="7"/>
  <c r="O64" i="7"/>
  <c r="V56" i="7"/>
  <c r="S59" i="7"/>
  <c r="V59" i="7"/>
  <c r="V34" i="7"/>
  <c r="S34" i="7"/>
  <c r="R34" i="7"/>
  <c r="S36" i="7"/>
  <c r="R36" i="7"/>
  <c r="V36" i="7"/>
  <c r="V30" i="7"/>
  <c r="S30" i="7"/>
  <c r="R30" i="7"/>
  <c r="R29" i="7"/>
  <c r="S29" i="7"/>
  <c r="V29" i="7"/>
  <c r="S32" i="7"/>
  <c r="R32" i="7"/>
  <c r="V32" i="7"/>
  <c r="J64" i="7"/>
  <c r="S35" i="7"/>
  <c r="V35" i="7"/>
  <c r="R35" i="7"/>
  <c r="R37" i="7"/>
  <c r="S37" i="7"/>
  <c r="V37" i="7"/>
  <c r="X25" i="7"/>
  <c r="V38" i="7"/>
  <c r="S38" i="7"/>
  <c r="R38" i="7"/>
  <c r="S54" i="7"/>
  <c r="V54" i="7"/>
  <c r="V60" i="7"/>
  <c r="S60" i="7"/>
  <c r="Y189" i="8"/>
  <c r="X188" i="8"/>
  <c r="Y18" i="8"/>
  <c r="X17" i="8"/>
  <c r="Y165" i="8"/>
  <c r="X164" i="8"/>
  <c r="Y241" i="8"/>
  <c r="X240" i="8"/>
  <c r="C29" i="4"/>
  <c r="G31" i="4"/>
  <c r="K31" i="4" s="1"/>
  <c r="G30" i="4"/>
  <c r="K30" i="4" s="1"/>
  <c r="F32" i="4"/>
  <c r="J32" i="4" s="1"/>
  <c r="E31" i="4"/>
  <c r="E30" i="4"/>
  <c r="G32" i="4"/>
  <c r="K32" i="4" s="1"/>
  <c r="F31" i="4"/>
  <c r="J31" i="4" s="1"/>
  <c r="F30" i="4"/>
  <c r="J30" i="4" s="1"/>
  <c r="E32" i="4"/>
  <c r="D31" i="4"/>
  <c r="D29" i="4"/>
  <c r="D30" i="4"/>
  <c r="X33" i="7" l="1"/>
  <c r="T62" i="7"/>
  <c r="T33" i="7"/>
  <c r="T29" i="7"/>
  <c r="X62" i="7"/>
  <c r="T54" i="7"/>
  <c r="X60" i="7"/>
  <c r="X54" i="7"/>
  <c r="X28" i="7"/>
  <c r="X56" i="7"/>
  <c r="T28" i="7"/>
  <c r="T61" i="7"/>
  <c r="T60" i="7"/>
  <c r="T36" i="7"/>
  <c r="X59" i="7"/>
  <c r="T31" i="7"/>
  <c r="X30" i="7"/>
  <c r="X55" i="7"/>
  <c r="X31" i="7"/>
  <c r="T57" i="7"/>
  <c r="T63" i="7"/>
  <c r="X35" i="7"/>
  <c r="X34" i="7"/>
  <c r="T59" i="7"/>
  <c r="X37" i="7"/>
  <c r="T32" i="7"/>
  <c r="X57" i="7"/>
  <c r="X61" i="7"/>
  <c r="S49" i="7"/>
  <c r="T49" i="7" s="1"/>
  <c r="S46" i="7"/>
  <c r="T46" i="7" s="1"/>
  <c r="S52" i="7"/>
  <c r="T52" i="7" s="1"/>
  <c r="S51" i="7"/>
  <c r="T51" i="7" s="1"/>
  <c r="S50" i="7"/>
  <c r="T50" i="7" s="1"/>
  <c r="S53" i="7"/>
  <c r="T53" i="7" s="1"/>
  <c r="T38" i="7"/>
  <c r="X32" i="7"/>
  <c r="T30" i="7"/>
  <c r="X36" i="7"/>
  <c r="T34" i="7"/>
  <c r="T37" i="7"/>
  <c r="S55" i="7"/>
  <c r="T55" i="7" s="1"/>
  <c r="S22" i="7"/>
  <c r="T22" i="7" s="1"/>
  <c r="S27" i="7"/>
  <c r="T27" i="7" s="1"/>
  <c r="S26" i="7"/>
  <c r="T26" i="7" s="1"/>
  <c r="S25" i="7"/>
  <c r="T25" i="7" s="1"/>
  <c r="X38" i="7"/>
  <c r="T35" i="7"/>
  <c r="X29" i="7"/>
  <c r="Y242" i="8"/>
  <c r="X241" i="8"/>
  <c r="Y19" i="8"/>
  <c r="X18" i="8"/>
  <c r="Y166" i="8"/>
  <c r="X165" i="8"/>
  <c r="Y190" i="8"/>
  <c r="X189" i="8"/>
  <c r="S19" i="7"/>
  <c r="T19" i="7" s="1"/>
  <c r="S20" i="7"/>
  <c r="T20" i="7" s="1"/>
  <c r="S21" i="7"/>
  <c r="T21" i="7" s="1"/>
  <c r="S44" i="7"/>
  <c r="T44" i="7" s="1"/>
  <c r="S45" i="7"/>
  <c r="T45" i="7" s="1"/>
  <c r="S47" i="7"/>
  <c r="T47" i="7" s="1"/>
  <c r="S48" i="7"/>
  <c r="T48" i="7" s="1"/>
  <c r="I30" i="4"/>
  <c r="I31" i="4"/>
  <c r="I32" i="4"/>
  <c r="X64" i="7" l="1"/>
  <c r="X119" i="7" s="1"/>
  <c r="X39" i="7"/>
  <c r="X118" i="7" s="1"/>
  <c r="Y191" i="8"/>
  <c r="X190" i="8"/>
  <c r="Y20" i="8"/>
  <c r="X20" i="8" s="1"/>
  <c r="X19" i="8"/>
  <c r="Y167" i="8"/>
  <c r="X166" i="8"/>
  <c r="X242" i="8"/>
  <c r="Y243" i="8"/>
  <c r="T64" i="7"/>
  <c r="T119" i="7" s="1"/>
  <c r="T39" i="7"/>
  <c r="T118" i="7" s="1"/>
  <c r="X243" i="8" l="1"/>
  <c r="Y244" i="8"/>
  <c r="Y168" i="8"/>
  <c r="X167" i="8"/>
  <c r="Y192" i="8"/>
  <c r="X191" i="8"/>
  <c r="Y169" i="8" l="1"/>
  <c r="X169" i="8" s="1"/>
  <c r="X168" i="8"/>
  <c r="Y245" i="8"/>
  <c r="X244" i="8"/>
  <c r="Y193" i="8"/>
  <c r="X192" i="8"/>
  <c r="Y246" i="8" l="1"/>
  <c r="X245" i="8"/>
  <c r="Y194" i="8"/>
  <c r="X193" i="8"/>
  <c r="Y195" i="8" l="1"/>
  <c r="X194" i="8"/>
  <c r="X246" i="8"/>
  <c r="Y247" i="8"/>
  <c r="X247" i="8" l="1"/>
  <c r="Y248" i="8"/>
  <c r="Y196" i="8"/>
  <c r="X195" i="8"/>
  <c r="X248" i="8" l="1"/>
  <c r="Y249" i="8"/>
  <c r="Y197" i="8"/>
  <c r="X197" i="8" s="1"/>
  <c r="X196" i="8"/>
  <c r="Y250" i="8" l="1"/>
  <c r="X249" i="8"/>
  <c r="X250" i="8" l="1"/>
  <c r="Y251" i="8"/>
  <c r="X251" i="8" l="1"/>
  <c r="Y252" i="8"/>
  <c r="X252" i="8" l="1"/>
  <c r="Y253" i="8"/>
  <c r="Y254" i="8" l="1"/>
  <c r="X253" i="8"/>
  <c r="X254" i="8" l="1"/>
  <c r="Y255" i="8"/>
  <c r="Y256" i="8" l="1"/>
  <c r="X255" i="8"/>
  <c r="Y257" i="8" l="1"/>
  <c r="X256" i="8"/>
  <c r="P93" i="7" l="1"/>
  <c r="H94" i="7"/>
  <c r="N84" i="7"/>
  <c r="N91" i="7"/>
  <c r="N90" i="7"/>
  <c r="L80" i="7"/>
  <c r="H76" i="7"/>
  <c r="L73" i="7"/>
  <c r="M70" i="7"/>
  <c r="M82" i="7"/>
  <c r="L86" i="7"/>
  <c r="H96" i="7"/>
  <c r="G73" i="7"/>
  <c r="P69" i="7"/>
  <c r="L97" i="7"/>
  <c r="H81" i="7"/>
  <c r="L71" i="7"/>
  <c r="N96" i="7"/>
  <c r="L88" i="7"/>
  <c r="N83" i="7"/>
  <c r="L91" i="7"/>
  <c r="E71" i="7"/>
  <c r="D71" i="7" s="1"/>
  <c r="H84" i="7"/>
  <c r="L82" i="7"/>
  <c r="G92" i="7"/>
  <c r="I91" i="7"/>
  <c r="N81" i="7"/>
  <c r="M78" i="7"/>
  <c r="N75" i="7"/>
  <c r="G91" i="7"/>
  <c r="L94" i="7"/>
  <c r="P85" i="7"/>
  <c r="P75" i="7"/>
  <c r="L90" i="7"/>
  <c r="P81" i="7"/>
  <c r="L75" i="7"/>
  <c r="L74" i="7"/>
  <c r="M87" i="7"/>
  <c r="L78" i="7"/>
  <c r="I90" i="7"/>
  <c r="H73" i="7"/>
  <c r="H72" i="7"/>
  <c r="G84" i="7"/>
  <c r="E96" i="7"/>
  <c r="D96" i="7" s="1"/>
  <c r="I85" i="7"/>
  <c r="E82" i="7"/>
  <c r="D82" i="7" s="1"/>
  <c r="I97" i="7"/>
  <c r="G72" i="7"/>
  <c r="H85" i="7"/>
  <c r="E78" i="7"/>
  <c r="D78" i="7" s="1"/>
  <c r="I86" i="7"/>
  <c r="G96" i="7"/>
  <c r="L85" i="7"/>
  <c r="M77" i="7"/>
  <c r="G82" i="7"/>
  <c r="E90" i="7"/>
  <c r="D90" i="7" s="1"/>
  <c r="H74" i="7"/>
  <c r="L89" i="7"/>
  <c r="I77" i="7"/>
  <c r="P83" i="7"/>
  <c r="H89" i="7"/>
  <c r="E85" i="7"/>
  <c r="D85" i="7" s="1"/>
  <c r="I69" i="7"/>
  <c r="N87" i="7"/>
  <c r="P80" i="7"/>
  <c r="I87" i="7"/>
  <c r="E73" i="7"/>
  <c r="D73" i="7" s="1"/>
  <c r="G76" i="7"/>
  <c r="G88" i="7"/>
  <c r="I98" i="7"/>
  <c r="G86" i="7"/>
  <c r="P77" i="7"/>
  <c r="E79" i="7"/>
  <c r="D79" i="7" s="1"/>
  <c r="H77" i="7"/>
  <c r="P92" i="7"/>
  <c r="P95" i="7"/>
  <c r="I79" i="7"/>
  <c r="D69" i="7"/>
  <c r="M90" i="7"/>
  <c r="G81" i="7"/>
  <c r="P79" i="7"/>
  <c r="L72" i="7"/>
  <c r="M94" i="7"/>
  <c r="M76" i="7"/>
  <c r="M79" i="7"/>
  <c r="G69" i="7"/>
  <c r="H88" i="7"/>
  <c r="H79" i="7"/>
  <c r="M72" i="7"/>
  <c r="I83" i="7"/>
  <c r="M93" i="7"/>
  <c r="M80" i="7"/>
  <c r="G71" i="7"/>
  <c r="N85" i="7"/>
  <c r="N97" i="7"/>
  <c r="E89" i="7"/>
  <c r="D89" i="7" s="1"/>
  <c r="P73" i="7"/>
  <c r="G77" i="7"/>
  <c r="E95" i="7"/>
  <c r="D95" i="7" s="1"/>
  <c r="P70" i="7"/>
  <c r="P82" i="7"/>
  <c r="M75" i="7"/>
  <c r="G87" i="7"/>
  <c r="E81" i="7"/>
  <c r="D81" i="7" s="1"/>
  <c r="I78" i="7"/>
  <c r="G95" i="7"/>
  <c r="P76" i="7"/>
  <c r="H91" i="7"/>
  <c r="H69" i="7"/>
  <c r="I74" i="7"/>
  <c r="I75" i="7"/>
  <c r="N89" i="7"/>
  <c r="H86" i="7"/>
  <c r="H78" i="7"/>
  <c r="N72" i="7"/>
  <c r="G80" i="7"/>
  <c r="P86" i="7"/>
  <c r="M83" i="7"/>
  <c r="L87" i="7"/>
  <c r="M84" i="7"/>
  <c r="E80" i="7"/>
  <c r="D80" i="7" s="1"/>
  <c r="I80" i="7"/>
  <c r="P94" i="7"/>
  <c r="P97" i="7"/>
  <c r="N94" i="7"/>
  <c r="G89" i="7"/>
  <c r="E91" i="7"/>
  <c r="D91" i="7" s="1"/>
  <c r="N73" i="7"/>
  <c r="L95" i="7"/>
  <c r="G83" i="7"/>
  <c r="H83" i="7"/>
  <c r="E77" i="7"/>
  <c r="D77" i="7" s="1"/>
  <c r="G74" i="7"/>
  <c r="E88" i="7"/>
  <c r="D88" i="7" s="1"/>
  <c r="I81" i="7"/>
  <c r="N92" i="7"/>
  <c r="I84" i="7"/>
  <c r="N88" i="7"/>
  <c r="M88" i="7"/>
  <c r="G85" i="7"/>
  <c r="J85" i="7" s="1"/>
  <c r="N80" i="7"/>
  <c r="M81" i="7"/>
  <c r="G97" i="7"/>
  <c r="I88" i="7"/>
  <c r="I76" i="7"/>
  <c r="N70" i="7"/>
  <c r="P78" i="7"/>
  <c r="P88" i="7"/>
  <c r="N98" i="7"/>
  <c r="L79" i="7"/>
  <c r="E75" i="7"/>
  <c r="D75" i="7" s="1"/>
  <c r="I94" i="7"/>
  <c r="I92" i="7"/>
  <c r="P87" i="7"/>
  <c r="N77" i="7"/>
  <c r="H95" i="7"/>
  <c r="E87" i="7"/>
  <c r="D87" i="7" s="1"/>
  <c r="N82" i="7"/>
  <c r="M73" i="7"/>
  <c r="L84" i="7"/>
  <c r="N95" i="7"/>
  <c r="M74" i="7"/>
  <c r="P71" i="7"/>
  <c r="G90" i="7"/>
  <c r="E97" i="7"/>
  <c r="D97" i="7" s="1"/>
  <c r="L96" i="7"/>
  <c r="L69" i="7"/>
  <c r="E72" i="7"/>
  <c r="D72" i="7" s="1"/>
  <c r="M96" i="7"/>
  <c r="I96" i="7"/>
  <c r="M91" i="7"/>
  <c r="E74" i="7"/>
  <c r="D74" i="7" s="1"/>
  <c r="P72" i="7"/>
  <c r="I82" i="7"/>
  <c r="N79" i="7"/>
  <c r="I72" i="7"/>
  <c r="L77" i="7"/>
  <c r="N76" i="7"/>
  <c r="H71" i="7"/>
  <c r="P84" i="7"/>
  <c r="G75" i="7"/>
  <c r="N71" i="7"/>
  <c r="M95" i="7"/>
  <c r="M71" i="7"/>
  <c r="H82" i="7"/>
  <c r="M69" i="7"/>
  <c r="M86" i="7"/>
  <c r="E70" i="7"/>
  <c r="D70" i="7" s="1"/>
  <c r="P89" i="7"/>
  <c r="P90" i="7"/>
  <c r="E76" i="7"/>
  <c r="D76" i="7" s="1"/>
  <c r="H90" i="7"/>
  <c r="P96" i="7"/>
  <c r="P91" i="7"/>
  <c r="H92" i="7"/>
  <c r="L76" i="7"/>
  <c r="L81" i="7"/>
  <c r="H75" i="7"/>
  <c r="M92" i="7"/>
  <c r="E84" i="7"/>
  <c r="D84" i="7" s="1"/>
  <c r="L93" i="7"/>
  <c r="H70" i="7"/>
  <c r="E93" i="7"/>
  <c r="D93" i="7" s="1"/>
  <c r="I73" i="7"/>
  <c r="H97" i="7"/>
  <c r="I70" i="7"/>
  <c r="M97" i="7"/>
  <c r="L92" i="7"/>
  <c r="L70" i="7"/>
  <c r="N86" i="7"/>
  <c r="H93" i="7"/>
  <c r="E94" i="7"/>
  <c r="D94" i="7" s="1"/>
  <c r="N69" i="7"/>
  <c r="H80" i="7"/>
  <c r="H87" i="7"/>
  <c r="N74" i="7"/>
  <c r="G94" i="7"/>
  <c r="N78" i="7"/>
  <c r="G93" i="7"/>
  <c r="E92" i="7"/>
  <c r="D92" i="7" s="1"/>
  <c r="G79" i="7"/>
  <c r="M89" i="7"/>
  <c r="I93" i="7"/>
  <c r="E86" i="7"/>
  <c r="D86" i="7" s="1"/>
  <c r="G70" i="7"/>
  <c r="L83" i="7"/>
  <c r="I89" i="7"/>
  <c r="I95" i="7"/>
  <c r="M85" i="7"/>
  <c r="G78" i="7"/>
  <c r="I71" i="7"/>
  <c r="N93" i="7"/>
  <c r="E83" i="7"/>
  <c r="D83" i="7" s="1"/>
  <c r="Y258" i="8"/>
  <c r="X257" i="8"/>
  <c r="E98" i="7" s="1"/>
  <c r="D98" i="7" s="1"/>
  <c r="J78" i="7" l="1"/>
  <c r="J77" i="7"/>
  <c r="J83" i="7"/>
  <c r="R83" i="7" s="1"/>
  <c r="J70" i="7"/>
  <c r="O81" i="7"/>
  <c r="J74" i="7"/>
  <c r="O90" i="7"/>
  <c r="J91" i="7"/>
  <c r="O83" i="7"/>
  <c r="J89" i="7"/>
  <c r="J90" i="7"/>
  <c r="R90" i="7" s="1"/>
  <c r="O84" i="7"/>
  <c r="J81" i="7"/>
  <c r="O74" i="7"/>
  <c r="J87" i="7"/>
  <c r="O69" i="7"/>
  <c r="O95" i="7"/>
  <c r="J95" i="7"/>
  <c r="J88" i="7"/>
  <c r="O85" i="7"/>
  <c r="V85" i="7" s="1"/>
  <c r="O91" i="7"/>
  <c r="O71" i="7"/>
  <c r="J73" i="7"/>
  <c r="Y259" i="8"/>
  <c r="X258" i="8"/>
  <c r="J94" i="7"/>
  <c r="O70" i="7"/>
  <c r="O93" i="7"/>
  <c r="G98" i="7"/>
  <c r="J97" i="7"/>
  <c r="J80" i="7"/>
  <c r="M98" i="7"/>
  <c r="J69" i="7"/>
  <c r="J86" i="7"/>
  <c r="J76" i="7"/>
  <c r="J96" i="7"/>
  <c r="J72" i="7"/>
  <c r="R72" i="7" s="1"/>
  <c r="O75" i="7"/>
  <c r="O82" i="7"/>
  <c r="O73" i="7"/>
  <c r="J93" i="7"/>
  <c r="O92" i="7"/>
  <c r="O76" i="7"/>
  <c r="J75" i="7"/>
  <c r="O77" i="7"/>
  <c r="O96" i="7"/>
  <c r="O79" i="7"/>
  <c r="O87" i="7"/>
  <c r="J71" i="7"/>
  <c r="R71" i="7" s="1"/>
  <c r="O72" i="7"/>
  <c r="J82" i="7"/>
  <c r="J84" i="7"/>
  <c r="O78" i="7"/>
  <c r="S78" i="7" s="1"/>
  <c r="O94" i="7"/>
  <c r="O88" i="7"/>
  <c r="O97" i="7"/>
  <c r="O86" i="7"/>
  <c r="O89" i="7"/>
  <c r="O80" i="7"/>
  <c r="J79" i="7"/>
  <c r="P98" i="7"/>
  <c r="L98" i="7"/>
  <c r="H98" i="7"/>
  <c r="J92" i="7"/>
  <c r="R73" i="7" l="1"/>
  <c r="R87" i="7"/>
  <c r="R93" i="7"/>
  <c r="R69" i="7"/>
  <c r="W82" i="7"/>
  <c r="R82" i="7"/>
  <c r="R76" i="7"/>
  <c r="R80" i="7"/>
  <c r="R88" i="7"/>
  <c r="R86" i="7"/>
  <c r="R97" i="7"/>
  <c r="R94" i="7"/>
  <c r="R95" i="7"/>
  <c r="R89" i="7"/>
  <c r="R74" i="7"/>
  <c r="R77" i="7"/>
  <c r="T77" i="7" s="1"/>
  <c r="W81" i="7"/>
  <c r="R81" i="7"/>
  <c r="R78" i="7"/>
  <c r="W92" i="7"/>
  <c r="R92" i="7"/>
  <c r="W79" i="7"/>
  <c r="R79" i="7"/>
  <c r="W84" i="7"/>
  <c r="R84" i="7"/>
  <c r="W75" i="7"/>
  <c r="R75" i="7"/>
  <c r="W96" i="7"/>
  <c r="R96" i="7"/>
  <c r="R91" i="7"/>
  <c r="R70" i="7"/>
  <c r="R85" i="7"/>
  <c r="W70" i="7"/>
  <c r="W71" i="7"/>
  <c r="W69" i="7"/>
  <c r="W91" i="7"/>
  <c r="W83" i="7"/>
  <c r="W95" i="7"/>
  <c r="W80" i="7"/>
  <c r="W88" i="7"/>
  <c r="W90" i="7"/>
  <c r="W86" i="7"/>
  <c r="W97" i="7"/>
  <c r="W94" i="7"/>
  <c r="W89" i="7"/>
  <c r="W74" i="7"/>
  <c r="W77" i="7"/>
  <c r="W76" i="7"/>
  <c r="W73" i="7"/>
  <c r="W87" i="7"/>
  <c r="W93" i="7"/>
  <c r="W72" i="7"/>
  <c r="W78" i="7"/>
  <c r="W85" i="7"/>
  <c r="X85" i="7" s="1"/>
  <c r="S90" i="7"/>
  <c r="V90" i="7"/>
  <c r="S77" i="7"/>
  <c r="V83" i="7"/>
  <c r="O98" i="7"/>
  <c r="S91" i="7"/>
  <c r="S83" i="7"/>
  <c r="S85" i="7"/>
  <c r="V81" i="7"/>
  <c r="X81" i="7" s="1"/>
  <c r="V86" i="7"/>
  <c r="S74" i="7"/>
  <c r="V89" i="7"/>
  <c r="V77" i="7"/>
  <c r="T78" i="7"/>
  <c r="J98" i="7"/>
  <c r="S81" i="7"/>
  <c r="V91" i="7"/>
  <c r="V74" i="7"/>
  <c r="V70" i="7"/>
  <c r="S71" i="7"/>
  <c r="S76" i="7"/>
  <c r="V76" i="7"/>
  <c r="S79" i="7"/>
  <c r="V79" i="7"/>
  <c r="V78" i="7"/>
  <c r="S80" i="7"/>
  <c r="S93" i="7"/>
  <c r="V95" i="7"/>
  <c r="S89" i="7"/>
  <c r="S73" i="7"/>
  <c r="V73" i="7"/>
  <c r="S88" i="7"/>
  <c r="V88" i="7"/>
  <c r="S86" i="7"/>
  <c r="S94" i="7"/>
  <c r="V94" i="7"/>
  <c r="S95" i="7"/>
  <c r="V92" i="7"/>
  <c r="S92" i="7"/>
  <c r="V84" i="7"/>
  <c r="S84" i="7"/>
  <c r="V71" i="7"/>
  <c r="V93" i="7"/>
  <c r="V72" i="7"/>
  <c r="S72" i="7"/>
  <c r="V80" i="7"/>
  <c r="S82" i="7"/>
  <c r="V82" i="7"/>
  <c r="S75" i="7"/>
  <c r="V75" i="7"/>
  <c r="V96" i="7"/>
  <c r="S96" i="7"/>
  <c r="V69" i="7"/>
  <c r="S69" i="7"/>
  <c r="S97" i="7"/>
  <c r="V97" i="7"/>
  <c r="X259" i="8"/>
  <c r="Y260" i="8"/>
  <c r="S70" i="7"/>
  <c r="S87" i="7"/>
  <c r="V87" i="7"/>
  <c r="R98" i="7" l="1"/>
  <c r="T90" i="7"/>
  <c r="X74" i="7"/>
  <c r="T91" i="7"/>
  <c r="W98" i="7"/>
  <c r="X90" i="7"/>
  <c r="X83" i="7"/>
  <c r="T83" i="7"/>
  <c r="T85" i="7"/>
  <c r="S98" i="7"/>
  <c r="X95" i="7"/>
  <c r="V98" i="7"/>
  <c r="T73" i="7"/>
  <c r="X78" i="7"/>
  <c r="X89" i="7"/>
  <c r="X70" i="7"/>
  <c r="X80" i="7"/>
  <c r="X86" i="7"/>
  <c r="X77" i="7"/>
  <c r="X97" i="7"/>
  <c r="T96" i="7"/>
  <c r="T92" i="7"/>
  <c r="T81" i="7"/>
  <c r="T69" i="7"/>
  <c r="T93" i="7"/>
  <c r="T71" i="7"/>
  <c r="T88" i="7"/>
  <c r="X91" i="7"/>
  <c r="T70" i="7"/>
  <c r="T74" i="7"/>
  <c r="T72" i="7"/>
  <c r="X84" i="7"/>
  <c r="X72" i="7"/>
  <c r="X93" i="7"/>
  <c r="T84" i="7"/>
  <c r="X79" i="7"/>
  <c r="X87" i="7"/>
  <c r="T97" i="7"/>
  <c r="X71" i="7"/>
  <c r="T75" i="7"/>
  <c r="X73" i="7"/>
  <c r="X260" i="8"/>
  <c r="Y261" i="8"/>
  <c r="T82" i="7"/>
  <c r="T94" i="7"/>
  <c r="X88" i="7"/>
  <c r="T80" i="7"/>
  <c r="X76" i="7"/>
  <c r="T87" i="7"/>
  <c r="X69" i="7"/>
  <c r="X96" i="7"/>
  <c r="X75" i="7"/>
  <c r="X82" i="7"/>
  <c r="X92" i="7"/>
  <c r="T95" i="7"/>
  <c r="X94" i="7"/>
  <c r="T86" i="7"/>
  <c r="T89" i="7"/>
  <c r="T79" i="7"/>
  <c r="T76" i="7"/>
  <c r="T98" i="7" l="1"/>
  <c r="X98" i="7"/>
  <c r="X261" i="8"/>
  <c r="Y262" i="8"/>
  <c r="X262" i="8" l="1"/>
  <c r="Y263" i="8"/>
  <c r="X263" i="8" l="1"/>
  <c r="Y264" i="8"/>
  <c r="Y265" i="8" l="1"/>
  <c r="X264" i="8"/>
  <c r="Y266" i="8" l="1"/>
  <c r="X265" i="8"/>
  <c r="X266" i="8" l="1"/>
  <c r="Y267" i="8"/>
  <c r="X267" i="8" l="1"/>
  <c r="Y268" i="8"/>
  <c r="Y269" i="8" l="1"/>
  <c r="X268" i="8"/>
  <c r="L99" i="7" l="1"/>
  <c r="M110" i="7"/>
  <c r="G112" i="7"/>
  <c r="I107" i="7"/>
  <c r="G101" i="7"/>
  <c r="L100" i="7"/>
  <c r="L109" i="7"/>
  <c r="E107" i="7"/>
  <c r="D107" i="7" s="1"/>
  <c r="G104" i="7"/>
  <c r="P108" i="7"/>
  <c r="M101" i="7"/>
  <c r="H103" i="7"/>
  <c r="P109" i="7"/>
  <c r="N99" i="7"/>
  <c r="I113" i="7"/>
  <c r="L106" i="7"/>
  <c r="I102" i="7"/>
  <c r="G111" i="7"/>
  <c r="N105" i="7"/>
  <c r="M113" i="7"/>
  <c r="E105" i="7"/>
  <c r="D105" i="7" s="1"/>
  <c r="M103" i="7"/>
  <c r="L102" i="7"/>
  <c r="I99" i="7"/>
  <c r="G99" i="7"/>
  <c r="N106" i="7"/>
  <c r="L107" i="7"/>
  <c r="N107" i="7"/>
  <c r="E106" i="7"/>
  <c r="D106" i="7" s="1"/>
  <c r="I100" i="7"/>
  <c r="H100" i="7"/>
  <c r="L101" i="7"/>
  <c r="N100" i="7"/>
  <c r="L104" i="7"/>
  <c r="H107" i="7"/>
  <c r="I105" i="7"/>
  <c r="I111" i="7"/>
  <c r="G105" i="7"/>
  <c r="G102" i="7"/>
  <c r="I106" i="7"/>
  <c r="E113" i="7"/>
  <c r="D113" i="7" s="1"/>
  <c r="H102" i="7"/>
  <c r="M100" i="7"/>
  <c r="P107" i="7"/>
  <c r="G106" i="7"/>
  <c r="G103" i="7"/>
  <c r="I104" i="7"/>
  <c r="M104" i="7"/>
  <c r="M102" i="7"/>
  <c r="P110" i="7"/>
  <c r="H99" i="7"/>
  <c r="P99" i="7"/>
  <c r="I101" i="7"/>
  <c r="I112" i="7"/>
  <c r="G108" i="7"/>
  <c r="H108" i="7"/>
  <c r="H101" i="7"/>
  <c r="H106" i="7"/>
  <c r="H104" i="7"/>
  <c r="E102" i="7"/>
  <c r="D102" i="7" s="1"/>
  <c r="I103" i="7"/>
  <c r="P103" i="7"/>
  <c r="E108" i="7"/>
  <c r="D108" i="7" s="1"/>
  <c r="M105" i="7"/>
  <c r="P100" i="7"/>
  <c r="N102" i="7"/>
  <c r="N108" i="7"/>
  <c r="N103" i="7"/>
  <c r="G109" i="7"/>
  <c r="E111" i="7"/>
  <c r="D111" i="7" s="1"/>
  <c r="E104" i="7"/>
  <c r="D104" i="7" s="1"/>
  <c r="I110" i="7"/>
  <c r="N109" i="7"/>
  <c r="P105" i="7"/>
  <c r="N101" i="7"/>
  <c r="E103" i="7"/>
  <c r="D103" i="7" s="1"/>
  <c r="N104" i="7"/>
  <c r="I109" i="7"/>
  <c r="P106" i="7"/>
  <c r="G100" i="7"/>
  <c r="E109" i="7"/>
  <c r="D109" i="7" s="1"/>
  <c r="H109" i="7"/>
  <c r="E110" i="7"/>
  <c r="D110" i="7" s="1"/>
  <c r="P101" i="7"/>
  <c r="M109" i="7"/>
  <c r="E100" i="7"/>
  <c r="D100" i="7" s="1"/>
  <c r="P104" i="7"/>
  <c r="P102" i="7"/>
  <c r="M99" i="7"/>
  <c r="I108" i="7"/>
  <c r="H105" i="7"/>
  <c r="L103" i="7"/>
  <c r="E101" i="7"/>
  <c r="D101" i="7" s="1"/>
  <c r="L105" i="7"/>
  <c r="L111" i="7"/>
  <c r="M106" i="7"/>
  <c r="M107" i="7"/>
  <c r="L108" i="7"/>
  <c r="N112" i="7"/>
  <c r="G110" i="7"/>
  <c r="G107" i="7"/>
  <c r="M108" i="7"/>
  <c r="N113" i="7"/>
  <c r="E99" i="7"/>
  <c r="D99" i="7" s="1"/>
  <c r="X269" i="8"/>
  <c r="L112" i="7" s="1"/>
  <c r="J100" i="7" l="1"/>
  <c r="O103" i="7"/>
  <c r="O102" i="7"/>
  <c r="J109" i="7"/>
  <c r="O105" i="7"/>
  <c r="J103" i="7"/>
  <c r="R103" i="7" s="1"/>
  <c r="J105" i="7"/>
  <c r="R105" i="7" s="1"/>
  <c r="O104" i="7"/>
  <c r="O100" i="7"/>
  <c r="J108" i="7"/>
  <c r="O107" i="7"/>
  <c r="J107" i="7"/>
  <c r="R107" i="7" s="1"/>
  <c r="J101" i="7"/>
  <c r="M112" i="7"/>
  <c r="O112" i="7" s="1"/>
  <c r="H110" i="7"/>
  <c r="J110" i="7" s="1"/>
  <c r="P113" i="7"/>
  <c r="H111" i="7"/>
  <c r="J111" i="7" s="1"/>
  <c r="J102" i="7"/>
  <c r="R102" i="7" s="1"/>
  <c r="I114" i="7"/>
  <c r="I116" i="7" s="1"/>
  <c r="L110" i="7"/>
  <c r="G113" i="7"/>
  <c r="G114" i="7" s="1"/>
  <c r="O106" i="7"/>
  <c r="J104" i="7"/>
  <c r="P112" i="7"/>
  <c r="J106" i="7"/>
  <c r="O109" i="7"/>
  <c r="O108" i="7"/>
  <c r="N111" i="7"/>
  <c r="E112" i="7"/>
  <c r="D112" i="7" s="1"/>
  <c r="N110" i="7"/>
  <c r="O101" i="7"/>
  <c r="H113" i="7"/>
  <c r="J99" i="7"/>
  <c r="L113" i="7"/>
  <c r="O113" i="7" s="1"/>
  <c r="H112" i="7"/>
  <c r="P111" i="7"/>
  <c r="M111" i="7"/>
  <c r="O99" i="7"/>
  <c r="R109" i="7" l="1"/>
  <c r="R99" i="7"/>
  <c r="R106" i="7"/>
  <c r="R104" i="7"/>
  <c r="R108" i="7"/>
  <c r="R101" i="7"/>
  <c r="R100" i="7"/>
  <c r="W107" i="7"/>
  <c r="W102" i="7"/>
  <c r="W108" i="7"/>
  <c r="W109" i="7"/>
  <c r="W104" i="7"/>
  <c r="W105" i="7"/>
  <c r="S103" i="7"/>
  <c r="W103" i="7"/>
  <c r="W99" i="7"/>
  <c r="W106" i="7"/>
  <c r="W101" i="7"/>
  <c r="W100" i="7"/>
  <c r="V100" i="7"/>
  <c r="S101" i="7"/>
  <c r="S100" i="7"/>
  <c r="V105" i="7"/>
  <c r="M114" i="7"/>
  <c r="M116" i="7" s="1"/>
  <c r="S105" i="7"/>
  <c r="V103" i="7"/>
  <c r="V107" i="7"/>
  <c r="N114" i="7"/>
  <c r="N116" i="7" s="1"/>
  <c r="O111" i="7"/>
  <c r="R111" i="7" s="1"/>
  <c r="S107" i="7"/>
  <c r="H114" i="7"/>
  <c r="H116" i="7" s="1"/>
  <c r="O110" i="7"/>
  <c r="V110" i="7" s="1"/>
  <c r="V101" i="7"/>
  <c r="L114" i="7"/>
  <c r="S109" i="7"/>
  <c r="J112" i="7"/>
  <c r="V108" i="7"/>
  <c r="S104" i="7"/>
  <c r="V104" i="7"/>
  <c r="V106" i="7"/>
  <c r="S106" i="7"/>
  <c r="V109" i="7"/>
  <c r="S108" i="7"/>
  <c r="S102" i="7"/>
  <c r="V102" i="7"/>
  <c r="V99" i="7"/>
  <c r="S99" i="7"/>
  <c r="G116" i="7"/>
  <c r="J113" i="7"/>
  <c r="T101" i="7" l="1"/>
  <c r="W112" i="7"/>
  <c r="R112" i="7"/>
  <c r="R110" i="7"/>
  <c r="W113" i="7"/>
  <c r="R113" i="7"/>
  <c r="X100" i="7"/>
  <c r="T103" i="7"/>
  <c r="W110" i="7"/>
  <c r="X110" i="7" s="1"/>
  <c r="W111" i="7"/>
  <c r="X105" i="7"/>
  <c r="T100" i="7"/>
  <c r="X103" i="7"/>
  <c r="T105" i="7"/>
  <c r="T102" i="7"/>
  <c r="X108" i="7"/>
  <c r="J114" i="7"/>
  <c r="J116" i="7" s="1"/>
  <c r="T108" i="7"/>
  <c r="X107" i="7"/>
  <c r="X109" i="7"/>
  <c r="S111" i="7"/>
  <c r="T111" i="7" s="1"/>
  <c r="V111" i="7"/>
  <c r="T107" i="7"/>
  <c r="X101" i="7"/>
  <c r="X99" i="7"/>
  <c r="T109" i="7"/>
  <c r="S110" i="7"/>
  <c r="X106" i="7"/>
  <c r="T104" i="7"/>
  <c r="S113" i="7"/>
  <c r="V113" i="7"/>
  <c r="X104" i="7"/>
  <c r="O114" i="7"/>
  <c r="O116" i="7" s="1"/>
  <c r="L116" i="7"/>
  <c r="S112" i="7"/>
  <c r="V112" i="7"/>
  <c r="T99" i="7"/>
  <c r="X102" i="7"/>
  <c r="T106" i="7"/>
  <c r="X111" i="7" l="1"/>
  <c r="T110" i="7"/>
  <c r="X112" i="7"/>
  <c r="T113" i="7"/>
  <c r="T112" i="7"/>
  <c r="X113" i="7"/>
  <c r="T114" i="7" l="1"/>
  <c r="T120" i="7" s="1"/>
  <c r="T121" i="7" s="1"/>
  <c r="X114" i="7"/>
  <c r="X120" i="7" s="1"/>
  <c r="X121" i="7" s="1"/>
</calcChain>
</file>

<file path=xl/comments1.xml><?xml version="1.0" encoding="utf-8"?>
<comments xmlns="http://schemas.openxmlformats.org/spreadsheetml/2006/main">
  <authors>
    <author>Keizer</author>
  </authors>
  <commentList>
    <comment ref="R18" authorId="0" shapeId="0">
      <text>
        <r>
          <rPr>
            <sz val="9"/>
            <color indexed="81"/>
            <rFont val="Tahoma"/>
            <family val="2"/>
          </rPr>
          <t xml:space="preserve">
Voor de overdracht werkt het SWV met de landelijke GPL.</t>
        </r>
      </text>
    </comment>
  </commentList>
</comments>
</file>

<file path=xl/comments2.xml><?xml version="1.0" encoding="utf-8"?>
<comments xmlns="http://schemas.openxmlformats.org/spreadsheetml/2006/main">
  <authors>
    <author>Keizer</author>
    <author>B. Keizer</author>
  </authors>
  <commentList>
    <comment ref="B7" authorId="0" shapeId="0">
      <text>
        <r>
          <rPr>
            <sz val="9"/>
            <color indexed="81"/>
            <rFont val="Tahoma"/>
            <family val="2"/>
          </rPr>
          <t xml:space="preserve">
GPL 2015-2016, april 2015.
Reg april  2015.</t>
        </r>
      </text>
    </comment>
    <comment ref="B12" authorId="0" shapeId="0">
      <text>
        <r>
          <rPr>
            <sz val="9"/>
            <color indexed="81"/>
            <rFont val="Tahoma"/>
            <family val="2"/>
          </rPr>
          <t xml:space="preserve">
Is gelijk aan het bedrag per leerling basisschool.</t>
        </r>
      </text>
    </comment>
    <comment ref="K17" authorId="1" shapeId="0">
      <text>
        <r>
          <rPr>
            <sz val="9"/>
            <color indexed="81"/>
            <rFont val="Tahoma"/>
            <family val="2"/>
          </rPr>
          <t xml:space="preserve">
Bedragen cf. opgave april 2015.</t>
        </r>
      </text>
    </comment>
    <comment ref="B35" authorId="0" shapeId="0">
      <text>
        <r>
          <rPr>
            <sz val="9"/>
            <color indexed="81"/>
            <rFont val="Tahoma"/>
            <family val="2"/>
          </rPr>
          <t xml:space="preserve">
Bedragen zijn van 2015. 
Aanpassing 2016 in sept. 2015.</t>
        </r>
      </text>
    </comment>
  </commentList>
</comments>
</file>

<file path=xl/sharedStrings.xml><?xml version="1.0" encoding="utf-8"?>
<sst xmlns="http://schemas.openxmlformats.org/spreadsheetml/2006/main" count="5203" uniqueCount="1627">
  <si>
    <t>kernonderwijs</t>
  </si>
  <si>
    <t>VSO</t>
  </si>
  <si>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</si>
  <si>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</si>
  <si>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</si>
  <si>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</si>
  <si>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</si>
  <si>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</si>
  <si>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</si>
  <si>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</si>
  <si>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</si>
  <si>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</si>
  <si>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</si>
  <si>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</si>
  <si>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</si>
  <si>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</si>
  <si>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</si>
  <si>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</si>
  <si>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</si>
  <si>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</si>
  <si>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</si>
  <si>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</si>
  <si>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</si>
  <si>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</si>
  <si>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</si>
  <si>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</si>
  <si>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</si>
  <si>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</si>
  <si>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 xml:space="preserve"> </t>
  </si>
  <si>
    <t>cluster 4</t>
  </si>
  <si>
    <t>LG</t>
  </si>
  <si>
    <t>ZMLK</t>
  </si>
  <si>
    <t>schooljaar</t>
  </si>
  <si>
    <t>2015/16</t>
  </si>
  <si>
    <t>2016/17</t>
  </si>
  <si>
    <t>2017/18</t>
  </si>
  <si>
    <t>2018/19</t>
  </si>
  <si>
    <t>2019/20</t>
  </si>
  <si>
    <t>teldatum</t>
  </si>
  <si>
    <t>kalenderjaar</t>
  </si>
  <si>
    <t>GPL bedragen</t>
  </si>
  <si>
    <t>OP (landelijk)</t>
  </si>
  <si>
    <t>OP leeftijdsgecorrigeerd : voet</t>
  </si>
  <si>
    <t>OP leeftijdsgecorrigeerd : bedrag * GGL</t>
  </si>
  <si>
    <t xml:space="preserve">basisbekostiging Budget Pers Arb Beleid </t>
  </si>
  <si>
    <t>Landelijke GGL =</t>
  </si>
  <si>
    <t>2020/21</t>
  </si>
  <si>
    <t>SO</t>
  </si>
  <si>
    <t>Naam school</t>
  </si>
  <si>
    <t>Brinnummer</t>
  </si>
  <si>
    <t>Samenstelling school</t>
  </si>
  <si>
    <t>LZ</t>
  </si>
  <si>
    <t>Peildatum</t>
  </si>
  <si>
    <t>MG</t>
  </si>
  <si>
    <t>afdeling MG</t>
  </si>
  <si>
    <t>ja</t>
  </si>
  <si>
    <t>SO &lt; 8 jr</t>
  </si>
  <si>
    <t>Samenwerkingsverbanden</t>
  </si>
  <si>
    <t>SWV</t>
  </si>
  <si>
    <t xml:space="preserve">Totaal </t>
  </si>
  <si>
    <t>naam</t>
  </si>
  <si>
    <t>nummer</t>
  </si>
  <si>
    <t>Tot</t>
  </si>
  <si>
    <t>SO 8 jr en ouder</t>
  </si>
  <si>
    <t>Overdrachten VSO</t>
  </si>
  <si>
    <t>Totaal SO &lt; 8 jr</t>
  </si>
  <si>
    <t>Totaal VSO</t>
  </si>
  <si>
    <t>basis</t>
  </si>
  <si>
    <t>ondersteuning</t>
  </si>
  <si>
    <t>Totaal SO &gt;= 8 jr</t>
  </si>
  <si>
    <t>Totaal bekostiging</t>
  </si>
  <si>
    <t>Vast bedrag SOVSO</t>
  </si>
  <si>
    <t>Totaal aantal leerlingen</t>
  </si>
  <si>
    <t>2021/22</t>
  </si>
  <si>
    <t>2022/23</t>
  </si>
  <si>
    <t xml:space="preserve">per cumi-leerling P&amp;A </t>
  </si>
  <si>
    <t>cumi-leerling</t>
  </si>
  <si>
    <t>Personeel</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</si>
  <si>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</si>
  <si>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</si>
  <si>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</si>
  <si>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</si>
  <si>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</si>
  <si>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</si>
  <si>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</si>
  <si>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</si>
  <si>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</si>
  <si>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</si>
  <si>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</si>
  <si>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Werkblad Tabellen (tab)</t>
  </si>
  <si>
    <t>extra voor regulier MG afdeling</t>
  </si>
  <si>
    <t>MI 2015 bekostiging, kalenderjaar</t>
  </si>
  <si>
    <t xml:space="preserve">OBP </t>
  </si>
  <si>
    <t>groeibudget</t>
  </si>
  <si>
    <t>2023/24</t>
  </si>
  <si>
    <t>MI 2016 bekostiging, kalenderjaar</t>
  </si>
  <si>
    <t>peildatum 1 febr. 2015</t>
  </si>
  <si>
    <t>nieuwe TLV's</t>
  </si>
  <si>
    <t>uitschrijvingen</t>
  </si>
  <si>
    <t>pers. bas. bek.</t>
  </si>
  <si>
    <t xml:space="preserve"> basis</t>
  </si>
  <si>
    <t>mat. bek.</t>
  </si>
  <si>
    <t>Totaal pers</t>
  </si>
  <si>
    <t>Totaal mat</t>
  </si>
  <si>
    <t>BEKOSTIGING TUSSENTIJDSE GROEI PERSONEEL EN MATERIEEL</t>
  </si>
  <si>
    <t>P+M</t>
  </si>
  <si>
    <t>Kortheidshalve worden de ondersteuningscategorien laag, midden en hoog in de hierna volgende werkbladen aangeduid als cat 1, cat 2 resp. cat 3.</t>
  </si>
  <si>
    <t>De werking van de groeiregeling</t>
  </si>
  <si>
    <t xml:space="preserve">De groeiregeling voor 2014-2015 wordt nog automatisch toegekend door DUO aan de school op basis van de groeiteldatum 16 jan. 2014. Dat is de laatste keer en voor de schooljaren daarna geldt de groeiregeling op basis van de peildatum 1 februari.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</si>
  <si>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onderscheid gemaakt tussen leerlingen jonger dan 8 jaar en leerlingen van 8 jaar en ouder. Daarbij geldt dat de leeftijd van een leerling niet wijzigt t.o.v. die leeftijd op 1 okt. daaraan voorafgaand. Deze berekening vindt voor de personele en voor de materiële bekostiging afzonderlijk plaats. De uitkomst wordt op 0 gesteld als die uitkomst kleiner dan 0 wordt.</t>
    </r>
  </si>
  <si>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uit het SO en inschrijving in het VSO waarvoor een nieuwe TLV van het SWV VO nodig is. Leerlingen die uitgeschreven worden omdat ze overgaan naar een andere school voor SO resp. VSO van cluster 3 en 4 (doorstroom, geen uitstroom), blijven in dit kader dus buiten beschouwing. </t>
  </si>
  <si>
    <r>
      <t xml:space="preserve">Wettelijk is alleen geregeld dat het samenwerkingsverband verplicht is de ondersteuningsbekostiging personeel over te dragen per leerling. De PO-Raad en de VO-Raad adviseren om ook de personele basisbekostiging en de materiële basis- en ondersteuninsgbekostiging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Q en R) en dat wordt dan ook vastgelegd in dit instrument.</t>
    </r>
  </si>
  <si>
    <t>De Londo bekostiging voor 2016 wordt begin oktober 2015 bekend.</t>
  </si>
  <si>
    <r>
      <t>In deze applicatie zijn de bedragen opgenomen van de voorlopig vastgestelde GPL's voor PO voor 2015-2016 van april 2015</t>
    </r>
    <r>
      <rPr>
        <b/>
        <sz val="11"/>
        <rFont val="Calibri"/>
        <family val="2"/>
      </rPr>
      <t>.</t>
    </r>
  </si>
  <si>
    <t>De overige gegevens, waaronder de MI-bekostiging 2015, zijn bijgewerkt.</t>
  </si>
  <si>
    <r>
      <t xml:space="preserve">In de tabellen zijn de gegevens opgenomen die betrekking hebben op de onderliggende normeringen voor de bekostiging. De bedragen betreffen de laatst bekende bedragen personele bekostiging zoals die voor het schooljaar </t>
    </r>
    <r>
      <rPr>
        <b/>
        <sz val="11"/>
        <rFont val="Calibri"/>
        <family val="2"/>
      </rPr>
      <t>2015-2016</t>
    </r>
    <r>
      <rPr>
        <sz val="11"/>
        <rFont val="Calibri"/>
        <family val="2"/>
      </rPr>
      <t xml:space="preserve"> per april 2015 zijn vastgesteld; voor MI is dit het kalenderjaar </t>
    </r>
    <r>
      <rPr>
        <b/>
        <sz val="11"/>
        <rFont val="Calibri"/>
        <family val="2"/>
      </rPr>
      <t>2015</t>
    </r>
    <r>
      <rPr>
        <sz val="11"/>
        <rFont val="Calibri"/>
        <family val="2"/>
      </rPr>
      <t>. Andere bedragen die met de nieuwe bekostigingssystematiek te maken hebben, zoals die per 1 augustus 2015 van kracht worden voor het (V)SO zijn de voorlopige berekende bedragen met het nu bekende prijspeil 2015-2016. De bedragen worden t.z.t. weer bijgesteld als gevolg van met name indexering en zullen dan in de tabellen worden aangepast. U kunt dit zelf doen door de bedragen in de lichtgele cellen aan te passen.</t>
    </r>
  </si>
  <si>
    <t>In-uitstroom in het (V)SO &lt;8</t>
  </si>
  <si>
    <t>In-uitstroom in het (V)SO 8+</t>
  </si>
  <si>
    <t>Instroom SWV-BRIN</t>
  </si>
  <si>
    <t>Uitstroom SWV-BRIN</t>
  </si>
  <si>
    <t>SL</t>
  </si>
  <si>
    <t>volgnr SWV</t>
  </si>
  <si>
    <t>BRIN (V)SO</t>
  </si>
  <si>
    <t>CAT LAAG</t>
  </si>
  <si>
    <t>CAT MIDDEN</t>
  </si>
  <si>
    <t>CAT HOOG</t>
  </si>
  <si>
    <t>TOTAAL</t>
  </si>
  <si>
    <t>groei</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</si>
  <si>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</si>
  <si>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</si>
  <si>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</si>
  <si>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</si>
  <si>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</si>
  <si>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</si>
  <si>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</si>
  <si>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</si>
  <si>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</si>
  <si>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</si>
  <si>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</si>
  <si>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</si>
  <si>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</si>
  <si>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</si>
  <si>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</si>
  <si>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</si>
  <si>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</si>
  <si>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</si>
  <si>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</si>
  <si>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</si>
  <si>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</si>
  <si>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</si>
  <si>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</si>
  <si>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</si>
  <si>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</si>
  <si>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</si>
  <si>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</si>
  <si>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</si>
  <si>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</si>
  <si>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</si>
  <si>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</si>
  <si>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</si>
  <si>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</si>
  <si>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</si>
  <si>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</si>
  <si>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</si>
  <si>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</si>
  <si>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</si>
  <si>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</si>
  <si>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</si>
  <si>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</si>
  <si>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</si>
  <si>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</si>
  <si>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</si>
  <si>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</si>
  <si>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</si>
  <si>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</si>
  <si>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</si>
  <si>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</si>
  <si>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</si>
  <si>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</si>
  <si>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</si>
  <si>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</si>
  <si>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</si>
  <si>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</si>
  <si>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</si>
  <si>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</si>
  <si>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</si>
  <si>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</si>
  <si>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</si>
  <si>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</si>
  <si>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</si>
  <si>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</si>
  <si>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</si>
  <si>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</si>
  <si>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</si>
  <si>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</si>
  <si>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</si>
  <si>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</si>
  <si>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</si>
  <si>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</si>
  <si>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</si>
  <si>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</si>
  <si>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</si>
  <si>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</si>
  <si>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</si>
  <si>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</si>
  <si>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</si>
  <si>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</si>
  <si>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</si>
  <si>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</si>
  <si>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</si>
  <si>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</si>
  <si>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</si>
  <si>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</si>
  <si>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</si>
  <si>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</si>
  <si>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</si>
  <si>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</si>
  <si>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</si>
  <si>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</si>
  <si>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</si>
  <si>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</si>
  <si>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</si>
  <si>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</si>
  <si>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</si>
  <si>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</si>
  <si>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</si>
  <si>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</si>
  <si>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</si>
  <si>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</si>
  <si>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</si>
  <si>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</si>
  <si>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</si>
  <si>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</si>
  <si>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</si>
  <si>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</si>
  <si>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</si>
  <si>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</si>
  <si>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</si>
  <si>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</si>
  <si>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</si>
  <si>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</si>
  <si>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</si>
  <si>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</si>
  <si>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</si>
  <si>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</si>
  <si>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</si>
  <si>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</si>
  <si>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</si>
  <si>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</si>
  <si>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</si>
  <si>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</si>
  <si>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</si>
  <si>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</si>
  <si>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</si>
  <si>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</si>
  <si>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</si>
  <si>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</si>
  <si>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</si>
  <si>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</si>
  <si>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</si>
  <si>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</si>
  <si>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</si>
  <si>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</si>
  <si>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</si>
  <si>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</si>
  <si>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</si>
  <si>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</si>
  <si>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</si>
  <si>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</si>
  <si>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</si>
  <si>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</si>
  <si>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</si>
  <si>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</si>
  <si>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</si>
  <si>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</si>
  <si>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</si>
  <si>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</si>
  <si>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</si>
  <si>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</si>
  <si>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</si>
  <si>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</si>
  <si>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</si>
  <si>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</si>
  <si>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</si>
  <si>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</si>
  <si>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</si>
  <si>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</si>
  <si>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</si>
  <si>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</si>
  <si>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</si>
  <si>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</si>
  <si>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</si>
  <si>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</si>
  <si>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</si>
  <si>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</si>
  <si>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</si>
  <si>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</si>
  <si>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</si>
  <si>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</si>
  <si>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</si>
  <si>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</si>
  <si>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</si>
  <si>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</si>
  <si>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</si>
  <si>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</si>
  <si>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</si>
  <si>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</si>
  <si>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</si>
  <si>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</si>
  <si>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</si>
  <si>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</si>
  <si>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</si>
  <si>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</si>
  <si>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</si>
  <si>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</si>
  <si>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</si>
  <si>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</si>
  <si>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</si>
  <si>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</si>
  <si>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</si>
  <si>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</si>
  <si>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</si>
  <si>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</si>
  <si>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</si>
  <si>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</si>
  <si>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</si>
  <si>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</si>
  <si>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</si>
  <si>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</si>
  <si>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</si>
  <si>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</si>
  <si>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</si>
  <si>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</si>
  <si>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</si>
  <si>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</si>
  <si>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</si>
  <si>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</si>
  <si>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</si>
  <si>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</si>
  <si>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</si>
  <si>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</si>
  <si>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</si>
  <si>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</si>
  <si>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</si>
  <si>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</si>
  <si>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</si>
  <si>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</si>
  <si>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</si>
  <si>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</si>
  <si>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</si>
  <si>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</si>
  <si>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</si>
  <si>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</si>
  <si>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</si>
  <si>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</si>
  <si>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</si>
  <si>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</si>
  <si>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</si>
  <si>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</si>
  <si>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</si>
  <si>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</si>
  <si>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</si>
  <si>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</si>
  <si>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PO2901</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</si>
  <si>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</si>
  <si>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</si>
  <si>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</si>
  <si>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</si>
  <si>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</si>
  <si>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</si>
  <si>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</si>
  <si>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</si>
  <si>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</si>
  <si>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</si>
  <si>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</si>
  <si>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</si>
  <si>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</si>
  <si>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</si>
  <si>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</si>
  <si>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</si>
  <si>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</si>
  <si>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</si>
  <si>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</si>
  <si>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</si>
  <si>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</si>
  <si>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</si>
  <si>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</si>
  <si>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</si>
  <si>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</si>
  <si>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</si>
  <si>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</si>
  <si>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</si>
  <si>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</si>
  <si>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</si>
  <si>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</si>
  <si>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</si>
  <si>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</si>
  <si>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</si>
  <si>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</si>
  <si>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</si>
  <si>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</si>
  <si>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</si>
  <si>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</si>
  <si>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</si>
  <si>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</si>
  <si>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</si>
  <si>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</si>
  <si>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</si>
  <si>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</si>
  <si>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</si>
  <si>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</si>
  <si>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</si>
  <si>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</si>
  <si>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</si>
  <si>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</si>
  <si>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</si>
  <si>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</si>
  <si>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</si>
  <si>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</si>
  <si>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</si>
  <si>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</si>
  <si>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</si>
  <si>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</si>
  <si>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</si>
  <si>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</si>
  <si>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VO0001</t>
  </si>
  <si>
    <t>01QH</t>
  </si>
  <si>
    <t>26NE</t>
  </si>
  <si>
    <t>VO2001</t>
  </si>
  <si>
    <t>00ZF</t>
  </si>
  <si>
    <t>02EY</t>
  </si>
  <si>
    <t>02YL</t>
  </si>
  <si>
    <t>02YM</t>
  </si>
  <si>
    <t>14OR</t>
  </si>
  <si>
    <t>VO2002</t>
  </si>
  <si>
    <t>00RS</t>
  </si>
  <si>
    <t>26MK</t>
  </si>
  <si>
    <t>VO2101</t>
  </si>
  <si>
    <t>03TV</t>
  </si>
  <si>
    <t>07IQ</t>
  </si>
  <si>
    <t>17JJ</t>
  </si>
  <si>
    <t>VO2102</t>
  </si>
  <si>
    <t>02YU</t>
  </si>
  <si>
    <t>VO2103</t>
  </si>
  <si>
    <t>VO2201</t>
  </si>
  <si>
    <t>VO2202</t>
  </si>
  <si>
    <t>02PQ</t>
  </si>
  <si>
    <t>VO2203</t>
  </si>
  <si>
    <t>02KX</t>
  </si>
  <si>
    <t>VO2301</t>
  </si>
  <si>
    <t>00AO</t>
  </si>
  <si>
    <t>23KF</t>
  </si>
  <si>
    <t>VO2302</t>
  </si>
  <si>
    <t>02RM</t>
  </si>
  <si>
    <t>VO2303</t>
  </si>
  <si>
    <t>VO2305</t>
  </si>
  <si>
    <t>23GK</t>
  </si>
  <si>
    <t>VO2307</t>
  </si>
  <si>
    <t>VO2401</t>
  </si>
  <si>
    <t>21EJ</t>
  </si>
  <si>
    <t>VO2402</t>
  </si>
  <si>
    <t>VO2403</t>
  </si>
  <si>
    <t>VO2501</t>
  </si>
  <si>
    <t>04YK</t>
  </si>
  <si>
    <t>14PG</t>
  </si>
  <si>
    <t>VO2502</t>
  </si>
  <si>
    <t>01BS</t>
  </si>
  <si>
    <t>01JR</t>
  </si>
  <si>
    <t>23GH</t>
  </si>
  <si>
    <t>23GJ</t>
  </si>
  <si>
    <t>VO2503</t>
  </si>
  <si>
    <t>03AE</t>
  </si>
  <si>
    <t>VO2504</t>
  </si>
  <si>
    <t>VO2505</t>
  </si>
  <si>
    <t>18XY</t>
  </si>
  <si>
    <t>VO2506</t>
  </si>
  <si>
    <t>03RM</t>
  </si>
  <si>
    <t>16QF</t>
  </si>
  <si>
    <t>16QL</t>
  </si>
  <si>
    <t>22OG</t>
  </si>
  <si>
    <t>VO2507</t>
  </si>
  <si>
    <t>22OB</t>
  </si>
  <si>
    <t>VO2508</t>
  </si>
  <si>
    <t>VO2509</t>
  </si>
  <si>
    <t>VO2510</t>
  </si>
  <si>
    <t>01KI</t>
  </si>
  <si>
    <t>VO2511</t>
  </si>
  <si>
    <t>VO2601</t>
  </si>
  <si>
    <t>14RZ</t>
  </si>
  <si>
    <t>VO2602</t>
  </si>
  <si>
    <t>VO2603</t>
  </si>
  <si>
    <t>VO2604</t>
  </si>
  <si>
    <t>VO2605</t>
  </si>
  <si>
    <t>VO2701</t>
  </si>
  <si>
    <t>VO2702</t>
  </si>
  <si>
    <t>02SJ</t>
  </si>
  <si>
    <t>VO2703</t>
  </si>
  <si>
    <t>00TD</t>
  </si>
  <si>
    <t>VO2704</t>
  </si>
  <si>
    <t>VO2705</t>
  </si>
  <si>
    <t>VO2706</t>
  </si>
  <si>
    <t>21EN</t>
  </si>
  <si>
    <t>VO2707</t>
  </si>
  <si>
    <t>VO2708</t>
  </si>
  <si>
    <t>VO2709</t>
  </si>
  <si>
    <t>VO2710</t>
  </si>
  <si>
    <t>VO2801</t>
  </si>
  <si>
    <t>VO2802</t>
  </si>
  <si>
    <t>VO2803</t>
  </si>
  <si>
    <t>VO2804</t>
  </si>
  <si>
    <t>00RK</t>
  </si>
  <si>
    <t>VO2805</t>
  </si>
  <si>
    <t>VO2806</t>
  </si>
  <si>
    <t>VO2807</t>
  </si>
  <si>
    <t>VO2808</t>
  </si>
  <si>
    <t>VO2809</t>
  </si>
  <si>
    <t>VO2810</t>
  </si>
  <si>
    <t>26LY</t>
  </si>
  <si>
    <t>VO2811</t>
  </si>
  <si>
    <t>VO2812</t>
  </si>
  <si>
    <t>VO2813</t>
  </si>
  <si>
    <t>VO2814</t>
  </si>
  <si>
    <t>VO2901</t>
  </si>
  <si>
    <t>VO2902</t>
  </si>
  <si>
    <t>VO2903</t>
  </si>
  <si>
    <t>VO3001</t>
  </si>
  <si>
    <t>VO3002</t>
  </si>
  <si>
    <t>VO3003</t>
  </si>
  <si>
    <t>01UB</t>
  </si>
  <si>
    <t>VO3004</t>
  </si>
  <si>
    <t>VO3005</t>
  </si>
  <si>
    <t>VO3006</t>
  </si>
  <si>
    <t>VO3007</t>
  </si>
  <si>
    <t>VO3008</t>
  </si>
  <si>
    <t>VO3009</t>
  </si>
  <si>
    <t>VO3101</t>
  </si>
  <si>
    <t>VO3102</t>
  </si>
  <si>
    <t>00KX</t>
  </si>
  <si>
    <t>VO3103</t>
  </si>
  <si>
    <t>VO3104</t>
  </si>
  <si>
    <t>VO3105</t>
  </si>
  <si>
    <t>14YY</t>
  </si>
  <si>
    <t>VO3106</t>
  </si>
  <si>
    <t>vn</t>
  </si>
  <si>
    <t>SWV_lrl</t>
  </si>
  <si>
    <t>BRIN</t>
  </si>
  <si>
    <t>naam_kort</t>
  </si>
  <si>
    <t>adres</t>
  </si>
  <si>
    <t>postcode_vest</t>
  </si>
  <si>
    <t>naam_gemeente_vest</t>
  </si>
  <si>
    <t>nr_bevoegd_gezag</t>
  </si>
  <si>
    <t>Reformatorisch Samenwerkingsverband PO</t>
  </si>
  <si>
    <t>VSO ZMOK De Bolster</t>
  </si>
  <si>
    <t>Beelelaan 6</t>
  </si>
  <si>
    <t>7383BH</t>
  </si>
  <si>
    <t>Voorst</t>
  </si>
  <si>
    <t>Stichting Samenwerkingsverband PO 20-01</t>
  </si>
  <si>
    <t>Bergse Veld Sch SO/IOBK</t>
  </si>
  <si>
    <t>Mozartlaan 150</t>
  </si>
  <si>
    <t>3055KM</t>
  </si>
  <si>
    <t>Rotterdam</t>
  </si>
  <si>
    <t>Stg. Samenwerkingsverband Passend Onderwijs PO Friesland 2101</t>
  </si>
  <si>
    <t>Mytylschool De Vlij</t>
  </si>
  <si>
    <t>Dr. L.L. Zamenhoflaan 5</t>
  </si>
  <si>
    <t>3312AX</t>
  </si>
  <si>
    <t>Dordrecht</t>
  </si>
  <si>
    <t>Samenwerkingsverband PO Noord-Drenthe.</t>
  </si>
  <si>
    <t>Attendiz</t>
  </si>
  <si>
    <t>Welbergweg 20</t>
  </si>
  <si>
    <t>7556PE</t>
  </si>
  <si>
    <t>Hengelo</t>
  </si>
  <si>
    <t>Stichting samenwerkingsverband 22-02</t>
  </si>
  <si>
    <t>Herman Broerenschool</t>
  </si>
  <si>
    <t>Keulsebaan 508</t>
  </si>
  <si>
    <t>6045GL</t>
  </si>
  <si>
    <t>Roermond</t>
  </si>
  <si>
    <t>SWV PO Hoogeveen, Meppel, Steenwijk e.o.</t>
  </si>
  <si>
    <t>School Lyndensteyn</t>
  </si>
  <si>
    <t>Hoofdstraat 1</t>
  </si>
  <si>
    <t>9244CL</t>
  </si>
  <si>
    <t>Opsterland</t>
  </si>
  <si>
    <t>Samenwerkingsverband Twente Noord PO</t>
  </si>
  <si>
    <t>Prins W Alexanderschool</t>
  </si>
  <si>
    <t>Blaarthemseweg 83</t>
  </si>
  <si>
    <t>5502JT</t>
  </si>
  <si>
    <t>Veldhoven</t>
  </si>
  <si>
    <t>Stichting Samenwerkingsverband 23-02</t>
  </si>
  <si>
    <t>De Witakker</t>
  </si>
  <si>
    <t>Marderleane 3</t>
  </si>
  <si>
    <t>8572WG</t>
  </si>
  <si>
    <t>De Friese Meren</t>
  </si>
  <si>
    <t>Sine Limite, Cooperatie Passend Ond. Deventer</t>
  </si>
  <si>
    <t>Prof Dr Leo Kannerschool</t>
  </si>
  <si>
    <t>Endegeesterstraatweg 26</t>
  </si>
  <si>
    <t>2342AK</t>
  </si>
  <si>
    <t>Oegstgeest</t>
  </si>
  <si>
    <t>Samenwerkingsverband PO Veld Vaart &amp; Vecht</t>
  </si>
  <si>
    <t>Klimopschool</t>
  </si>
  <si>
    <t>Grevelingenstraat 10</t>
  </si>
  <si>
    <t>4335XG</t>
  </si>
  <si>
    <t>Middelburg</t>
  </si>
  <si>
    <t>Stichting Passend Onderwijs 23-05</t>
  </si>
  <si>
    <t>PI-School</t>
  </si>
  <si>
    <t>Hengstdal 2</t>
  </si>
  <si>
    <t>6522JV</t>
  </si>
  <si>
    <t>Nijmegen</t>
  </si>
  <si>
    <t>Stichting Leerlingzorg Primair Onderwijs Almere</t>
  </si>
  <si>
    <t>Korte Vlietsch voor ZMLK</t>
  </si>
  <si>
    <t>Schubertlaan 131</t>
  </si>
  <si>
    <t>2324CR</t>
  </si>
  <si>
    <t>Leiden</t>
  </si>
  <si>
    <t>Samenwerkingsverband PO Noordoostpolder-Urk</t>
  </si>
  <si>
    <t>St Maartensch</t>
  </si>
  <si>
    <t>Hengstdal 3</t>
  </si>
  <si>
    <t>6574NA</t>
  </si>
  <si>
    <t>Ubbergen</t>
  </si>
  <si>
    <t>Stichting Samenwerkingsverband 24-03</t>
  </si>
  <si>
    <t>De Pels</t>
  </si>
  <si>
    <t>Noordse Parklaan 2</t>
  </si>
  <si>
    <t>3513GV</t>
  </si>
  <si>
    <t>Utrecht</t>
  </si>
  <si>
    <t>Samenwerkingsverband IJssel/Berkel</t>
  </si>
  <si>
    <t>Clara van Sparwoudestr 1</t>
  </si>
  <si>
    <t>2612SP</t>
  </si>
  <si>
    <t>Delft</t>
  </si>
  <si>
    <t>SWV Oost Achterhoek</t>
  </si>
  <si>
    <t>De Stroom</t>
  </si>
  <si>
    <t>Reeweg Zuid 22</t>
  </si>
  <si>
    <t>3317NH</t>
  </si>
  <si>
    <t>SWV Primair Passend Onderwijs Doetinchem</t>
  </si>
  <si>
    <t>Antoniusschool</t>
  </si>
  <si>
    <t>Heereweg 100</t>
  </si>
  <si>
    <t>1901ME</t>
  </si>
  <si>
    <t>Castricum</t>
  </si>
  <si>
    <t>Samenwerkingsverband De Liemers PO</t>
  </si>
  <si>
    <t>Talryk</t>
  </si>
  <si>
    <t>Harddraversdijk 26</t>
  </si>
  <si>
    <t>9201HJ</t>
  </si>
  <si>
    <t>Smallingerland</t>
  </si>
  <si>
    <t>St. Samenwerkingsverband Passend Onderwijs Apeldoorn</t>
  </si>
  <si>
    <t>De Sonnewijser</t>
  </si>
  <si>
    <t>Gerrit van der Veenstr 24</t>
  </si>
  <si>
    <t>5348RD</t>
  </si>
  <si>
    <t>Oss</t>
  </si>
  <si>
    <t>Samenwerkingsverband 25-06 PO</t>
  </si>
  <si>
    <t>Inst v Orthopedagog Ond</t>
  </si>
  <si>
    <t>Severenstraat 18</t>
  </si>
  <si>
    <t>6225AR</t>
  </si>
  <si>
    <t>Maastricht</t>
  </si>
  <si>
    <t>SWV Stromenland PO 2507</t>
  </si>
  <si>
    <t>OZC Orion</t>
  </si>
  <si>
    <t>Simon Smitweg 7</t>
  </si>
  <si>
    <t>2353GA</t>
  </si>
  <si>
    <t>Leiderdorp</t>
  </si>
  <si>
    <t>Coöperatie Betuws Primair Passend Onderwijs U.A.</t>
  </si>
  <si>
    <t>Stichting Mozarthof</t>
  </si>
  <si>
    <t>Mozartlaan 29</t>
  </si>
  <si>
    <t>1217CM</t>
  </si>
  <si>
    <t>Hilversum</t>
  </si>
  <si>
    <t>SWV 25-09 PO</t>
  </si>
  <si>
    <t>Hamalandschool</t>
  </si>
  <si>
    <t>van Ostadestraat 17</t>
  </si>
  <si>
    <t>7131VB</t>
  </si>
  <si>
    <t>Oost Gelre</t>
  </si>
  <si>
    <t>Vereniging van samenwerkingsverband Passen onderwijs Rijn &amp; Gelderse Vallei PO</t>
  </si>
  <si>
    <t>Opb. School v. ZMLK Emmen</t>
  </si>
  <si>
    <t>Zuidlaarderbrink 4</t>
  </si>
  <si>
    <t>7812GE</t>
  </si>
  <si>
    <t>Emmen</t>
  </si>
  <si>
    <t>Samenwerkingsverband Utrecht PO</t>
  </si>
  <si>
    <t>De Zevensprong</t>
  </si>
  <si>
    <t>Grote Houtweg 180</t>
  </si>
  <si>
    <t>1944HJ</t>
  </si>
  <si>
    <t>Beverwijk</t>
  </si>
  <si>
    <t>Samenwerkingsverband PO De Eem</t>
  </si>
  <si>
    <t>Talita Koemi School</t>
  </si>
  <si>
    <t>Burgemeester Daleslaan 1</t>
  </si>
  <si>
    <t>6532CL</t>
  </si>
  <si>
    <t>Samenwerkingsverband PO Zuidoost Utrecht</t>
  </si>
  <si>
    <t>BLO School Lataste</t>
  </si>
  <si>
    <t>Bergerweg 37</t>
  </si>
  <si>
    <t>6085AT</t>
  </si>
  <si>
    <t>Leudal</t>
  </si>
  <si>
    <t>Stichting Passenderwijs</t>
  </si>
  <si>
    <t>Prof Fritz Redlschool</t>
  </si>
  <si>
    <t>Heidelberglaan 100</t>
  </si>
  <si>
    <t>3584CX</t>
  </si>
  <si>
    <t>Profi Pendi</t>
  </si>
  <si>
    <t>00WP</t>
  </si>
  <si>
    <t>SO de Klimmer</t>
  </si>
  <si>
    <t>Generaal Smutslaan 9</t>
  </si>
  <si>
    <t>5021XA</t>
  </si>
  <si>
    <t>Tilburg</t>
  </si>
  <si>
    <t>Stichting Samenwerkingsverband Kop van Noord-Holland Passend PO</t>
  </si>
  <si>
    <t>De Atlas</t>
  </si>
  <si>
    <t>Vivaldilaan 46</t>
  </si>
  <si>
    <t>9402VE</t>
  </si>
  <si>
    <t>Assen</t>
  </si>
  <si>
    <t>Samenwerkingsverband De Westfriese Knoop</t>
  </si>
  <si>
    <t>Schuttes Bosschool</t>
  </si>
  <si>
    <t>Floraparkstraat 390</t>
  </si>
  <si>
    <t>7531HX</t>
  </si>
  <si>
    <t>Enschede</t>
  </si>
  <si>
    <t>Stichting Samenweringsverband Noord-Kennemerland PO</t>
  </si>
  <si>
    <t>Mw Dr CP Gelinksch</t>
  </si>
  <si>
    <t>Noordweg 14</t>
  </si>
  <si>
    <t>3233AV</t>
  </si>
  <si>
    <t>Westvoorne</t>
  </si>
  <si>
    <t>Samenwerkingsverband Passend Onderwijs Zuid-Kennemerland</t>
  </si>
  <si>
    <t>Dr A Verschoor School</t>
  </si>
  <si>
    <t>Groenelaantje 40</t>
  </si>
  <si>
    <t>8072DD</t>
  </si>
  <si>
    <t>Nunspeet</t>
  </si>
  <si>
    <t>Samenwerkingsverband PO 27-05 Zaanstreek</t>
  </si>
  <si>
    <t>Schreuder College</t>
  </si>
  <si>
    <t>De Villeneuvestraat 24</t>
  </si>
  <si>
    <t>3053ZV</t>
  </si>
  <si>
    <t>Stg. Samenwerkingsverband Waterland Primair Onderwijs</t>
  </si>
  <si>
    <t>'t Iemenschoer</t>
  </si>
  <si>
    <t>Ruijsdaelstraat 49</t>
  </si>
  <si>
    <t>7556WS</t>
  </si>
  <si>
    <t>Samenwerkingsverband Passend Onderwijs Amsterdam/Diemen</t>
  </si>
  <si>
    <t>ZML De Bodde</t>
  </si>
  <si>
    <t>Karel Boddenweg 1</t>
  </si>
  <si>
    <t>5044EL</t>
  </si>
  <si>
    <t>Amstelronde passend onderwijs</t>
  </si>
  <si>
    <t>SO4 De Windroos</t>
  </si>
  <si>
    <t>de Gildekamp 6012</t>
  </si>
  <si>
    <t>6545LX</t>
  </si>
  <si>
    <t>Unita</t>
  </si>
  <si>
    <t>De Ommezwaai</t>
  </si>
  <si>
    <t>Doorwerthlaan 2</t>
  </si>
  <si>
    <t>6825EX</t>
  </si>
  <si>
    <t>Arnhem</t>
  </si>
  <si>
    <t>SWV Passend Onderwijs Haarlemmermeer</t>
  </si>
  <si>
    <t>VSO School Werkenrode</t>
  </si>
  <si>
    <t>Nijmeegsebaan 9</t>
  </si>
  <si>
    <t>6561KE</t>
  </si>
  <si>
    <t>Groesbeek</t>
  </si>
  <si>
    <t>Stichting SWV Passend Onderwijs IJmond</t>
  </si>
  <si>
    <t>SSVO School De Sprong</t>
  </si>
  <si>
    <t>Valkenheide 41</t>
  </si>
  <si>
    <t>3953MC</t>
  </si>
  <si>
    <t>Utrechtse Heuvelrug</t>
  </si>
  <si>
    <t>Samenwerkingsverband Passend Primair Onderwijs regio Leiden</t>
  </si>
  <si>
    <t>Bets Frijlingschool</t>
  </si>
  <si>
    <t>Sportlaan 153</t>
  </si>
  <si>
    <t>1442EC</t>
  </si>
  <si>
    <t>Purmerend</t>
  </si>
  <si>
    <t>Stichting Passend Primair Onderwijs Delft e.o.</t>
  </si>
  <si>
    <t>De Ruimte</t>
  </si>
  <si>
    <t>Oudtburghweg 3</t>
  </si>
  <si>
    <t>1862PX</t>
  </si>
  <si>
    <t>Bergen (NH.)</t>
  </si>
  <si>
    <t>Stichting Samenwerkingsverband Primair Onderwijs Westland</t>
  </si>
  <si>
    <t>Heliomare Onderwijs</t>
  </si>
  <si>
    <t>Relweg 51</t>
  </si>
  <si>
    <t>1949EC</t>
  </si>
  <si>
    <t>Samenwerkingsverband Passend Primair Onderwijs Hoeksche Waard</t>
  </si>
  <si>
    <t>Kraaienest</t>
  </si>
  <si>
    <t>Brasserskade 4</t>
  </si>
  <si>
    <t>2631NC</t>
  </si>
  <si>
    <t>Pijnacker-Nootdorp</t>
  </si>
  <si>
    <t>RiBA</t>
  </si>
  <si>
    <t>P.I-school Hondsberg</t>
  </si>
  <si>
    <t>Hondsberg 5</t>
  </si>
  <si>
    <t>5062JT</t>
  </si>
  <si>
    <t>Oisterwijk</t>
  </si>
  <si>
    <t>Samenwerkingsverband Passend Primair Onderwijs Rotterdam</t>
  </si>
  <si>
    <t>Emiliusschool</t>
  </si>
  <si>
    <t>Nieuwstraat 72</t>
  </si>
  <si>
    <t>5691AE</t>
  </si>
  <si>
    <t>Son en Breugel</t>
  </si>
  <si>
    <t>Stg. SWV Schiedam, Vlaardingen, Maassluis onderwijs dat past</t>
  </si>
  <si>
    <t>De Dordtse Buitenschool</t>
  </si>
  <si>
    <t>Baden-Powelllaan 1</t>
  </si>
  <si>
    <t>3312AA</t>
  </si>
  <si>
    <t>Stg. Samenwerkingsverband Pas. Ond. Voorne-Putten/Rozenburg Prim. Ond</t>
  </si>
  <si>
    <t>Sch ZML De Groote Aard</t>
  </si>
  <si>
    <t>Mortel 1</t>
  </si>
  <si>
    <t>5521TP</t>
  </si>
  <si>
    <t>Eersel</t>
  </si>
  <si>
    <t>Samenwerkingsverband Passend Onderwijs Drechtsteden</t>
  </si>
  <si>
    <t>Sgm Klein Borculo</t>
  </si>
  <si>
    <t>Schoollaan 3</t>
  </si>
  <si>
    <t>7271NS</t>
  </si>
  <si>
    <t>Berkelland</t>
  </si>
  <si>
    <t>Stichting Samenwerkingsverband Passend Primair Onderwijs Dordrecht</t>
  </si>
  <si>
    <t>ZMLK De Maaskei</t>
  </si>
  <si>
    <t>Wessemerweg 3</t>
  </si>
  <si>
    <t>6097NA</t>
  </si>
  <si>
    <t>Maasgouw</t>
  </si>
  <si>
    <t>Stichting SWV Passend Primair Onderwijs Goeree-Overflakkee</t>
  </si>
  <si>
    <t>SGM Lichtenbeek (SO - LG)</t>
  </si>
  <si>
    <t>Wekeromseweg 6</t>
  </si>
  <si>
    <t>6816VC</t>
  </si>
  <si>
    <t>Stichting Samenwerkingsverband PO Duin- en Bollenstreek</t>
  </si>
  <si>
    <t>ZMLK School Klimop</t>
  </si>
  <si>
    <t>Hoflaan 10</t>
  </si>
  <si>
    <t>1217EA</t>
  </si>
  <si>
    <t>Stichting SWV Passend Onderwijs Rijnstreek</t>
  </si>
  <si>
    <t>VSO Parcours</t>
  </si>
  <si>
    <t>St Samenwerkingsverband PO Midden Holland</t>
  </si>
  <si>
    <t>Yulius Onderwijs</t>
  </si>
  <si>
    <t>Boerhaavelaan 2</t>
  </si>
  <si>
    <t>2992KZ</t>
  </si>
  <si>
    <t>Barendrecht</t>
  </si>
  <si>
    <t>Stg. Passend Primair Onderwijs Haaglanden (SPPOH)</t>
  </si>
  <si>
    <t>ZMOK School De Buitenhof</t>
  </si>
  <si>
    <t>Kloosterkensweg 6</t>
  </si>
  <si>
    <t>6419PJ</t>
  </si>
  <si>
    <t>Heerlen</t>
  </si>
  <si>
    <r>
      <t>Samenwerkingsverban</t>
    </r>
    <r>
      <rPr>
        <sz val="10"/>
        <rFont val="Verdana"/>
        <family val="2"/>
      </rPr>
      <t>d Driegang</t>
    </r>
  </si>
  <si>
    <t>De Wijnberg</t>
  </si>
  <si>
    <t>Postweg 88</t>
  </si>
  <si>
    <t>5915HB</t>
  </si>
  <si>
    <t>Venlo</t>
  </si>
  <si>
    <t>Stichting Samenwerkingsverband Passend Onderwijs 28-17 Zoetermeer</t>
  </si>
  <si>
    <t>De Alk</t>
  </si>
  <si>
    <t>Van Harenlaan 23</t>
  </si>
  <si>
    <t>1813KE</t>
  </si>
  <si>
    <t>Alkmaar</t>
  </si>
  <si>
    <t>Stg. SWV passend primair onderwijs Aan Den IJssel</t>
  </si>
  <si>
    <t>ZMLK School Kon Emma</t>
  </si>
  <si>
    <t>Heiligenbergerweg 185</t>
  </si>
  <si>
    <t>3816AJ</t>
  </si>
  <si>
    <t>Amersfoort</t>
  </si>
  <si>
    <t>Samenwerkingsverband Passend Primair Onderwijs Walcheren</t>
  </si>
  <si>
    <t>Mytylschool De Sprienke</t>
  </si>
  <si>
    <t>Vivaldipad 1</t>
  </si>
  <si>
    <t>4462JA</t>
  </si>
  <si>
    <t>Goes</t>
  </si>
  <si>
    <t>Samenwerkingsverband Passend Primair Onderwijs Oosterschelderegio</t>
  </si>
  <si>
    <t>De Wingerd</t>
  </si>
  <si>
    <t>Oosterlaan 147</t>
  </si>
  <si>
    <t>8072BW</t>
  </si>
  <si>
    <t>Stichting Samenwerkingsverband Passend Primair Onderwijs Zeeuws-Vlaanderen</t>
  </si>
  <si>
    <t>Bernardusschool</t>
  </si>
  <si>
    <t>Ruychrocklaan 340</t>
  </si>
  <si>
    <t>2597EE</t>
  </si>
  <si>
    <t>'s-Gravenhage</t>
  </si>
  <si>
    <t>Stichting Passend Onderwijs Brabantse Wal</t>
  </si>
  <si>
    <t>Leidse Buitenschool</t>
  </si>
  <si>
    <t>Duinoordweg 2</t>
  </si>
  <si>
    <t>2224CD</t>
  </si>
  <si>
    <t>Katwijk</t>
  </si>
  <si>
    <t>Samenwerkingsverband Passend Onderwijs Roosendaal-Moerdijk e.o.</t>
  </si>
  <si>
    <t>Caleidoscoop</t>
  </si>
  <si>
    <t>Wilaarderburen 2</t>
  </si>
  <si>
    <t>8924JK</t>
  </si>
  <si>
    <t>Leeuwarden</t>
  </si>
  <si>
    <t>SWV PO 30-03 Optimale Onderwijs Kans</t>
  </si>
  <si>
    <t>Hoenderloo College voor VSO</t>
  </si>
  <si>
    <t>Kampheuvellaan 60</t>
  </si>
  <si>
    <t>7351DA</t>
  </si>
  <si>
    <t>Apeldoorn</t>
  </si>
  <si>
    <t>Passend Onderwijs  PO 30-04</t>
  </si>
  <si>
    <t>Koetsveldschool</t>
  </si>
  <si>
    <t>Zwaardvegersgaarde 25</t>
  </si>
  <si>
    <t>2542TC</t>
  </si>
  <si>
    <t>Samenwerkingsverband Primair Onderwijs De Meierij</t>
  </si>
  <si>
    <t>OCR Het Roessingh</t>
  </si>
  <si>
    <t>Roessinghsbleekweg 35</t>
  </si>
  <si>
    <t>7522AH</t>
  </si>
  <si>
    <t>Samenwerkingsverband PO 3006</t>
  </si>
  <si>
    <t>Daniel De Brouwerschool</t>
  </si>
  <si>
    <t>Lathmerweg 4</t>
  </si>
  <si>
    <t>7384AN</t>
  </si>
  <si>
    <t>Samenwerkingsverband Passend Onderwijs Eindhoven e.o.</t>
  </si>
  <si>
    <t>Zmok Jozef</t>
  </si>
  <si>
    <t>Pater Kustersweg 3</t>
  </si>
  <si>
    <t>6267NL</t>
  </si>
  <si>
    <t>Eijsden-Margraten</t>
  </si>
  <si>
    <t>Samenwerkingsverband Passend onderwijs PO Helmond-Peelland</t>
  </si>
  <si>
    <t>Mytylschool Ulingshof</t>
  </si>
  <si>
    <t>Ulingshofweg 26</t>
  </si>
  <si>
    <t>5915PM</t>
  </si>
  <si>
    <t>Stichting samenwerkingsverband Passend Onderwijs De Kempen</t>
  </si>
  <si>
    <t>Berg en Boschschool</t>
  </si>
  <si>
    <t>Professor Bronkhorstlaan 22</t>
  </si>
  <si>
    <t>3723MB</t>
  </si>
  <si>
    <t>De Bilt</t>
  </si>
  <si>
    <t>Samenwerkingsverband PO 30-10</t>
  </si>
  <si>
    <t>Het Berkenhofcollege</t>
  </si>
  <si>
    <t>Galderseweg 87</t>
  </si>
  <si>
    <t>4836AD</t>
  </si>
  <si>
    <t>Breda</t>
  </si>
  <si>
    <t>Stichting SWV Primair passend Onderwijs Noord-Limburg</t>
  </si>
  <si>
    <t>Beukenrode Onderwijs</t>
  </si>
  <si>
    <t>Beukenrodelaan 2</t>
  </si>
  <si>
    <t>3941ZP</t>
  </si>
  <si>
    <t>SWV PO 31-02 Midden Limburg</t>
  </si>
  <si>
    <t>De Kom Sch v SO VSO ZMLK</t>
  </si>
  <si>
    <t>Pa Hoeklaan 2</t>
  </si>
  <si>
    <t>6651TG</t>
  </si>
  <si>
    <t>Druten</t>
  </si>
  <si>
    <t>Stichting Samenwerkingsverband PO Weert-Nederweert</t>
  </si>
  <si>
    <t>Mikado</t>
  </si>
  <si>
    <t>Stiemensweg 175</t>
  </si>
  <si>
    <t>6591MD</t>
  </si>
  <si>
    <t>Gennep</t>
  </si>
  <si>
    <t>Stichting Samenwerkingsverband Passend Onderwijs PO Westelijke Mijnstreek</t>
  </si>
  <si>
    <t>Mytylschool Gabriel</t>
  </si>
  <si>
    <t>Klokkenlaan 2</t>
  </si>
  <si>
    <t>5231BA</t>
  </si>
  <si>
    <t>'s-Hertogenbosch</t>
  </si>
  <si>
    <t>Sg. Passend Onderwijs Maastricht en Heuvelland PO</t>
  </si>
  <si>
    <t>02SP</t>
  </si>
  <si>
    <t>Don Boscoschool ZMOK</t>
  </si>
  <si>
    <t>Marienwaard 51</t>
  </si>
  <si>
    <t>6222AM</t>
  </si>
  <si>
    <t>Samenwerkingsverband Passend Onderwijs Heerlen e.o.</t>
  </si>
  <si>
    <t>RK Mytylschool</t>
  </si>
  <si>
    <t>Gezellelaan 13</t>
  </si>
  <si>
    <t>4707CC</t>
  </si>
  <si>
    <t>Roosendaal</t>
  </si>
  <si>
    <t>Chr School De Zonnehoek</t>
  </si>
  <si>
    <t>Citroenvlinder 77</t>
  </si>
  <si>
    <t>7323RC</t>
  </si>
  <si>
    <t>De Klimmer 21</t>
  </si>
  <si>
    <t>9104JT</t>
  </si>
  <si>
    <t>Dantumadiel</t>
  </si>
  <si>
    <t>A J Schreuderschool</t>
  </si>
  <si>
    <t>Guido Gezelleweg 24</t>
  </si>
  <si>
    <t>3076EB</t>
  </si>
  <si>
    <t>Maurice Maeterlincksch</t>
  </si>
  <si>
    <t>Buitenhofdreef 10</t>
  </si>
  <si>
    <t>2625XR</t>
  </si>
  <si>
    <t>Portalis</t>
  </si>
  <si>
    <t>Hoogeweg 9</t>
  </si>
  <si>
    <t>9746TN</t>
  </si>
  <si>
    <t>Groningen</t>
  </si>
  <si>
    <t>Mytylsch De Trappenberg</t>
  </si>
  <si>
    <t>Crailoseweg 116</t>
  </si>
  <si>
    <t>1272EX</t>
  </si>
  <si>
    <t>Huizen</t>
  </si>
  <si>
    <t>Prof W J Bladergroenschool</t>
  </si>
  <si>
    <t>Donderslaan 157</t>
  </si>
  <si>
    <t>9728KX</t>
  </si>
  <si>
    <t>Ariane De Ranitz</t>
  </si>
  <si>
    <t>Blauwe-Vogelweg 11</t>
  </si>
  <si>
    <t>3585LK</t>
  </si>
  <si>
    <t>VSO ZMOK School De Sprengen</t>
  </si>
  <si>
    <t>Groteweg 5</t>
  </si>
  <si>
    <t>8191JS</t>
  </si>
  <si>
    <t>Heerde</t>
  </si>
  <si>
    <t>Mytylsch Tilburg</t>
  </si>
  <si>
    <t>Professor Stoltehof 1</t>
  </si>
  <si>
    <t>5022KE</t>
  </si>
  <si>
    <t>Het Prisma</t>
  </si>
  <si>
    <t>Heijenoordseweg 5A</t>
  </si>
  <si>
    <t>6813GG</t>
  </si>
  <si>
    <t>Tyltylcentrum De Witte Vogel</t>
  </si>
  <si>
    <t>Willem Dreespark 307</t>
  </si>
  <si>
    <t>2531SX</t>
  </si>
  <si>
    <t>De Vaart / Vierbeek College</t>
  </si>
  <si>
    <t>Wijnand van Arnhemweg 1</t>
  </si>
  <si>
    <t>6862XM</t>
  </si>
  <si>
    <t>Renkum</t>
  </si>
  <si>
    <t>Utrechtse Buitenschool</t>
  </si>
  <si>
    <t>Orinocodreef 15</t>
  </si>
  <si>
    <t>3563ST</t>
  </si>
  <si>
    <t>SO Drachten De Lanen</t>
  </si>
  <si>
    <t>De Lanen 96</t>
  </si>
  <si>
    <t>9204WC</t>
  </si>
  <si>
    <t>St Tarcisiusschool</t>
  </si>
  <si>
    <t>Pater Eijmardweg 19</t>
  </si>
  <si>
    <t>6525RL</t>
  </si>
  <si>
    <t>Het Prisma  (VSO-MG)</t>
  </si>
  <si>
    <t>Heijenoordseweg 5 A</t>
  </si>
  <si>
    <t>De Korenaer</t>
  </si>
  <si>
    <t>Strausslaan 1</t>
  </si>
  <si>
    <t>5653AJ</t>
  </si>
  <si>
    <t>Eindhoven</t>
  </si>
  <si>
    <t>Michaëlschool</t>
  </si>
  <si>
    <t>Schijndelseweg 3</t>
  </si>
  <si>
    <t>5283AB</t>
  </si>
  <si>
    <t>Boxtel</t>
  </si>
  <si>
    <t>Instituut Mr Schats</t>
  </si>
  <si>
    <t>Van Enckevoirtlaan 129</t>
  </si>
  <si>
    <t>3052KR</t>
  </si>
  <si>
    <t>Dokter CP v Leersumsch</t>
  </si>
  <si>
    <t>Verlengde Slotlaan 113</t>
  </si>
  <si>
    <t>3707CE</t>
  </si>
  <si>
    <t>Zeist</t>
  </si>
  <si>
    <t>St Christoffelschool</t>
  </si>
  <si>
    <t>Polstraat 33</t>
  </si>
  <si>
    <t>6942VK</t>
  </si>
  <si>
    <t>Montferland</t>
  </si>
  <si>
    <t>Rafaelschool voor zmlk</t>
  </si>
  <si>
    <t>Attleeplantsoen 39</t>
  </si>
  <si>
    <t>3527BA</t>
  </si>
  <si>
    <t>Prisma</t>
  </si>
  <si>
    <t>Boterbloemweg 21B</t>
  </si>
  <si>
    <t>2403TR</t>
  </si>
  <si>
    <t>Alphen aan den Rijn</t>
  </si>
  <si>
    <t>Sch v Speciaal Onderwijs</t>
  </si>
  <si>
    <t>Schoollaan 1</t>
  </si>
  <si>
    <t>ZMOK Sch Xaverius</t>
  </si>
  <si>
    <t>Valkstraat 2A</t>
  </si>
  <si>
    <t>6135GC</t>
  </si>
  <si>
    <t>Sittard-Geleen</t>
  </si>
  <si>
    <t>SO/VSO Respont (Asteria)</t>
  </si>
  <si>
    <t>Korczakstraat 1</t>
  </si>
  <si>
    <t>4335ER</t>
  </si>
  <si>
    <t>De Eenhoorn zmlk</t>
  </si>
  <si>
    <t>Eikstraat 36</t>
  </si>
  <si>
    <t>1623LT</t>
  </si>
  <si>
    <t>Hoorn</t>
  </si>
  <si>
    <t>SGM Harreveld</t>
  </si>
  <si>
    <t>Kerkstraat 53</t>
  </si>
  <si>
    <t>7135JJ</t>
  </si>
  <si>
    <t>De Berkenschutse</t>
  </si>
  <si>
    <t>Sterkselseweg 65</t>
  </si>
  <si>
    <t>5591VE</t>
  </si>
  <si>
    <t>Heeze-Leende</t>
  </si>
  <si>
    <t>De Regenboog</t>
  </si>
  <si>
    <t>Madame Curiestraat 25</t>
  </si>
  <si>
    <t>4532LJ</t>
  </si>
  <si>
    <t>Terneuzen</t>
  </si>
  <si>
    <t>SGM Lichtenbeek (SO - ZML)</t>
  </si>
  <si>
    <t>Het Aladon</t>
  </si>
  <si>
    <t>Magnoliaplein 11</t>
  </si>
  <si>
    <t>7121AM</t>
  </si>
  <si>
    <t>Aalten</t>
  </si>
  <si>
    <t>De Waterlelie</t>
  </si>
  <si>
    <t>Spieringweg 801</t>
  </si>
  <si>
    <t>2142ED</t>
  </si>
  <si>
    <t>Haarlemmermeer</t>
  </si>
  <si>
    <t>School voor ZMLK De Schakel</t>
  </si>
  <si>
    <t>Hoefblad 9</t>
  </si>
  <si>
    <t>8265GM</t>
  </si>
  <si>
    <t>Kampen</t>
  </si>
  <si>
    <t>Professor Waterinkschool</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</si>
  <si>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</si>
  <si>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</si>
  <si>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</si>
  <si>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</si>
  <si>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</si>
  <si>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</si>
  <si>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</si>
  <si>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</si>
  <si>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</si>
  <si>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</si>
  <si>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</si>
  <si>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</si>
  <si>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</si>
  <si>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</si>
  <si>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</si>
  <si>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</si>
  <si>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</si>
  <si>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</si>
  <si>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</si>
  <si>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</si>
  <si>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</si>
  <si>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</si>
  <si>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</si>
  <si>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</si>
  <si>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</si>
  <si>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</si>
  <si>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</si>
  <si>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</si>
  <si>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</si>
  <si>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</si>
  <si>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</si>
  <si>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</si>
  <si>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</si>
  <si>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</si>
  <si>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</si>
  <si>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</si>
  <si>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</si>
  <si>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Zmok Sch De Rungraaf</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</si>
  <si>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</si>
  <si>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</si>
  <si>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</si>
  <si>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</si>
  <si>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</si>
  <si>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</si>
  <si>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</si>
  <si>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</si>
  <si>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</si>
  <si>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</si>
  <si>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</si>
  <si>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</si>
  <si>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</si>
  <si>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Roelant-Berk en Beuksch</t>
  </si>
  <si>
    <t>Hengstdal 4</t>
  </si>
  <si>
    <t>Hart de Ruyterschool</t>
  </si>
  <si>
    <t>Metaallaan 255</t>
  </si>
  <si>
    <t>9743BV</t>
  </si>
  <si>
    <t>SG Mariëndael (VSO-LG)</t>
  </si>
  <si>
    <t>Heijenoordseweg 9</t>
  </si>
  <si>
    <t>Deltaschool</t>
  </si>
  <si>
    <t>Naereboutstraat 24</t>
  </si>
  <si>
    <t>4461GT</t>
  </si>
  <si>
    <t>Jan Hein Donnerschool</t>
  </si>
  <si>
    <t>Rudolphlaan 5</t>
  </si>
  <si>
    <t>3794MZ</t>
  </si>
  <si>
    <t>Barneveld</t>
  </si>
  <si>
    <t>Pr Wilhelminasch v ZMLK</t>
  </si>
  <si>
    <t>Europalaan 89</t>
  </si>
  <si>
    <t>3526KP</t>
  </si>
  <si>
    <t>Adelante Onderwijs</t>
  </si>
  <si>
    <t>Onderstestraat 29</t>
  </si>
  <si>
    <t>6301KA</t>
  </si>
  <si>
    <t>Valkenburg aan de Geul</t>
  </si>
  <si>
    <t>Zonnebloemschool</t>
  </si>
  <si>
    <t>Geneveplein 1</t>
  </si>
  <si>
    <t>8303JZ</t>
  </si>
  <si>
    <t>Noordoostpolder</t>
  </si>
  <si>
    <t>De Verbetering 5</t>
  </si>
  <si>
    <t>9744DZ</t>
  </si>
  <si>
    <t>Tytylschool de Maasgouw</t>
  </si>
  <si>
    <t>Bemelergrubbe 5</t>
  </si>
  <si>
    <t>6226NK</t>
  </si>
  <si>
    <t>O.S.V.O. M.L. Kingschool</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</si>
  <si>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</si>
  <si>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</si>
  <si>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</si>
  <si>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</si>
  <si>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</si>
  <si>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</si>
  <si>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</si>
  <si>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</si>
  <si>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</si>
  <si>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</si>
  <si>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</si>
  <si>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</si>
  <si>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</si>
  <si>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</si>
  <si>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</si>
  <si>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</si>
  <si>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</si>
  <si>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ZMOK Sch Dr Dqr M Houwer</t>
  </si>
  <si>
    <t>Lageweg 4</t>
  </si>
  <si>
    <t>3815VG</t>
  </si>
  <si>
    <t>ZMLK Sch St Jan Baptist</t>
  </si>
  <si>
    <t>Heistraat 78</t>
  </si>
  <si>
    <t>6467LR</t>
  </si>
  <si>
    <t>Kerkrade</t>
  </si>
  <si>
    <t>De Toekomst</t>
  </si>
  <si>
    <t>Asakkerweg 5</t>
  </si>
  <si>
    <t>6718ZE</t>
  </si>
  <si>
    <t>Ede</t>
  </si>
  <si>
    <t>Kristallis</t>
  </si>
  <si>
    <t>Hatertseweg 400</t>
  </si>
  <si>
    <t>6533GV</t>
  </si>
  <si>
    <t>G J Vd Ploegsch V BUO</t>
  </si>
  <si>
    <t>van Goghlaan 3</t>
  </si>
  <si>
    <t>7901GK</t>
  </si>
  <si>
    <t>Hoogeveen</t>
  </si>
  <si>
    <t>Mytylschool</t>
  </si>
  <si>
    <t>Toledolaan 4</t>
  </si>
  <si>
    <t>5629CC</t>
  </si>
  <si>
    <t>De Rank</t>
  </si>
  <si>
    <t>Klokhuislaan 4</t>
  </si>
  <si>
    <t>9201JE</t>
  </si>
  <si>
    <t>PC ZMLK Sch De Lelie</t>
  </si>
  <si>
    <t>Thorbeckelaan 49</t>
  </si>
  <si>
    <t>3842DP</t>
  </si>
  <si>
    <t>Harderwijk</t>
  </si>
  <si>
    <t>De Opperd</t>
  </si>
  <si>
    <t>Van Vredenburchweg 168A</t>
  </si>
  <si>
    <t>2285SE</t>
  </si>
  <si>
    <t>Rijswijk</t>
  </si>
  <si>
    <t>Vijverhofschool</t>
  </si>
  <si>
    <t>Simon Stevinstraat 4</t>
  </si>
  <si>
    <t>5916PZ</t>
  </si>
  <si>
    <t>S.O. De Spoorzoeker</t>
  </si>
  <si>
    <t>Sloet van de Beelestraat 4</t>
  </si>
  <si>
    <t>6045HD</t>
  </si>
  <si>
    <t>Het Emaus College</t>
  </si>
  <si>
    <t>Groene Allee 46</t>
  </si>
  <si>
    <t>3853JW</t>
  </si>
  <si>
    <t>Ermelo</t>
  </si>
  <si>
    <t>Jan Baptist</t>
  </si>
  <si>
    <t>Porseleinstraat 14</t>
  </si>
  <si>
    <t>6216BP</t>
  </si>
  <si>
    <t>St Matth Sch VSO ZMLK</t>
  </si>
  <si>
    <t>Larikslaan 190</t>
  </si>
  <si>
    <t>3053LG</t>
  </si>
  <si>
    <t>Sch V Meerv Gebr Kind</t>
  </si>
  <si>
    <t>Kromme Zandweg 65</t>
  </si>
  <si>
    <t>3084NE</t>
  </si>
  <si>
    <t>Alb Schweitzerschool</t>
  </si>
  <si>
    <t>Planetenlaan 168</t>
  </si>
  <si>
    <t>2024EW</t>
  </si>
  <si>
    <t>Sch V ZMOK De Widdonck</t>
  </si>
  <si>
    <t>Meijelseweg 2B</t>
  </si>
  <si>
    <t>6089ND</t>
  </si>
  <si>
    <t>Prof Dr Gunningschool</t>
  </si>
  <si>
    <t>Korte Verspronckweg 7-9</t>
  </si>
  <si>
    <t>2023BS</t>
  </si>
  <si>
    <t>Dr A V Voorthuysenschool</t>
  </si>
  <si>
    <t>Professor Eijkmanlaan 1</t>
  </si>
  <si>
    <t>2035XA</t>
  </si>
  <si>
    <t>Mytylsch De Regenboog</t>
  </si>
  <si>
    <t>Frederik Hendriklaan 73</t>
  </si>
  <si>
    <t>2012SG</t>
  </si>
  <si>
    <t>De Leeuwerik</t>
  </si>
  <si>
    <t>Bleekenweg 1b</t>
  </si>
  <si>
    <t>7161AB</t>
  </si>
  <si>
    <t>Het Molenduin</t>
  </si>
  <si>
    <t>Dinkgrevelaan 32</t>
  </si>
  <si>
    <t>2071BP</t>
  </si>
  <si>
    <t>Velsen</t>
  </si>
  <si>
    <t>Opb sch zmok De Spinaker</t>
  </si>
  <si>
    <t>Kees Boekestraat 1</t>
  </si>
  <si>
    <t>1817EZ</t>
  </si>
  <si>
    <t>De Hilt OO voor SO en VSO</t>
  </si>
  <si>
    <t>Azalealaan 38</t>
  </si>
  <si>
    <t>5701CM</t>
  </si>
  <si>
    <t>Helmond</t>
  </si>
  <si>
    <t>Mgr Bekkersch</t>
  </si>
  <si>
    <t>Jacob Oppenheimstraat 1</t>
  </si>
  <si>
    <t>5652HG</t>
  </si>
  <si>
    <t>SO/VSO De Huifkar</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</si>
  <si>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</si>
  <si>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</si>
  <si>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</si>
  <si>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</si>
  <si>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</si>
  <si>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</si>
  <si>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</si>
  <si>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</si>
  <si>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</si>
  <si>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</si>
  <si>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</si>
  <si>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</si>
  <si>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</si>
  <si>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</si>
  <si>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</si>
  <si>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</si>
  <si>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</si>
  <si>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</si>
  <si>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</si>
  <si>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</si>
  <si>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</si>
  <si>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</si>
  <si>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</si>
  <si>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</si>
  <si>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Dr A V Voorthuyzenschool</t>
  </si>
  <si>
    <t>OBS De Linde</t>
  </si>
  <si>
    <t>Splithofstraat 1</t>
  </si>
  <si>
    <t>7415CD</t>
  </si>
  <si>
    <t>Deventer</t>
  </si>
  <si>
    <t>Anne Flokstra Sch</t>
  </si>
  <si>
    <t>Emmalaan 2</t>
  </si>
  <si>
    <t>7204AS</t>
  </si>
  <si>
    <t>Zutphen</t>
  </si>
  <si>
    <t>Meester Duisterhoutsch</t>
  </si>
  <si>
    <t>Domela Nieuwenhuisweg 5</t>
  </si>
  <si>
    <t>8448GK</t>
  </si>
  <si>
    <t>Heerenveen</t>
  </si>
  <si>
    <t>Meentsch Openb Sch v SO</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</si>
  <si>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</si>
  <si>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</si>
  <si>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</si>
  <si>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</si>
  <si>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</si>
  <si>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</si>
  <si>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</si>
  <si>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</si>
  <si>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</si>
  <si>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</si>
  <si>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</si>
  <si>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</si>
  <si>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</si>
  <si>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</si>
  <si>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</si>
  <si>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</si>
  <si>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</si>
  <si>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</si>
  <si>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</si>
  <si>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</si>
  <si>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</si>
  <si>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V Lieflandschool</t>
  </si>
  <si>
    <t>Witterhoofdweg 1g</t>
  </si>
  <si>
    <t>9405HX</t>
  </si>
  <si>
    <t>SO VSO Catharina</t>
  </si>
  <si>
    <t>Smidserweg 4</t>
  </si>
  <si>
    <t>6419CP</t>
  </si>
  <si>
    <t>Insp W P Blokpoelschool</t>
  </si>
  <si>
    <t>Haardstede 1</t>
  </si>
  <si>
    <t>2543VS</t>
  </si>
  <si>
    <t>Eerste Ned Buitenschool</t>
  </si>
  <si>
    <t>Doorniksestraat 28</t>
  </si>
  <si>
    <t>2587XM</t>
  </si>
  <si>
    <t>Insp S De Vriesschool</t>
  </si>
  <si>
    <t>Heliotrooplaan 35</t>
  </si>
  <si>
    <t>2555MA</t>
  </si>
  <si>
    <t>De Piramide</t>
  </si>
  <si>
    <t>Melis Stokelaan 1185</t>
  </si>
  <si>
    <t>2541GA</t>
  </si>
  <si>
    <t>De Regenboog SO/VSO Zmlk</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</si>
  <si>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</si>
  <si>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</si>
  <si>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</si>
  <si>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</si>
  <si>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</si>
  <si>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</si>
  <si>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</si>
  <si>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</si>
  <si>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</si>
  <si>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</si>
  <si>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</si>
  <si>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</si>
  <si>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</si>
  <si>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</si>
  <si>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</si>
  <si>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</si>
  <si>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</si>
  <si>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</si>
  <si>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</si>
  <si>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</si>
  <si>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</si>
  <si>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</si>
  <si>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</si>
  <si>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</si>
  <si>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</si>
  <si>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</si>
  <si>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</si>
  <si>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Tyltylschool</t>
  </si>
  <si>
    <t>Drostenburg 1-4</t>
  </si>
  <si>
    <t>Coronelschool</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</si>
  <si>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</si>
  <si>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</si>
  <si>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</si>
  <si>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</si>
  <si>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</si>
  <si>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</si>
  <si>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</si>
  <si>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</si>
  <si>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</si>
  <si>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</si>
  <si>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</si>
  <si>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</si>
  <si>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</si>
  <si>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</si>
  <si>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</si>
  <si>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</si>
  <si>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OC Zuid</t>
  </si>
  <si>
    <t>Gaasterlandstraat 7</t>
  </si>
  <si>
    <t>1079RH</t>
  </si>
  <si>
    <t>RK Sch De Rietlanden</t>
  </si>
  <si>
    <t>Jan Olieslagersstraat 3</t>
  </si>
  <si>
    <t>5224BD</t>
  </si>
  <si>
    <t>De Vlinder</t>
  </si>
  <si>
    <t>Monseigneur Suijsstraat 10</t>
  </si>
  <si>
    <t>5375AG</t>
  </si>
  <si>
    <t>Landerd</t>
  </si>
  <si>
    <t>SO VSO De Zonnewyzer</t>
  </si>
  <si>
    <t>Heldevierlaan 4</t>
  </si>
  <si>
    <t>6415SB</t>
  </si>
  <si>
    <t>de Lans</t>
  </si>
  <si>
    <t>Zutphensestraat 175</t>
  </si>
  <si>
    <t>6971JR</t>
  </si>
  <si>
    <t>Brummen</t>
  </si>
  <si>
    <t>DE WEGWIJZER</t>
  </si>
  <si>
    <t>Bunschoterweg 2 A</t>
  </si>
  <si>
    <t>6711CJ</t>
  </si>
  <si>
    <t>VSO De Ortolaan</t>
  </si>
  <si>
    <t>Graaf van Loonlaan 2</t>
  </si>
  <si>
    <t>6093BV</t>
  </si>
  <si>
    <t>VSO De Velddijk</t>
  </si>
  <si>
    <t>Bergstraat 58</t>
  </si>
  <si>
    <t>5931CE</t>
  </si>
  <si>
    <t>het Poortje</t>
  </si>
  <si>
    <t>De Pionier</t>
  </si>
  <si>
    <t>Rijksstraatweg 145</t>
  </si>
  <si>
    <t>1115AP</t>
  </si>
  <si>
    <t>Ouder-Amstel</t>
  </si>
  <si>
    <t>De Lasenberg</t>
  </si>
  <si>
    <t>Hellingweg 1</t>
  </si>
  <si>
    <t>3762CP</t>
  </si>
  <si>
    <t>Soest</t>
  </si>
  <si>
    <t>Pleysier College</t>
  </si>
  <si>
    <t>Dr. van Welylaan 4-6</t>
  </si>
  <si>
    <t>2566ER</t>
  </si>
  <si>
    <t>Briant College</t>
  </si>
  <si>
    <t>Bethanienstraat 250</t>
  </si>
  <si>
    <t>6826TJ</t>
  </si>
  <si>
    <t>Het Warandecollege</t>
  </si>
  <si>
    <t>Bredaseweg 140</t>
  </si>
  <si>
    <t>4904SC</t>
  </si>
  <si>
    <t>Oosterhout</t>
  </si>
  <si>
    <t>Eduvierschool De Anger</t>
  </si>
  <si>
    <t>Schoener 1109</t>
  </si>
  <si>
    <t>8243TC</t>
  </si>
  <si>
    <t>Eduviersch Dr Herman Bekius</t>
  </si>
  <si>
    <t>Zuigerplasdreef 202</t>
  </si>
  <si>
    <t>8223EX</t>
  </si>
  <si>
    <t>De Zwengel</t>
  </si>
  <si>
    <t>Carillonlaan 3</t>
  </si>
  <si>
    <t>5261LT</t>
  </si>
  <si>
    <t>Vught</t>
  </si>
  <si>
    <t>SGM Lichtenbeek (SO - MG)</t>
  </si>
  <si>
    <t>ZML-School It Twaluk</t>
  </si>
  <si>
    <t>Haydnstraat 2</t>
  </si>
  <si>
    <t>8915BH</t>
  </si>
  <si>
    <t>Herderscheeschool</t>
  </si>
  <si>
    <t>Weerdsingel W.Z. 22</t>
  </si>
  <si>
    <t>3513BB</t>
  </si>
  <si>
    <t>Graaf van Egmondstraat 79</t>
  </si>
  <si>
    <t>3261AK</t>
  </si>
  <si>
    <t>Oud-Beijerland</t>
  </si>
  <si>
    <t>Sinne</t>
  </si>
  <si>
    <t>Simmerdyk 5</t>
  </si>
  <si>
    <t>8601ZP</t>
  </si>
  <si>
    <t>De Steiger</t>
  </si>
  <si>
    <t>Koperstraat 4</t>
  </si>
  <si>
    <t>9743RW</t>
  </si>
  <si>
    <t>ZMLK De Rank</t>
  </si>
  <si>
    <t>Dorpsstraat-Oost 3a</t>
  </si>
  <si>
    <t>2991CR</t>
  </si>
  <si>
    <t>De Cirkel</t>
  </si>
  <si>
    <t>Kennelweg 8</t>
  </si>
  <si>
    <t>4205ZR</t>
  </si>
  <si>
    <t>Gorinchem</t>
  </si>
  <si>
    <t>De Meidoornschool</t>
  </si>
  <si>
    <t>Vlaanderenlaan 7</t>
  </si>
  <si>
    <t>9501TJ</t>
  </si>
  <si>
    <t>Stadskanaal</t>
  </si>
  <si>
    <t>(V)SO Rehoboth</t>
  </si>
  <si>
    <t>Verlengde Parkweg 47 b</t>
  </si>
  <si>
    <t>6717GL</t>
  </si>
  <si>
    <t>Obadjaschool</t>
  </si>
  <si>
    <t>Willem Barentszstraat 72</t>
  </si>
  <si>
    <t>8023WS</t>
  </si>
  <si>
    <t>SSBO Ebenhaezer</t>
  </si>
  <si>
    <t>Coxstraat 9</t>
  </si>
  <si>
    <t>4421DC</t>
  </si>
  <si>
    <t>Kapelle</t>
  </si>
  <si>
    <t>Beatrixschool</t>
  </si>
  <si>
    <t>Mulockstraat 42</t>
  </si>
  <si>
    <t>4301KW</t>
  </si>
  <si>
    <t>Schouwen-Duiveland</t>
  </si>
  <si>
    <t>Samuelschool</t>
  </si>
  <si>
    <t>Han Hollanderweg 194</t>
  </si>
  <si>
    <t>2807AL</t>
  </si>
  <si>
    <t>Stg. Almere Speciaal</t>
  </si>
  <si>
    <t>Marathonlaan 7</t>
  </si>
  <si>
    <t>1318ED</t>
  </si>
  <si>
    <t>Almere</t>
  </si>
  <si>
    <t>De Brouwerij</t>
  </si>
  <si>
    <t>Vluchtheuvellaan 4</t>
  </si>
  <si>
    <t>6671DN</t>
  </si>
  <si>
    <t>Zetten</t>
  </si>
  <si>
    <t>Hub Nrd-Brabant vest. Rosmalen</t>
  </si>
  <si>
    <t>Waterleidingstraat 4</t>
  </si>
  <si>
    <t>5244PE</t>
  </si>
  <si>
    <t>Intermetzo Onderwijs</t>
  </si>
  <si>
    <t>Mettrayweg 53</t>
  </si>
  <si>
    <t>7211LC</t>
  </si>
  <si>
    <t>Lochem</t>
  </si>
  <si>
    <t>Mytylschool De Schalm</t>
  </si>
  <si>
    <t>Brabantlaan 3</t>
  </si>
  <si>
    <t>4817JW</t>
  </si>
  <si>
    <t>Hub Noord-Brabant vest. Boxtel</t>
  </si>
  <si>
    <t>Heerendonklaan 4</t>
  </si>
  <si>
    <t>5223XB</t>
  </si>
  <si>
    <t>Hub Noord-Brabant vest. Oss</t>
  </si>
  <si>
    <t>Ruwaardstraat 15</t>
  </si>
  <si>
    <t>5342AH</t>
  </si>
  <si>
    <t>Diamant College</t>
  </si>
  <si>
    <t>Star Numanstraat 52</t>
  </si>
  <si>
    <t>9714JS</t>
  </si>
  <si>
    <t>de Ambelt</t>
  </si>
  <si>
    <t>Herfterlaan 39</t>
  </si>
  <si>
    <t>8026RC</t>
  </si>
  <si>
    <t>De Cambier</t>
  </si>
  <si>
    <t>Burg Schullstraat 2</t>
  </si>
  <si>
    <t>4001VV</t>
  </si>
  <si>
    <t>Tiel</t>
  </si>
  <si>
    <t>V S O  De Heldring</t>
  </si>
  <si>
    <t>Burgemeester Eliasstraat 20</t>
  </si>
  <si>
    <t>1063EW</t>
  </si>
  <si>
    <t>De Blink</t>
  </si>
  <si>
    <t>David Tenierslaan 8</t>
  </si>
  <si>
    <t>3904ZA</t>
  </si>
  <si>
    <t>Veenendaal</t>
  </si>
  <si>
    <t>Hub Noord-Brabant vest. Veghel</t>
  </si>
  <si>
    <t>Sweelinckstraat 4</t>
  </si>
  <si>
    <t>5462CR</t>
  </si>
  <si>
    <t>Veghel</t>
  </si>
  <si>
    <t>SO Alphons Laudy</t>
  </si>
  <si>
    <t>Meer en Vaart 9</t>
  </si>
  <si>
    <t>1068KV</t>
  </si>
  <si>
    <t>Expertisecentrum A v Dijksch</t>
  </si>
  <si>
    <t>Deurneseweg 15</t>
  </si>
  <si>
    <t>5709AH</t>
  </si>
  <si>
    <t>Dokter Hengeveldweg 9</t>
  </si>
  <si>
    <t>SO Openluchtschool</t>
  </si>
  <si>
    <t>Rijnauwenstraat 201</t>
  </si>
  <si>
    <t>4834LD</t>
  </si>
  <si>
    <t>SO Brielle voor ZML</t>
  </si>
  <si>
    <t>Burg H van Sleenstraat 6</t>
  </si>
  <si>
    <t>3231XB</t>
  </si>
  <si>
    <t>Brielle</t>
  </si>
  <si>
    <t>WereldKidz Meerklank</t>
  </si>
  <si>
    <t>Slotlaan 330</t>
  </si>
  <si>
    <t>3701GX</t>
  </si>
  <si>
    <t>GBS</t>
  </si>
  <si>
    <t>Zuidlaarderweg 30</t>
  </si>
  <si>
    <t>9756TM</t>
  </si>
  <si>
    <t>De Recon</t>
  </si>
  <si>
    <t>Dordtsestraatweg 472</t>
  </si>
  <si>
    <t>3075BN</t>
  </si>
  <si>
    <t>Kingmaschool</t>
  </si>
  <si>
    <t>Beijerlandstraat 2</t>
  </si>
  <si>
    <t>1025NN</t>
  </si>
  <si>
    <t>Liduinaschool</t>
  </si>
  <si>
    <t>Landheining 6</t>
  </si>
  <si>
    <t>4817DM</t>
  </si>
  <si>
    <t>Intermetzo Zonnehuizen Onderw</t>
  </si>
  <si>
    <t>Utrechtseweg 69</t>
  </si>
  <si>
    <t>3704HB</t>
  </si>
  <si>
    <t>De Monoliet</t>
  </si>
  <si>
    <t>Melkemastate 29</t>
  </si>
  <si>
    <t>8925AX</t>
  </si>
  <si>
    <t>De Keyzer</t>
  </si>
  <si>
    <t>Dr. Keyzerlaan 23</t>
  </si>
  <si>
    <t>5051PB</t>
  </si>
  <si>
    <t>Goirle</t>
  </si>
  <si>
    <t>Het Schip / Chez Nous</t>
  </si>
  <si>
    <t>Groot Bruninkstraat 9</t>
  </si>
  <si>
    <t>7544RN</t>
  </si>
  <si>
    <t>M.H. School ZMLK</t>
  </si>
  <si>
    <t>Schoolstraat 11</t>
  </si>
  <si>
    <t>9641JW</t>
  </si>
  <si>
    <t>Veendam</t>
  </si>
  <si>
    <t>SO de Zonnehof / VSO Hofplein</t>
  </si>
  <si>
    <t>Hartkampweg 6</t>
  </si>
  <si>
    <t>8101ZW</t>
  </si>
  <si>
    <t>Raalte</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</si>
  <si>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</si>
  <si>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</si>
  <si>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</si>
  <si>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</si>
  <si>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</si>
  <si>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</si>
  <si>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</si>
  <si>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</si>
  <si>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</si>
  <si>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</si>
  <si>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</si>
  <si>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</si>
  <si>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</si>
  <si>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</si>
  <si>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</si>
  <si>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</si>
  <si>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</si>
  <si>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</si>
  <si>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</si>
  <si>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</si>
  <si>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</si>
  <si>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Stichting Samenwerkingsverband Passend Onderwijs V(S)O 25.04</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</si>
  <si>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</si>
  <si>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</si>
  <si>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</si>
  <si>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</si>
  <si>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</si>
  <si>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</si>
  <si>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</si>
  <si>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</si>
  <si>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</si>
  <si>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</si>
  <si>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</si>
  <si>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</si>
  <si>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</si>
  <si>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</si>
  <si>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</si>
  <si>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</si>
  <si>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</si>
  <si>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</si>
  <si>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</si>
  <si>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</si>
  <si>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</si>
  <si>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</si>
  <si>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</si>
  <si>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</si>
  <si>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</si>
  <si>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</si>
  <si>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</si>
  <si>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</si>
  <si>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</si>
  <si>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</si>
  <si>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</si>
  <si>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</si>
  <si>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</si>
  <si>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</si>
  <si>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</si>
  <si>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</si>
  <si>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</si>
  <si>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</si>
  <si>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</si>
  <si>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</si>
  <si>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</si>
  <si>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</si>
  <si>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</si>
  <si>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</si>
  <si>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</si>
  <si>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</si>
  <si>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</si>
  <si>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</si>
  <si>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</si>
  <si>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</si>
  <si>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</si>
  <si>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</si>
  <si>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</si>
  <si>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</si>
  <si>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cd_h_sty</t>
  </si>
  <si>
    <t>h_oso</t>
  </si>
  <si>
    <t>LZ/S</t>
  </si>
  <si>
    <t>MGF</t>
  </si>
  <si>
    <t>PO9999</t>
  </si>
  <si>
    <t>De witte cellen in het werkblad 'groei 1 febr' binnen het lichtgrijze kader dienen ingevuld te worden met de juiste gegevens. Alle cellen met een lichtgele achtergrond zijn beschermd en bevatten formules. U kunt de inhoud van de witte cellen aanpassen.</t>
  </si>
  <si>
    <t>Dit instrument is een door de PO-Raad en VO-Raad, met hulp van OCW, opgesteld hulpmiddel om een goed beeld te krijgen van de bekostiging van de groei op basis van de peildatum 1 februari 2015 en latere jaren.</t>
  </si>
  <si>
    <t>Wijziging t.o.v. versie februari 2015 in verband met nieuwe bedragen opgave april 2015 voor 2015-2016 en de OCW sheets voor SWV en bovendien is het criterium toegevoegd dat de som van nieuwe TLV's en uitschrijvingen positief moet zijn (WPO artikel 125b, lid 1).</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</si>
  <si>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In dit kader dienen leerlingen met een residentiele plaatsing beschouwd te worden als leerlingen met een TLV. Ook moeten de leerlingen van vestigingen van eenzelfde (V)SO-school in een samenwerkingsverband bij elkaar gevoegd worden. </t>
  </si>
  <si>
    <t>DUO verzorgt Kijkglas 3 waarin opgave wordt gedaan van de aantallen leerlingen per categorie, naar leeftijdsgroep en onderverdeeld naar SO resp. VSO.  Daarbij wordt de weergave gegeven van de groei en de uitschrijving zoals hier aangegeven, plus ook de aantallen die onder de doorstroom vallen. Daarmee kunnen de aantallen in dit instrument worden overgenomen en vinden vervolgens de berekeningen plaats. Gegevens van de telling 1 februari 2015 zijn sinds begin mei 2015 beschikbaar.</t>
  </si>
  <si>
    <t>Werkblad kijkglas 3</t>
  </si>
  <si>
    <t>In dit werkblad zijn per samenwerkingsverband en per school de gegevens van DUO opgenomen over de groei op 1 februari t.o.v. 1 oktober daaraan voorafgaand.</t>
  </si>
  <si>
    <t>Werkblad SWV gegevens</t>
  </si>
  <si>
    <t>In dit werkblad zijn gegevens van samenwerkingsverbanden PO en VO opgenomen.</t>
  </si>
  <si>
    <t>Toelichting Groeiregeling voor (V)SO 2015 op basis van 1 februari 2015                                                                                                   21 mei 2015</t>
  </si>
  <si>
    <t>in geld (prijspeil 2015-2016 voorlopig)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</si>
</sst>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0.0000"/>
  </numFmts>
  <fonts count="40" x14ac:knownFonts="1">
    <font>
      <sz val="10"/>
      <color theme="1"/>
      <name val="Arial"/>
      <family val="2"/>
    </font>
    <font>
      <sz val="10"/>
      <color theme="1"/>
      <name val="Arial"/>
      <family val="2"/>
    </font>
    <font>
      <sz val="10"/>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sz val="10"/>
      <color theme="0"/>
      <name val="Calibri"/>
      <family val="2"/>
    </font>
    <font>
      <i/>
      <sz val="10"/>
      <color theme="0"/>
      <name val="Calibri"/>
      <family val="2"/>
    </font>
    <font>
      <i/>
      <sz val="10"/>
      <color rgb="FF0070C0"/>
      <name val="Calibri"/>
      <family val="2"/>
      <scheme val="minor"/>
    </font>
    <font>
      <b/>
      <i/>
      <sz val="10"/>
      <color theme="0"/>
      <name val="Calibri"/>
      <family val="2"/>
    </font>
    <font>
      <sz val="10"/>
      <color theme="0" tint="-0.34998626667073579"/>
      <name val="Calibri"/>
      <family val="2"/>
      <scheme val="minor"/>
    </font>
    <font>
      <u/>
      <sz val="10"/>
      <color indexed="12"/>
      <name val="Arial"/>
      <family val="2"/>
    </font>
    <font>
      <sz val="14"/>
      <color rgb="FFC00000"/>
      <name val="Calibri"/>
      <family val="2"/>
    </font>
    <font>
      <sz val="10"/>
      <color theme="0" tint="-0.34998626667073579"/>
      <name val="Calibri"/>
      <family val="2"/>
    </font>
    <font>
      <sz val="10"/>
      <color theme="0" tint="-0.14999847407452621"/>
      <name val="Calibri"/>
      <family val="2"/>
      <scheme val="minor"/>
    </font>
    <font>
      <b/>
      <i/>
      <sz val="11"/>
      <color rgb="FF00B050"/>
      <name val="Calibri"/>
      <family val="2"/>
    </font>
    <font>
      <u/>
      <sz val="11"/>
      <name val="Calibri"/>
      <family val="2"/>
    </font>
    <font>
      <u/>
      <sz val="11"/>
      <color rgb="FF0000FF"/>
      <name val="Calibri"/>
      <family val="2"/>
    </font>
    <font>
      <b/>
      <sz val="12"/>
      <color rgb="FFC00000"/>
      <name val="Calibri"/>
      <family val="2"/>
    </font>
    <font>
      <sz val="12"/>
      <color rgb="FFFF0000"/>
      <name val="Calibri"/>
      <family val="2"/>
    </font>
    <font>
      <b/>
      <sz val="12"/>
      <color rgb="FFFF0000"/>
      <name val="Calibri"/>
      <family val="2"/>
    </font>
    <font>
      <sz val="8.1"/>
      <color rgb="FF8E8E8E"/>
      <name val="Arial"/>
      <family val="2"/>
    </font>
    <font>
      <sz val="10"/>
      <name val="Arial"/>
      <family val="2"/>
    </font>
    <font>
      <sz val="10"/>
      <name val="Verdana"/>
      <family val="2"/>
    </font>
    <font>
      <sz val="10"/>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rgb="FFFFFFFF"/>
        <bgColor rgb="FF000000"/>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bottom style="thin">
        <color theme="0"/>
      </bottom>
      <diagonal/>
    </border>
    <border>
      <left/>
      <right/>
      <top style="thin">
        <color theme="0"/>
      </top>
      <bottom/>
      <diagonal/>
    </border>
  </borders>
  <cellStyleXfs count="3">
    <xf numFmtId="0" fontId="0" fillId="0" borderId="0"/>
    <xf numFmtId="44" fontId="1" fillId="0" borderId="0" applyFont="0" applyFill="0" applyBorder="0" applyAlignment="0" applyProtection="0"/>
    <xf numFmtId="0" fontId="26" fillId="0" borderId="0" applyNumberFormat="0" applyFill="0" applyBorder="0" applyAlignment="0" applyProtection="0">
      <alignment vertical="top"/>
      <protection locked="0"/>
    </xf>
  </cellStyleXfs>
  <cellXfs count="269">
    <xf numFmtId="0" fontId="0" fillId="0" borderId="0" xfId="0"/>
    <xf numFmtId="0" fontId="3" fillId="3" borderId="6" xfId="0" applyFont="1" applyFill="1" applyBorder="1" applyAlignment="1" applyProtection="1">
      <alignment horizontal="left"/>
    </xf>
    <xf numFmtId="164" fontId="3" fillId="3" borderId="6" xfId="0" applyNumberFormat="1" applyFont="1" applyFill="1" applyBorder="1" applyAlignment="1" applyProtection="1">
      <alignment horizontal="left"/>
    </xf>
    <xf numFmtId="0" fontId="3" fillId="3" borderId="6" xfId="0" applyFont="1" applyFill="1" applyBorder="1" applyProtection="1"/>
    <xf numFmtId="0" fontId="2" fillId="0" borderId="0" xfId="0" applyFont="1" applyFill="1" applyBorder="1" applyAlignment="1" applyProtection="1">
      <alignment horizontal="left" vertical="center"/>
    </xf>
    <xf numFmtId="0" fontId="7" fillId="3" borderId="6" xfId="0" applyFont="1" applyFill="1" applyBorder="1" applyProtection="1"/>
    <xf numFmtId="0" fontId="3" fillId="3" borderId="0" xfId="0" applyFont="1" applyFill="1" applyProtection="1"/>
    <xf numFmtId="0" fontId="3" fillId="3" borderId="0" xfId="0" applyFont="1" applyFill="1" applyBorder="1" applyAlignment="1" applyProtection="1">
      <alignment horizontal="center"/>
    </xf>
    <xf numFmtId="0" fontId="3" fillId="2" borderId="1" xfId="0" applyFont="1" applyFill="1" applyBorder="1" applyProtection="1"/>
    <xf numFmtId="0" fontId="3" fillId="2" borderId="2" xfId="0" applyFont="1" applyFill="1" applyBorder="1" applyProtection="1"/>
    <xf numFmtId="0" fontId="3" fillId="2" borderId="2" xfId="0" applyFont="1" applyFill="1" applyBorder="1" applyAlignment="1" applyProtection="1">
      <alignment horizontal="center"/>
    </xf>
    <xf numFmtId="0" fontId="3"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0" fontId="3" fillId="2" borderId="4" xfId="0" applyFont="1" applyFill="1" applyBorder="1" applyProtection="1"/>
    <xf numFmtId="0" fontId="3" fillId="2" borderId="0" xfId="0" applyFont="1" applyFill="1" applyBorder="1" applyProtection="1"/>
    <xf numFmtId="0" fontId="3" fillId="2" borderId="5" xfId="0" applyFont="1" applyFill="1" applyBorder="1" applyProtection="1"/>
    <xf numFmtId="0" fontId="11" fillId="3" borderId="0" xfId="0" applyFont="1" applyFill="1" applyProtection="1"/>
    <xf numFmtId="0" fontId="11" fillId="2" borderId="4" xfId="0" applyFont="1" applyFill="1" applyBorder="1" applyProtection="1"/>
    <xf numFmtId="0" fontId="11" fillId="3" borderId="6" xfId="0" applyFont="1" applyFill="1" applyBorder="1" applyProtection="1"/>
    <xf numFmtId="49" fontId="11" fillId="3" borderId="6" xfId="0" applyNumberFormat="1" applyFont="1" applyFill="1" applyBorder="1" applyAlignment="1" applyProtection="1">
      <alignment horizontal="left"/>
    </xf>
    <xf numFmtId="167" fontId="11" fillId="3" borderId="6" xfId="0" applyNumberFormat="1" applyFont="1" applyFill="1" applyBorder="1" applyAlignment="1" applyProtection="1">
      <alignment horizontal="center"/>
    </xf>
    <xf numFmtId="0" fontId="11" fillId="3" borderId="6" xfId="0" applyFont="1" applyFill="1" applyBorder="1" applyAlignment="1" applyProtection="1">
      <alignment horizontal="center"/>
    </xf>
    <xf numFmtId="0" fontId="11" fillId="2" borderId="5" xfId="0" applyFont="1" applyFill="1" applyBorder="1" applyProtection="1"/>
    <xf numFmtId="0" fontId="9" fillId="3" borderId="0" xfId="0" applyFont="1" applyFill="1" applyProtection="1"/>
    <xf numFmtId="0" fontId="9" fillId="2" borderId="4" xfId="0" applyFont="1" applyFill="1" applyBorder="1" applyProtection="1"/>
    <xf numFmtId="0" fontId="5" fillId="3" borderId="6" xfId="0" applyFont="1" applyFill="1" applyBorder="1" applyAlignment="1" applyProtection="1">
      <alignment horizontal="left"/>
    </xf>
    <xf numFmtId="0" fontId="9" fillId="3" borderId="6" xfId="0" applyFont="1" applyFill="1" applyBorder="1" applyProtection="1"/>
    <xf numFmtId="167" fontId="9" fillId="3" borderId="6" xfId="0" applyNumberFormat="1" applyFont="1" applyFill="1" applyBorder="1" applyAlignment="1" applyProtection="1">
      <alignment horizontal="center"/>
    </xf>
    <xf numFmtId="0" fontId="9" fillId="3" borderId="6" xfId="0" applyFont="1" applyFill="1" applyBorder="1" applyAlignment="1" applyProtection="1">
      <alignment horizontal="center"/>
    </xf>
    <xf numFmtId="0" fontId="9" fillId="3" borderId="6" xfId="0" applyFont="1" applyFill="1" applyBorder="1" applyAlignment="1" applyProtection="1">
      <alignment horizontal="left"/>
    </xf>
    <xf numFmtId="0" fontId="9" fillId="2" borderId="5" xfId="0" applyFont="1" applyFill="1" applyBorder="1" applyProtection="1"/>
    <xf numFmtId="0" fontId="5" fillId="3" borderId="6" xfId="0" applyFont="1" applyFill="1" applyBorder="1" applyProtection="1"/>
    <xf numFmtId="0" fontId="12" fillId="3" borderId="6" xfId="0" applyFont="1" applyFill="1" applyBorder="1" applyAlignment="1" applyProtection="1">
      <alignment horizontal="center"/>
    </xf>
    <xf numFmtId="0" fontId="5" fillId="3" borderId="6" xfId="0" applyFont="1" applyFill="1" applyBorder="1" applyAlignment="1" applyProtection="1">
      <alignment horizontal="center"/>
    </xf>
    <xf numFmtId="0" fontId="3" fillId="3" borderId="18" xfId="0" applyFont="1" applyFill="1" applyBorder="1" applyProtection="1"/>
    <xf numFmtId="0" fontId="3" fillId="3" borderId="6" xfId="0" applyFont="1" applyFill="1" applyBorder="1" applyAlignment="1" applyProtection="1">
      <alignment horizontal="center"/>
    </xf>
    <xf numFmtId="2" fontId="3" fillId="3" borderId="6" xfId="0" applyNumberFormat="1" applyFont="1" applyFill="1" applyBorder="1" applyProtection="1"/>
    <xf numFmtId="165" fontId="5" fillId="3" borderId="6" xfId="0" applyNumberFormat="1" applyFont="1" applyFill="1" applyBorder="1" applyProtection="1"/>
    <xf numFmtId="3" fontId="13" fillId="5" borderId="6" xfId="0" applyNumberFormat="1" applyFont="1" applyFill="1" applyBorder="1" applyAlignment="1" applyProtection="1">
      <alignment horizontal="center"/>
    </xf>
    <xf numFmtId="169" fontId="13" fillId="3" borderId="6" xfId="0" applyNumberFormat="1" applyFont="1" applyFill="1" applyBorder="1" applyAlignment="1" applyProtection="1">
      <alignment horizontal="center"/>
    </xf>
    <xf numFmtId="0" fontId="8" fillId="3" borderId="6" xfId="0" applyFont="1" applyFill="1" applyBorder="1" applyProtection="1"/>
    <xf numFmtId="0" fontId="3" fillId="2" borderId="8"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center"/>
    </xf>
    <xf numFmtId="0" fontId="14" fillId="2" borderId="9" xfId="0" applyFont="1" applyFill="1" applyBorder="1" applyAlignment="1" applyProtection="1">
      <alignment horizontal="right"/>
    </xf>
    <xf numFmtId="0" fontId="3" fillId="2" borderId="10" xfId="0" applyFont="1" applyFill="1" applyBorder="1" applyProtection="1"/>
    <xf numFmtId="165" fontId="2" fillId="0" borderId="0" xfId="0" applyNumberFormat="1" applyFont="1" applyFill="1" applyBorder="1" applyAlignment="1" applyProtection="1">
      <alignment horizontal="left" vertical="center"/>
    </xf>
    <xf numFmtId="0" fontId="15" fillId="0" borderId="4" xfId="0" applyFont="1" applyBorder="1" applyAlignment="1" applyProtection="1">
      <alignment horizontal="left"/>
    </xf>
    <xf numFmtId="2" fontId="5" fillId="3" borderId="6" xfId="0" applyNumberFormat="1" applyFont="1" applyFill="1" applyBorder="1" applyAlignment="1" applyProtection="1">
      <alignment horizontal="right"/>
    </xf>
    <xf numFmtId="0" fontId="3" fillId="3" borderId="0" xfId="0" applyFont="1" applyFill="1" applyAlignment="1" applyProtection="1">
      <alignment horizontal="left"/>
    </xf>
    <xf numFmtId="0" fontId="3"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9" xfId="0" applyFont="1" applyFill="1" applyBorder="1" applyAlignment="1" applyProtection="1">
      <alignment horizontal="left"/>
    </xf>
    <xf numFmtId="0" fontId="7" fillId="2" borderId="4" xfId="0" applyFont="1" applyFill="1" applyBorder="1" applyProtection="1"/>
    <xf numFmtId="0" fontId="7" fillId="2" borderId="5" xfId="0" applyFont="1" applyFill="1" applyBorder="1" applyProtection="1"/>
    <xf numFmtId="0" fontId="5" fillId="2" borderId="0" xfId="0" applyFont="1" applyFill="1" applyBorder="1" applyProtection="1"/>
    <xf numFmtId="0" fontId="20" fillId="3" borderId="6" xfId="0" applyFont="1" applyFill="1" applyBorder="1" applyAlignment="1" applyProtection="1">
      <alignment horizontal="left"/>
    </xf>
    <xf numFmtId="0" fontId="20" fillId="3" borderId="6" xfId="0" applyFont="1" applyFill="1" applyBorder="1" applyAlignment="1" applyProtection="1">
      <alignment horizontal="center"/>
    </xf>
    <xf numFmtId="0" fontId="16" fillId="3" borderId="6" xfId="0" applyFont="1" applyFill="1" applyBorder="1" applyAlignment="1" applyProtection="1">
      <alignment horizontal="left"/>
    </xf>
    <xf numFmtId="0" fontId="20" fillId="3" borderId="6" xfId="0" applyFont="1" applyFill="1" applyBorder="1" applyProtection="1"/>
    <xf numFmtId="0" fontId="20" fillId="2" borderId="5" xfId="0" applyFont="1" applyFill="1" applyBorder="1" applyProtection="1"/>
    <xf numFmtId="0" fontId="7" fillId="2" borderId="0" xfId="0" applyFont="1" applyFill="1" applyBorder="1" applyProtection="1"/>
    <xf numFmtId="0" fontId="20" fillId="2" borderId="4" xfId="0" applyFont="1" applyFill="1" applyBorder="1" applyProtection="1"/>
    <xf numFmtId="0" fontId="16" fillId="3" borderId="6" xfId="0" applyFont="1" applyFill="1" applyBorder="1" applyAlignment="1" applyProtection="1">
      <alignment horizontal="center"/>
    </xf>
    <xf numFmtId="169" fontId="3" fillId="3" borderId="6" xfId="0" applyNumberFormat="1" applyFont="1" applyFill="1" applyBorder="1" applyAlignment="1" applyProtection="1">
      <alignment horizontal="center"/>
    </xf>
    <xf numFmtId="0" fontId="5" fillId="3" borderId="7" xfId="0" applyFont="1" applyFill="1" applyBorder="1" applyProtection="1"/>
    <xf numFmtId="165" fontId="3" fillId="3" borderId="6" xfId="0" applyNumberFormat="1" applyFont="1" applyFill="1" applyBorder="1" applyProtection="1"/>
    <xf numFmtId="0" fontId="16" fillId="3" borderId="6" xfId="0" applyFont="1" applyFill="1" applyBorder="1" applyProtection="1"/>
    <xf numFmtId="0" fontId="2" fillId="3" borderId="0" xfId="0" applyFont="1" applyFill="1" applyProtection="1"/>
    <xf numFmtId="0" fontId="2" fillId="2" borderId="4" xfId="0" applyFont="1" applyFill="1" applyBorder="1" applyProtection="1"/>
    <xf numFmtId="0" fontId="2" fillId="3" borderId="6" xfId="0" applyFont="1" applyFill="1" applyBorder="1" applyProtection="1"/>
    <xf numFmtId="0" fontId="2" fillId="3" borderId="6" xfId="0" applyFont="1" applyFill="1" applyBorder="1" applyAlignment="1" applyProtection="1">
      <alignment horizontal="center"/>
    </xf>
    <xf numFmtId="0" fontId="2" fillId="2" borderId="0" xfId="0" applyFont="1" applyFill="1" applyBorder="1" applyProtection="1"/>
    <xf numFmtId="44" fontId="3" fillId="0" borderId="6" xfId="0" applyNumberFormat="1" applyFont="1" applyFill="1" applyBorder="1" applyAlignment="1" applyProtection="1">
      <alignment horizontal="center"/>
      <protection locked="0"/>
    </xf>
    <xf numFmtId="0" fontId="27"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3" fillId="3" borderId="6" xfId="0" applyNumberFormat="1" applyFont="1" applyFill="1" applyBorder="1" applyAlignment="1" applyProtection="1">
      <alignment horizontal="center"/>
    </xf>
    <xf numFmtId="0" fontId="20" fillId="3" borderId="0" xfId="0" applyFont="1" applyFill="1" applyProtection="1"/>
    <xf numFmtId="165" fontId="5" fillId="2" borderId="0" xfId="0" applyNumberFormat="1" applyFont="1" applyFill="1" applyBorder="1" applyProtection="1"/>
    <xf numFmtId="3" fontId="13" fillId="2" borderId="0" xfId="0" applyNumberFormat="1" applyFont="1" applyFill="1" applyBorder="1" applyAlignment="1" applyProtection="1">
      <alignment horizontal="center"/>
    </xf>
    <xf numFmtId="169" fontId="13" fillId="2" borderId="0" xfId="0" applyNumberFormat="1" applyFont="1" applyFill="1" applyBorder="1" applyAlignment="1" applyProtection="1">
      <alignment horizontal="center"/>
    </xf>
    <xf numFmtId="165" fontId="16"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0" fillId="3" borderId="6" xfId="0" applyNumberFormat="1" applyFont="1" applyFill="1" applyBorder="1" applyProtection="1"/>
    <xf numFmtId="3" fontId="22" fillId="5" borderId="6" xfId="0" applyNumberFormat="1" applyFont="1" applyFill="1" applyBorder="1" applyAlignment="1" applyProtection="1">
      <alignment horizontal="center"/>
    </xf>
    <xf numFmtId="169" fontId="22"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2" fillId="2" borderId="5" xfId="0" applyFont="1" applyFill="1" applyBorder="1" applyProtection="1"/>
    <xf numFmtId="168" fontId="11" fillId="3" borderId="6" xfId="0" applyNumberFormat="1" applyFont="1" applyFill="1" applyBorder="1" applyAlignment="1" applyProtection="1">
      <alignment horizontal="center"/>
    </xf>
    <xf numFmtId="167" fontId="5" fillId="3" borderId="6" xfId="0" applyNumberFormat="1" applyFont="1" applyFill="1" applyBorder="1" applyAlignment="1" applyProtection="1">
      <alignment horizontal="center"/>
    </xf>
    <xf numFmtId="168" fontId="5" fillId="3"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4" fillId="0" borderId="0" xfId="0" applyFont="1" applyAlignment="1" applyProtection="1">
      <alignment horizontal="left"/>
    </xf>
    <xf numFmtId="0" fontId="2" fillId="0" borderId="0" xfId="0" applyFont="1" applyAlignment="1" applyProtection="1">
      <alignment horizontal="left"/>
    </xf>
    <xf numFmtId="0" fontId="2" fillId="0" borderId="0" xfId="0" applyFont="1" applyFill="1" applyAlignment="1" applyProtection="1">
      <alignment horizontal="left"/>
    </xf>
    <xf numFmtId="0" fontId="4" fillId="0" borderId="0" xfId="0" quotePrefix="1" applyFont="1" applyAlignment="1" applyProtection="1">
      <alignment horizontal="left"/>
    </xf>
    <xf numFmtId="0" fontId="15" fillId="0" borderId="0" xfId="0" applyFont="1" applyProtection="1"/>
    <xf numFmtId="0" fontId="15" fillId="0" borderId="1" xfId="0" applyFont="1" applyBorder="1" applyProtection="1"/>
    <xf numFmtId="0" fontId="15" fillId="0" borderId="2" xfId="0" applyFont="1" applyBorder="1" applyProtection="1"/>
    <xf numFmtId="0" fontId="15" fillId="0" borderId="3" xfId="0" applyFont="1" applyBorder="1" applyProtection="1"/>
    <xf numFmtId="0" fontId="15" fillId="0" borderId="2" xfId="0" quotePrefix="1" applyFont="1" applyBorder="1" applyAlignment="1" applyProtection="1">
      <alignment horizontal="left"/>
    </xf>
    <xf numFmtId="0" fontId="15" fillId="0" borderId="11" xfId="0" quotePrefix="1" applyFont="1" applyBorder="1" applyAlignment="1" applyProtection="1">
      <alignment horizontal="left"/>
    </xf>
    <xf numFmtId="0" fontId="15" fillId="0" borderId="12" xfId="0" applyFont="1" applyBorder="1" applyProtection="1"/>
    <xf numFmtId="0" fontId="15" fillId="0" borderId="13" xfId="0" applyFont="1" applyBorder="1" applyProtection="1"/>
    <xf numFmtId="0" fontId="15" fillId="0" borderId="4" xfId="0" applyFont="1" applyBorder="1" applyProtection="1"/>
    <xf numFmtId="0" fontId="15" fillId="0" borderId="5" xfId="0" applyFont="1" applyBorder="1" applyProtection="1"/>
    <xf numFmtId="0" fontId="15" fillId="0" borderId="0" xfId="0" applyFont="1" applyBorder="1" applyProtection="1"/>
    <xf numFmtId="0" fontId="15" fillId="0" borderId="8" xfId="0" applyFont="1" applyBorder="1" applyProtection="1"/>
    <xf numFmtId="0" fontId="15" fillId="0" borderId="10" xfId="0" applyFont="1" applyBorder="1" applyProtection="1"/>
    <xf numFmtId="0" fontId="15" fillId="0" borderId="9" xfId="0" applyFont="1" applyBorder="1" applyProtection="1"/>
    <xf numFmtId="0" fontId="4" fillId="0" borderId="13" xfId="0" quotePrefix="1" applyFont="1" applyFill="1" applyBorder="1" applyAlignment="1" applyProtection="1">
      <alignment horizontal="left"/>
    </xf>
    <xf numFmtId="0" fontId="15" fillId="0" borderId="1" xfId="0" quotePrefix="1" applyFont="1" applyBorder="1" applyAlignment="1" applyProtection="1">
      <alignment horizontal="left"/>
    </xf>
    <xf numFmtId="0" fontId="15" fillId="0" borderId="2" xfId="0" applyFont="1" applyBorder="1" applyAlignment="1" applyProtection="1"/>
    <xf numFmtId="0" fontId="15" fillId="0" borderId="3" xfId="0" applyFont="1" applyBorder="1" applyAlignment="1" applyProtection="1"/>
    <xf numFmtId="0" fontId="15" fillId="0" borderId="8" xfId="0" quotePrefix="1" applyFont="1" applyBorder="1" applyAlignment="1" applyProtection="1">
      <alignment horizontal="left"/>
    </xf>
    <xf numFmtId="0" fontId="15" fillId="0" borderId="14" xfId="0" applyFont="1" applyBorder="1" applyAlignment="1" applyProtection="1">
      <alignment horizontal="center"/>
    </xf>
    <xf numFmtId="0" fontId="15" fillId="0" borderId="15" xfId="0" quotePrefix="1" applyFont="1" applyBorder="1" applyAlignment="1" applyProtection="1">
      <alignment horizontal="center"/>
    </xf>
    <xf numFmtId="0" fontId="15" fillId="0" borderId="13" xfId="0" applyFont="1" applyFill="1" applyBorder="1" applyAlignment="1" applyProtection="1">
      <alignment horizontal="left"/>
    </xf>
    <xf numFmtId="0" fontId="15" fillId="0" borderId="12" xfId="0" applyFont="1" applyFill="1" applyBorder="1" applyAlignment="1" applyProtection="1">
      <alignment horizontal="left"/>
    </xf>
    <xf numFmtId="0" fontId="15" fillId="0" borderId="16" xfId="0" quotePrefix="1" applyFont="1" applyBorder="1" applyAlignment="1" applyProtection="1">
      <alignment horizontal="left"/>
    </xf>
    <xf numFmtId="166" fontId="15" fillId="0" borderId="17" xfId="0" applyNumberFormat="1" applyFont="1" applyBorder="1" applyProtection="1"/>
    <xf numFmtId="0" fontId="15" fillId="0" borderId="17" xfId="0" quotePrefix="1" applyFont="1" applyBorder="1" applyAlignment="1" applyProtection="1">
      <alignment horizontal="left"/>
    </xf>
    <xf numFmtId="166" fontId="25" fillId="0" borderId="0" xfId="0" applyNumberFormat="1" applyFont="1" applyProtection="1"/>
    <xf numFmtId="0" fontId="15" fillId="0" borderId="14" xfId="0" quotePrefix="1" applyFont="1" applyBorder="1" applyAlignment="1" applyProtection="1">
      <alignment horizontal="left"/>
    </xf>
    <xf numFmtId="166" fontId="15" fillId="0" borderId="14" xfId="0" applyNumberFormat="1" applyFont="1" applyBorder="1" applyProtection="1"/>
    <xf numFmtId="166" fontId="15" fillId="0" borderId="0" xfId="0" applyNumberFormat="1" applyFont="1" applyProtection="1"/>
    <xf numFmtId="166" fontId="15" fillId="0" borderId="0" xfId="0" applyNumberFormat="1" applyFont="1" applyBorder="1" applyProtection="1"/>
    <xf numFmtId="0" fontId="4" fillId="0" borderId="0" xfId="0" quotePrefix="1" applyFont="1" applyBorder="1" applyAlignment="1" applyProtection="1">
      <alignment horizontal="left"/>
    </xf>
    <xf numFmtId="0" fontId="15" fillId="0" borderId="12" xfId="0" quotePrefix="1" applyFont="1" applyBorder="1" applyAlignment="1" applyProtection="1">
      <alignment horizontal="center"/>
    </xf>
    <xf numFmtId="0" fontId="15" fillId="0" borderId="11" xfId="0" applyFont="1" applyBorder="1" applyProtection="1"/>
    <xf numFmtId="0" fontId="15" fillId="0" borderId="9" xfId="0" applyFont="1" applyFill="1" applyBorder="1" applyAlignment="1" applyProtection="1">
      <alignment horizontal="left"/>
    </xf>
    <xf numFmtId="0" fontId="15" fillId="0" borderId="10" xfId="0" applyFont="1" applyFill="1" applyBorder="1" applyAlignment="1" applyProtection="1">
      <alignment horizontal="left"/>
    </xf>
    <xf numFmtId="0" fontId="15" fillId="0" borderId="4" xfId="0" applyFont="1" applyFill="1" applyBorder="1" applyProtection="1"/>
    <xf numFmtId="166" fontId="15" fillId="0" borderId="3" xfId="0" applyNumberFormat="1" applyFont="1" applyBorder="1" applyProtection="1"/>
    <xf numFmtId="0" fontId="0" fillId="0" borderId="0" xfId="0" applyProtection="1"/>
    <xf numFmtId="166" fontId="15" fillId="0" borderId="5" xfId="0" applyNumberFormat="1" applyFont="1" applyBorder="1" applyProtection="1"/>
    <xf numFmtId="0" fontId="15" fillId="0" borderId="4" xfId="0" quotePrefix="1" applyFont="1" applyBorder="1" applyAlignment="1" applyProtection="1">
      <alignment horizontal="left"/>
    </xf>
    <xf numFmtId="166" fontId="15" fillId="0" borderId="4" xfId="0" applyNumberFormat="1" applyFont="1" applyBorder="1" applyProtection="1"/>
    <xf numFmtId="166" fontId="15" fillId="0" borderId="9" xfId="0" applyNumberFormat="1" applyFont="1" applyBorder="1" applyProtection="1"/>
    <xf numFmtId="166" fontId="15" fillId="0" borderId="8" xfId="0" applyNumberFormat="1" applyFont="1" applyBorder="1" applyProtection="1"/>
    <xf numFmtId="166" fontId="15" fillId="0" borderId="10" xfId="0" applyNumberFormat="1" applyFont="1" applyBorder="1" applyProtection="1"/>
    <xf numFmtId="166" fontId="15" fillId="0" borderId="2" xfId="0" applyNumberFormat="1" applyFont="1" applyBorder="1" applyProtection="1"/>
    <xf numFmtId="10" fontId="15" fillId="6" borderId="0" xfId="0" applyNumberFormat="1" applyFont="1" applyFill="1" applyProtection="1">
      <protection locked="0"/>
    </xf>
    <xf numFmtId="44" fontId="15" fillId="0" borderId="0" xfId="0" applyNumberFormat="1" applyFont="1" applyBorder="1" applyProtection="1"/>
    <xf numFmtId="0" fontId="23" fillId="3" borderId="0" xfId="0" applyFont="1" applyFill="1" applyBorder="1" applyAlignment="1" applyProtection="1">
      <alignment horizontal="center"/>
    </xf>
    <xf numFmtId="170" fontId="15" fillId="0" borderId="0" xfId="0" applyNumberFormat="1" applyFont="1" applyBorder="1" applyProtection="1"/>
    <xf numFmtId="170" fontId="15" fillId="0" borderId="5" xfId="0" applyNumberFormat="1" applyFont="1" applyBorder="1" applyProtection="1"/>
    <xf numFmtId="0" fontId="25" fillId="0" borderId="0" xfId="0" applyFont="1" applyFill="1" applyProtection="1"/>
    <xf numFmtId="44" fontId="25" fillId="0" borderId="0" xfId="0" applyNumberFormat="1" applyFont="1" applyFill="1" applyProtection="1"/>
    <xf numFmtId="170" fontId="28" fillId="0" borderId="0" xfId="0" applyNumberFormat="1" applyFont="1" applyFill="1" applyBorder="1" applyAlignment="1" applyProtection="1">
      <alignment horizontal="right"/>
    </xf>
    <xf numFmtId="44" fontId="15" fillId="0" borderId="0" xfId="0" applyNumberFormat="1" applyFont="1" applyProtection="1"/>
    <xf numFmtId="44" fontId="2" fillId="0" borderId="0" xfId="0" quotePrefix="1" applyNumberFormat="1" applyFont="1" applyFill="1" applyBorder="1" applyAlignment="1" applyProtection="1">
      <alignment horizontal="left" vertical="center"/>
    </xf>
    <xf numFmtId="0" fontId="11" fillId="3" borderId="6" xfId="0" applyFont="1" applyFill="1" applyBorder="1" applyAlignment="1" applyProtection="1">
      <alignment horizontal="left"/>
    </xf>
    <xf numFmtId="0" fontId="7" fillId="3" borderId="6" xfId="0" applyFont="1" applyFill="1" applyBorder="1" applyAlignment="1" applyProtection="1">
      <alignment horizontal="left"/>
    </xf>
    <xf numFmtId="0" fontId="7" fillId="2" borderId="0" xfId="0" applyFont="1" applyFill="1" applyBorder="1" applyAlignment="1" applyProtection="1">
      <alignment horizontal="center"/>
    </xf>
    <xf numFmtId="0" fontId="7" fillId="3" borderId="0" xfId="0" applyFont="1" applyFill="1" applyProtection="1"/>
    <xf numFmtId="0" fontId="7" fillId="3" borderId="6" xfId="0" applyFont="1" applyFill="1" applyBorder="1" applyAlignment="1" applyProtection="1">
      <alignment horizontal="center"/>
    </xf>
    <xf numFmtId="164" fontId="7" fillId="2" borderId="0" xfId="0" applyNumberFormat="1" applyFont="1" applyFill="1" applyBorder="1" applyAlignment="1" applyProtection="1">
      <alignment horizontal="center"/>
    </xf>
    <xf numFmtId="0" fontId="7" fillId="2" borderId="0" xfId="0" applyFont="1" applyFill="1" applyProtection="1"/>
    <xf numFmtId="3" fontId="21" fillId="3" borderId="6" xfId="0" applyNumberFormat="1" applyFont="1" applyFill="1" applyBorder="1" applyAlignment="1" applyProtection="1">
      <alignment horizontal="center"/>
    </xf>
    <xf numFmtId="169" fontId="21" fillId="3" borderId="6" xfId="0" applyNumberFormat="1" applyFont="1" applyFill="1" applyBorder="1" applyAlignment="1" applyProtection="1">
      <alignment horizontal="center"/>
    </xf>
    <xf numFmtId="165" fontId="5" fillId="3" borderId="7" xfId="0" applyNumberFormat="1" applyFont="1" applyFill="1" applyBorder="1" applyProtection="1"/>
    <xf numFmtId="3" fontId="13" fillId="3" borderId="7" xfId="0" applyNumberFormat="1" applyFont="1" applyFill="1" applyBorder="1" applyAlignment="1" applyProtection="1">
      <alignment horizontal="center"/>
    </xf>
    <xf numFmtId="169" fontId="13" fillId="3" borderId="7" xfId="0" applyNumberFormat="1" applyFont="1" applyFill="1" applyBorder="1" applyAlignment="1" applyProtection="1">
      <alignment horizontal="center"/>
    </xf>
    <xf numFmtId="49" fontId="5" fillId="3" borderId="6" xfId="0" applyNumberFormat="1" applyFont="1" applyFill="1" applyBorder="1" applyAlignment="1" applyProtection="1">
      <alignment horizontal="left"/>
    </xf>
    <xf numFmtId="0" fontId="5" fillId="3" borderId="6" xfId="0" applyFont="1" applyFill="1" applyBorder="1" applyAlignment="1" applyProtection="1">
      <alignment horizontal="right"/>
    </xf>
    <xf numFmtId="44" fontId="29" fillId="0" borderId="17" xfId="0" applyNumberFormat="1" applyFont="1" applyBorder="1" applyAlignment="1" applyProtection="1">
      <alignment horizontal="left"/>
    </xf>
    <xf numFmtId="44" fontId="29" fillId="0" borderId="5" xfId="0" applyNumberFormat="1" applyFont="1" applyBorder="1" applyProtection="1"/>
    <xf numFmtId="169" fontId="3" fillId="3" borderId="18" xfId="0" applyNumberFormat="1" applyFont="1" applyFill="1" applyBorder="1" applyAlignment="1" applyProtection="1">
      <alignment horizontal="center"/>
    </xf>
    <xf numFmtId="0" fontId="25" fillId="0" borderId="0" xfId="0" applyFont="1" applyAlignment="1" applyProtection="1">
      <alignment horizontal="right"/>
    </xf>
    <xf numFmtId="0" fontId="19" fillId="7" borderId="0" xfId="0" applyFont="1" applyFill="1" applyBorder="1" applyAlignment="1">
      <alignment wrapText="1"/>
    </xf>
    <xf numFmtId="0" fontId="18" fillId="7" borderId="0" xfId="0" applyFont="1" applyFill="1" applyBorder="1"/>
    <xf numFmtId="0" fontId="30" fillId="7" borderId="0" xfId="0" applyFont="1" applyFill="1" applyBorder="1" applyAlignment="1">
      <alignment wrapText="1"/>
    </xf>
    <xf numFmtId="0" fontId="18" fillId="7" borderId="0" xfId="0" applyFont="1" applyFill="1" applyBorder="1" applyAlignment="1">
      <alignment wrapText="1"/>
    </xf>
    <xf numFmtId="0" fontId="32" fillId="7" borderId="0" xfId="2" applyFont="1" applyFill="1" applyBorder="1" applyAlignment="1" applyProtection="1">
      <alignment wrapText="1"/>
    </xf>
    <xf numFmtId="0" fontId="33" fillId="7" borderId="0" xfId="0" applyFont="1" applyFill="1" applyBorder="1" applyAlignment="1">
      <alignment horizontal="left" wrapText="1"/>
    </xf>
    <xf numFmtId="0" fontId="34" fillId="7" borderId="0" xfId="0" applyFont="1" applyFill="1" applyBorder="1"/>
    <xf numFmtId="0" fontId="35" fillId="7" borderId="0" xfId="0" applyFont="1" applyFill="1" applyBorder="1" applyAlignment="1">
      <alignment horizontal="left"/>
    </xf>
    <xf numFmtId="0" fontId="10" fillId="7" borderId="0" xfId="0" applyFont="1" applyFill="1" applyBorder="1" applyAlignment="1">
      <alignment wrapText="1"/>
    </xf>
    <xf numFmtId="0" fontId="17" fillId="7" borderId="0" xfId="0" applyFont="1" applyFill="1" applyBorder="1"/>
    <xf numFmtId="44" fontId="2" fillId="6" borderId="0" xfId="1" applyFont="1" applyFill="1" applyAlignment="1" applyProtection="1">
      <alignment horizontal="left"/>
      <protection locked="0"/>
    </xf>
    <xf numFmtId="2" fontId="2" fillId="6" borderId="0" xfId="0" applyNumberFormat="1" applyFont="1" applyFill="1" applyAlignment="1" applyProtection="1">
      <alignment horizontal="center"/>
      <protection locked="0"/>
    </xf>
    <xf numFmtId="0" fontId="36" fillId="0" borderId="0" xfId="0" applyFont="1"/>
    <xf numFmtId="44" fontId="15" fillId="6" borderId="5" xfId="0" applyNumberFormat="1" applyFont="1" applyFill="1" applyBorder="1" applyProtection="1">
      <protection locked="0"/>
    </xf>
    <xf numFmtId="44" fontId="15" fillId="6" borderId="10" xfId="0" applyNumberFormat="1" applyFont="1" applyFill="1" applyBorder="1" applyProtection="1">
      <protection locked="0"/>
    </xf>
    <xf numFmtId="2" fontId="3" fillId="3" borderId="19" xfId="0" applyNumberFormat="1" applyFont="1" applyFill="1" applyBorder="1" applyProtection="1"/>
    <xf numFmtId="0" fontId="3" fillId="3" borderId="20" xfId="0" applyFont="1" applyFill="1" applyBorder="1" applyAlignment="1" applyProtection="1">
      <alignment horizontal="center"/>
    </xf>
    <xf numFmtId="0" fontId="18" fillId="0" borderId="21" xfId="0" applyFont="1" applyFill="1" applyBorder="1" applyAlignment="1">
      <alignment wrapText="1"/>
    </xf>
    <xf numFmtId="0" fontId="18" fillId="0" borderId="22" xfId="0" applyFont="1" applyFill="1" applyBorder="1" applyAlignment="1">
      <alignment wrapText="1"/>
    </xf>
    <xf numFmtId="0" fontId="15" fillId="0" borderId="1" xfId="0" applyFont="1" applyFill="1" applyBorder="1" applyProtection="1"/>
    <xf numFmtId="0" fontId="15" fillId="0" borderId="2" xfId="0" applyFont="1" applyFill="1" applyBorder="1" applyProtection="1"/>
    <xf numFmtId="0" fontId="15" fillId="0" borderId="3" xfId="0" applyFont="1" applyFill="1" applyBorder="1" applyProtection="1"/>
    <xf numFmtId="0" fontId="15" fillId="0" borderId="0" xfId="0" applyFont="1" applyFill="1" applyBorder="1" applyProtection="1"/>
    <xf numFmtId="0" fontId="15" fillId="0" borderId="5" xfId="0" applyFont="1" applyFill="1" applyBorder="1" applyProtection="1"/>
    <xf numFmtId="44" fontId="15" fillId="0" borderId="0" xfId="0" applyNumberFormat="1" applyFont="1" applyFill="1" applyBorder="1" applyProtection="1"/>
    <xf numFmtId="44" fontId="15" fillId="0" borderId="5" xfId="0" applyNumberFormat="1" applyFont="1" applyFill="1" applyBorder="1" applyProtection="1"/>
    <xf numFmtId="44" fontId="15" fillId="0" borderId="9" xfId="0" applyNumberFormat="1" applyFont="1" applyFill="1" applyBorder="1" applyProtection="1"/>
    <xf numFmtId="44" fontId="15" fillId="0" borderId="10" xfId="0" applyNumberFormat="1" applyFont="1" applyFill="1" applyBorder="1" applyProtection="1"/>
    <xf numFmtId="44" fontId="15" fillId="0" borderId="3" xfId="0" applyNumberFormat="1" applyFont="1" applyFill="1" applyBorder="1" applyProtection="1"/>
    <xf numFmtId="44" fontId="15" fillId="0" borderId="4" xfId="0" applyNumberFormat="1" applyFont="1" applyFill="1" applyBorder="1" applyProtection="1"/>
    <xf numFmtId="44" fontId="15" fillId="0" borderId="8" xfId="0" applyNumberFormat="1" applyFont="1" applyFill="1" applyBorder="1" applyProtection="1"/>
    <xf numFmtId="44" fontId="3" fillId="2" borderId="2" xfId="0" applyNumberFormat="1" applyFont="1" applyFill="1" applyBorder="1" applyAlignment="1" applyProtection="1">
      <alignment horizontal="center"/>
    </xf>
    <xf numFmtId="44" fontId="8" fillId="2" borderId="0" xfId="0" applyNumberFormat="1" applyFont="1" applyFill="1" applyBorder="1" applyAlignment="1" applyProtection="1">
      <alignment horizontal="center"/>
    </xf>
    <xf numFmtId="44" fontId="7" fillId="2" borderId="0" xfId="0" applyNumberFormat="1" applyFont="1" applyFill="1" applyBorder="1" applyAlignment="1" applyProtection="1">
      <alignment horizontal="center"/>
    </xf>
    <xf numFmtId="44" fontId="2" fillId="3" borderId="6" xfId="0" applyNumberFormat="1" applyFont="1" applyFill="1" applyBorder="1" applyAlignment="1" applyProtection="1">
      <alignment horizontal="center"/>
    </xf>
    <xf numFmtId="44" fontId="2" fillId="2" borderId="0" xfId="0" applyNumberFormat="1" applyFont="1" applyFill="1" applyBorder="1" applyAlignment="1" applyProtection="1">
      <alignment horizontal="center"/>
    </xf>
    <xf numFmtId="44" fontId="3" fillId="3" borderId="6" xfId="0" applyNumberFormat="1" applyFont="1" applyFill="1" applyBorder="1" applyAlignment="1" applyProtection="1">
      <alignment horizontal="center"/>
    </xf>
    <xf numFmtId="44" fontId="11" fillId="3" borderId="6" xfId="0" applyNumberFormat="1" applyFont="1" applyFill="1" applyBorder="1" applyAlignment="1" applyProtection="1">
      <alignment horizontal="center"/>
    </xf>
    <xf numFmtId="44" fontId="5" fillId="3" borderId="6" xfId="0" applyNumberFormat="1" applyFont="1" applyFill="1" applyBorder="1" applyAlignment="1" applyProtection="1">
      <alignment horizontal="center"/>
    </xf>
    <xf numFmtId="44" fontId="9" fillId="3" borderId="6" xfId="0" applyNumberFormat="1" applyFont="1" applyFill="1" applyBorder="1" applyAlignment="1" applyProtection="1">
      <alignment horizontal="center"/>
    </xf>
    <xf numFmtId="44" fontId="20" fillId="3" borderId="6" xfId="0" applyNumberFormat="1" applyFont="1" applyFill="1" applyBorder="1" applyAlignment="1" applyProtection="1">
      <alignment horizontal="center"/>
    </xf>
    <xf numFmtId="44" fontId="3" fillId="4" borderId="6" xfId="0" applyNumberFormat="1" applyFont="1" applyFill="1" applyBorder="1" applyAlignment="1" applyProtection="1">
      <alignment horizontal="center"/>
    </xf>
    <xf numFmtId="44" fontId="24" fillId="3" borderId="6"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7" fillId="3" borderId="6" xfId="0" applyNumberFormat="1" applyFont="1" applyFill="1" applyBorder="1" applyAlignment="1" applyProtection="1">
      <alignment horizontal="center"/>
    </xf>
    <xf numFmtId="44" fontId="16" fillId="3" borderId="6" xfId="0" applyNumberFormat="1" applyFont="1" applyFill="1" applyBorder="1" applyAlignment="1" applyProtection="1">
      <alignment horizontal="center"/>
    </xf>
    <xf numFmtId="44" fontId="13" fillId="3" borderId="6" xfId="0" applyNumberFormat="1" applyFont="1" applyFill="1" applyBorder="1" applyAlignment="1" applyProtection="1">
      <alignment horizontal="center"/>
    </xf>
    <xf numFmtId="44" fontId="22" fillId="3" borderId="6" xfId="0" applyNumberFormat="1" applyFont="1" applyFill="1" applyBorder="1" applyAlignment="1" applyProtection="1">
      <alignment horizontal="center"/>
    </xf>
    <xf numFmtId="44" fontId="22" fillId="5" borderId="6" xfId="0" applyNumberFormat="1" applyFont="1" applyFill="1" applyBorder="1" applyAlignment="1" applyProtection="1">
      <alignment horizontal="center"/>
    </xf>
    <xf numFmtId="44" fontId="13" fillId="3" borderId="7" xfId="0" applyNumberFormat="1" applyFont="1" applyFill="1" applyBorder="1" applyAlignment="1" applyProtection="1">
      <alignment horizontal="center"/>
    </xf>
    <xf numFmtId="44" fontId="13" fillId="5" borderId="7" xfId="0" applyNumberFormat="1" applyFont="1" applyFill="1" applyBorder="1" applyAlignment="1" applyProtection="1">
      <alignment horizontal="center"/>
    </xf>
    <xf numFmtId="44" fontId="13" fillId="2" borderId="0" xfId="0" applyNumberFormat="1" applyFont="1" applyFill="1" applyBorder="1" applyAlignment="1" applyProtection="1">
      <alignment horizontal="center"/>
    </xf>
    <xf numFmtId="44" fontId="3" fillId="2" borderId="9" xfId="0" applyNumberFormat="1" applyFont="1" applyFill="1" applyBorder="1" applyAlignment="1" applyProtection="1">
      <alignment horizontal="center"/>
    </xf>
    <xf numFmtId="44" fontId="3" fillId="3" borderId="0" xfId="0" applyNumberFormat="1" applyFont="1" applyFill="1" applyBorder="1" applyAlignment="1" applyProtection="1">
      <alignment horizontal="center"/>
    </xf>
    <xf numFmtId="44" fontId="3" fillId="3" borderId="18" xfId="0" applyNumberFormat="1" applyFont="1" applyFill="1" applyBorder="1" applyAlignment="1" applyProtection="1">
      <alignment horizontal="center"/>
    </xf>
    <xf numFmtId="44" fontId="3" fillId="4" borderId="18" xfId="0" applyNumberFormat="1" applyFont="1" applyFill="1" applyBorder="1" applyAlignment="1" applyProtection="1">
      <alignment horizontal="center"/>
    </xf>
    <xf numFmtId="2" fontId="15" fillId="6" borderId="0" xfId="0" applyNumberFormat="1" applyFont="1" applyFill="1" applyBorder="1" applyProtection="1"/>
    <xf numFmtId="2" fontId="15" fillId="6" borderId="5" xfId="0" applyNumberFormat="1" applyFont="1" applyFill="1" applyBorder="1" applyProtection="1"/>
    <xf numFmtId="0" fontId="0" fillId="0" borderId="0" xfId="0" applyBorder="1"/>
    <xf numFmtId="0" fontId="0" fillId="0" borderId="0" xfId="0" applyFill="1"/>
    <xf numFmtId="0" fontId="37" fillId="0" borderId="0" xfId="0" quotePrefix="1" applyFont="1" applyAlignment="1">
      <alignment horizontal="left"/>
    </xf>
    <xf numFmtId="0" fontId="37" fillId="0" borderId="0" xfId="0" quotePrefix="1" applyFont="1" applyFill="1" applyBorder="1" applyAlignment="1">
      <alignment horizontal="left"/>
    </xf>
    <xf numFmtId="0" fontId="37" fillId="0" borderId="0" xfId="0" applyFont="1" applyBorder="1" applyAlignment="1" applyProtection="1">
      <protection hidden="1"/>
    </xf>
    <xf numFmtId="0" fontId="21" fillId="3" borderId="0" xfId="0" applyFont="1" applyFill="1" applyProtection="1">
      <protection locked="0"/>
    </xf>
    <xf numFmtId="0" fontId="22" fillId="3" borderId="6" xfId="0" applyFont="1" applyFill="1" applyBorder="1" applyAlignment="1" applyProtection="1">
      <alignment horizontal="center"/>
    </xf>
    <xf numFmtId="0" fontId="21" fillId="3" borderId="6" xfId="0" applyFont="1" applyFill="1" applyBorder="1" applyAlignment="1" applyProtection="1">
      <alignment horizontal="center"/>
    </xf>
    <xf numFmtId="0" fontId="2" fillId="3" borderId="6" xfId="0" applyFont="1" applyFill="1" applyBorder="1" applyAlignment="1" applyProtection="1">
      <alignment horizontal="center"/>
      <protection locked="0"/>
    </xf>
    <xf numFmtId="0" fontId="2" fillId="3" borderId="0" xfId="0" applyFont="1" applyFill="1" applyAlignment="1" applyProtection="1">
      <alignment horizontal="center"/>
    </xf>
    <xf numFmtId="0" fontId="2" fillId="0" borderId="6" xfId="0" applyFont="1" applyFill="1" applyBorder="1" applyAlignment="1" applyProtection="1">
      <alignment horizontal="center"/>
      <protection locked="0"/>
    </xf>
    <xf numFmtId="0" fontId="21" fillId="3" borderId="0" xfId="0" applyFont="1" applyFill="1" applyBorder="1" applyAlignment="1" applyProtection="1">
      <alignment horizontal="center"/>
    </xf>
    <xf numFmtId="0" fontId="21" fillId="2" borderId="2" xfId="0" applyFont="1" applyFill="1" applyBorder="1" applyAlignment="1" applyProtection="1">
      <alignment horizontal="center"/>
    </xf>
    <xf numFmtId="0" fontId="21" fillId="2" borderId="0" xfId="0" applyFont="1" applyFill="1" applyBorder="1" applyAlignment="1" applyProtection="1">
      <alignment horizontal="center"/>
    </xf>
    <xf numFmtId="0" fontId="39" fillId="3" borderId="6" xfId="0" applyFont="1" applyFill="1" applyBorder="1" applyAlignment="1" applyProtection="1">
      <alignment horizontal="center"/>
    </xf>
    <xf numFmtId="0" fontId="39" fillId="2" borderId="0" xfId="0" applyFont="1" applyFill="1" applyBorder="1" applyAlignment="1" applyProtection="1">
      <alignment horizontal="center"/>
    </xf>
    <xf numFmtId="0" fontId="13" fillId="3" borderId="6" xfId="0" applyFont="1" applyFill="1" applyBorder="1" applyAlignment="1" applyProtection="1">
      <alignment horizontal="center"/>
    </xf>
    <xf numFmtId="0" fontId="24" fillId="3" borderId="6" xfId="0" applyFont="1" applyFill="1" applyBorder="1" applyAlignment="1" applyProtection="1">
      <alignment horizontal="center"/>
    </xf>
    <xf numFmtId="0" fontId="21" fillId="2" borderId="9" xfId="0" applyFont="1" applyFill="1" applyBorder="1" applyAlignment="1" applyProtection="1">
      <alignment horizontal="center"/>
    </xf>
    <xf numFmtId="0" fontId="3" fillId="6" borderId="6" xfId="0" applyFont="1" applyFill="1" applyBorder="1" applyAlignment="1" applyProtection="1">
      <alignment horizontal="center"/>
    </xf>
    <xf numFmtId="44" fontId="3" fillId="6" borderId="6" xfId="0" applyNumberFormat="1" applyFont="1" applyFill="1" applyBorder="1" applyAlignment="1" applyProtection="1">
      <alignment horizontal="center"/>
    </xf>
    <xf numFmtId="0" fontId="2" fillId="6" borderId="6" xfId="0" applyFont="1" applyFill="1" applyBorder="1" applyAlignment="1" applyProtection="1">
      <alignment horizontal="left"/>
      <protection locked="0"/>
    </xf>
    <xf numFmtId="0" fontId="2" fillId="6" borderId="6" xfId="0" applyFont="1" applyFill="1" applyBorder="1" applyAlignment="1" applyProtection="1">
      <alignment horizontal="center"/>
    </xf>
    <xf numFmtId="0" fontId="2" fillId="6" borderId="6" xfId="0" applyNumberFormat="1" applyFont="1" applyFill="1" applyBorder="1" applyAlignment="1" applyProtection="1">
      <alignment horizontal="center"/>
      <protection locked="0"/>
    </xf>
    <xf numFmtId="0" fontId="2" fillId="6" borderId="6" xfId="0" applyFont="1" applyFill="1" applyBorder="1" applyAlignment="1" applyProtection="1">
      <alignment horizontal="center"/>
      <protection locked="0"/>
    </xf>
    <xf numFmtId="0" fontId="21" fillId="6" borderId="6" xfId="0" applyFont="1" applyFill="1" applyBorder="1" applyAlignment="1" applyProtection="1">
      <alignment horizontal="center"/>
    </xf>
    <xf numFmtId="0" fontId="30" fillId="2" borderId="0" xfId="0" applyFont="1" applyFill="1" applyAlignment="1">
      <alignment wrapText="1"/>
    </xf>
    <xf numFmtId="0" fontId="19" fillId="2" borderId="0" xfId="0" applyFont="1" applyFill="1" applyAlignment="1">
      <alignment wrapText="1"/>
    </xf>
    <xf numFmtId="0" fontId="18" fillId="2" borderId="0" xfId="0" applyFont="1" applyFill="1" applyAlignment="1">
      <alignment wrapText="1"/>
    </xf>
    <xf numFmtId="0" fontId="3" fillId="6" borderId="6" xfId="0" applyFont="1" applyFill="1" applyBorder="1" applyProtection="1"/>
    <xf numFmtId="0" fontId="15" fillId="0" borderId="11" xfId="0" applyFont="1" applyBorder="1" applyAlignment="1" applyProtection="1">
      <alignment horizontal="center"/>
    </xf>
    <xf numFmtId="0" fontId="15" fillId="0" borderId="12" xfId="0" applyFont="1" applyBorder="1" applyAlignment="1" applyProtection="1">
      <alignment horizontal="center"/>
    </xf>
    <xf numFmtId="0" fontId="15" fillId="0" borderId="11" xfId="0" quotePrefix="1" applyFont="1" applyBorder="1" applyAlignment="1" applyProtection="1">
      <alignment horizontal="center"/>
    </xf>
    <xf numFmtId="0" fontId="15" fillId="0" borderId="13" xfId="0" quotePrefix="1" applyFont="1" applyBorder="1" applyAlignment="1" applyProtection="1">
      <alignment horizontal="center"/>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D$1" fmlaRange="'SWV gegevens'!$J$2:$J$267" noThreeD="1" sel="2"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6233583</xdr:colOff>
      <xdr:row>7</xdr:row>
      <xdr:rowOff>0</xdr:rowOff>
    </xdr:from>
    <xdr:to>
      <xdr:col>2</xdr:col>
      <xdr:colOff>7626879</xdr:colOff>
      <xdr:row>9</xdr:row>
      <xdr:rowOff>74084</xdr:rowOff>
    </xdr:to>
    <xdr:pic>
      <xdr:nvPicPr>
        <xdr:cNvPr id="6" name="Picture 9"/>
        <xdr:cNvPicPr>
          <a:picLocks noChangeAspect="1" noChangeArrowheads="1"/>
        </xdr:cNvPicPr>
      </xdr:nvPicPr>
      <xdr:blipFill>
        <a:blip xmlns:r="http://schemas.openxmlformats.org/officeDocument/2006/relationships" r:embed="rId1"/>
        <a:srcRect/>
        <a:stretch>
          <a:fillRect/>
        </a:stretch>
      </xdr:blipFill>
      <xdr:spPr bwMode="auto">
        <a:xfrm>
          <a:off x="6656916" y="1968500"/>
          <a:ext cx="1393296" cy="455084"/>
        </a:xfrm>
        <a:prstGeom prst="rect">
          <a:avLst/>
        </a:prstGeom>
        <a:noFill/>
        <a:ln w="9525">
          <a:noFill/>
          <a:miter lim="800000"/>
          <a:headEnd/>
          <a:tailEnd/>
        </a:ln>
      </xdr:spPr>
    </xdr:pic>
    <xdr:clientData/>
  </xdr:twoCellAnchor>
  <xdr:twoCellAnchor editAs="oneCell">
    <xdr:from>
      <xdr:col>2</xdr:col>
      <xdr:colOff>7313083</xdr:colOff>
      <xdr:row>10</xdr:row>
      <xdr:rowOff>343959</xdr:rowOff>
    </xdr:from>
    <xdr:to>
      <xdr:col>3</xdr:col>
      <xdr:colOff>178944</xdr:colOff>
      <xdr:row>13</xdr:row>
      <xdr:rowOff>174625</xdr:rowOff>
    </xdr:to>
    <xdr:pic>
      <xdr:nvPicPr>
        <xdr:cNvPr id="7" name="Afbeelding 6"/>
        <xdr:cNvPicPr>
          <a:picLocks noChangeAspect="1"/>
        </xdr:cNvPicPr>
      </xdr:nvPicPr>
      <xdr:blipFill>
        <a:blip xmlns:r="http://schemas.openxmlformats.org/officeDocument/2006/relationships" r:embed="rId2"/>
        <a:stretch>
          <a:fillRect/>
        </a:stretch>
      </xdr:blipFill>
      <xdr:spPr>
        <a:xfrm>
          <a:off x="7736416" y="2820459"/>
          <a:ext cx="1258445" cy="613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448235</xdr:colOff>
      <xdr:row>6</xdr:row>
      <xdr:rowOff>145677</xdr:rowOff>
    </xdr:from>
    <xdr:to>
      <xdr:col>18</xdr:col>
      <xdr:colOff>843676</xdr:colOff>
      <xdr:row>9</xdr:row>
      <xdr:rowOff>100852</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499411" y="1243853"/>
          <a:ext cx="1706530" cy="425823"/>
        </a:xfrm>
        <a:prstGeom prst="rect">
          <a:avLst/>
        </a:prstGeom>
        <a:noFill/>
        <a:ln w="9525">
          <a:noFill/>
          <a:miter lim="800000"/>
          <a:headEnd/>
          <a:tailEnd/>
        </a:ln>
      </xdr:spPr>
    </xdr:pic>
    <xdr:clientData/>
  </xdr:twoCellAnchor>
  <xdr:twoCellAnchor editAs="oneCell">
    <xdr:from>
      <xdr:col>21</xdr:col>
      <xdr:colOff>44824</xdr:colOff>
      <xdr:row>5</xdr:row>
      <xdr:rowOff>145676</xdr:rowOff>
    </xdr:from>
    <xdr:to>
      <xdr:col>22</xdr:col>
      <xdr:colOff>694765</xdr:colOff>
      <xdr:row>10</xdr:row>
      <xdr:rowOff>93695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569824" y="1086970"/>
          <a:ext cx="1501588" cy="732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0</xdr:colOff>
          <xdr:row>6</xdr:row>
          <xdr:rowOff>142875</xdr:rowOff>
        </xdr:from>
        <xdr:to>
          <xdr:col>7</xdr:col>
          <xdr:colOff>304800</xdr:colOff>
          <xdr:row>8</xdr:row>
          <xdr:rowOff>28575</xdr:rowOff>
        </xdr:to>
        <xdr:sp macro="" textlink="">
          <xdr:nvSpPr>
            <xdr:cNvPr id="44048" name="Drop Down 16" hidden="1">
              <a:extLst>
                <a:ext uri="{63B3BB69-23CF-44E3-9099-C40C66FF867C}">
                  <a14:compatExt spid="_x0000_s44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1097118</xdr:colOff>
      <xdr:row>7</xdr:row>
      <xdr:rowOff>67781</xdr:rowOff>
    </xdr:from>
    <xdr:to>
      <xdr:col>9</xdr:col>
      <xdr:colOff>750795</xdr:colOff>
      <xdr:row>13</xdr:row>
      <xdr:rowOff>17124</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9826500" y="1210781"/>
          <a:ext cx="1894854" cy="924255"/>
        </a:xfrm>
        <a:prstGeom prst="rect">
          <a:avLst/>
        </a:prstGeom>
      </xdr:spPr>
    </xdr:pic>
    <xdr:clientData/>
  </xdr:twoCellAnchor>
  <xdr:twoCellAnchor editAs="oneCell">
    <xdr:from>
      <xdr:col>4</xdr:col>
      <xdr:colOff>829235</xdr:colOff>
      <xdr:row>7</xdr:row>
      <xdr:rowOff>33822</xdr:rowOff>
    </xdr:from>
    <xdr:to>
      <xdr:col>6</xdr:col>
      <xdr:colOff>1008530</xdr:colOff>
      <xdr:row>13</xdr:row>
      <xdr:rowOff>85166</xdr:rowOff>
    </xdr:to>
    <xdr:pic>
      <xdr:nvPicPr>
        <xdr:cNvPr id="6" name="Afbeelding 5" descr="http://www.poraad.nl/sites/www.poraad.nl/themes/poraad/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6853" y="1176822"/>
          <a:ext cx="2420471" cy="1026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125"/>
  <sheetViews>
    <sheetView zoomScale="90" zoomScaleNormal="90" workbookViewId="0">
      <selection activeCell="C2" sqref="C2"/>
    </sheetView>
  </sheetViews>
  <sheetFormatPr defaultColWidth="9.140625" defaultRowHeight="15" x14ac:dyDescent="0.25"/>
  <cols>
    <col min="1" max="1" width="3.7109375" style="178" customWidth="1"/>
    <col min="2" max="2" width="2.7109375" style="178" customWidth="1"/>
    <col min="3" max="3" width="125.85546875" style="180" customWidth="1"/>
    <col min="4" max="4" width="3" style="178" customWidth="1"/>
    <col min="5" max="16384" width="9.140625" style="178"/>
  </cols>
  <sheetData>
    <row r="1" spans="3:5" ht="14.25" customHeight="1" x14ac:dyDescent="0.25"/>
    <row r="2" spans="3:5" s="183" customFormat="1" ht="28.5" customHeight="1" x14ac:dyDescent="0.25">
      <c r="C2" s="182" t="s">
        <v>1625</v>
      </c>
      <c r="E2" s="184"/>
    </row>
    <row r="3" spans="3:5" x14ac:dyDescent="0.25">
      <c r="C3" s="177"/>
    </row>
    <row r="4" spans="3:5" s="186" customFormat="1" ht="15.75" x14ac:dyDescent="0.25">
      <c r="C4" s="185" t="s">
        <v>78</v>
      </c>
    </row>
    <row r="5" spans="3:5" ht="35.25" customHeight="1" x14ac:dyDescent="0.25">
      <c r="C5" s="179" t="s">
        <v>1617</v>
      </c>
    </row>
    <row r="6" spans="3:5" ht="39" customHeight="1" x14ac:dyDescent="0.25">
      <c r="C6" s="179" t="s">
        <v>1618</v>
      </c>
    </row>
    <row r="7" spans="3:5" ht="7.5" customHeight="1" x14ac:dyDescent="0.25">
      <c r="C7" s="261"/>
    </row>
    <row r="8" spans="3:5" x14ac:dyDescent="0.25">
      <c r="C8" s="180" t="s">
        <v>87</v>
      </c>
    </row>
    <row r="9" spans="3:5" x14ac:dyDescent="0.25">
      <c r="C9" s="180" t="s">
        <v>79</v>
      </c>
    </row>
    <row r="10" spans="3:5" ht="9.9499999999999993" customHeight="1" x14ac:dyDescent="0.25"/>
    <row r="11" spans="3:5" ht="36" customHeight="1" x14ac:dyDescent="0.25">
      <c r="C11" s="180" t="s">
        <v>1616</v>
      </c>
    </row>
    <row r="12" spans="3:5" ht="9.9499999999999993" customHeight="1" x14ac:dyDescent="0.25"/>
    <row r="13" spans="3:5" ht="15.75" customHeight="1" x14ac:dyDescent="0.25">
      <c r="C13" s="180" t="s">
        <v>113</v>
      </c>
    </row>
    <row r="14" spans="3:5" ht="19.5" customHeight="1" x14ac:dyDescent="0.25">
      <c r="C14" s="180" t="s">
        <v>114</v>
      </c>
    </row>
    <row r="15" spans="3:5" ht="9.9499999999999993" customHeight="1" x14ac:dyDescent="0.25"/>
    <row r="16" spans="3:5" ht="27" customHeight="1" x14ac:dyDescent="0.25">
      <c r="C16" s="180" t="s">
        <v>106</v>
      </c>
    </row>
    <row r="17" spans="3:3" ht="20.25" customHeight="1" x14ac:dyDescent="0.25">
      <c r="C17" s="185" t="s">
        <v>107</v>
      </c>
    </row>
    <row r="18" spans="3:3" ht="81" customHeight="1" x14ac:dyDescent="0.25">
      <c r="C18" s="180" t="s">
        <v>108</v>
      </c>
    </row>
    <row r="19" spans="3:3" ht="98.25" customHeight="1" x14ac:dyDescent="0.25">
      <c r="C19" s="180" t="s">
        <v>1619</v>
      </c>
    </row>
    <row r="20" spans="3:3" ht="87" customHeight="1" x14ac:dyDescent="0.25">
      <c r="C20" s="180" t="s">
        <v>110</v>
      </c>
    </row>
    <row r="21" spans="3:3" ht="100.5" customHeight="1" x14ac:dyDescent="0.25">
      <c r="C21" s="180" t="s">
        <v>109</v>
      </c>
    </row>
    <row r="22" spans="3:3" ht="70.5" customHeight="1" x14ac:dyDescent="0.25">
      <c r="C22" s="194" t="s">
        <v>1620</v>
      </c>
    </row>
    <row r="23" spans="3:3" ht="86.25" customHeight="1" x14ac:dyDescent="0.25">
      <c r="C23" s="195" t="s">
        <v>111</v>
      </c>
    </row>
    <row r="24" spans="3:3" ht="9.9499999999999993" customHeight="1" x14ac:dyDescent="0.25"/>
    <row r="25" spans="3:3" s="186" customFormat="1" ht="15" customHeight="1" x14ac:dyDescent="0.25">
      <c r="C25" s="185" t="s">
        <v>89</v>
      </c>
    </row>
    <row r="26" spans="3:3" ht="97.5" customHeight="1" x14ac:dyDescent="0.25">
      <c r="C26" s="180" t="s">
        <v>115</v>
      </c>
    </row>
    <row r="27" spans="3:3" ht="26.25" customHeight="1" x14ac:dyDescent="0.25">
      <c r="C27" s="180" t="s">
        <v>112</v>
      </c>
    </row>
    <row r="28" spans="3:3" ht="9.9499999999999993" customHeight="1" x14ac:dyDescent="0.25">
      <c r="C28" s="178"/>
    </row>
    <row r="29" spans="3:3" ht="15" customHeight="1" x14ac:dyDescent="0.25">
      <c r="C29" s="262" t="s">
        <v>1621</v>
      </c>
    </row>
    <row r="30" spans="3:3" ht="32.25" customHeight="1" x14ac:dyDescent="0.25">
      <c r="C30" s="263" t="s">
        <v>1622</v>
      </c>
    </row>
    <row r="31" spans="3:3" ht="15" customHeight="1" x14ac:dyDescent="0.25">
      <c r="C31" s="263"/>
    </row>
    <row r="32" spans="3:3" ht="15" customHeight="1" x14ac:dyDescent="0.25">
      <c r="C32" s="262" t="s">
        <v>1623</v>
      </c>
    </row>
    <row r="33" spans="3:3" ht="15" customHeight="1" x14ac:dyDescent="0.25">
      <c r="C33" s="263" t="s">
        <v>1624</v>
      </c>
    </row>
    <row r="34" spans="3:3" ht="9.9499999999999993" customHeight="1" x14ac:dyDescent="0.25">
      <c r="C34" s="178"/>
    </row>
    <row r="35" spans="3:3" s="186" customFormat="1" ht="16.5" customHeight="1" x14ac:dyDescent="0.25">
      <c r="C35" s="185" t="s">
        <v>80</v>
      </c>
    </row>
    <row r="36" spans="3:3" ht="24.75" customHeight="1" x14ac:dyDescent="0.25">
      <c r="C36" s="180" t="s">
        <v>81</v>
      </c>
    </row>
    <row r="37" spans="3:3" ht="9.9499999999999993" customHeight="1" x14ac:dyDescent="0.25"/>
    <row r="38" spans="3:3" s="186" customFormat="1" ht="16.5" customHeight="1" x14ac:dyDescent="0.25">
      <c r="C38" s="185" t="s">
        <v>82</v>
      </c>
    </row>
    <row r="39" spans="3:3" ht="21.75" customHeight="1" x14ac:dyDescent="0.25">
      <c r="C39" s="180" t="s">
        <v>83</v>
      </c>
    </row>
    <row r="40" spans="3:3" ht="16.5" customHeight="1" x14ac:dyDescent="0.25">
      <c r="C40" s="181" t="s">
        <v>84</v>
      </c>
    </row>
    <row r="41" spans="3:3" ht="16.5" customHeight="1" x14ac:dyDescent="0.25">
      <c r="C41" s="181" t="s">
        <v>88</v>
      </c>
    </row>
    <row r="42" spans="3:3" ht="16.5" customHeight="1" x14ac:dyDescent="0.25">
      <c r="C42" s="181"/>
    </row>
    <row r="44" spans="3:3" ht="15" customHeight="1" x14ac:dyDescent="0.25"/>
    <row r="45" spans="3:3" ht="15" customHeight="1" x14ac:dyDescent="0.25"/>
    <row r="46" spans="3:3" ht="15" customHeight="1" x14ac:dyDescent="0.25"/>
    <row r="47" spans="3:3" ht="15" customHeight="1" x14ac:dyDescent="0.25"/>
    <row r="48" spans="3:3" ht="15" customHeight="1" x14ac:dyDescent="0.25"/>
    <row r="49" spans="3:3" ht="15" customHeight="1" x14ac:dyDescent="0.25"/>
    <row r="50" spans="3:3" ht="15" customHeight="1" x14ac:dyDescent="0.25"/>
    <row r="51" spans="3:3" ht="15" customHeight="1" x14ac:dyDescent="0.25"/>
    <row r="52" spans="3:3" ht="15" customHeight="1" x14ac:dyDescent="0.25"/>
    <row r="53" spans="3:3" ht="15" customHeight="1" x14ac:dyDescent="0.25"/>
    <row r="54" spans="3:3" ht="15" customHeight="1" x14ac:dyDescent="0.25"/>
    <row r="55" spans="3:3" ht="15" customHeight="1" x14ac:dyDescent="0.25"/>
    <row r="56" spans="3:3" ht="15" customHeight="1" x14ac:dyDescent="0.25"/>
    <row r="57" spans="3:3" ht="15" customHeight="1" x14ac:dyDescent="0.25"/>
    <row r="58" spans="3:3" ht="15" customHeight="1" x14ac:dyDescent="0.25">
      <c r="C58" s="178"/>
    </row>
    <row r="59" spans="3:3" ht="15" customHeight="1" x14ac:dyDescent="0.25">
      <c r="C59" s="178"/>
    </row>
    <row r="60" spans="3:3" ht="15" customHeight="1" x14ac:dyDescent="0.25">
      <c r="C60" s="178"/>
    </row>
    <row r="61" spans="3:3" ht="15" customHeight="1" x14ac:dyDescent="0.25">
      <c r="C61" s="178"/>
    </row>
    <row r="62" spans="3:3" ht="15" customHeight="1" x14ac:dyDescent="0.25">
      <c r="C62" s="178"/>
    </row>
    <row r="63" spans="3:3" ht="15" customHeight="1" x14ac:dyDescent="0.25">
      <c r="C63" s="178"/>
    </row>
    <row r="64" spans="3:3" ht="15" customHeight="1" x14ac:dyDescent="0.25">
      <c r="C64" s="178"/>
    </row>
    <row r="65" spans="3:3" ht="15" customHeight="1" x14ac:dyDescent="0.25">
      <c r="C65" s="178"/>
    </row>
    <row r="66" spans="3:3" ht="15" customHeight="1" x14ac:dyDescent="0.25">
      <c r="C66" s="178"/>
    </row>
    <row r="67" spans="3:3" ht="15" customHeight="1" x14ac:dyDescent="0.25">
      <c r="C67" s="178"/>
    </row>
    <row r="68" spans="3:3" ht="15" customHeight="1" x14ac:dyDescent="0.25">
      <c r="C68" s="178"/>
    </row>
    <row r="69" spans="3:3" ht="15" customHeight="1" x14ac:dyDescent="0.25">
      <c r="C69" s="178"/>
    </row>
    <row r="70" spans="3:3" ht="15" customHeight="1" x14ac:dyDescent="0.25">
      <c r="C70" s="178"/>
    </row>
    <row r="71" spans="3:3" ht="15" customHeight="1" x14ac:dyDescent="0.25">
      <c r="C71" s="178"/>
    </row>
    <row r="72" spans="3:3" ht="15" customHeight="1" x14ac:dyDescent="0.25">
      <c r="C72" s="178"/>
    </row>
    <row r="73" spans="3:3" ht="15" customHeight="1" x14ac:dyDescent="0.25">
      <c r="C73" s="178"/>
    </row>
    <row r="74" spans="3:3" ht="15" customHeight="1" x14ac:dyDescent="0.25">
      <c r="C74" s="178"/>
    </row>
    <row r="75" spans="3:3" ht="15" customHeight="1" x14ac:dyDescent="0.25">
      <c r="C75" s="178"/>
    </row>
    <row r="76" spans="3:3" ht="15" customHeight="1" x14ac:dyDescent="0.25">
      <c r="C76" s="178"/>
    </row>
    <row r="77" spans="3:3" ht="15" customHeight="1" x14ac:dyDescent="0.25">
      <c r="C77" s="178"/>
    </row>
    <row r="78" spans="3:3" ht="15" customHeight="1" x14ac:dyDescent="0.25">
      <c r="C78" s="178"/>
    </row>
    <row r="79" spans="3:3" ht="15" customHeight="1" x14ac:dyDescent="0.25">
      <c r="C79" s="178"/>
    </row>
    <row r="80" spans="3:3" ht="15" customHeight="1" x14ac:dyDescent="0.25">
      <c r="C80" s="178"/>
    </row>
    <row r="81" spans="3:3" ht="15" customHeight="1" x14ac:dyDescent="0.25">
      <c r="C81" s="178"/>
    </row>
    <row r="82" spans="3:3" x14ac:dyDescent="0.25">
      <c r="C82" s="178"/>
    </row>
    <row r="83" spans="3:3" ht="15.75" customHeight="1" x14ac:dyDescent="0.25">
      <c r="C83" s="178"/>
    </row>
    <row r="84" spans="3:3" ht="34.5" customHeight="1" x14ac:dyDescent="0.25">
      <c r="C84" s="178"/>
    </row>
    <row r="85" spans="3:3" ht="21.75" customHeight="1" x14ac:dyDescent="0.25">
      <c r="C85" s="178"/>
    </row>
    <row r="86" spans="3:3" ht="36" customHeight="1" x14ac:dyDescent="0.25">
      <c r="C86" s="178"/>
    </row>
    <row r="87" spans="3:3" ht="24" customHeight="1" x14ac:dyDescent="0.25">
      <c r="C87" s="178"/>
    </row>
    <row r="88" spans="3:3" ht="36" customHeight="1" x14ac:dyDescent="0.25">
      <c r="C88" s="178"/>
    </row>
    <row r="89" spans="3:3" ht="21.75" customHeight="1" x14ac:dyDescent="0.25">
      <c r="C89" s="178"/>
    </row>
    <row r="90" spans="3:3" x14ac:dyDescent="0.25">
      <c r="C90" s="178"/>
    </row>
    <row r="91" spans="3:3" x14ac:dyDescent="0.25">
      <c r="C91" s="178"/>
    </row>
    <row r="92" spans="3:3" x14ac:dyDescent="0.25">
      <c r="C92" s="178"/>
    </row>
    <row r="93" spans="3:3" x14ac:dyDescent="0.25">
      <c r="C93" s="178"/>
    </row>
    <row r="94" spans="3:3" x14ac:dyDescent="0.25">
      <c r="C94" s="178"/>
    </row>
    <row r="95" spans="3:3" x14ac:dyDescent="0.25">
      <c r="C95" s="178"/>
    </row>
    <row r="96" spans="3:3" x14ac:dyDescent="0.25">
      <c r="C96" s="178"/>
    </row>
    <row r="97" spans="3:3" x14ac:dyDescent="0.25">
      <c r="C97" s="178"/>
    </row>
    <row r="98" spans="3:3" x14ac:dyDescent="0.25">
      <c r="C98" s="178"/>
    </row>
    <row r="99" spans="3:3" x14ac:dyDescent="0.25">
      <c r="C99" s="178"/>
    </row>
    <row r="100" spans="3:3" x14ac:dyDescent="0.25">
      <c r="C100" s="178"/>
    </row>
    <row r="101" spans="3:3" x14ac:dyDescent="0.25">
      <c r="C101" s="178"/>
    </row>
    <row r="102" spans="3:3" x14ac:dyDescent="0.25">
      <c r="C102" s="178"/>
    </row>
    <row r="103" spans="3:3" x14ac:dyDescent="0.25">
      <c r="C103" s="178"/>
    </row>
    <row r="104" spans="3:3" x14ac:dyDescent="0.25">
      <c r="C104" s="178"/>
    </row>
    <row r="105" spans="3:3" x14ac:dyDescent="0.25">
      <c r="C105" s="178"/>
    </row>
    <row r="106" spans="3:3" ht="93" customHeight="1" x14ac:dyDescent="0.25">
      <c r="C106" s="178"/>
    </row>
    <row r="107" spans="3:3" ht="51.75" customHeight="1" x14ac:dyDescent="0.25">
      <c r="C107" s="178"/>
    </row>
    <row r="108" spans="3:3" ht="35.25" customHeight="1" x14ac:dyDescent="0.25">
      <c r="C108" s="178"/>
    </row>
    <row r="109" spans="3:3" ht="23.25" customHeight="1" x14ac:dyDescent="0.25">
      <c r="C109" s="178"/>
    </row>
    <row r="110" spans="3:3" ht="18.75" customHeight="1" x14ac:dyDescent="0.25">
      <c r="C110" s="178"/>
    </row>
    <row r="112" spans="3:3" x14ac:dyDescent="0.25">
      <c r="C112" s="178"/>
    </row>
    <row r="113" spans="3:3" x14ac:dyDescent="0.25">
      <c r="C113" s="178"/>
    </row>
    <row r="114" spans="3:3" x14ac:dyDescent="0.25">
      <c r="C114" s="178"/>
    </row>
    <row r="115" spans="3:3" x14ac:dyDescent="0.25">
      <c r="C115" s="178"/>
    </row>
    <row r="123" spans="3:3" x14ac:dyDescent="0.25">
      <c r="C123" s="178"/>
    </row>
    <row r="124" spans="3:3" x14ac:dyDescent="0.25">
      <c r="C124" s="178"/>
    </row>
    <row r="125" spans="3:3" x14ac:dyDescent="0.25">
      <c r="C125" s="178"/>
    </row>
  </sheetData>
  <sheetProtection algorithmName="SHA-512" hashValue="jjqOvpYODjhz+7YV+l+hPYtGR6WuKDhV6b0fqfX6ETYVNeeY6V67DojZWZe9GvnCW/bLkP6jbFUvn3+I51b0dw==" saltValue="AHga+vk7UvWs5ldQHUvaXQ==" spinCount="100000" sheet="1" objects="1" scenarios="1"/>
  <hyperlinks>
    <hyperlink ref="C40" r:id="rId1" display="Reinier Goedhart, tel.: 06-25341033 of e-mail: r.goedhart@poraad.nl "/>
    <hyperlink ref="C41" r:id="rId2" display="be.keizer@wxs.nl "/>
  </hyperlinks>
  <pageMargins left="0.70866141732283472" right="0.70866141732283472" top="0.74803149606299213" bottom="0.74803149606299213" header="0.31496062992125984" footer="0.31496062992125984"/>
  <pageSetup paperSize="9" scale="60" orientation="portrait" r:id="rId3"/>
  <headerFooter>
    <oddHeader>&amp;L&amp;"Arial,Vet"&amp;F&amp;R&amp;"Arial,Vet"&amp;A</oddHeader>
    <oddFooter>&amp;L&amp;"Arial,Vet"keizer / goedhart&amp;C&amp;"Arial,Vet"pagina &amp;P&amp;R&amp;"Arial,Vet"&amp;D</oddFooter>
  </headerFooter>
  <rowBreaks count="2" manualBreakCount="2">
    <brk id="45" min="2" max="2" man="1"/>
    <brk id="84" min="2" max="2" man="1"/>
  </rowBreaks>
  <colBreaks count="1" manualBreakCount="1">
    <brk id="2" min="1" max="164" man="1"/>
  </col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24"/>
  <sheetViews>
    <sheetView tabSelected="1" zoomScale="85" zoomScaleNormal="85" zoomScaleSheetLayoutView="85" workbookViewId="0">
      <selection activeCell="B2" sqref="B2"/>
    </sheetView>
  </sheetViews>
  <sheetFormatPr defaultColWidth="9.140625" defaultRowHeight="12" customHeight="1" x14ac:dyDescent="0.2"/>
  <cols>
    <col min="1" max="1" width="3.7109375" style="6" customWidth="1"/>
    <col min="2" max="2" width="2.7109375" style="6" customWidth="1"/>
    <col min="3" max="3" width="3.85546875" style="53" customWidth="1"/>
    <col min="4" max="4" width="51" style="6" customWidth="1"/>
    <col min="5" max="5" width="8.7109375" style="6" customWidth="1"/>
    <col min="6" max="6" width="0.85546875" style="6" customWidth="1"/>
    <col min="7" max="7" width="9.28515625" style="7" customWidth="1"/>
    <col min="8" max="10" width="6.7109375" style="7" customWidth="1"/>
    <col min="11" max="11" width="0.85546875" style="7" customWidth="1"/>
    <col min="12" max="15" width="6.7109375" style="7" customWidth="1"/>
    <col min="16" max="16" width="2.7109375" style="246" customWidth="1"/>
    <col min="17" max="17" width="6.85546875" style="7" customWidth="1"/>
    <col min="18" max="20" width="12.7109375" style="230" customWidth="1"/>
    <col min="21" max="21" width="6.85546875" style="7" customWidth="1"/>
    <col min="22" max="24" width="12.7109375" style="230" customWidth="1"/>
    <col min="25" max="26" width="2.7109375" style="6" customWidth="1"/>
    <col min="27" max="16384" width="9.140625" style="6"/>
  </cols>
  <sheetData>
    <row r="1" spans="1:62" ht="12" customHeight="1" x14ac:dyDescent="0.2">
      <c r="D1" s="240">
        <v>2</v>
      </c>
    </row>
    <row r="2" spans="1:62" ht="12" customHeight="1" x14ac:dyDescent="0.2">
      <c r="B2" s="8"/>
      <c r="C2" s="54"/>
      <c r="D2" s="9"/>
      <c r="E2" s="9"/>
      <c r="F2" s="9"/>
      <c r="G2" s="10"/>
      <c r="H2" s="10"/>
      <c r="I2" s="10"/>
      <c r="J2" s="10"/>
      <c r="K2" s="10"/>
      <c r="L2" s="10"/>
      <c r="M2" s="10"/>
      <c r="N2" s="10"/>
      <c r="O2" s="10"/>
      <c r="P2" s="247"/>
      <c r="Q2" s="10"/>
      <c r="R2" s="208"/>
      <c r="S2" s="208"/>
      <c r="T2" s="208"/>
      <c r="U2" s="10"/>
      <c r="V2" s="208"/>
      <c r="W2" s="208"/>
      <c r="X2" s="208"/>
      <c r="Y2" s="9"/>
      <c r="Z2" s="11"/>
    </row>
    <row r="3" spans="1:62" s="12" customFormat="1" ht="12" customHeight="1" x14ac:dyDescent="0.2">
      <c r="B3" s="13"/>
      <c r="C3" s="55"/>
      <c r="D3" s="14"/>
      <c r="E3" s="14"/>
      <c r="F3" s="14"/>
      <c r="G3" s="15"/>
      <c r="H3" s="15"/>
      <c r="I3" s="15"/>
      <c r="J3" s="15"/>
      <c r="K3" s="15"/>
      <c r="L3" s="15"/>
      <c r="M3" s="15"/>
      <c r="N3" s="15"/>
      <c r="O3" s="15"/>
      <c r="P3" s="248"/>
      <c r="Q3" s="15"/>
      <c r="R3" s="209"/>
      <c r="S3" s="209"/>
      <c r="T3" s="209"/>
      <c r="U3" s="15"/>
      <c r="V3" s="209"/>
      <c r="W3" s="209"/>
      <c r="X3" s="209"/>
      <c r="Y3" s="14"/>
      <c r="Z3" s="16"/>
    </row>
    <row r="4" spans="1:62" s="165" customFormat="1" ht="18.75" customHeight="1" x14ac:dyDescent="0.3">
      <c r="A4" s="162"/>
      <c r="B4" s="58"/>
      <c r="C4" s="79" t="s">
        <v>104</v>
      </c>
      <c r="D4" s="66"/>
      <c r="E4" s="66"/>
      <c r="F4" s="66"/>
      <c r="G4" s="161"/>
      <c r="H4" s="161"/>
      <c r="I4" s="164"/>
      <c r="J4" s="161"/>
      <c r="K4" s="161"/>
      <c r="L4" s="161"/>
      <c r="M4" s="161"/>
      <c r="N4" s="164"/>
      <c r="O4" s="161"/>
      <c r="P4" s="248"/>
      <c r="Q4" s="161"/>
      <c r="R4" s="210"/>
      <c r="S4" s="210"/>
      <c r="T4" s="210"/>
      <c r="U4" s="161"/>
      <c r="V4" s="210"/>
      <c r="W4" s="210"/>
      <c r="X4" s="210"/>
      <c r="Y4" s="66"/>
      <c r="Z4" s="59"/>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row>
    <row r="5" spans="1:62" s="165" customFormat="1" ht="18.75" customHeight="1" x14ac:dyDescent="0.3">
      <c r="A5" s="162"/>
      <c r="B5" s="58"/>
      <c r="C5" s="79"/>
      <c r="D5" s="66"/>
      <c r="E5" s="66"/>
      <c r="F5" s="66"/>
      <c r="G5" s="161"/>
      <c r="H5" s="161"/>
      <c r="I5" s="164"/>
      <c r="J5" s="161"/>
      <c r="K5" s="161"/>
      <c r="L5" s="161"/>
      <c r="M5" s="161"/>
      <c r="N5" s="164"/>
      <c r="O5" s="161"/>
      <c r="P5" s="248"/>
      <c r="Q5" s="161"/>
      <c r="R5" s="210"/>
      <c r="S5" s="210"/>
      <c r="T5" s="210"/>
      <c r="U5" s="161"/>
      <c r="V5" s="210"/>
      <c r="W5" s="210"/>
      <c r="X5" s="210"/>
      <c r="Y5" s="66"/>
      <c r="Z5" s="59"/>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row>
    <row r="6" spans="1:62" s="73" customFormat="1" ht="13.15" customHeight="1" x14ac:dyDescent="0.2">
      <c r="B6" s="74"/>
      <c r="C6" s="75"/>
      <c r="D6" s="75"/>
      <c r="E6" s="75"/>
      <c r="F6" s="75"/>
      <c r="G6" s="76"/>
      <c r="H6" s="76"/>
      <c r="I6" s="76"/>
      <c r="J6" s="76"/>
      <c r="K6" s="76"/>
      <c r="L6" s="76"/>
      <c r="M6" s="76"/>
      <c r="N6" s="76"/>
      <c r="O6" s="76"/>
      <c r="P6" s="249"/>
      <c r="Q6" s="76"/>
      <c r="R6" s="211"/>
      <c r="S6" s="211"/>
      <c r="T6" s="211"/>
      <c r="U6" s="76"/>
      <c r="V6" s="211"/>
      <c r="W6" s="211"/>
      <c r="X6" s="211"/>
      <c r="Y6" s="75"/>
      <c r="Z6" s="93"/>
    </row>
    <row r="7" spans="1:62" s="73" customFormat="1" ht="13.15" customHeight="1" x14ac:dyDescent="0.2">
      <c r="B7" s="74"/>
      <c r="C7" s="75"/>
      <c r="D7" s="75" t="s">
        <v>48</v>
      </c>
      <c r="E7" s="75"/>
      <c r="F7" s="75"/>
      <c r="G7" s="256" t="str">
        <f>VLOOKUP(D1,'SWV gegevens'!$I$2:$Q$267,5)</f>
        <v>Bergse Veld Sch SO/IOBK</v>
      </c>
      <c r="H7" s="257"/>
      <c r="I7" s="257"/>
      <c r="J7" s="76"/>
      <c r="K7" s="76"/>
      <c r="L7" s="76"/>
      <c r="M7" s="76"/>
      <c r="N7" s="76"/>
      <c r="O7" s="76"/>
      <c r="P7" s="249"/>
      <c r="Q7" s="76"/>
      <c r="R7" s="211"/>
      <c r="S7" s="211"/>
      <c r="T7" s="211"/>
      <c r="U7" s="76"/>
      <c r="V7" s="211"/>
      <c r="W7" s="211"/>
      <c r="X7" s="211"/>
      <c r="Y7" s="75"/>
      <c r="Z7" s="93"/>
    </row>
    <row r="8" spans="1:62" s="73" customFormat="1" ht="13.15" customHeight="1" x14ac:dyDescent="0.2">
      <c r="B8" s="74"/>
      <c r="C8" s="75"/>
      <c r="D8" s="75" t="s">
        <v>49</v>
      </c>
      <c r="E8" s="75"/>
      <c r="F8" s="75"/>
      <c r="G8" s="245" t="str">
        <f>VLOOKUP(D1,'SWV gegevens'!$I$2:$Q$267,2)</f>
        <v>00AW</v>
      </c>
      <c r="H8" s="76"/>
      <c r="I8" s="76"/>
      <c r="J8" s="76"/>
      <c r="K8" s="76"/>
      <c r="L8" s="76"/>
      <c r="M8" s="76"/>
      <c r="N8" s="76"/>
      <c r="O8" s="76"/>
      <c r="P8" s="249"/>
      <c r="Q8" s="76"/>
      <c r="R8" s="211"/>
      <c r="S8" s="211"/>
      <c r="T8" s="211"/>
      <c r="U8" s="76"/>
      <c r="V8" s="211"/>
      <c r="W8" s="211"/>
      <c r="X8" s="211"/>
      <c r="Y8" s="75"/>
      <c r="Z8" s="93"/>
    </row>
    <row r="9" spans="1:62" s="73" customFormat="1" ht="13.15" customHeight="1" x14ac:dyDescent="0.2">
      <c r="A9" s="244"/>
      <c r="B9" s="74"/>
      <c r="C9" s="75"/>
      <c r="D9" s="1" t="s">
        <v>50</v>
      </c>
      <c r="E9" s="75"/>
      <c r="F9" s="75"/>
      <c r="G9" s="258" t="str">
        <f>VLOOKUP(D1,'SWV gegevens'!$I$2:$Q$267,3)</f>
        <v>SO</v>
      </c>
      <c r="H9" s="76"/>
      <c r="I9" s="76"/>
      <c r="J9" s="76"/>
      <c r="K9" s="76"/>
      <c r="L9" s="76"/>
      <c r="M9" s="76"/>
      <c r="N9" s="76"/>
      <c r="O9" s="76"/>
      <c r="P9" s="249"/>
      <c r="Q9" s="76"/>
      <c r="R9" s="211"/>
      <c r="S9" s="211"/>
      <c r="T9" s="211"/>
      <c r="U9" s="76"/>
      <c r="V9" s="211"/>
      <c r="W9" s="211"/>
      <c r="X9" s="211"/>
      <c r="Y9" s="75"/>
      <c r="Z9" s="93"/>
    </row>
    <row r="10" spans="1:62" s="73" customFormat="1" ht="13.15" customHeight="1" x14ac:dyDescent="0.2">
      <c r="B10" s="74"/>
      <c r="C10" s="75"/>
      <c r="D10" s="2" t="s">
        <v>0</v>
      </c>
      <c r="E10" s="75"/>
      <c r="F10" s="75"/>
      <c r="G10" s="259" t="str">
        <f>VLOOKUP(D1,'SWV gegevens'!$I$2:$Q$267,4)</f>
        <v>cluster 4</v>
      </c>
      <c r="H10" s="76"/>
      <c r="I10" s="76"/>
      <c r="J10" s="76"/>
      <c r="K10" s="76"/>
      <c r="L10" s="76"/>
      <c r="M10" s="76"/>
      <c r="N10" s="76"/>
      <c r="O10" s="76"/>
      <c r="P10" s="249"/>
      <c r="Q10" s="76"/>
      <c r="R10" s="211"/>
      <c r="S10" s="211"/>
      <c r="T10" s="211"/>
      <c r="U10" s="76"/>
      <c r="V10" s="211"/>
      <c r="W10" s="211"/>
      <c r="X10" s="211"/>
      <c r="Y10" s="75"/>
      <c r="Z10" s="93"/>
    </row>
    <row r="11" spans="1:62" s="73" customFormat="1" ht="13.15" customHeight="1" x14ac:dyDescent="0.2">
      <c r="B11" s="74"/>
      <c r="C11" s="75"/>
      <c r="D11" s="2"/>
      <c r="E11" s="75"/>
      <c r="F11" s="75"/>
      <c r="G11" s="243"/>
      <c r="H11" s="76"/>
      <c r="I11" s="76"/>
      <c r="J11" s="76"/>
      <c r="K11" s="76"/>
      <c r="L11" s="76"/>
      <c r="M11" s="76"/>
      <c r="N11" s="76"/>
      <c r="O11" s="76"/>
      <c r="P11" s="249"/>
      <c r="Q11" s="76"/>
      <c r="R11" s="211"/>
      <c r="S11" s="211"/>
      <c r="T11" s="211"/>
      <c r="U11" s="76"/>
      <c r="V11" s="211"/>
      <c r="W11" s="211"/>
      <c r="X11" s="211"/>
      <c r="Y11" s="75"/>
      <c r="Z11" s="93"/>
    </row>
    <row r="12" spans="1:62" s="73" customFormat="1" ht="13.15" customHeight="1" x14ac:dyDescent="0.2">
      <c r="B12" s="74"/>
      <c r="C12" s="75"/>
      <c r="D12" s="75"/>
      <c r="E12" s="75"/>
      <c r="F12" s="75"/>
      <c r="G12" s="76"/>
      <c r="H12" s="76"/>
      <c r="I12" s="76"/>
      <c r="J12" s="76"/>
      <c r="K12" s="76"/>
      <c r="L12" s="76"/>
      <c r="M12" s="76"/>
      <c r="N12" s="76"/>
      <c r="O12" s="76"/>
      <c r="P12" s="249"/>
      <c r="Q12" s="76"/>
      <c r="R12" s="211"/>
      <c r="S12" s="211"/>
      <c r="T12" s="211"/>
      <c r="U12" s="76"/>
      <c r="V12" s="211"/>
      <c r="W12" s="211"/>
      <c r="X12" s="211"/>
      <c r="Y12" s="75"/>
      <c r="Z12" s="93"/>
    </row>
    <row r="13" spans="1:62" s="73" customFormat="1" ht="13.15" customHeight="1" x14ac:dyDescent="0.2">
      <c r="B13" s="74"/>
      <c r="C13" s="77"/>
      <c r="D13" s="77"/>
      <c r="E13" s="77"/>
      <c r="F13" s="77"/>
      <c r="G13" s="92"/>
      <c r="H13" s="92"/>
      <c r="I13" s="92"/>
      <c r="J13" s="92"/>
      <c r="K13" s="92"/>
      <c r="L13" s="92"/>
      <c r="M13" s="92"/>
      <c r="N13" s="92"/>
      <c r="O13" s="92"/>
      <c r="P13" s="250"/>
      <c r="Q13" s="92"/>
      <c r="R13" s="212"/>
      <c r="S13" s="212"/>
      <c r="T13" s="212"/>
      <c r="U13" s="92"/>
      <c r="V13" s="212"/>
      <c r="W13" s="212"/>
      <c r="X13" s="212"/>
      <c r="Y13" s="77"/>
      <c r="Z13" s="93"/>
    </row>
    <row r="14" spans="1:62" ht="12" customHeight="1" x14ac:dyDescent="0.2">
      <c r="B14" s="17"/>
      <c r="C14" s="1"/>
      <c r="D14" s="3"/>
      <c r="E14" s="3"/>
      <c r="F14" s="3"/>
      <c r="G14" s="151"/>
      <c r="H14" s="39"/>
      <c r="I14" s="39"/>
      <c r="J14" s="39"/>
      <c r="K14" s="39"/>
      <c r="L14" s="63"/>
      <c r="M14" s="39"/>
      <c r="N14" s="39"/>
      <c r="O14" s="39"/>
      <c r="P14" s="242"/>
      <c r="Q14" s="39"/>
      <c r="R14" s="213"/>
      <c r="S14" s="213"/>
      <c r="T14" s="213"/>
      <c r="U14" s="39"/>
      <c r="V14" s="213"/>
      <c r="W14" s="213"/>
      <c r="X14" s="213"/>
      <c r="Y14" s="3"/>
      <c r="Z14" s="19"/>
    </row>
    <row r="15" spans="1:62" s="20" customFormat="1" ht="12" customHeight="1" x14ac:dyDescent="0.2">
      <c r="B15" s="21"/>
      <c r="C15" s="159"/>
      <c r="D15" s="159" t="s">
        <v>56</v>
      </c>
      <c r="E15" s="22"/>
      <c r="F15" s="22"/>
      <c r="G15" s="23" t="s">
        <v>96</v>
      </c>
      <c r="H15" s="24"/>
      <c r="I15" s="24"/>
      <c r="J15" s="25"/>
      <c r="K15" s="25"/>
      <c r="L15" s="23"/>
      <c r="M15" s="24"/>
      <c r="N15" s="94"/>
      <c r="O15" s="25"/>
      <c r="P15" s="251"/>
      <c r="Q15" s="159"/>
      <c r="R15" s="214"/>
      <c r="S15" s="214"/>
      <c r="T15" s="214"/>
      <c r="U15" s="25"/>
      <c r="V15" s="214"/>
      <c r="W15" s="214"/>
      <c r="X15" s="214"/>
      <c r="Y15" s="22"/>
      <c r="Z15" s="26"/>
    </row>
    <row r="16" spans="1:62" s="27" customFormat="1" ht="12" customHeight="1" x14ac:dyDescent="0.2">
      <c r="B16" s="28"/>
      <c r="C16" s="33"/>
      <c r="D16" s="29"/>
      <c r="E16" s="22"/>
      <c r="F16" s="30"/>
      <c r="G16" s="52"/>
      <c r="H16" s="31"/>
      <c r="I16" s="95"/>
      <c r="J16" s="32"/>
      <c r="K16" s="32"/>
      <c r="L16" s="171"/>
      <c r="M16" s="31"/>
      <c r="N16" s="96"/>
      <c r="O16" s="32"/>
      <c r="P16" s="251"/>
      <c r="Q16" s="172" t="s">
        <v>85</v>
      </c>
      <c r="R16" s="215" t="s">
        <v>58</v>
      </c>
      <c r="S16" s="216"/>
      <c r="T16" s="216"/>
      <c r="U16" s="172" t="s">
        <v>85</v>
      </c>
      <c r="V16" s="215" t="s">
        <v>58</v>
      </c>
      <c r="W16" s="216"/>
      <c r="X16" s="216"/>
      <c r="Y16" s="30"/>
      <c r="Z16" s="34"/>
    </row>
    <row r="17" spans="2:26" s="27" customFormat="1" ht="12" customHeight="1" x14ac:dyDescent="0.2">
      <c r="B17" s="28"/>
      <c r="C17" s="33"/>
      <c r="D17" s="35" t="s">
        <v>57</v>
      </c>
      <c r="E17" s="23"/>
      <c r="F17" s="22"/>
      <c r="G17" s="29" t="s">
        <v>97</v>
      </c>
      <c r="H17" s="25"/>
      <c r="I17" s="25"/>
      <c r="J17" s="25"/>
      <c r="K17" s="25"/>
      <c r="L17" s="29" t="s">
        <v>98</v>
      </c>
      <c r="M17" s="25"/>
      <c r="N17" s="25"/>
      <c r="O17" s="25"/>
      <c r="P17" s="251"/>
      <c r="Q17" s="172" t="s">
        <v>99</v>
      </c>
      <c r="R17" s="215"/>
      <c r="S17" s="215"/>
      <c r="T17" s="215" t="s">
        <v>102</v>
      </c>
      <c r="U17" s="29" t="s">
        <v>101</v>
      </c>
      <c r="V17" s="215"/>
      <c r="W17" s="215"/>
      <c r="X17" s="215" t="s">
        <v>103</v>
      </c>
      <c r="Y17" s="30"/>
      <c r="Z17" s="34"/>
    </row>
    <row r="18" spans="2:26" s="82" customFormat="1" ht="12" customHeight="1" x14ac:dyDescent="0.2">
      <c r="B18" s="67"/>
      <c r="C18" s="61"/>
      <c r="D18" s="64" t="s">
        <v>60</v>
      </c>
      <c r="E18" s="61" t="s">
        <v>61</v>
      </c>
      <c r="F18" s="64"/>
      <c r="G18" s="62" t="s">
        <v>16</v>
      </c>
      <c r="H18" s="62" t="s">
        <v>17</v>
      </c>
      <c r="I18" s="62" t="s">
        <v>18</v>
      </c>
      <c r="J18" s="62" t="s">
        <v>62</v>
      </c>
      <c r="K18" s="62"/>
      <c r="L18" s="62" t="s">
        <v>16</v>
      </c>
      <c r="M18" s="62" t="s">
        <v>17</v>
      </c>
      <c r="N18" s="62" t="s">
        <v>18</v>
      </c>
      <c r="O18" s="61" t="s">
        <v>62</v>
      </c>
      <c r="P18" s="241" t="s">
        <v>127</v>
      </c>
      <c r="Q18" s="62" t="s">
        <v>86</v>
      </c>
      <c r="R18" s="217" t="s">
        <v>67</v>
      </c>
      <c r="S18" s="217" t="s">
        <v>68</v>
      </c>
      <c r="T18" s="217" t="s">
        <v>93</v>
      </c>
      <c r="U18" s="62" t="s">
        <v>86</v>
      </c>
      <c r="V18" s="217" t="s">
        <v>100</v>
      </c>
      <c r="W18" s="217" t="s">
        <v>68</v>
      </c>
      <c r="X18" s="217" t="s">
        <v>93</v>
      </c>
      <c r="Y18" s="64"/>
      <c r="Z18" s="65"/>
    </row>
    <row r="19" spans="2:26" ht="12" customHeight="1" x14ac:dyDescent="0.2">
      <c r="B19" s="17"/>
      <c r="C19" s="1">
        <v>1</v>
      </c>
      <c r="D19" s="264" t="str">
        <f>IF(E19="","",VLOOKUP(E19,'SWV gegevens'!$B$2:$C$78,2))</f>
        <v>Samenwerkingsverband PO Zuidoost Utrecht</v>
      </c>
      <c r="E19" s="254" t="str">
        <f>IF(VLOOKUP($G$8&amp;IF($C19&lt;10,"0","")&amp;$C19,kijkglazen!$A$4:$U$508,1)=$G$8&amp;IF($C19&lt;10,"0","")&amp;$C19,VLOOKUP($G$8&amp;IF($C19&lt;10,"0","")&amp;$C19,kijkglazen!$A$4:$U$508,4),"")</f>
        <v>PO2603</v>
      </c>
      <c r="F19" s="40"/>
      <c r="G19" s="254">
        <f>IF(VLOOKUP($G$8&amp;IF($C19&lt;10,"0","")&amp;$C19,kijkglazen!$A$4:$U$508,1)=$G$8&amp;IF($C19&lt;10,"0","")&amp;$C19,VLOOKUP($G$8&amp;IF($C19&lt;10,"0","")&amp;$C19,kijkglazen!$A$4:$U$508,5),0)</f>
        <v>1</v>
      </c>
      <c r="H19" s="254">
        <f>IF(VLOOKUP($G$8&amp;IF($C19&lt;10,"0","")&amp;$C19,kijkglazen!$A$4:$U$508,1)=$G$8&amp;IF($C19&lt;10,"0","")&amp;$C19,VLOOKUP($G$8&amp;IF($C19&lt;10,"0","")&amp;$C19,kijkglazen!$A$4:$U$508,6),0)</f>
        <v>0</v>
      </c>
      <c r="I19" s="254">
        <f>IF(VLOOKUP($G$8&amp;IF($C19&lt;10,"0","")&amp;$C19,kijkglazen!$A$4:$U$508,1)=$G$8&amp;IF($C19&lt;10,"0","")&amp;$C19,VLOOKUP($G$8&amp;IF($C19&lt;10,"0","")&amp;$C19,kijkglazen!$A$4:$U$508,7),0)</f>
        <v>0</v>
      </c>
      <c r="J19" s="254">
        <f>SUM(G19:I19)</f>
        <v>1</v>
      </c>
      <c r="K19" s="39"/>
      <c r="L19" s="254">
        <f>IF(VLOOKUP($G$8&amp;IF($C19&lt;10,"0","")&amp;$C19,kijkglazen!$A$4:$U$508,1)=$G$8&amp;IF($C19&lt;10,"0","")&amp;$C19,VLOOKUP($G$8&amp;IF($C19&lt;10,"0","")&amp;$C19,kijkglazen!$A$4:$U$508,9),0)</f>
        <v>0</v>
      </c>
      <c r="M19" s="254">
        <f>IF(VLOOKUP($G$8&amp;IF($C19&lt;10,"0","")&amp;$C19,kijkglazen!$A$4:$U$508,1)=$G$8&amp;IF($C19&lt;10,"0","")&amp;$C19,VLOOKUP($G$8&amp;IF($C19&lt;10,"0","")&amp;$C19,kijkglazen!$A$4:$U$508,10),0)</f>
        <v>0</v>
      </c>
      <c r="N19" s="254">
        <f>IF(VLOOKUP($G$8&amp;IF($C19&lt;10,"0","")&amp;$C19,kijkglazen!$A$4:$U$508,1)=$G$8&amp;IF($C19&lt;10,"0","")&amp;$C19,VLOOKUP($G$8&amp;IF($C19&lt;10,"0","")&amp;$C19,kijkglazen!$A$4:$U$508,11),0)</f>
        <v>0</v>
      </c>
      <c r="O19" s="254">
        <f>SUM(L19:N19)</f>
        <v>0</v>
      </c>
      <c r="P19" s="260">
        <f>IF(VLOOKUP($G$8&amp;IF($C19&lt;10,"0","")&amp;$C19,kijkglazen!$A$4:$U$508,1)=$G$8&amp;IF($C19&lt;10,"0","")&amp;$C19,VLOOKUP($G$8&amp;IF($C19&lt;10,"0","")&amp;$C19,kijkglazen!$A$4:$U$508,21),0)</f>
        <v>1</v>
      </c>
      <c r="Q19" s="78" t="s">
        <v>55</v>
      </c>
      <c r="R19" s="255">
        <f>IF(Q19="nee",0,(J19-O19)*(tab!$C$20*tab!$C$8+tab!$D$24))</f>
        <v>3935.6548849999999</v>
      </c>
      <c r="S19" s="255">
        <f>IF(AND(J19=0,O19=0),0,(G19-L19)*tab!$E$30+(H19-M19)*tab!$F$30+(I19-N19)*tab!$G$30)</f>
        <v>8770.089371</v>
      </c>
      <c r="T19" s="255">
        <f>SUM(R19:S19)*P19</f>
        <v>12705.744256</v>
      </c>
      <c r="U19" s="78" t="s">
        <v>55</v>
      </c>
      <c r="V19" s="255">
        <f>IF(U19="nee",0,(J19-O19)*(tab!$C$44))</f>
        <v>639.42999999999995</v>
      </c>
      <c r="W19" s="255">
        <f>IF(U19="nee",0,IF(AND(J19=0,O19=0),0,(G19-L19)*tab!$G$44+(H19-M19)*tab!$H$44+(I19-N19)*tab!$I$44))</f>
        <v>702.26</v>
      </c>
      <c r="X19" s="255">
        <f>SUM(V19:W19)*P19</f>
        <v>1341.69</v>
      </c>
      <c r="Y19" s="3"/>
      <c r="Z19" s="19"/>
    </row>
    <row r="20" spans="2:26" ht="12" customHeight="1" x14ac:dyDescent="0.2">
      <c r="B20" s="17"/>
      <c r="C20" s="1">
        <v>2</v>
      </c>
      <c r="D20" s="264" t="str">
        <f>IF(E20="","",VLOOKUP(E20,'SWV gegevens'!$B$2:$C$78,2))</f>
        <v>Stichting Passend Primair Onderwijs Delft e.o.</v>
      </c>
      <c r="E20" s="254" t="str">
        <f>IF(VLOOKUP($G$8&amp;IF($C20&lt;10,"0","")&amp;$C20,kijkglazen!$A$4:$U$508,1)=$G$8&amp;IF($C20&lt;10,"0","")&amp;$C20,VLOOKUP($G$8&amp;IF($C20&lt;10,"0","")&amp;$C20,kijkglazen!$A$4:$U$508,4),"")</f>
        <v>PO2802</v>
      </c>
      <c r="F20" s="40"/>
      <c r="G20" s="254">
        <f>IF(VLOOKUP($G$8&amp;IF($C20&lt;10,"0","")&amp;$C20,kijkglazen!$A$4:$U$508,1)=$G$8&amp;IF($C20&lt;10,"0","")&amp;$C20,VLOOKUP($G$8&amp;IF($C20&lt;10,"0","")&amp;$C20,kijkglazen!$A$4:$U$508,5),0)</f>
        <v>0</v>
      </c>
      <c r="H20" s="254">
        <f>IF(VLOOKUP($G$8&amp;IF($C20&lt;10,"0","")&amp;$C20,kijkglazen!$A$4:$U$508,1)=$G$8&amp;IF($C20&lt;10,"0","")&amp;$C20,VLOOKUP($G$8&amp;IF($C20&lt;10,"0","")&amp;$C20,kijkglazen!$A$4:$U$508,6),0)</f>
        <v>0</v>
      </c>
      <c r="I20" s="254">
        <f>IF(VLOOKUP($G$8&amp;IF($C20&lt;10,"0","")&amp;$C20,kijkglazen!$A$4:$U$508,1)=$G$8&amp;IF($C20&lt;10,"0","")&amp;$C20,VLOOKUP($G$8&amp;IF($C20&lt;10,"0","")&amp;$C20,kijkglazen!$A$4:$U$508,7),0)</f>
        <v>0</v>
      </c>
      <c r="J20" s="254">
        <f t="shared" ref="J20:J38" si="0">SUM(G20:I20)</f>
        <v>0</v>
      </c>
      <c r="K20" s="39"/>
      <c r="L20" s="254">
        <f>IF(VLOOKUP($G$8&amp;IF($C20&lt;10,"0","")&amp;$C20,kijkglazen!$A$4:$U$508,1)=$G$8&amp;IF($C20&lt;10,"0","")&amp;$C20,VLOOKUP($G$8&amp;IF($C20&lt;10,"0","")&amp;$C20,kijkglazen!$A$4:$U$508,9),0)</f>
        <v>0</v>
      </c>
      <c r="M20" s="254">
        <f>IF(VLOOKUP($G$8&amp;IF($C20&lt;10,"0","")&amp;$C20,kijkglazen!$A$4:$U$508,1)=$G$8&amp;IF($C20&lt;10,"0","")&amp;$C20,VLOOKUP($G$8&amp;IF($C20&lt;10,"0","")&amp;$C20,kijkglazen!$A$4:$U$508,10),0)</f>
        <v>0</v>
      </c>
      <c r="N20" s="254">
        <f>IF(VLOOKUP($G$8&amp;IF($C20&lt;10,"0","")&amp;$C20,kijkglazen!$A$4:$U$508,1)=$G$8&amp;IF($C20&lt;10,"0","")&amp;$C20,VLOOKUP($G$8&amp;IF($C20&lt;10,"0","")&amp;$C20,kijkglazen!$A$4:$U$508,11),0)</f>
        <v>0</v>
      </c>
      <c r="O20" s="254">
        <f t="shared" ref="O20:O38" si="1">SUM(L20:N20)</f>
        <v>0</v>
      </c>
      <c r="P20" s="260">
        <f>IF(VLOOKUP($G$8&amp;IF($C20&lt;10,"0","")&amp;$C20,kijkglazen!$A$4:$U$508,1)=$G$8&amp;IF($C20&lt;10,"0","")&amp;$C20,VLOOKUP($G$8&amp;IF($C20&lt;10,"0","")&amp;$C20,kijkglazen!$A$4:$U$508,21),0)</f>
        <v>1</v>
      </c>
      <c r="Q20" s="78" t="s">
        <v>55</v>
      </c>
      <c r="R20" s="255">
        <f>IF(Q20="nee",0,(J20-O20)*(tab!$C$20*tab!$C$8+tab!$D$24))</f>
        <v>0</v>
      </c>
      <c r="S20" s="255">
        <f>IF(AND(J20=0,O20=0),0,(G20-L20)*tab!$E$30+(H20-M20)*tab!$F$30+(I20-N20)*tab!$G$30)</f>
        <v>0</v>
      </c>
      <c r="T20" s="255">
        <f t="shared" ref="T20:T38" si="2">SUM(R20:S20)*P20</f>
        <v>0</v>
      </c>
      <c r="U20" s="78" t="s">
        <v>55</v>
      </c>
      <c r="V20" s="255">
        <f>IF(U20="nee",0,(J20-O20)*(tab!$C$44))</f>
        <v>0</v>
      </c>
      <c r="W20" s="255">
        <f>IF(U20="nee",0,IF(AND(J20=0,O20=0),0,(G20-L20)*tab!$G$44+(H20-M20)*tab!$H$44+(I20-N20)*tab!$I$44))</f>
        <v>0</v>
      </c>
      <c r="X20" s="255">
        <f t="shared" ref="X20:X38" si="3">SUM(V20:W20)*P20</f>
        <v>0</v>
      </c>
      <c r="Y20" s="3"/>
      <c r="Z20" s="19"/>
    </row>
    <row r="21" spans="2:26" ht="12" customHeight="1" x14ac:dyDescent="0.2">
      <c r="B21" s="17"/>
      <c r="C21" s="1">
        <v>3</v>
      </c>
      <c r="D21" s="264" t="str">
        <f>IF(E21="","",VLOOKUP(E21,'SWV gegevens'!$B$2:$C$78,2))</f>
        <v>Stichting Samenwerkingsverband Primair Onderwijs Westland</v>
      </c>
      <c r="E21" s="254" t="str">
        <f>IF(VLOOKUP($G$8&amp;IF($C21&lt;10,"0","")&amp;$C21,kijkglazen!$A$4:$U$508,1)=$G$8&amp;IF($C21&lt;10,"0","")&amp;$C21,VLOOKUP($G$8&amp;IF($C21&lt;10,"0","")&amp;$C21,kijkglazen!$A$4:$U$508,4),"")</f>
        <v>PO2803</v>
      </c>
      <c r="F21" s="40"/>
      <c r="G21" s="254">
        <f>IF(VLOOKUP($G$8&amp;IF($C21&lt;10,"0","")&amp;$C21,kijkglazen!$A$4:$U$508,1)=$G$8&amp;IF($C21&lt;10,"0","")&amp;$C21,VLOOKUP($G$8&amp;IF($C21&lt;10,"0","")&amp;$C21,kijkglazen!$A$4:$U$508,5),0)</f>
        <v>0</v>
      </c>
      <c r="H21" s="254">
        <f>IF(VLOOKUP($G$8&amp;IF($C21&lt;10,"0","")&amp;$C21,kijkglazen!$A$4:$U$508,1)=$G$8&amp;IF($C21&lt;10,"0","")&amp;$C21,VLOOKUP($G$8&amp;IF($C21&lt;10,"0","")&amp;$C21,kijkglazen!$A$4:$U$508,6),0)</f>
        <v>0</v>
      </c>
      <c r="I21" s="254">
        <f>IF(VLOOKUP($G$8&amp;IF($C21&lt;10,"0","")&amp;$C21,kijkglazen!$A$4:$U$508,1)=$G$8&amp;IF($C21&lt;10,"0","")&amp;$C21,VLOOKUP($G$8&amp;IF($C21&lt;10,"0","")&amp;$C21,kijkglazen!$A$4:$U$508,7),0)</f>
        <v>0</v>
      </c>
      <c r="J21" s="254">
        <f t="shared" si="0"/>
        <v>0</v>
      </c>
      <c r="K21" s="39"/>
      <c r="L21" s="254">
        <f>IF(VLOOKUP($G$8&amp;IF($C21&lt;10,"0","")&amp;$C21,kijkglazen!$A$4:$U$508,1)=$G$8&amp;IF($C21&lt;10,"0","")&amp;$C21,VLOOKUP($G$8&amp;IF($C21&lt;10,"0","")&amp;$C21,kijkglazen!$A$4:$U$508,9),0)</f>
        <v>0</v>
      </c>
      <c r="M21" s="254">
        <f>IF(VLOOKUP($G$8&amp;IF($C21&lt;10,"0","")&amp;$C21,kijkglazen!$A$4:$U$508,1)=$G$8&amp;IF($C21&lt;10,"0","")&amp;$C21,VLOOKUP($G$8&amp;IF($C21&lt;10,"0","")&amp;$C21,kijkglazen!$A$4:$U$508,10),0)</f>
        <v>0</v>
      </c>
      <c r="N21" s="254">
        <f>IF(VLOOKUP($G$8&amp;IF($C21&lt;10,"0","")&amp;$C21,kijkglazen!$A$4:$U$508,1)=$G$8&amp;IF($C21&lt;10,"0","")&amp;$C21,VLOOKUP($G$8&amp;IF($C21&lt;10,"0","")&amp;$C21,kijkglazen!$A$4:$U$508,11),0)</f>
        <v>0</v>
      </c>
      <c r="O21" s="254">
        <f t="shared" si="1"/>
        <v>0</v>
      </c>
      <c r="P21" s="260">
        <f>IF(VLOOKUP($G$8&amp;IF($C21&lt;10,"0","")&amp;$C21,kijkglazen!$A$4:$U$508,1)=$G$8&amp;IF($C21&lt;10,"0","")&amp;$C21,VLOOKUP($G$8&amp;IF($C21&lt;10,"0","")&amp;$C21,kijkglazen!$A$4:$U$508,21),0)</f>
        <v>0</v>
      </c>
      <c r="Q21" s="78" t="s">
        <v>55</v>
      </c>
      <c r="R21" s="255">
        <f>IF(Q21="nee",0,(J21-O21)*(tab!$C$20*tab!$C$8+tab!$D$24))</f>
        <v>0</v>
      </c>
      <c r="S21" s="255">
        <f>IF(AND(J21=0,O21=0),0,(G21-L21)*tab!$E$30+(H21-M21)*tab!$F$30+(I21-N21)*tab!$G$30)</f>
        <v>0</v>
      </c>
      <c r="T21" s="255">
        <f t="shared" si="2"/>
        <v>0</v>
      </c>
      <c r="U21" s="78" t="s">
        <v>55</v>
      </c>
      <c r="V21" s="255">
        <f>IF(U21="nee",0,(J21-O21)*(tab!$C$44))</f>
        <v>0</v>
      </c>
      <c r="W21" s="255">
        <f>IF(U21="nee",0,IF(AND(J21=0,O21=0),0,(G21-L21)*tab!$G$44+(H21-M21)*tab!$H$44+(I21-N21)*tab!$I$44))</f>
        <v>0</v>
      </c>
      <c r="X21" s="255">
        <f t="shared" si="3"/>
        <v>0</v>
      </c>
      <c r="Y21" s="3"/>
      <c r="Z21" s="19"/>
    </row>
    <row r="22" spans="2:26" ht="12" customHeight="1" x14ac:dyDescent="0.2">
      <c r="B22" s="17"/>
      <c r="C22" s="1">
        <v>4</v>
      </c>
      <c r="D22" s="264" t="str">
        <f>IF(E22="","",VLOOKUP(E22,'SWV gegevens'!$B$2:$C$78,2))</f>
        <v>RiBA</v>
      </c>
      <c r="E22" s="254" t="str">
        <f>IF(VLOOKUP($G$8&amp;IF($C22&lt;10,"0","")&amp;$C22,kijkglazen!$A$4:$U$508,1)=$G$8&amp;IF($C22&lt;10,"0","")&amp;$C22,VLOOKUP($G$8&amp;IF($C22&lt;10,"0","")&amp;$C22,kijkglazen!$A$4:$U$508,4),"")</f>
        <v>PO2805</v>
      </c>
      <c r="F22" s="40"/>
      <c r="G22" s="254">
        <f>IF(VLOOKUP($G$8&amp;IF($C22&lt;10,"0","")&amp;$C22,kijkglazen!$A$4:$U$508,1)=$G$8&amp;IF($C22&lt;10,"0","")&amp;$C22,VLOOKUP($G$8&amp;IF($C22&lt;10,"0","")&amp;$C22,kijkglazen!$A$4:$U$508,5),0)</f>
        <v>0</v>
      </c>
      <c r="H22" s="254">
        <f>IF(VLOOKUP($G$8&amp;IF($C22&lt;10,"0","")&amp;$C22,kijkglazen!$A$4:$U$508,1)=$G$8&amp;IF($C22&lt;10,"0","")&amp;$C22,VLOOKUP($G$8&amp;IF($C22&lt;10,"0","")&amp;$C22,kijkglazen!$A$4:$U$508,6),0)</f>
        <v>0</v>
      </c>
      <c r="I22" s="254">
        <f>IF(VLOOKUP($G$8&amp;IF($C22&lt;10,"0","")&amp;$C22,kijkglazen!$A$4:$U$508,1)=$G$8&amp;IF($C22&lt;10,"0","")&amp;$C22,VLOOKUP($G$8&amp;IF($C22&lt;10,"0","")&amp;$C22,kijkglazen!$A$4:$U$508,7),0)</f>
        <v>0</v>
      </c>
      <c r="J22" s="254">
        <f t="shared" si="0"/>
        <v>0</v>
      </c>
      <c r="K22" s="39"/>
      <c r="L22" s="254">
        <f>IF(VLOOKUP($G$8&amp;IF($C22&lt;10,"0","")&amp;$C22,kijkglazen!$A$4:$U$508,1)=$G$8&amp;IF($C22&lt;10,"0","")&amp;$C22,VLOOKUP($G$8&amp;IF($C22&lt;10,"0","")&amp;$C22,kijkglazen!$A$4:$U$508,9),0)</f>
        <v>0</v>
      </c>
      <c r="M22" s="254">
        <f>IF(VLOOKUP($G$8&amp;IF($C22&lt;10,"0","")&amp;$C22,kijkglazen!$A$4:$U$508,1)=$G$8&amp;IF($C22&lt;10,"0","")&amp;$C22,VLOOKUP($G$8&amp;IF($C22&lt;10,"0","")&amp;$C22,kijkglazen!$A$4:$U$508,10),0)</f>
        <v>0</v>
      </c>
      <c r="N22" s="254">
        <f>IF(VLOOKUP($G$8&amp;IF($C22&lt;10,"0","")&amp;$C22,kijkglazen!$A$4:$U$508,1)=$G$8&amp;IF($C22&lt;10,"0","")&amp;$C22,VLOOKUP($G$8&amp;IF($C22&lt;10,"0","")&amp;$C22,kijkglazen!$A$4:$U$508,11),0)</f>
        <v>0</v>
      </c>
      <c r="O22" s="254">
        <f t="shared" si="1"/>
        <v>0</v>
      </c>
      <c r="P22" s="260">
        <f>IF(VLOOKUP($G$8&amp;IF($C22&lt;10,"0","")&amp;$C22,kijkglazen!$A$4:$U$508,1)=$G$8&amp;IF($C22&lt;10,"0","")&amp;$C22,VLOOKUP($G$8&amp;IF($C22&lt;10,"0","")&amp;$C22,kijkglazen!$A$4:$U$508,21),0)</f>
        <v>1</v>
      </c>
      <c r="Q22" s="78" t="s">
        <v>55</v>
      </c>
      <c r="R22" s="255">
        <f>IF(Q22="nee",0,(J22-O22)*(tab!$C$20*tab!$C$8+tab!$D$24))</f>
        <v>0</v>
      </c>
      <c r="S22" s="255">
        <f>IF(AND(J22=0,O22=0),0,(G22-L22)*tab!$E$30+(H22-M22)*tab!$F$30+(I22-N22)*tab!$G$30)</f>
        <v>0</v>
      </c>
      <c r="T22" s="255">
        <f t="shared" si="2"/>
        <v>0</v>
      </c>
      <c r="U22" s="78" t="s">
        <v>55</v>
      </c>
      <c r="V22" s="255">
        <f>IF(U22="nee",0,(J22-O22)*(tab!$C$44))</f>
        <v>0</v>
      </c>
      <c r="W22" s="255">
        <f>IF(U22="nee",0,IF(AND(J22=0,O22=0),0,(G22-L22)*tab!$G$44+(H22-M22)*tab!$H$44+(I22-N22)*tab!$I$44))</f>
        <v>0</v>
      </c>
      <c r="X22" s="255">
        <f t="shared" si="3"/>
        <v>0</v>
      </c>
      <c r="Y22" s="3"/>
      <c r="Z22" s="19"/>
    </row>
    <row r="23" spans="2:26" ht="12" customHeight="1" x14ac:dyDescent="0.2">
      <c r="B23" s="17"/>
      <c r="C23" s="1">
        <v>5</v>
      </c>
      <c r="D23" s="264" t="str">
        <f>IF(E23="","",VLOOKUP(E23,'SWV gegevens'!$B$2:$C$78,2))</f>
        <v>Samenwerkingsverband Passend Primair Onderwijs Rotterdam</v>
      </c>
      <c r="E23" s="254" t="str">
        <f>IF(VLOOKUP($G$8&amp;IF($C23&lt;10,"0","")&amp;$C23,kijkglazen!$A$4:$U$508,1)=$G$8&amp;IF($C23&lt;10,"0","")&amp;$C23,VLOOKUP($G$8&amp;IF($C23&lt;10,"0","")&amp;$C23,kijkglazen!$A$4:$U$508,4),"")</f>
        <v>PO2806</v>
      </c>
      <c r="F23" s="40"/>
      <c r="G23" s="254">
        <f>IF(VLOOKUP($G$8&amp;IF($C23&lt;10,"0","")&amp;$C23,kijkglazen!$A$4:$U$508,1)=$G$8&amp;IF($C23&lt;10,"0","")&amp;$C23,VLOOKUP($G$8&amp;IF($C23&lt;10,"0","")&amp;$C23,kijkglazen!$A$4:$U$508,5),0)</f>
        <v>2</v>
      </c>
      <c r="H23" s="254">
        <f>IF(VLOOKUP($G$8&amp;IF($C23&lt;10,"0","")&amp;$C23,kijkglazen!$A$4:$U$508,1)=$G$8&amp;IF($C23&lt;10,"0","")&amp;$C23,VLOOKUP($G$8&amp;IF($C23&lt;10,"0","")&amp;$C23,kijkglazen!$A$4:$U$508,6),0)</f>
        <v>0</v>
      </c>
      <c r="I23" s="254">
        <f>IF(VLOOKUP($G$8&amp;IF($C23&lt;10,"0","")&amp;$C23,kijkglazen!$A$4:$U$508,1)=$G$8&amp;IF($C23&lt;10,"0","")&amp;$C23,VLOOKUP($G$8&amp;IF($C23&lt;10,"0","")&amp;$C23,kijkglazen!$A$4:$U$508,7),0)</f>
        <v>0</v>
      </c>
      <c r="J23" s="254">
        <f t="shared" si="0"/>
        <v>2</v>
      </c>
      <c r="K23" s="39"/>
      <c r="L23" s="254">
        <f>IF(VLOOKUP($G$8&amp;IF($C23&lt;10,"0","")&amp;$C23,kijkglazen!$A$4:$U$508,1)=$G$8&amp;IF($C23&lt;10,"0","")&amp;$C23,VLOOKUP($G$8&amp;IF($C23&lt;10,"0","")&amp;$C23,kijkglazen!$A$4:$U$508,9),0)</f>
        <v>0</v>
      </c>
      <c r="M23" s="254">
        <f>IF(VLOOKUP($G$8&amp;IF($C23&lt;10,"0","")&amp;$C23,kijkglazen!$A$4:$U$508,1)=$G$8&amp;IF($C23&lt;10,"0","")&amp;$C23,VLOOKUP($G$8&amp;IF($C23&lt;10,"0","")&amp;$C23,kijkglazen!$A$4:$U$508,10),0)</f>
        <v>0</v>
      </c>
      <c r="N23" s="254">
        <f>IF(VLOOKUP($G$8&amp;IF($C23&lt;10,"0","")&amp;$C23,kijkglazen!$A$4:$U$508,1)=$G$8&amp;IF($C23&lt;10,"0","")&amp;$C23,VLOOKUP($G$8&amp;IF($C23&lt;10,"0","")&amp;$C23,kijkglazen!$A$4:$U$508,11),0)</f>
        <v>0</v>
      </c>
      <c r="O23" s="254">
        <f t="shared" si="1"/>
        <v>0</v>
      </c>
      <c r="P23" s="260">
        <f>IF(VLOOKUP($G$8&amp;IF($C23&lt;10,"0","")&amp;$C23,kijkglazen!$A$4:$U$508,1)=$G$8&amp;IF($C23&lt;10,"0","")&amp;$C23,VLOOKUP($G$8&amp;IF($C23&lt;10,"0","")&amp;$C23,kijkglazen!$A$4:$U$508,21),0)</f>
        <v>1</v>
      </c>
      <c r="Q23" s="78" t="s">
        <v>55</v>
      </c>
      <c r="R23" s="255">
        <f>IF(Q23="nee",0,(J23-O23)*(tab!$C$20*tab!$C$8+tab!$D$24))</f>
        <v>7871.3097699999998</v>
      </c>
      <c r="S23" s="255">
        <f>IF(AND(J23=0,O23=0),0,(G23-L23)*tab!$E$30+(H23-M23)*tab!$F$30+(I23-N23)*tab!$G$30)</f>
        <v>17540.178742</v>
      </c>
      <c r="T23" s="255">
        <f t="shared" si="2"/>
        <v>25411.488512</v>
      </c>
      <c r="U23" s="78" t="s">
        <v>55</v>
      </c>
      <c r="V23" s="255">
        <f>IF(U23="nee",0,(J23-O23)*(tab!$C$44))</f>
        <v>1278.8599999999999</v>
      </c>
      <c r="W23" s="255">
        <f>IF(U23="nee",0,IF(AND(J23=0,O23=0),0,(G23-L23)*tab!$G$44+(H23-M23)*tab!$H$44+(I23-N23)*tab!$I$44))</f>
        <v>1404.52</v>
      </c>
      <c r="X23" s="255">
        <f t="shared" si="3"/>
        <v>2683.38</v>
      </c>
      <c r="Y23" s="3"/>
      <c r="Z23" s="19"/>
    </row>
    <row r="24" spans="2:26" ht="12" customHeight="1" x14ac:dyDescent="0.2">
      <c r="B24" s="17"/>
      <c r="C24" s="1">
        <v>6</v>
      </c>
      <c r="D24" s="264" t="str">
        <f>IF(E24="","",VLOOKUP(E24,'SWV gegevens'!$B$2:$C$78,2))</f>
        <v>Stg. SWV Schiedam, Vlaardingen, Maassluis onderwijs dat past</v>
      </c>
      <c r="E24" s="254" t="str">
        <f>IF(VLOOKUP($G$8&amp;IF($C24&lt;10,"0","")&amp;$C24,kijkglazen!$A$4:$U$508,1)=$G$8&amp;IF($C24&lt;10,"0","")&amp;$C24,VLOOKUP($G$8&amp;IF($C24&lt;10,"0","")&amp;$C24,kijkglazen!$A$4:$U$508,4),"")</f>
        <v>PO2807</v>
      </c>
      <c r="F24" s="40"/>
      <c r="G24" s="254">
        <f>IF(VLOOKUP($G$8&amp;IF($C24&lt;10,"0","")&amp;$C24,kijkglazen!$A$4:$U$508,1)=$G$8&amp;IF($C24&lt;10,"0","")&amp;$C24,VLOOKUP($G$8&amp;IF($C24&lt;10,"0","")&amp;$C24,kijkglazen!$A$4:$U$508,5),0)</f>
        <v>0</v>
      </c>
      <c r="H24" s="254">
        <f>IF(VLOOKUP($G$8&amp;IF($C24&lt;10,"0","")&amp;$C24,kijkglazen!$A$4:$U$508,1)=$G$8&amp;IF($C24&lt;10,"0","")&amp;$C24,VLOOKUP($G$8&amp;IF($C24&lt;10,"0","")&amp;$C24,kijkglazen!$A$4:$U$508,6),0)</f>
        <v>0</v>
      </c>
      <c r="I24" s="254">
        <f>IF(VLOOKUP($G$8&amp;IF($C24&lt;10,"0","")&amp;$C24,kijkglazen!$A$4:$U$508,1)=$G$8&amp;IF($C24&lt;10,"0","")&amp;$C24,VLOOKUP($G$8&amp;IF($C24&lt;10,"0","")&amp;$C24,kijkglazen!$A$4:$U$508,7),0)</f>
        <v>0</v>
      </c>
      <c r="J24" s="254">
        <f t="shared" si="0"/>
        <v>0</v>
      </c>
      <c r="K24" s="39"/>
      <c r="L24" s="254">
        <f>IF(VLOOKUP($G$8&amp;IF($C24&lt;10,"0","")&amp;$C24,kijkglazen!$A$4:$U$508,1)=$G$8&amp;IF($C24&lt;10,"0","")&amp;$C24,VLOOKUP($G$8&amp;IF($C24&lt;10,"0","")&amp;$C24,kijkglazen!$A$4:$U$508,9),0)</f>
        <v>0</v>
      </c>
      <c r="M24" s="254">
        <f>IF(VLOOKUP($G$8&amp;IF($C24&lt;10,"0","")&amp;$C24,kijkglazen!$A$4:$U$508,1)=$G$8&amp;IF($C24&lt;10,"0","")&amp;$C24,VLOOKUP($G$8&amp;IF($C24&lt;10,"0","")&amp;$C24,kijkglazen!$A$4:$U$508,10),0)</f>
        <v>0</v>
      </c>
      <c r="N24" s="254">
        <f>IF(VLOOKUP($G$8&amp;IF($C24&lt;10,"0","")&amp;$C24,kijkglazen!$A$4:$U$508,1)=$G$8&amp;IF($C24&lt;10,"0","")&amp;$C24,VLOOKUP($G$8&amp;IF($C24&lt;10,"0","")&amp;$C24,kijkglazen!$A$4:$U$508,11),0)</f>
        <v>0</v>
      </c>
      <c r="O24" s="254">
        <f t="shared" si="1"/>
        <v>0</v>
      </c>
      <c r="P24" s="260">
        <f>IF(VLOOKUP($G$8&amp;IF($C24&lt;10,"0","")&amp;$C24,kijkglazen!$A$4:$U$508,1)=$G$8&amp;IF($C24&lt;10,"0","")&amp;$C24,VLOOKUP($G$8&amp;IF($C24&lt;10,"0","")&amp;$C24,kijkglazen!$A$4:$U$508,21),0)</f>
        <v>0</v>
      </c>
      <c r="Q24" s="78" t="s">
        <v>55</v>
      </c>
      <c r="R24" s="255">
        <f>IF(Q24="nee",0,(J24-O24)*(tab!$C$20*tab!$C$8+tab!$D$24))</f>
        <v>0</v>
      </c>
      <c r="S24" s="255">
        <f>IF(AND(J24=0,O24=0),0,(G24-L24)*tab!$E$30+(H24-M24)*tab!$F$30+(I24-N24)*tab!$G$30)</f>
        <v>0</v>
      </c>
      <c r="T24" s="255">
        <f t="shared" si="2"/>
        <v>0</v>
      </c>
      <c r="U24" s="78" t="s">
        <v>55</v>
      </c>
      <c r="V24" s="255">
        <f>IF(U24="nee",0,(J24-O24)*(tab!$C$44))</f>
        <v>0</v>
      </c>
      <c r="W24" s="255">
        <f>IF(U24="nee",0,IF(AND(J24=0,O24=0),0,(G24-L24)*tab!$G$44+(H24-M24)*tab!$H$44+(I24-N24)*tab!$I$44))</f>
        <v>0</v>
      </c>
      <c r="X24" s="255">
        <f t="shared" si="3"/>
        <v>0</v>
      </c>
      <c r="Y24" s="3"/>
      <c r="Z24" s="19"/>
    </row>
    <row r="25" spans="2:26" ht="12" customHeight="1" x14ac:dyDescent="0.2">
      <c r="B25" s="17"/>
      <c r="C25" s="1">
        <v>7</v>
      </c>
      <c r="D25" s="264" t="str">
        <f>IF(E25="","",VLOOKUP(E25,'SWV gegevens'!$B$2:$C$78,2))</f>
        <v>Stg. Samenwerkingsverband Pas. Ond. Voorne-Putten/Rozenburg Prim. Ond</v>
      </c>
      <c r="E25" s="254" t="str">
        <f>IF(VLOOKUP($G$8&amp;IF($C25&lt;10,"0","")&amp;$C25,kijkglazen!$A$4:$U$508,1)=$G$8&amp;IF($C25&lt;10,"0","")&amp;$C25,VLOOKUP($G$8&amp;IF($C25&lt;10,"0","")&amp;$C25,kijkglazen!$A$4:$U$508,4),"")</f>
        <v>PO2808</v>
      </c>
      <c r="F25" s="40"/>
      <c r="G25" s="254">
        <f>IF(VLOOKUP($G$8&amp;IF($C25&lt;10,"0","")&amp;$C25,kijkglazen!$A$4:$U$508,1)=$G$8&amp;IF($C25&lt;10,"0","")&amp;$C25,VLOOKUP($G$8&amp;IF($C25&lt;10,"0","")&amp;$C25,kijkglazen!$A$4:$U$508,5),0)</f>
        <v>0</v>
      </c>
      <c r="H25" s="254">
        <f>IF(VLOOKUP($G$8&amp;IF($C25&lt;10,"0","")&amp;$C25,kijkglazen!$A$4:$U$508,1)=$G$8&amp;IF($C25&lt;10,"0","")&amp;$C25,VLOOKUP($G$8&amp;IF($C25&lt;10,"0","")&amp;$C25,kijkglazen!$A$4:$U$508,6),0)</f>
        <v>0</v>
      </c>
      <c r="I25" s="254">
        <f>IF(VLOOKUP($G$8&amp;IF($C25&lt;10,"0","")&amp;$C25,kijkglazen!$A$4:$U$508,1)=$G$8&amp;IF($C25&lt;10,"0","")&amp;$C25,VLOOKUP($G$8&amp;IF($C25&lt;10,"0","")&amp;$C25,kijkglazen!$A$4:$U$508,7),0)</f>
        <v>0</v>
      </c>
      <c r="J25" s="254">
        <f t="shared" si="0"/>
        <v>0</v>
      </c>
      <c r="K25" s="39"/>
      <c r="L25" s="254">
        <f>IF(VLOOKUP($G$8&amp;IF($C25&lt;10,"0","")&amp;$C25,kijkglazen!$A$4:$U$508,1)=$G$8&amp;IF($C25&lt;10,"0","")&amp;$C25,VLOOKUP($G$8&amp;IF($C25&lt;10,"0","")&amp;$C25,kijkglazen!$A$4:$U$508,9),0)</f>
        <v>0</v>
      </c>
      <c r="M25" s="254">
        <f>IF(VLOOKUP($G$8&amp;IF($C25&lt;10,"0","")&amp;$C25,kijkglazen!$A$4:$U$508,1)=$G$8&amp;IF($C25&lt;10,"0","")&amp;$C25,VLOOKUP($G$8&amp;IF($C25&lt;10,"0","")&amp;$C25,kijkglazen!$A$4:$U$508,10),0)</f>
        <v>0</v>
      </c>
      <c r="N25" s="254">
        <f>IF(VLOOKUP($G$8&amp;IF($C25&lt;10,"0","")&amp;$C25,kijkglazen!$A$4:$U$508,1)=$G$8&amp;IF($C25&lt;10,"0","")&amp;$C25,VLOOKUP($G$8&amp;IF($C25&lt;10,"0","")&amp;$C25,kijkglazen!$A$4:$U$508,11),0)</f>
        <v>0</v>
      </c>
      <c r="O25" s="254">
        <f t="shared" si="1"/>
        <v>0</v>
      </c>
      <c r="P25" s="260">
        <f>IF(VLOOKUP($G$8&amp;IF($C25&lt;10,"0","")&amp;$C25,kijkglazen!$A$4:$U$508,1)=$G$8&amp;IF($C25&lt;10,"0","")&amp;$C25,VLOOKUP($G$8&amp;IF($C25&lt;10,"0","")&amp;$C25,kijkglazen!$A$4:$U$508,21),0)</f>
        <v>1</v>
      </c>
      <c r="Q25" s="78" t="s">
        <v>55</v>
      </c>
      <c r="R25" s="255">
        <f>IF(Q25="nee",0,(J25-O25)*(tab!$C$20*tab!$C$8+tab!$D$24))</f>
        <v>0</v>
      </c>
      <c r="S25" s="255">
        <f>IF(AND(J25=0,O25=0),0,(G25-L25)*tab!$E$30+(H25-M25)*tab!$F$30+(I25-N25)*tab!$G$30)</f>
        <v>0</v>
      </c>
      <c r="T25" s="255">
        <f t="shared" si="2"/>
        <v>0</v>
      </c>
      <c r="U25" s="78" t="s">
        <v>55</v>
      </c>
      <c r="V25" s="255">
        <f>IF(U25="nee",0,(J25-O25)*(tab!$C$44))</f>
        <v>0</v>
      </c>
      <c r="W25" s="255">
        <f>IF(U25="nee",0,IF(AND(J25=0,O25=0),0,(G25-L25)*tab!$G$44+(H25-M25)*tab!$H$44+(I25-N25)*tab!$I$44))</f>
        <v>0</v>
      </c>
      <c r="X25" s="255">
        <f t="shared" si="3"/>
        <v>0</v>
      </c>
      <c r="Y25" s="3"/>
      <c r="Z25" s="19"/>
    </row>
    <row r="26" spans="2:26" ht="12" customHeight="1" x14ac:dyDescent="0.2">
      <c r="B26" s="17"/>
      <c r="C26" s="1">
        <v>8</v>
      </c>
      <c r="D26" s="264" t="str">
        <f>IF(E26="","",VLOOKUP(E26,'SWV gegevens'!$B$2:$C$78,2))</f>
        <v>Stichting Samenwerkingsverband PO Duin- en Bollenstreek</v>
      </c>
      <c r="E26" s="254" t="str">
        <f>IF(VLOOKUP($G$8&amp;IF($C26&lt;10,"0","")&amp;$C26,kijkglazen!$A$4:$U$508,1)=$G$8&amp;IF($C26&lt;10,"0","")&amp;$C26,VLOOKUP($G$8&amp;IF($C26&lt;10,"0","")&amp;$C26,kijkglazen!$A$4:$U$508,4),"")</f>
        <v>PO2812</v>
      </c>
      <c r="F26" s="40"/>
      <c r="G26" s="254">
        <f>IF(VLOOKUP($G$8&amp;IF($C26&lt;10,"0","")&amp;$C26,kijkglazen!$A$4:$U$508,1)=$G$8&amp;IF($C26&lt;10,"0","")&amp;$C26,VLOOKUP($G$8&amp;IF($C26&lt;10,"0","")&amp;$C26,kijkglazen!$A$4:$U$508,5),0)</f>
        <v>0</v>
      </c>
      <c r="H26" s="254">
        <f>IF(VLOOKUP($G$8&amp;IF($C26&lt;10,"0","")&amp;$C26,kijkglazen!$A$4:$U$508,1)=$G$8&amp;IF($C26&lt;10,"0","")&amp;$C26,VLOOKUP($G$8&amp;IF($C26&lt;10,"0","")&amp;$C26,kijkglazen!$A$4:$U$508,6),0)</f>
        <v>0</v>
      </c>
      <c r="I26" s="254">
        <f>IF(VLOOKUP($G$8&amp;IF($C26&lt;10,"0","")&amp;$C26,kijkglazen!$A$4:$U$508,1)=$G$8&amp;IF($C26&lt;10,"0","")&amp;$C26,VLOOKUP($G$8&amp;IF($C26&lt;10,"0","")&amp;$C26,kijkglazen!$A$4:$U$508,7),0)</f>
        <v>0</v>
      </c>
      <c r="J26" s="254">
        <f t="shared" si="0"/>
        <v>0</v>
      </c>
      <c r="K26" s="39"/>
      <c r="L26" s="254">
        <f>IF(VLOOKUP($G$8&amp;IF($C26&lt;10,"0","")&amp;$C26,kijkglazen!$A$4:$U$508,1)=$G$8&amp;IF($C26&lt;10,"0","")&amp;$C26,VLOOKUP($G$8&amp;IF($C26&lt;10,"0","")&amp;$C26,kijkglazen!$A$4:$U$508,9),0)</f>
        <v>0</v>
      </c>
      <c r="M26" s="254">
        <f>IF(VLOOKUP($G$8&amp;IF($C26&lt;10,"0","")&amp;$C26,kijkglazen!$A$4:$U$508,1)=$G$8&amp;IF($C26&lt;10,"0","")&amp;$C26,VLOOKUP($G$8&amp;IF($C26&lt;10,"0","")&amp;$C26,kijkglazen!$A$4:$U$508,10),0)</f>
        <v>0</v>
      </c>
      <c r="N26" s="254">
        <f>IF(VLOOKUP($G$8&amp;IF($C26&lt;10,"0","")&amp;$C26,kijkglazen!$A$4:$U$508,1)=$G$8&amp;IF($C26&lt;10,"0","")&amp;$C26,VLOOKUP($G$8&amp;IF($C26&lt;10,"0","")&amp;$C26,kijkglazen!$A$4:$U$508,11),0)</f>
        <v>0</v>
      </c>
      <c r="O26" s="254">
        <f t="shared" si="1"/>
        <v>0</v>
      </c>
      <c r="P26" s="260">
        <f>IF(VLOOKUP($G$8&amp;IF($C26&lt;10,"0","")&amp;$C26,kijkglazen!$A$4:$U$508,1)=$G$8&amp;IF($C26&lt;10,"0","")&amp;$C26,VLOOKUP($G$8&amp;IF($C26&lt;10,"0","")&amp;$C26,kijkglazen!$A$4:$U$508,21),0)</f>
        <v>0</v>
      </c>
      <c r="Q26" s="78" t="s">
        <v>55</v>
      </c>
      <c r="R26" s="255">
        <f>IF(Q26="nee",0,(J26-O26)*(tab!$C$20*tab!$C$8+tab!$D$24))</f>
        <v>0</v>
      </c>
      <c r="S26" s="255">
        <f>IF(AND(J26=0,O26=0),0,(G26-L26)*tab!$E$30+(H26-M26)*tab!$F$30+(I26-N26)*tab!$G$30)</f>
        <v>0</v>
      </c>
      <c r="T26" s="255">
        <f t="shared" si="2"/>
        <v>0</v>
      </c>
      <c r="U26" s="78" t="s">
        <v>55</v>
      </c>
      <c r="V26" s="255">
        <f>IF(U26="nee",0,(J26-O26)*(tab!$C$44))</f>
        <v>0</v>
      </c>
      <c r="W26" s="255">
        <f>IF(U26="nee",0,IF(AND(J26=0,O26=0),0,(G26-L26)*tab!$G$44+(H26-M26)*tab!$H$44+(I26-N26)*tab!$I$44))</f>
        <v>0</v>
      </c>
      <c r="X26" s="255">
        <f t="shared" si="3"/>
        <v>0</v>
      </c>
      <c r="Y26" s="3"/>
      <c r="Z26" s="19"/>
    </row>
    <row r="27" spans="2:26" ht="12" customHeight="1" x14ac:dyDescent="0.2">
      <c r="B27" s="17"/>
      <c r="C27" s="1">
        <v>9</v>
      </c>
      <c r="D27" s="264" t="str">
        <f>IF(E27="","",VLOOKUP(E27,'SWV gegevens'!$B$2:$C$78,2))</f>
        <v>Stichting SWV Passend Onderwijs Rijnstreek</v>
      </c>
      <c r="E27" s="254" t="str">
        <f>IF(VLOOKUP($G$8&amp;IF($C27&lt;10,"0","")&amp;$C27,kijkglazen!$A$4:$U$508,1)=$G$8&amp;IF($C27&lt;10,"0","")&amp;$C27,VLOOKUP($G$8&amp;IF($C27&lt;10,"0","")&amp;$C27,kijkglazen!$A$4:$U$508,4),"")</f>
        <v>PO2813</v>
      </c>
      <c r="F27" s="40"/>
      <c r="G27" s="254">
        <f>IF(VLOOKUP($G$8&amp;IF($C27&lt;10,"0","")&amp;$C27,kijkglazen!$A$4:$U$508,1)=$G$8&amp;IF($C27&lt;10,"0","")&amp;$C27,VLOOKUP($G$8&amp;IF($C27&lt;10,"0","")&amp;$C27,kijkglazen!$A$4:$U$508,5),0)</f>
        <v>0</v>
      </c>
      <c r="H27" s="254">
        <f>IF(VLOOKUP($G$8&amp;IF($C27&lt;10,"0","")&amp;$C27,kijkglazen!$A$4:$U$508,1)=$G$8&amp;IF($C27&lt;10,"0","")&amp;$C27,VLOOKUP($G$8&amp;IF($C27&lt;10,"0","")&amp;$C27,kijkglazen!$A$4:$U$508,6),0)</f>
        <v>0</v>
      </c>
      <c r="I27" s="254">
        <f>IF(VLOOKUP($G$8&amp;IF($C27&lt;10,"0","")&amp;$C27,kijkglazen!$A$4:$U$508,1)=$G$8&amp;IF($C27&lt;10,"0","")&amp;$C27,VLOOKUP($G$8&amp;IF($C27&lt;10,"0","")&amp;$C27,kijkglazen!$A$4:$U$508,7),0)</f>
        <v>0</v>
      </c>
      <c r="J27" s="254">
        <f t="shared" si="0"/>
        <v>0</v>
      </c>
      <c r="K27" s="39"/>
      <c r="L27" s="254">
        <f>IF(VLOOKUP($G$8&amp;IF($C27&lt;10,"0","")&amp;$C27,kijkglazen!$A$4:$U$508,1)=$G$8&amp;IF($C27&lt;10,"0","")&amp;$C27,VLOOKUP($G$8&amp;IF($C27&lt;10,"0","")&amp;$C27,kijkglazen!$A$4:$U$508,9),0)</f>
        <v>0</v>
      </c>
      <c r="M27" s="254">
        <f>IF(VLOOKUP($G$8&amp;IF($C27&lt;10,"0","")&amp;$C27,kijkglazen!$A$4:$U$508,1)=$G$8&amp;IF($C27&lt;10,"0","")&amp;$C27,VLOOKUP($G$8&amp;IF($C27&lt;10,"0","")&amp;$C27,kijkglazen!$A$4:$U$508,10),0)</f>
        <v>0</v>
      </c>
      <c r="N27" s="254">
        <f>IF(VLOOKUP($G$8&amp;IF($C27&lt;10,"0","")&amp;$C27,kijkglazen!$A$4:$U$508,1)=$G$8&amp;IF($C27&lt;10,"0","")&amp;$C27,VLOOKUP($G$8&amp;IF($C27&lt;10,"0","")&amp;$C27,kijkglazen!$A$4:$U$508,11),0)</f>
        <v>0</v>
      </c>
      <c r="O27" s="254">
        <f t="shared" si="1"/>
        <v>0</v>
      </c>
      <c r="P27" s="260">
        <f>IF(VLOOKUP($G$8&amp;IF($C27&lt;10,"0","")&amp;$C27,kijkglazen!$A$4:$U$508,1)=$G$8&amp;IF($C27&lt;10,"0","")&amp;$C27,VLOOKUP($G$8&amp;IF($C27&lt;10,"0","")&amp;$C27,kijkglazen!$A$4:$U$508,21),0)</f>
        <v>1</v>
      </c>
      <c r="Q27" s="78" t="s">
        <v>55</v>
      </c>
      <c r="R27" s="255">
        <f>IF(Q27="nee",0,(J27-O27)*(tab!$C$20*tab!$C$8+tab!$D$24))</f>
        <v>0</v>
      </c>
      <c r="S27" s="255">
        <f>IF(AND(J27=0,O27=0),0,(G27-L27)*tab!$E$30+(H27-M27)*tab!$F$30+(I27-N27)*tab!$G$30)</f>
        <v>0</v>
      </c>
      <c r="T27" s="255">
        <f t="shared" si="2"/>
        <v>0</v>
      </c>
      <c r="U27" s="78" t="s">
        <v>55</v>
      </c>
      <c r="V27" s="255">
        <f>IF(U27="nee",0,(J27-O27)*(tab!$C$44))</f>
        <v>0</v>
      </c>
      <c r="W27" s="255">
        <f>IF(U27="nee",0,IF(AND(J27=0,O27=0),0,(G27-L27)*tab!$G$44+(H27-M27)*tab!$H$44+(I27-N27)*tab!$I$44))</f>
        <v>0</v>
      </c>
      <c r="X27" s="255">
        <f t="shared" si="3"/>
        <v>0</v>
      </c>
      <c r="Y27" s="3"/>
      <c r="Z27" s="19"/>
    </row>
    <row r="28" spans="2:26" ht="12" customHeight="1" x14ac:dyDescent="0.2">
      <c r="B28" s="17"/>
      <c r="C28" s="1">
        <v>10</v>
      </c>
      <c r="D28" s="264" t="str">
        <f>IF(E28="","",VLOOKUP(E28,'SWV gegevens'!$B$2:$C$78,2))</f>
        <v>St Samenwerkingsverband PO Midden Holland</v>
      </c>
      <c r="E28" s="254" t="str">
        <f>IF(VLOOKUP($G$8&amp;IF($C28&lt;10,"0","")&amp;$C28,kijkglazen!$A$4:$U$508,1)=$G$8&amp;IF($C28&lt;10,"0","")&amp;$C28,VLOOKUP($G$8&amp;IF($C28&lt;10,"0","")&amp;$C28,kijkglazen!$A$4:$U$508,4),"")</f>
        <v>PO2814</v>
      </c>
      <c r="F28" s="40"/>
      <c r="G28" s="254">
        <f>IF(VLOOKUP($G$8&amp;IF($C28&lt;10,"0","")&amp;$C28,kijkglazen!$A$4:$U$508,1)=$G$8&amp;IF($C28&lt;10,"0","")&amp;$C28,VLOOKUP($G$8&amp;IF($C28&lt;10,"0","")&amp;$C28,kijkglazen!$A$4:$U$508,5),0)</f>
        <v>0</v>
      </c>
      <c r="H28" s="254">
        <f>IF(VLOOKUP($G$8&amp;IF($C28&lt;10,"0","")&amp;$C28,kijkglazen!$A$4:$U$508,1)=$G$8&amp;IF($C28&lt;10,"0","")&amp;$C28,VLOOKUP($G$8&amp;IF($C28&lt;10,"0","")&amp;$C28,kijkglazen!$A$4:$U$508,6),0)</f>
        <v>0</v>
      </c>
      <c r="I28" s="254">
        <f>IF(VLOOKUP($G$8&amp;IF($C28&lt;10,"0","")&amp;$C28,kijkglazen!$A$4:$U$508,1)=$G$8&amp;IF($C28&lt;10,"0","")&amp;$C28,VLOOKUP($G$8&amp;IF($C28&lt;10,"0","")&amp;$C28,kijkglazen!$A$4:$U$508,7),0)</f>
        <v>0</v>
      </c>
      <c r="J28" s="254">
        <f t="shared" si="0"/>
        <v>0</v>
      </c>
      <c r="K28" s="39"/>
      <c r="L28" s="254">
        <f>IF(VLOOKUP($G$8&amp;IF($C28&lt;10,"0","")&amp;$C28,kijkglazen!$A$4:$U$508,1)=$G$8&amp;IF($C28&lt;10,"0","")&amp;$C28,VLOOKUP($G$8&amp;IF($C28&lt;10,"0","")&amp;$C28,kijkglazen!$A$4:$U$508,9),0)</f>
        <v>0</v>
      </c>
      <c r="M28" s="254">
        <f>IF(VLOOKUP($G$8&amp;IF($C28&lt;10,"0","")&amp;$C28,kijkglazen!$A$4:$U$508,1)=$G$8&amp;IF($C28&lt;10,"0","")&amp;$C28,VLOOKUP($G$8&amp;IF($C28&lt;10,"0","")&amp;$C28,kijkglazen!$A$4:$U$508,10),0)</f>
        <v>0</v>
      </c>
      <c r="N28" s="254">
        <f>IF(VLOOKUP($G$8&amp;IF($C28&lt;10,"0","")&amp;$C28,kijkglazen!$A$4:$U$508,1)=$G$8&amp;IF($C28&lt;10,"0","")&amp;$C28,VLOOKUP($G$8&amp;IF($C28&lt;10,"0","")&amp;$C28,kijkglazen!$A$4:$U$508,11),0)</f>
        <v>0</v>
      </c>
      <c r="O28" s="254">
        <f t="shared" si="1"/>
        <v>0</v>
      </c>
      <c r="P28" s="260">
        <f>IF(VLOOKUP($G$8&amp;IF($C28&lt;10,"0","")&amp;$C28,kijkglazen!$A$4:$U$508,1)=$G$8&amp;IF($C28&lt;10,"0","")&amp;$C28,VLOOKUP($G$8&amp;IF($C28&lt;10,"0","")&amp;$C28,kijkglazen!$A$4:$U$508,21),0)</f>
        <v>1</v>
      </c>
      <c r="Q28" s="78" t="s">
        <v>55</v>
      </c>
      <c r="R28" s="255">
        <f>IF(Q28="nee",0,(J28-O28)*(tab!$C$20*tab!$C$8+tab!$D$24))</f>
        <v>0</v>
      </c>
      <c r="S28" s="255">
        <f>IF(AND(J28=0,O28=0),0,(G28-L28)*tab!$E$30+(H28-M28)*tab!$F$30+(I28-N28)*tab!$G$30)</f>
        <v>0</v>
      </c>
      <c r="T28" s="255">
        <f t="shared" si="2"/>
        <v>0</v>
      </c>
      <c r="U28" s="78" t="s">
        <v>55</v>
      </c>
      <c r="V28" s="255">
        <f>IF(U28="nee",0,(J28-O28)*(tab!$C$44))</f>
        <v>0</v>
      </c>
      <c r="W28" s="255">
        <f>IF(U28="nee",0,IF(AND(J28=0,O28=0),0,(G28-L28)*tab!$G$44+(H28-M28)*tab!$H$44+(I28-N28)*tab!$I$44))</f>
        <v>0</v>
      </c>
      <c r="X28" s="255">
        <f t="shared" si="3"/>
        <v>0</v>
      </c>
      <c r="Y28" s="3"/>
      <c r="Z28" s="19"/>
    </row>
    <row r="29" spans="2:26" ht="12" customHeight="1" x14ac:dyDescent="0.2">
      <c r="B29" s="17"/>
      <c r="C29" s="1">
        <v>11</v>
      </c>
      <c r="D29" s="264" t="str">
        <f>IF(E29="","",VLOOKUP(E29,'SWV gegevens'!$B$2:$C$78,2))</f>
        <v>Stg. SWV passend primair onderwijs Aan Den IJssel</v>
      </c>
      <c r="E29" s="254" t="str">
        <f>IF(VLOOKUP($G$8&amp;IF($C29&lt;10,"0","")&amp;$C29,kijkglazen!$A$4:$U$508,1)=$G$8&amp;IF($C29&lt;10,"0","")&amp;$C29,VLOOKUP($G$8&amp;IF($C29&lt;10,"0","")&amp;$C29,kijkglazen!$A$4:$U$508,4),"")</f>
        <v>PO2818</v>
      </c>
      <c r="F29" s="40"/>
      <c r="G29" s="254">
        <f>IF(VLOOKUP($G$8&amp;IF($C29&lt;10,"0","")&amp;$C29,kijkglazen!$A$4:$U$508,1)=$G$8&amp;IF($C29&lt;10,"0","")&amp;$C29,VLOOKUP($G$8&amp;IF($C29&lt;10,"0","")&amp;$C29,kijkglazen!$A$4:$U$508,5),0)</f>
        <v>0</v>
      </c>
      <c r="H29" s="254">
        <f>IF(VLOOKUP($G$8&amp;IF($C29&lt;10,"0","")&amp;$C29,kijkglazen!$A$4:$U$508,1)=$G$8&amp;IF($C29&lt;10,"0","")&amp;$C29,VLOOKUP($G$8&amp;IF($C29&lt;10,"0","")&amp;$C29,kijkglazen!$A$4:$U$508,6),0)</f>
        <v>0</v>
      </c>
      <c r="I29" s="254">
        <f>IF(VLOOKUP($G$8&amp;IF($C29&lt;10,"0","")&amp;$C29,kijkglazen!$A$4:$U$508,1)=$G$8&amp;IF($C29&lt;10,"0","")&amp;$C29,VLOOKUP($G$8&amp;IF($C29&lt;10,"0","")&amp;$C29,kijkglazen!$A$4:$U$508,7),0)</f>
        <v>0</v>
      </c>
      <c r="J29" s="254">
        <f t="shared" si="0"/>
        <v>0</v>
      </c>
      <c r="K29" s="39"/>
      <c r="L29" s="254">
        <f>IF(VLOOKUP($G$8&amp;IF($C29&lt;10,"0","")&amp;$C29,kijkglazen!$A$4:$U$508,1)=$G$8&amp;IF($C29&lt;10,"0","")&amp;$C29,VLOOKUP($G$8&amp;IF($C29&lt;10,"0","")&amp;$C29,kijkglazen!$A$4:$U$508,9),0)</f>
        <v>0</v>
      </c>
      <c r="M29" s="254">
        <f>IF(VLOOKUP($G$8&amp;IF($C29&lt;10,"0","")&amp;$C29,kijkglazen!$A$4:$U$508,1)=$G$8&amp;IF($C29&lt;10,"0","")&amp;$C29,VLOOKUP($G$8&amp;IF($C29&lt;10,"0","")&amp;$C29,kijkglazen!$A$4:$U$508,10),0)</f>
        <v>0</v>
      </c>
      <c r="N29" s="254">
        <f>IF(VLOOKUP($G$8&amp;IF($C29&lt;10,"0","")&amp;$C29,kijkglazen!$A$4:$U$508,1)=$G$8&amp;IF($C29&lt;10,"0","")&amp;$C29,VLOOKUP($G$8&amp;IF($C29&lt;10,"0","")&amp;$C29,kijkglazen!$A$4:$U$508,11),0)</f>
        <v>0</v>
      </c>
      <c r="O29" s="254">
        <f t="shared" si="1"/>
        <v>0</v>
      </c>
      <c r="P29" s="260">
        <f>IF(VLOOKUP($G$8&amp;IF($C29&lt;10,"0","")&amp;$C29,kijkglazen!$A$4:$U$508,1)=$G$8&amp;IF($C29&lt;10,"0","")&amp;$C29,VLOOKUP($G$8&amp;IF($C29&lt;10,"0","")&amp;$C29,kijkglazen!$A$4:$U$508,21),0)</f>
        <v>1</v>
      </c>
      <c r="Q29" s="78" t="s">
        <v>55</v>
      </c>
      <c r="R29" s="255">
        <f>IF(Q29="nee",0,(J29-O29)*(tab!$C$20*tab!$C$8+tab!$D$24))</f>
        <v>0</v>
      </c>
      <c r="S29" s="255">
        <f>IF(AND(J29=0,O29=0),0,(G29-L29)*tab!$E$30+(H29-M29)*tab!$F$30+(I29-N29)*tab!$G$30)</f>
        <v>0</v>
      </c>
      <c r="T29" s="255">
        <f t="shared" si="2"/>
        <v>0</v>
      </c>
      <c r="U29" s="78" t="s">
        <v>55</v>
      </c>
      <c r="V29" s="255">
        <f>IF(U29="nee",0,(J29-O29)*(tab!$C$44))</f>
        <v>0</v>
      </c>
      <c r="W29" s="255">
        <f>IF(U29="nee",0,IF(AND(J29=0,O29=0),0,(G29-L29)*tab!$G$44+(H29-M29)*tab!$H$44+(I29-N29)*tab!$I$44))</f>
        <v>0</v>
      </c>
      <c r="X29" s="255">
        <f t="shared" si="3"/>
        <v>0</v>
      </c>
      <c r="Y29" s="3"/>
      <c r="Z29" s="19"/>
    </row>
    <row r="30" spans="2:26" ht="12" customHeight="1" x14ac:dyDescent="0.2">
      <c r="B30" s="17"/>
      <c r="C30" s="1">
        <v>12</v>
      </c>
      <c r="D30" s="264" t="str">
        <f>IF(E30="","",VLOOKUP(E30,'SWV gegevens'!$B$2:$C$78,2))</f>
        <v/>
      </c>
      <c r="E30" s="254" t="str">
        <f>IF(VLOOKUP($G$8&amp;IF($C30&lt;10,"0","")&amp;$C30,kijkglazen!$A$4:$U$508,1)=$G$8&amp;IF($C30&lt;10,"0","")&amp;$C30,VLOOKUP($G$8&amp;IF($C30&lt;10,"0","")&amp;$C30,kijkglazen!$A$4:$U$508,4),"")</f>
        <v/>
      </c>
      <c r="F30" s="40"/>
      <c r="G30" s="254">
        <f>IF(VLOOKUP($G$8&amp;IF($C30&lt;10,"0","")&amp;$C30,kijkglazen!$A$4:$U$508,1)=$G$8&amp;IF($C30&lt;10,"0","")&amp;$C30,VLOOKUP($G$8&amp;IF($C30&lt;10,"0","")&amp;$C30,kijkglazen!$A$4:$U$508,5),0)</f>
        <v>0</v>
      </c>
      <c r="H30" s="254">
        <f>IF(VLOOKUP($G$8&amp;IF($C30&lt;10,"0","")&amp;$C30,kijkglazen!$A$4:$U$508,1)=$G$8&amp;IF($C30&lt;10,"0","")&amp;$C30,VLOOKUP($G$8&amp;IF($C30&lt;10,"0","")&amp;$C30,kijkglazen!$A$4:$U$508,6),0)</f>
        <v>0</v>
      </c>
      <c r="I30" s="254">
        <f>IF(VLOOKUP($G$8&amp;IF($C30&lt;10,"0","")&amp;$C30,kijkglazen!$A$4:$U$508,1)=$G$8&amp;IF($C30&lt;10,"0","")&amp;$C30,VLOOKUP($G$8&amp;IF($C30&lt;10,"0","")&amp;$C30,kijkglazen!$A$4:$U$508,7),0)</f>
        <v>0</v>
      </c>
      <c r="J30" s="254">
        <f t="shared" si="0"/>
        <v>0</v>
      </c>
      <c r="K30" s="39"/>
      <c r="L30" s="254">
        <f>IF(VLOOKUP($G$8&amp;IF($C30&lt;10,"0","")&amp;$C30,kijkglazen!$A$4:$U$508,1)=$G$8&amp;IF($C30&lt;10,"0","")&amp;$C30,VLOOKUP($G$8&amp;IF($C30&lt;10,"0","")&amp;$C30,kijkglazen!$A$4:$U$508,9),0)</f>
        <v>0</v>
      </c>
      <c r="M30" s="254">
        <f>IF(VLOOKUP($G$8&amp;IF($C30&lt;10,"0","")&amp;$C30,kijkglazen!$A$4:$U$508,1)=$G$8&amp;IF($C30&lt;10,"0","")&amp;$C30,VLOOKUP($G$8&amp;IF($C30&lt;10,"0","")&amp;$C30,kijkglazen!$A$4:$U$508,10),0)</f>
        <v>0</v>
      </c>
      <c r="N30" s="254">
        <f>IF(VLOOKUP($G$8&amp;IF($C30&lt;10,"0","")&amp;$C30,kijkglazen!$A$4:$U$508,1)=$G$8&amp;IF($C30&lt;10,"0","")&amp;$C30,VLOOKUP($G$8&amp;IF($C30&lt;10,"0","")&amp;$C30,kijkglazen!$A$4:$U$508,11),0)</f>
        <v>0</v>
      </c>
      <c r="O30" s="254">
        <f t="shared" si="1"/>
        <v>0</v>
      </c>
      <c r="P30" s="260">
        <f>IF(VLOOKUP($G$8&amp;IF($C30&lt;10,"0","")&amp;$C30,kijkglazen!$A$4:$U$508,1)=$G$8&amp;IF($C30&lt;10,"0","")&amp;$C30,VLOOKUP($G$8&amp;IF($C30&lt;10,"0","")&amp;$C30,kijkglazen!$A$4:$U$508,21),0)</f>
        <v>0</v>
      </c>
      <c r="Q30" s="78" t="s">
        <v>55</v>
      </c>
      <c r="R30" s="255">
        <f>IF(Q30="nee",0,(J30-O30)*(tab!$C$20*tab!$C$8+tab!$D$24))</f>
        <v>0</v>
      </c>
      <c r="S30" s="255">
        <f>IF(AND(J30=0,O30=0),0,(G30-L30)*tab!$E$30+(H30-M30)*tab!$F$30+(I30-N30)*tab!$G$30)</f>
        <v>0</v>
      </c>
      <c r="T30" s="255">
        <f t="shared" si="2"/>
        <v>0</v>
      </c>
      <c r="U30" s="78" t="s">
        <v>55</v>
      </c>
      <c r="V30" s="255">
        <f>IF(U30="nee",0,(J30-O30)*(tab!$C$44))</f>
        <v>0</v>
      </c>
      <c r="W30" s="255">
        <f>IF(U30="nee",0,IF(AND(J30=0,O30=0),0,(G30-L30)*tab!$G$44+(H30-M30)*tab!$H$44+(I30-N30)*tab!$I$44))</f>
        <v>0</v>
      </c>
      <c r="X30" s="255">
        <f t="shared" si="3"/>
        <v>0</v>
      </c>
      <c r="Y30" s="3"/>
      <c r="Z30" s="19"/>
    </row>
    <row r="31" spans="2:26" ht="12" customHeight="1" x14ac:dyDescent="0.2">
      <c r="B31" s="17"/>
      <c r="C31" s="1">
        <v>13</v>
      </c>
      <c r="D31" s="264" t="str">
        <f>IF(E31="","",VLOOKUP(E31,'SWV gegevens'!$B$2:$C$78,2))</f>
        <v/>
      </c>
      <c r="E31" s="254" t="str">
        <f>IF(VLOOKUP($G$8&amp;IF($C31&lt;10,"0","")&amp;$C31,kijkglazen!$A$4:$U$508,1)=$G$8&amp;IF($C31&lt;10,"0","")&amp;$C31,VLOOKUP($G$8&amp;IF($C31&lt;10,"0","")&amp;$C31,kijkglazen!$A$4:$U$508,4),"")</f>
        <v/>
      </c>
      <c r="F31" s="40"/>
      <c r="G31" s="254">
        <f>IF(VLOOKUP($G$8&amp;IF($C31&lt;10,"0","")&amp;$C31,kijkglazen!$A$4:$U$508,1)=$G$8&amp;IF($C31&lt;10,"0","")&amp;$C31,VLOOKUP($G$8&amp;IF($C31&lt;10,"0","")&amp;$C31,kijkglazen!$A$4:$U$508,5),0)</f>
        <v>0</v>
      </c>
      <c r="H31" s="254">
        <f>IF(VLOOKUP($G$8&amp;IF($C31&lt;10,"0","")&amp;$C31,kijkglazen!$A$4:$U$508,1)=$G$8&amp;IF($C31&lt;10,"0","")&amp;$C31,VLOOKUP($G$8&amp;IF($C31&lt;10,"0","")&amp;$C31,kijkglazen!$A$4:$U$508,6),0)</f>
        <v>0</v>
      </c>
      <c r="I31" s="254">
        <f>IF(VLOOKUP($G$8&amp;IF($C31&lt;10,"0","")&amp;$C31,kijkglazen!$A$4:$U$508,1)=$G$8&amp;IF($C31&lt;10,"0","")&amp;$C31,VLOOKUP($G$8&amp;IF($C31&lt;10,"0","")&amp;$C31,kijkglazen!$A$4:$U$508,7),0)</f>
        <v>0</v>
      </c>
      <c r="J31" s="254">
        <f t="shared" si="0"/>
        <v>0</v>
      </c>
      <c r="K31" s="39"/>
      <c r="L31" s="254">
        <f>IF(VLOOKUP($G$8&amp;IF($C31&lt;10,"0","")&amp;$C31,kijkglazen!$A$4:$U$508,1)=$G$8&amp;IF($C31&lt;10,"0","")&amp;$C31,VLOOKUP($G$8&amp;IF($C31&lt;10,"0","")&amp;$C31,kijkglazen!$A$4:$U$508,9),0)</f>
        <v>0</v>
      </c>
      <c r="M31" s="254">
        <f>IF(VLOOKUP($G$8&amp;IF($C31&lt;10,"0","")&amp;$C31,kijkglazen!$A$4:$U$508,1)=$G$8&amp;IF($C31&lt;10,"0","")&amp;$C31,VLOOKUP($G$8&amp;IF($C31&lt;10,"0","")&amp;$C31,kijkglazen!$A$4:$U$508,10),0)</f>
        <v>0</v>
      </c>
      <c r="N31" s="254">
        <f>IF(VLOOKUP($G$8&amp;IF($C31&lt;10,"0","")&amp;$C31,kijkglazen!$A$4:$U$508,1)=$G$8&amp;IF($C31&lt;10,"0","")&amp;$C31,VLOOKUP($G$8&amp;IF($C31&lt;10,"0","")&amp;$C31,kijkglazen!$A$4:$U$508,11),0)</f>
        <v>0</v>
      </c>
      <c r="O31" s="254">
        <f t="shared" si="1"/>
        <v>0</v>
      </c>
      <c r="P31" s="260">
        <f>IF(VLOOKUP($G$8&amp;IF($C31&lt;10,"0","")&amp;$C31,kijkglazen!$A$4:$U$508,1)=$G$8&amp;IF($C31&lt;10,"0","")&amp;$C31,VLOOKUP($G$8&amp;IF($C31&lt;10,"0","")&amp;$C31,kijkglazen!$A$4:$U$508,21),0)</f>
        <v>0</v>
      </c>
      <c r="Q31" s="78" t="s">
        <v>55</v>
      </c>
      <c r="R31" s="255">
        <f>IF(Q31="nee",0,(J31-O31)*(tab!$C$20*tab!$C$8+tab!$D$24))</f>
        <v>0</v>
      </c>
      <c r="S31" s="255">
        <f>IF(AND(J31=0,O31=0),0,(G31-L31)*tab!$E$30+(H31-M31)*tab!$F$30+(I31-N31)*tab!$G$30)</f>
        <v>0</v>
      </c>
      <c r="T31" s="255">
        <f t="shared" si="2"/>
        <v>0</v>
      </c>
      <c r="U31" s="78" t="s">
        <v>55</v>
      </c>
      <c r="V31" s="255">
        <f>IF(U31="nee",0,(J31-O31)*(tab!$C$44))</f>
        <v>0</v>
      </c>
      <c r="W31" s="255">
        <f>IF(U31="nee",0,IF(AND(J31=0,O31=0),0,(G31-L31)*tab!$G$44+(H31-M31)*tab!$H$44+(I31-N31)*tab!$I$44))</f>
        <v>0</v>
      </c>
      <c r="X31" s="255">
        <f t="shared" si="3"/>
        <v>0</v>
      </c>
      <c r="Y31" s="3"/>
      <c r="Z31" s="19"/>
    </row>
    <row r="32" spans="2:26" ht="12" customHeight="1" x14ac:dyDescent="0.2">
      <c r="B32" s="17"/>
      <c r="C32" s="1">
        <v>14</v>
      </c>
      <c r="D32" s="264" t="str">
        <f>IF(E32="","",VLOOKUP(E32,'SWV gegevens'!$B$2:$C$78,2))</f>
        <v/>
      </c>
      <c r="E32" s="254" t="str">
        <f>IF(VLOOKUP($G$8&amp;IF($C32&lt;10,"0","")&amp;$C32,kijkglazen!$A$4:$U$508,1)=$G$8&amp;IF($C32&lt;10,"0","")&amp;$C32,VLOOKUP($G$8&amp;IF($C32&lt;10,"0","")&amp;$C32,kijkglazen!$A$4:$U$508,4),"")</f>
        <v/>
      </c>
      <c r="F32" s="40"/>
      <c r="G32" s="254">
        <f>IF(VLOOKUP($G$8&amp;IF($C32&lt;10,"0","")&amp;$C32,kijkglazen!$A$4:$U$508,1)=$G$8&amp;IF($C32&lt;10,"0","")&amp;$C32,VLOOKUP($G$8&amp;IF($C32&lt;10,"0","")&amp;$C32,kijkglazen!$A$4:$U$508,5),0)</f>
        <v>0</v>
      </c>
      <c r="H32" s="254">
        <f>IF(VLOOKUP($G$8&amp;IF($C32&lt;10,"0","")&amp;$C32,kijkglazen!$A$4:$U$508,1)=$G$8&amp;IF($C32&lt;10,"0","")&amp;$C32,VLOOKUP($G$8&amp;IF($C32&lt;10,"0","")&amp;$C32,kijkglazen!$A$4:$U$508,6),0)</f>
        <v>0</v>
      </c>
      <c r="I32" s="254">
        <f>IF(VLOOKUP($G$8&amp;IF($C32&lt;10,"0","")&amp;$C32,kijkglazen!$A$4:$U$508,1)=$G$8&amp;IF($C32&lt;10,"0","")&amp;$C32,VLOOKUP($G$8&amp;IF($C32&lt;10,"0","")&amp;$C32,kijkglazen!$A$4:$U$508,7),0)</f>
        <v>0</v>
      </c>
      <c r="J32" s="254">
        <f t="shared" si="0"/>
        <v>0</v>
      </c>
      <c r="K32" s="39"/>
      <c r="L32" s="254">
        <f>IF(VLOOKUP($G$8&amp;IF($C32&lt;10,"0","")&amp;$C32,kijkglazen!$A$4:$U$508,1)=$G$8&amp;IF($C32&lt;10,"0","")&amp;$C32,VLOOKUP($G$8&amp;IF($C32&lt;10,"0","")&amp;$C32,kijkglazen!$A$4:$U$508,9),0)</f>
        <v>0</v>
      </c>
      <c r="M32" s="254">
        <f>IF(VLOOKUP($G$8&amp;IF($C32&lt;10,"0","")&amp;$C32,kijkglazen!$A$4:$U$508,1)=$G$8&amp;IF($C32&lt;10,"0","")&amp;$C32,VLOOKUP($G$8&amp;IF($C32&lt;10,"0","")&amp;$C32,kijkglazen!$A$4:$U$508,10),0)</f>
        <v>0</v>
      </c>
      <c r="N32" s="254">
        <f>IF(VLOOKUP($G$8&amp;IF($C32&lt;10,"0","")&amp;$C32,kijkglazen!$A$4:$U$508,1)=$G$8&amp;IF($C32&lt;10,"0","")&amp;$C32,VLOOKUP($G$8&amp;IF($C32&lt;10,"0","")&amp;$C32,kijkglazen!$A$4:$U$508,11),0)</f>
        <v>0</v>
      </c>
      <c r="O32" s="254">
        <f t="shared" si="1"/>
        <v>0</v>
      </c>
      <c r="P32" s="260">
        <f>IF(VLOOKUP($G$8&amp;IF($C32&lt;10,"0","")&amp;$C32,kijkglazen!$A$4:$U$508,1)=$G$8&amp;IF($C32&lt;10,"0","")&amp;$C32,VLOOKUP($G$8&amp;IF($C32&lt;10,"0","")&amp;$C32,kijkglazen!$A$4:$U$508,21),0)</f>
        <v>0</v>
      </c>
      <c r="Q32" s="78" t="s">
        <v>55</v>
      </c>
      <c r="R32" s="255">
        <f>IF(Q32="nee",0,(J32-O32)*(tab!$C$20*tab!$C$8+tab!$D$24))</f>
        <v>0</v>
      </c>
      <c r="S32" s="255">
        <f>IF(AND(J32=0,O32=0),0,(G32-L32)*tab!$E$30+(H32-M32)*tab!$F$30+(I32-N32)*tab!$G$30)</f>
        <v>0</v>
      </c>
      <c r="T32" s="255">
        <f t="shared" si="2"/>
        <v>0</v>
      </c>
      <c r="U32" s="78" t="s">
        <v>55</v>
      </c>
      <c r="V32" s="255">
        <f>IF(U32="nee",0,(J32-O32)*(tab!$C$44))</f>
        <v>0</v>
      </c>
      <c r="W32" s="255">
        <f>IF(U32="nee",0,IF(AND(J32=0,O32=0),0,(G32-L32)*tab!$G$44+(H32-M32)*tab!$H$44+(I32-N32)*tab!$I$44))</f>
        <v>0</v>
      </c>
      <c r="X32" s="255">
        <f t="shared" si="3"/>
        <v>0</v>
      </c>
      <c r="Y32" s="3"/>
      <c r="Z32" s="19"/>
    </row>
    <row r="33" spans="2:26" ht="12" customHeight="1" x14ac:dyDescent="0.2">
      <c r="B33" s="17"/>
      <c r="C33" s="1">
        <v>15</v>
      </c>
      <c r="D33" s="264" t="str">
        <f>IF(E33="","",VLOOKUP(E33,'SWV gegevens'!$B$2:$C$78,2))</f>
        <v/>
      </c>
      <c r="E33" s="254" t="str">
        <f>IF(VLOOKUP($G$8&amp;IF($C33&lt;10,"0","")&amp;$C33,kijkglazen!$A$4:$U$508,1)=$G$8&amp;IF($C33&lt;10,"0","")&amp;$C33,VLOOKUP($G$8&amp;IF($C33&lt;10,"0","")&amp;$C33,kijkglazen!$A$4:$U$508,4),"")</f>
        <v/>
      </c>
      <c r="F33" s="40"/>
      <c r="G33" s="254">
        <f>IF(VLOOKUP($G$8&amp;IF($C33&lt;10,"0","")&amp;$C33,kijkglazen!$A$4:$U$508,1)=$G$8&amp;IF($C33&lt;10,"0","")&amp;$C33,VLOOKUP($G$8&amp;IF($C33&lt;10,"0","")&amp;$C33,kijkglazen!$A$4:$U$508,5),0)</f>
        <v>0</v>
      </c>
      <c r="H33" s="254">
        <f>IF(VLOOKUP($G$8&amp;IF($C33&lt;10,"0","")&amp;$C33,kijkglazen!$A$4:$U$508,1)=$G$8&amp;IF($C33&lt;10,"0","")&amp;$C33,VLOOKUP($G$8&amp;IF($C33&lt;10,"0","")&amp;$C33,kijkglazen!$A$4:$U$508,6),0)</f>
        <v>0</v>
      </c>
      <c r="I33" s="254">
        <f>IF(VLOOKUP($G$8&amp;IF($C33&lt;10,"0","")&amp;$C33,kijkglazen!$A$4:$U$508,1)=$G$8&amp;IF($C33&lt;10,"0","")&amp;$C33,VLOOKUP($G$8&amp;IF($C33&lt;10,"0","")&amp;$C33,kijkglazen!$A$4:$U$508,7),0)</f>
        <v>0</v>
      </c>
      <c r="J33" s="254">
        <f t="shared" si="0"/>
        <v>0</v>
      </c>
      <c r="K33" s="39"/>
      <c r="L33" s="254">
        <f>IF(VLOOKUP($G$8&amp;IF($C33&lt;10,"0","")&amp;$C33,kijkglazen!$A$4:$U$508,1)=$G$8&amp;IF($C33&lt;10,"0","")&amp;$C33,VLOOKUP($G$8&amp;IF($C33&lt;10,"0","")&amp;$C33,kijkglazen!$A$4:$U$508,9),0)</f>
        <v>0</v>
      </c>
      <c r="M33" s="254">
        <f>IF(VLOOKUP($G$8&amp;IF($C33&lt;10,"0","")&amp;$C33,kijkglazen!$A$4:$U$508,1)=$G$8&amp;IF($C33&lt;10,"0","")&amp;$C33,VLOOKUP($G$8&amp;IF($C33&lt;10,"0","")&amp;$C33,kijkglazen!$A$4:$U$508,10),0)</f>
        <v>0</v>
      </c>
      <c r="N33" s="254">
        <f>IF(VLOOKUP($G$8&amp;IF($C33&lt;10,"0","")&amp;$C33,kijkglazen!$A$4:$U$508,1)=$G$8&amp;IF($C33&lt;10,"0","")&amp;$C33,VLOOKUP($G$8&amp;IF($C33&lt;10,"0","")&amp;$C33,kijkglazen!$A$4:$U$508,11),0)</f>
        <v>0</v>
      </c>
      <c r="O33" s="254">
        <f t="shared" si="1"/>
        <v>0</v>
      </c>
      <c r="P33" s="260">
        <f>IF(VLOOKUP($G$8&amp;IF($C33&lt;10,"0","")&amp;$C33,kijkglazen!$A$4:$U$508,1)=$G$8&amp;IF($C33&lt;10,"0","")&amp;$C33,VLOOKUP($G$8&amp;IF($C33&lt;10,"0","")&amp;$C33,kijkglazen!$A$4:$U$508,21),0)</f>
        <v>0</v>
      </c>
      <c r="Q33" s="78" t="s">
        <v>55</v>
      </c>
      <c r="R33" s="255">
        <f>IF(Q33="nee",0,(J33-O33)*(tab!$C$20*tab!$C$8+tab!$D$24))</f>
        <v>0</v>
      </c>
      <c r="S33" s="255">
        <f>IF(AND(J33=0,O33=0),0,(G33-L33)*tab!$E$30+(H33-M33)*tab!$F$30+(I33-N33)*tab!$G$30)</f>
        <v>0</v>
      </c>
      <c r="T33" s="255">
        <f t="shared" si="2"/>
        <v>0</v>
      </c>
      <c r="U33" s="78" t="s">
        <v>55</v>
      </c>
      <c r="V33" s="255">
        <f>IF(U33="nee",0,(J33-O33)*(tab!$C$44))</f>
        <v>0</v>
      </c>
      <c r="W33" s="255">
        <f>IF(U33="nee",0,IF(AND(J33=0,O33=0),0,(G33-L33)*tab!$G$44+(H33-M33)*tab!$H$44+(I33-N33)*tab!$I$44))</f>
        <v>0</v>
      </c>
      <c r="X33" s="255">
        <f t="shared" si="3"/>
        <v>0</v>
      </c>
      <c r="Y33" s="3"/>
      <c r="Z33" s="19"/>
    </row>
    <row r="34" spans="2:26" ht="12" customHeight="1" x14ac:dyDescent="0.2">
      <c r="B34" s="17"/>
      <c r="C34" s="1">
        <v>16</v>
      </c>
      <c r="D34" s="264" t="str">
        <f>IF(E34="","",VLOOKUP(E34,'SWV gegevens'!$B$2:$C$78,2))</f>
        <v/>
      </c>
      <c r="E34" s="254" t="str">
        <f>IF(VLOOKUP($G$8&amp;IF($C34&lt;10,"0","")&amp;$C34,kijkglazen!$A$4:$U$508,1)=$G$8&amp;IF($C34&lt;10,"0","")&amp;$C34,VLOOKUP($G$8&amp;IF($C34&lt;10,"0","")&amp;$C34,kijkglazen!$A$4:$U$508,4),"")</f>
        <v/>
      </c>
      <c r="F34" s="40"/>
      <c r="G34" s="254">
        <f>IF(VLOOKUP($G$8&amp;IF($C34&lt;10,"0","")&amp;$C34,kijkglazen!$A$4:$U$508,1)=$G$8&amp;IF($C34&lt;10,"0","")&amp;$C34,VLOOKUP($G$8&amp;IF($C34&lt;10,"0","")&amp;$C34,kijkglazen!$A$4:$U$508,5),0)</f>
        <v>0</v>
      </c>
      <c r="H34" s="254">
        <f>IF(VLOOKUP($G$8&amp;IF($C34&lt;10,"0","")&amp;$C34,kijkglazen!$A$4:$U$508,1)=$G$8&amp;IF($C34&lt;10,"0","")&amp;$C34,VLOOKUP($G$8&amp;IF($C34&lt;10,"0","")&amp;$C34,kijkglazen!$A$4:$U$508,6),0)</f>
        <v>0</v>
      </c>
      <c r="I34" s="254">
        <f>IF(VLOOKUP($G$8&amp;IF($C34&lt;10,"0","")&amp;$C34,kijkglazen!$A$4:$U$508,1)=$G$8&amp;IF($C34&lt;10,"0","")&amp;$C34,VLOOKUP($G$8&amp;IF($C34&lt;10,"0","")&amp;$C34,kijkglazen!$A$4:$U$508,7),0)</f>
        <v>0</v>
      </c>
      <c r="J34" s="254">
        <f t="shared" si="0"/>
        <v>0</v>
      </c>
      <c r="K34" s="39"/>
      <c r="L34" s="254">
        <f>IF(VLOOKUP($G$8&amp;IF($C34&lt;10,"0","")&amp;$C34,kijkglazen!$A$4:$U$508,1)=$G$8&amp;IF($C34&lt;10,"0","")&amp;$C34,VLOOKUP($G$8&amp;IF($C34&lt;10,"0","")&amp;$C34,kijkglazen!$A$4:$U$508,9),0)</f>
        <v>0</v>
      </c>
      <c r="M34" s="254">
        <f>IF(VLOOKUP($G$8&amp;IF($C34&lt;10,"0","")&amp;$C34,kijkglazen!$A$4:$U$508,1)=$G$8&amp;IF($C34&lt;10,"0","")&amp;$C34,VLOOKUP($G$8&amp;IF($C34&lt;10,"0","")&amp;$C34,kijkglazen!$A$4:$U$508,10),0)</f>
        <v>0</v>
      </c>
      <c r="N34" s="254">
        <f>IF(VLOOKUP($G$8&amp;IF($C34&lt;10,"0","")&amp;$C34,kijkglazen!$A$4:$U$508,1)=$G$8&amp;IF($C34&lt;10,"0","")&amp;$C34,VLOOKUP($G$8&amp;IF($C34&lt;10,"0","")&amp;$C34,kijkglazen!$A$4:$U$508,11),0)</f>
        <v>0</v>
      </c>
      <c r="O34" s="254">
        <f t="shared" si="1"/>
        <v>0</v>
      </c>
      <c r="P34" s="260">
        <f>IF(VLOOKUP($G$8&amp;IF($C34&lt;10,"0","")&amp;$C34,kijkglazen!$A$4:$U$508,1)=$G$8&amp;IF($C34&lt;10,"0","")&amp;$C34,VLOOKUP($G$8&amp;IF($C34&lt;10,"0","")&amp;$C34,kijkglazen!$A$4:$U$508,21),0)</f>
        <v>0</v>
      </c>
      <c r="Q34" s="78" t="s">
        <v>55</v>
      </c>
      <c r="R34" s="255">
        <f>IF(Q34="nee",0,(J34-O34)*(tab!$C$20*tab!$C$8+tab!$D$24))</f>
        <v>0</v>
      </c>
      <c r="S34" s="255">
        <f>IF(AND(J34=0,O34=0),0,(G34-L34)*tab!$E$30+(H34-M34)*tab!$F$30+(I34-N34)*tab!$G$30)</f>
        <v>0</v>
      </c>
      <c r="T34" s="255">
        <f t="shared" si="2"/>
        <v>0</v>
      </c>
      <c r="U34" s="78" t="s">
        <v>55</v>
      </c>
      <c r="V34" s="255">
        <f>IF(U34="nee",0,(J34-O34)*(tab!$C$44))</f>
        <v>0</v>
      </c>
      <c r="W34" s="255">
        <f>IF(U34="nee",0,IF(AND(J34=0,O34=0),0,(G34-L34)*tab!$G$44+(H34-M34)*tab!$H$44+(I34-N34)*tab!$I$44))</f>
        <v>0</v>
      </c>
      <c r="X34" s="255">
        <f t="shared" si="3"/>
        <v>0</v>
      </c>
      <c r="Y34" s="3"/>
      <c r="Z34" s="19"/>
    </row>
    <row r="35" spans="2:26" ht="12" customHeight="1" x14ac:dyDescent="0.2">
      <c r="B35" s="17"/>
      <c r="C35" s="1">
        <v>17</v>
      </c>
      <c r="D35" s="264" t="str">
        <f>IF(E35="","",VLOOKUP(E35,'SWV gegevens'!$B$2:$C$78,2))</f>
        <v/>
      </c>
      <c r="E35" s="254" t="str">
        <f>IF(VLOOKUP($G$8&amp;IF($C35&lt;10,"0","")&amp;$C35,kijkglazen!$A$4:$U$508,1)=$G$8&amp;IF($C35&lt;10,"0","")&amp;$C35,VLOOKUP($G$8&amp;IF($C35&lt;10,"0","")&amp;$C35,kijkglazen!$A$4:$U$508,4),"")</f>
        <v/>
      </c>
      <c r="F35" s="40"/>
      <c r="G35" s="254">
        <f>IF(VLOOKUP($G$8&amp;IF($C35&lt;10,"0","")&amp;$C35,kijkglazen!$A$4:$U$508,1)=$G$8&amp;IF($C35&lt;10,"0","")&amp;$C35,VLOOKUP($G$8&amp;IF($C35&lt;10,"0","")&amp;$C35,kijkglazen!$A$4:$U$508,5),0)</f>
        <v>0</v>
      </c>
      <c r="H35" s="254">
        <f>IF(VLOOKUP($G$8&amp;IF($C35&lt;10,"0","")&amp;$C35,kijkglazen!$A$4:$U$508,1)=$G$8&amp;IF($C35&lt;10,"0","")&amp;$C35,VLOOKUP($G$8&amp;IF($C35&lt;10,"0","")&amp;$C35,kijkglazen!$A$4:$U$508,6),0)</f>
        <v>0</v>
      </c>
      <c r="I35" s="254">
        <f>IF(VLOOKUP($G$8&amp;IF($C35&lt;10,"0","")&amp;$C35,kijkglazen!$A$4:$U$508,1)=$G$8&amp;IF($C35&lt;10,"0","")&amp;$C35,VLOOKUP($G$8&amp;IF($C35&lt;10,"0","")&amp;$C35,kijkglazen!$A$4:$U$508,7),0)</f>
        <v>0</v>
      </c>
      <c r="J35" s="254">
        <f t="shared" si="0"/>
        <v>0</v>
      </c>
      <c r="K35" s="39"/>
      <c r="L35" s="254">
        <f>IF(VLOOKUP($G$8&amp;IF($C35&lt;10,"0","")&amp;$C35,kijkglazen!$A$4:$U$508,1)=$G$8&amp;IF($C35&lt;10,"0","")&amp;$C35,VLOOKUP($G$8&amp;IF($C35&lt;10,"0","")&amp;$C35,kijkglazen!$A$4:$U$508,9),0)</f>
        <v>0</v>
      </c>
      <c r="M35" s="254">
        <f>IF(VLOOKUP($G$8&amp;IF($C35&lt;10,"0","")&amp;$C35,kijkglazen!$A$4:$U$508,1)=$G$8&amp;IF($C35&lt;10,"0","")&amp;$C35,VLOOKUP($G$8&amp;IF($C35&lt;10,"0","")&amp;$C35,kijkglazen!$A$4:$U$508,10),0)</f>
        <v>0</v>
      </c>
      <c r="N35" s="254">
        <f>IF(VLOOKUP($G$8&amp;IF($C35&lt;10,"0","")&amp;$C35,kijkglazen!$A$4:$U$508,1)=$G$8&amp;IF($C35&lt;10,"0","")&amp;$C35,VLOOKUP($G$8&amp;IF($C35&lt;10,"0","")&amp;$C35,kijkglazen!$A$4:$U$508,11),0)</f>
        <v>0</v>
      </c>
      <c r="O35" s="254">
        <f t="shared" si="1"/>
        <v>0</v>
      </c>
      <c r="P35" s="260">
        <f>IF(VLOOKUP($G$8&amp;IF($C35&lt;10,"0","")&amp;$C35,kijkglazen!$A$4:$U$508,1)=$G$8&amp;IF($C35&lt;10,"0","")&amp;$C35,VLOOKUP($G$8&amp;IF($C35&lt;10,"0","")&amp;$C35,kijkglazen!$A$4:$U$508,21),0)</f>
        <v>0</v>
      </c>
      <c r="Q35" s="78" t="s">
        <v>55</v>
      </c>
      <c r="R35" s="255">
        <f>IF(Q35="nee",0,(J35-O35)*(tab!$C$20*tab!$C$8+tab!$D$24))</f>
        <v>0</v>
      </c>
      <c r="S35" s="255">
        <f>IF(AND(J35=0,O35=0),0,(G35-L35)*tab!$E$30+(H35-M35)*tab!$F$30+(I35-N35)*tab!$G$30)</f>
        <v>0</v>
      </c>
      <c r="T35" s="255">
        <f t="shared" si="2"/>
        <v>0</v>
      </c>
      <c r="U35" s="78" t="s">
        <v>55</v>
      </c>
      <c r="V35" s="255">
        <f>IF(U35="nee",0,(J35-O35)*(tab!$C$44))</f>
        <v>0</v>
      </c>
      <c r="W35" s="255">
        <f>IF(U35="nee",0,IF(AND(J35=0,O35=0),0,(G35-L35)*tab!$G$44+(H35-M35)*tab!$H$44+(I35-N35)*tab!$I$44))</f>
        <v>0</v>
      </c>
      <c r="X35" s="255">
        <f t="shared" si="3"/>
        <v>0</v>
      </c>
      <c r="Y35" s="3"/>
      <c r="Z35" s="19"/>
    </row>
    <row r="36" spans="2:26" ht="12" customHeight="1" x14ac:dyDescent="0.2">
      <c r="B36" s="17"/>
      <c r="C36" s="1">
        <v>18</v>
      </c>
      <c r="D36" s="264" t="str">
        <f>IF(E36="","",VLOOKUP(E36,'SWV gegevens'!$B$2:$C$78,2))</f>
        <v/>
      </c>
      <c r="E36" s="254" t="str">
        <f>IF(VLOOKUP($G$8&amp;IF($C36&lt;10,"0","")&amp;$C36,kijkglazen!$A$4:$U$508,1)=$G$8&amp;IF($C36&lt;10,"0","")&amp;$C36,VLOOKUP($G$8&amp;IF($C36&lt;10,"0","")&amp;$C36,kijkglazen!$A$4:$U$508,4),"")</f>
        <v/>
      </c>
      <c r="F36" s="40"/>
      <c r="G36" s="254">
        <f>IF(VLOOKUP($G$8&amp;IF($C36&lt;10,"0","")&amp;$C36,kijkglazen!$A$4:$U$508,1)=$G$8&amp;IF($C36&lt;10,"0","")&amp;$C36,VLOOKUP($G$8&amp;IF($C36&lt;10,"0","")&amp;$C36,kijkglazen!$A$4:$U$508,5),0)</f>
        <v>0</v>
      </c>
      <c r="H36" s="254">
        <f>IF(VLOOKUP($G$8&amp;IF($C36&lt;10,"0","")&amp;$C36,kijkglazen!$A$4:$U$508,1)=$G$8&amp;IF($C36&lt;10,"0","")&amp;$C36,VLOOKUP($G$8&amp;IF($C36&lt;10,"0","")&amp;$C36,kijkglazen!$A$4:$U$508,6),0)</f>
        <v>0</v>
      </c>
      <c r="I36" s="254">
        <f>IF(VLOOKUP($G$8&amp;IF($C36&lt;10,"0","")&amp;$C36,kijkglazen!$A$4:$U$508,1)=$G$8&amp;IF($C36&lt;10,"0","")&amp;$C36,VLOOKUP($G$8&amp;IF($C36&lt;10,"0","")&amp;$C36,kijkglazen!$A$4:$U$508,7),0)</f>
        <v>0</v>
      </c>
      <c r="J36" s="254">
        <f t="shared" si="0"/>
        <v>0</v>
      </c>
      <c r="K36" s="39"/>
      <c r="L36" s="254">
        <f>IF(VLOOKUP($G$8&amp;IF($C36&lt;10,"0","")&amp;$C36,kijkglazen!$A$4:$U$508,1)=$G$8&amp;IF($C36&lt;10,"0","")&amp;$C36,VLOOKUP($G$8&amp;IF($C36&lt;10,"0","")&amp;$C36,kijkglazen!$A$4:$U$508,9),0)</f>
        <v>0</v>
      </c>
      <c r="M36" s="254">
        <f>IF(VLOOKUP($G$8&amp;IF($C36&lt;10,"0","")&amp;$C36,kijkglazen!$A$4:$U$508,1)=$G$8&amp;IF($C36&lt;10,"0","")&amp;$C36,VLOOKUP($G$8&amp;IF($C36&lt;10,"0","")&amp;$C36,kijkglazen!$A$4:$U$508,10),0)</f>
        <v>0</v>
      </c>
      <c r="N36" s="254">
        <f>IF(VLOOKUP($G$8&amp;IF($C36&lt;10,"0","")&amp;$C36,kijkglazen!$A$4:$U$508,1)=$G$8&amp;IF($C36&lt;10,"0","")&amp;$C36,VLOOKUP($G$8&amp;IF($C36&lt;10,"0","")&amp;$C36,kijkglazen!$A$4:$U$508,11),0)</f>
        <v>0</v>
      </c>
      <c r="O36" s="254">
        <f t="shared" si="1"/>
        <v>0</v>
      </c>
      <c r="P36" s="260">
        <f>IF(VLOOKUP($G$8&amp;IF($C36&lt;10,"0","")&amp;$C36,kijkglazen!$A$4:$U$508,1)=$G$8&amp;IF($C36&lt;10,"0","")&amp;$C36,VLOOKUP($G$8&amp;IF($C36&lt;10,"0","")&amp;$C36,kijkglazen!$A$4:$U$508,21),0)</f>
        <v>0</v>
      </c>
      <c r="Q36" s="78" t="s">
        <v>55</v>
      </c>
      <c r="R36" s="255">
        <f>IF(Q36="nee",0,(J36-O36)*(tab!$C$20*tab!$C$8+tab!$D$24))</f>
        <v>0</v>
      </c>
      <c r="S36" s="255">
        <f>IF(AND(J36=0,O36=0),0,(G36-L36)*tab!$E$30+(H36-M36)*tab!$F$30+(I36-N36)*tab!$G$30)</f>
        <v>0</v>
      </c>
      <c r="T36" s="255">
        <f t="shared" si="2"/>
        <v>0</v>
      </c>
      <c r="U36" s="78" t="s">
        <v>55</v>
      </c>
      <c r="V36" s="255">
        <f>IF(U36="nee",0,(J36-O36)*(tab!$C$44))</f>
        <v>0</v>
      </c>
      <c r="W36" s="255">
        <f>IF(U36="nee",0,IF(AND(J36=0,O36=0),0,(G36-L36)*tab!$G$44+(H36-M36)*tab!$H$44+(I36-N36)*tab!$I$44))</f>
        <v>0</v>
      </c>
      <c r="X36" s="255">
        <f t="shared" si="3"/>
        <v>0</v>
      </c>
      <c r="Y36" s="3"/>
      <c r="Z36" s="19"/>
    </row>
    <row r="37" spans="2:26" ht="12" customHeight="1" x14ac:dyDescent="0.2">
      <c r="B37" s="17"/>
      <c r="C37" s="1">
        <v>19</v>
      </c>
      <c r="D37" s="264" t="str">
        <f>IF(E37="","",VLOOKUP(E37,'SWV gegevens'!$B$2:$C$78,2))</f>
        <v/>
      </c>
      <c r="E37" s="254" t="str">
        <f>IF(VLOOKUP($G$8&amp;IF($C37&lt;10,"0","")&amp;$C37,kijkglazen!$A$4:$U$508,1)=$G$8&amp;IF($C37&lt;10,"0","")&amp;$C37,VLOOKUP($G$8&amp;IF($C37&lt;10,"0","")&amp;$C37,kijkglazen!$A$4:$U$508,4),"")</f>
        <v/>
      </c>
      <c r="F37" s="40"/>
      <c r="G37" s="254">
        <f>IF(VLOOKUP($G$8&amp;IF($C37&lt;10,"0","")&amp;$C37,kijkglazen!$A$4:$U$508,1)=$G$8&amp;IF($C37&lt;10,"0","")&amp;$C37,VLOOKUP($G$8&amp;IF($C37&lt;10,"0","")&amp;$C37,kijkglazen!$A$4:$U$508,5),0)</f>
        <v>0</v>
      </c>
      <c r="H37" s="254">
        <f>IF(VLOOKUP($G$8&amp;IF($C37&lt;10,"0","")&amp;$C37,kijkglazen!$A$4:$U$508,1)=$G$8&amp;IF($C37&lt;10,"0","")&amp;$C37,VLOOKUP($G$8&amp;IF($C37&lt;10,"0","")&amp;$C37,kijkglazen!$A$4:$U$508,6),0)</f>
        <v>0</v>
      </c>
      <c r="I37" s="254">
        <f>IF(VLOOKUP($G$8&amp;IF($C37&lt;10,"0","")&amp;$C37,kijkglazen!$A$4:$U$508,1)=$G$8&amp;IF($C37&lt;10,"0","")&amp;$C37,VLOOKUP($G$8&amp;IF($C37&lt;10,"0","")&amp;$C37,kijkglazen!$A$4:$U$508,7),0)</f>
        <v>0</v>
      </c>
      <c r="J37" s="254">
        <f t="shared" si="0"/>
        <v>0</v>
      </c>
      <c r="K37" s="39"/>
      <c r="L37" s="254">
        <f>IF(VLOOKUP($G$8&amp;IF($C37&lt;10,"0","")&amp;$C37,kijkglazen!$A$4:$U$508,1)=$G$8&amp;IF($C37&lt;10,"0","")&amp;$C37,VLOOKUP($G$8&amp;IF($C37&lt;10,"0","")&amp;$C37,kijkglazen!$A$4:$U$508,9),0)</f>
        <v>0</v>
      </c>
      <c r="M37" s="254">
        <f>IF(VLOOKUP($G$8&amp;IF($C37&lt;10,"0","")&amp;$C37,kijkglazen!$A$4:$U$508,1)=$G$8&amp;IF($C37&lt;10,"0","")&amp;$C37,VLOOKUP($G$8&amp;IF($C37&lt;10,"0","")&amp;$C37,kijkglazen!$A$4:$U$508,10),0)</f>
        <v>0</v>
      </c>
      <c r="N37" s="254">
        <f>IF(VLOOKUP($G$8&amp;IF($C37&lt;10,"0","")&amp;$C37,kijkglazen!$A$4:$U$508,1)=$G$8&amp;IF($C37&lt;10,"0","")&amp;$C37,VLOOKUP($G$8&amp;IF($C37&lt;10,"0","")&amp;$C37,kijkglazen!$A$4:$U$508,11),0)</f>
        <v>0</v>
      </c>
      <c r="O37" s="254">
        <f t="shared" si="1"/>
        <v>0</v>
      </c>
      <c r="P37" s="260">
        <f>IF(VLOOKUP($G$8&amp;IF($C37&lt;10,"0","")&amp;$C37,kijkglazen!$A$4:$U$508,1)=$G$8&amp;IF($C37&lt;10,"0","")&amp;$C37,VLOOKUP($G$8&amp;IF($C37&lt;10,"0","")&amp;$C37,kijkglazen!$A$4:$U$508,21),0)</f>
        <v>0</v>
      </c>
      <c r="Q37" s="78" t="s">
        <v>55</v>
      </c>
      <c r="R37" s="255">
        <f>IF(Q37="nee",0,(J37-O37)*(tab!$C$20*tab!$C$8+tab!$D$24))</f>
        <v>0</v>
      </c>
      <c r="S37" s="255">
        <f>IF(AND(J37=0,O37=0),0,(G37-L37)*tab!$E$30+(H37-M37)*tab!$F$30+(I37-N37)*tab!$G$30)</f>
        <v>0</v>
      </c>
      <c r="T37" s="255">
        <f t="shared" si="2"/>
        <v>0</v>
      </c>
      <c r="U37" s="78" t="s">
        <v>55</v>
      </c>
      <c r="V37" s="255">
        <f>IF(U37="nee",0,(J37-O37)*(tab!$C$44))</f>
        <v>0</v>
      </c>
      <c r="W37" s="255">
        <f>IF(U37="nee",0,IF(AND(J37=0,O37=0),0,(G37-L37)*tab!$G$44+(H37-M37)*tab!$H$44+(I37-N37)*tab!$I$44))</f>
        <v>0</v>
      </c>
      <c r="X37" s="255">
        <f t="shared" si="3"/>
        <v>0</v>
      </c>
      <c r="Y37" s="3"/>
      <c r="Z37" s="19"/>
    </row>
    <row r="38" spans="2:26" ht="12" customHeight="1" x14ac:dyDescent="0.2">
      <c r="B38" s="17"/>
      <c r="C38" s="1">
        <v>20</v>
      </c>
      <c r="D38" s="264" t="str">
        <f>IF(E38="","",VLOOKUP(E38,'SWV gegevens'!$B$2:$C$78,2))</f>
        <v/>
      </c>
      <c r="E38" s="254" t="str">
        <f>IF(VLOOKUP($G$8&amp;IF($C38&lt;10,"0","")&amp;$C38,kijkglazen!$A$4:$U$508,1)=$G$8&amp;IF($C38&lt;10,"0","")&amp;$C38,VLOOKUP($G$8&amp;IF($C38&lt;10,"0","")&amp;$C38,kijkglazen!$A$4:$U$508,4),"")</f>
        <v/>
      </c>
      <c r="F38" s="40"/>
      <c r="G38" s="254">
        <f>IF(VLOOKUP($G$8&amp;IF($C38&lt;10,"0","")&amp;$C38,kijkglazen!$A$4:$U$508,1)=$G$8&amp;IF($C38&lt;10,"0","")&amp;$C38,VLOOKUP($G$8&amp;IF($C38&lt;10,"0","")&amp;$C38,kijkglazen!$A$4:$U$508,5),0)</f>
        <v>0</v>
      </c>
      <c r="H38" s="254">
        <f>IF(VLOOKUP($G$8&amp;IF($C38&lt;10,"0","")&amp;$C38,kijkglazen!$A$4:$U$508,1)=$G$8&amp;IF($C38&lt;10,"0","")&amp;$C38,VLOOKUP($G$8&amp;IF($C38&lt;10,"0","")&amp;$C38,kijkglazen!$A$4:$U$508,6),0)</f>
        <v>0</v>
      </c>
      <c r="I38" s="254">
        <f>IF(VLOOKUP($G$8&amp;IF($C38&lt;10,"0","")&amp;$C38,kijkglazen!$A$4:$U$508,1)=$G$8&amp;IF($C38&lt;10,"0","")&amp;$C38,VLOOKUP($G$8&amp;IF($C38&lt;10,"0","")&amp;$C38,kijkglazen!$A$4:$U$508,7),0)</f>
        <v>0</v>
      </c>
      <c r="J38" s="254">
        <f t="shared" si="0"/>
        <v>0</v>
      </c>
      <c r="K38" s="39"/>
      <c r="L38" s="254">
        <f>IF(VLOOKUP($G$8&amp;IF($C38&lt;10,"0","")&amp;$C38,kijkglazen!$A$4:$U$508,1)=$G$8&amp;IF($C38&lt;10,"0","")&amp;$C38,VLOOKUP($G$8&amp;IF($C38&lt;10,"0","")&amp;$C38,kijkglazen!$A$4:$U$508,9),0)</f>
        <v>0</v>
      </c>
      <c r="M38" s="254">
        <f>IF(VLOOKUP($G$8&amp;IF($C38&lt;10,"0","")&amp;$C38,kijkglazen!$A$4:$U$508,1)=$G$8&amp;IF($C38&lt;10,"0","")&amp;$C38,VLOOKUP($G$8&amp;IF($C38&lt;10,"0","")&amp;$C38,kijkglazen!$A$4:$U$508,10),0)</f>
        <v>0</v>
      </c>
      <c r="N38" s="254">
        <f>IF(VLOOKUP($G$8&amp;IF($C38&lt;10,"0","")&amp;$C38,kijkglazen!$A$4:$U$508,1)=$G$8&amp;IF($C38&lt;10,"0","")&amp;$C38,VLOOKUP($G$8&amp;IF($C38&lt;10,"0","")&amp;$C38,kijkglazen!$A$4:$U$508,11),0)</f>
        <v>0</v>
      </c>
      <c r="O38" s="254">
        <f t="shared" si="1"/>
        <v>0</v>
      </c>
      <c r="P38" s="260">
        <f>IF(VLOOKUP($G$8&amp;IF($C38&lt;10,"0","")&amp;$C38,kijkglazen!$A$4:$U$508,1)=$G$8&amp;IF($C38&lt;10,"0","")&amp;$C38,VLOOKUP($G$8&amp;IF($C38&lt;10,"0","")&amp;$C38,kijkglazen!$A$4:$U$508,21),0)</f>
        <v>0</v>
      </c>
      <c r="Q38" s="78" t="s">
        <v>55</v>
      </c>
      <c r="R38" s="255">
        <f>IF(Q38="nee",0,(J38-O38)*(tab!$C$20*tab!$C$8+tab!$D$24))</f>
        <v>0</v>
      </c>
      <c r="S38" s="255">
        <f>IF(AND(J38=0,O38=0),0,(G38-L38)*tab!$E$30+(H38-M38)*tab!$F$30+(I38-N38)*tab!$G$30)</f>
        <v>0</v>
      </c>
      <c r="T38" s="255">
        <f t="shared" si="2"/>
        <v>0</v>
      </c>
      <c r="U38" s="78" t="s">
        <v>55</v>
      </c>
      <c r="V38" s="255">
        <f>IF(U38="nee",0,(J38-O38)*(tab!$C$44))</f>
        <v>0</v>
      </c>
      <c r="W38" s="255">
        <f>IF(U38="nee",0,IF(AND(J38=0,O38=0),0,(G38-L38)*tab!$G$44+(H38-M38)*tab!$H$44+(I38-N38)*tab!$I$44))</f>
        <v>0</v>
      </c>
      <c r="X38" s="255">
        <f t="shared" si="3"/>
        <v>0</v>
      </c>
      <c r="Y38" s="3"/>
      <c r="Z38" s="19"/>
    </row>
    <row r="39" spans="2:26" s="82" customFormat="1" ht="12" customHeight="1" x14ac:dyDescent="0.2">
      <c r="B39" s="67"/>
      <c r="C39" s="61"/>
      <c r="D39" s="72"/>
      <c r="E39" s="72"/>
      <c r="F39" s="86"/>
      <c r="G39" s="87">
        <f>SUM(G19:G38)</f>
        <v>3</v>
      </c>
      <c r="H39" s="87">
        <f>SUM(H19:H38)</f>
        <v>0</v>
      </c>
      <c r="I39" s="87">
        <f>SUM(I19:I38)</f>
        <v>0</v>
      </c>
      <c r="J39" s="87">
        <f>SUM(J19:J38)</f>
        <v>3</v>
      </c>
      <c r="K39" s="88"/>
      <c r="L39" s="87">
        <f>SUM(L19:L38)</f>
        <v>0</v>
      </c>
      <c r="M39" s="87">
        <f>SUM(M19:M38)</f>
        <v>0</v>
      </c>
      <c r="N39" s="87">
        <f>SUM(N19:N38)</f>
        <v>0</v>
      </c>
      <c r="O39" s="87">
        <f>SUM(O19:O38)</f>
        <v>0</v>
      </c>
      <c r="P39" s="88"/>
      <c r="Q39" s="88"/>
      <c r="R39" s="219"/>
      <c r="S39" s="219"/>
      <c r="T39" s="220">
        <f>SUM(T19:T38)</f>
        <v>38117.232768000002</v>
      </c>
      <c r="U39" s="88"/>
      <c r="V39" s="219"/>
      <c r="W39" s="219"/>
      <c r="X39" s="220">
        <f>SUM(X19:X38)</f>
        <v>4025.07</v>
      </c>
      <c r="Y39" s="64"/>
      <c r="Z39" s="65"/>
    </row>
    <row r="40" spans="2:26" ht="12" customHeight="1" x14ac:dyDescent="0.2">
      <c r="B40" s="17"/>
      <c r="C40" s="1"/>
      <c r="D40" s="35"/>
      <c r="E40" s="3"/>
      <c r="F40" s="3"/>
      <c r="G40" s="39"/>
      <c r="H40" s="39"/>
      <c r="I40" s="39"/>
      <c r="J40" s="39"/>
      <c r="K40" s="39"/>
      <c r="L40" s="39"/>
      <c r="M40" s="39"/>
      <c r="N40" s="39"/>
      <c r="O40" s="39"/>
      <c r="P40" s="242"/>
      <c r="Q40" s="39"/>
      <c r="R40" s="213"/>
      <c r="S40" s="213"/>
      <c r="T40" s="213"/>
      <c r="U40" s="39"/>
      <c r="V40" s="213"/>
      <c r="W40" s="213"/>
      <c r="X40" s="213"/>
      <c r="Y40" s="3"/>
      <c r="Z40" s="19"/>
    </row>
    <row r="41" spans="2:26" s="162" customFormat="1" ht="12" customHeight="1" x14ac:dyDescent="0.2">
      <c r="B41" s="58"/>
      <c r="C41" s="160"/>
      <c r="D41" s="159" t="s">
        <v>63</v>
      </c>
      <c r="E41" s="22"/>
      <c r="F41" s="22"/>
      <c r="G41" s="23"/>
      <c r="H41" s="24"/>
      <c r="I41" s="24"/>
      <c r="J41" s="25"/>
      <c r="K41" s="25"/>
      <c r="L41" s="23"/>
      <c r="M41" s="24"/>
      <c r="N41" s="94"/>
      <c r="O41" s="163"/>
      <c r="P41" s="242"/>
      <c r="Q41" s="163"/>
      <c r="R41" s="221"/>
      <c r="S41" s="221"/>
      <c r="T41" s="221"/>
      <c r="U41" s="163"/>
      <c r="V41" s="221"/>
      <c r="W41" s="221"/>
      <c r="X41" s="221"/>
      <c r="Y41" s="5"/>
      <c r="Z41" s="59"/>
    </row>
    <row r="42" spans="2:26" ht="12" customHeight="1" x14ac:dyDescent="0.2">
      <c r="B42" s="17"/>
      <c r="C42" s="80"/>
      <c r="D42" s="35" t="s">
        <v>57</v>
      </c>
      <c r="E42" s="23"/>
      <c r="F42" s="22"/>
      <c r="G42" s="29" t="s">
        <v>97</v>
      </c>
      <c r="H42" s="25"/>
      <c r="I42" s="25"/>
      <c r="J42" s="25"/>
      <c r="K42" s="25"/>
      <c r="L42" s="29" t="s">
        <v>98</v>
      </c>
      <c r="M42" s="25"/>
      <c r="N42" s="25"/>
      <c r="O42" s="36"/>
      <c r="P42" s="252"/>
      <c r="Q42" s="37"/>
      <c r="R42" s="215" t="s">
        <v>58</v>
      </c>
      <c r="S42" s="215"/>
      <c r="T42" s="222" t="s">
        <v>59</v>
      </c>
      <c r="U42" s="68"/>
      <c r="V42" s="222"/>
      <c r="W42" s="222"/>
      <c r="X42" s="222"/>
      <c r="Y42" s="44"/>
      <c r="Z42" s="16"/>
    </row>
    <row r="43" spans="2:26" ht="12" customHeight="1" x14ac:dyDescent="0.2">
      <c r="B43" s="17"/>
      <c r="C43" s="1"/>
      <c r="D43" s="35" t="s">
        <v>60</v>
      </c>
      <c r="E43" s="29" t="s">
        <v>61</v>
      </c>
      <c r="F43" s="35"/>
      <c r="G43" s="193" t="s">
        <v>16</v>
      </c>
      <c r="H43" s="193" t="s">
        <v>17</v>
      </c>
      <c r="I43" s="193" t="s">
        <v>18</v>
      </c>
      <c r="J43" s="39" t="s">
        <v>62</v>
      </c>
      <c r="K43" s="39"/>
      <c r="L43" s="39" t="s">
        <v>16</v>
      </c>
      <c r="M43" s="39" t="s">
        <v>17</v>
      </c>
      <c r="N43" s="39" t="s">
        <v>18</v>
      </c>
      <c r="O43" s="39" t="s">
        <v>62</v>
      </c>
      <c r="P43" s="241" t="s">
        <v>127</v>
      </c>
      <c r="Q43" s="39"/>
      <c r="R43" s="213" t="s">
        <v>67</v>
      </c>
      <c r="S43" s="213" t="s">
        <v>68</v>
      </c>
      <c r="T43" s="217" t="s">
        <v>93</v>
      </c>
      <c r="U43" s="62"/>
      <c r="V43" s="217"/>
      <c r="W43" s="217"/>
      <c r="X43" s="217"/>
      <c r="Y43" s="3"/>
      <c r="Z43" s="19"/>
    </row>
    <row r="44" spans="2:26" ht="12" customHeight="1" x14ac:dyDescent="0.2">
      <c r="B44" s="17"/>
      <c r="C44" s="1">
        <v>1</v>
      </c>
      <c r="D44" s="264" t="str">
        <f>D19</f>
        <v>Samenwerkingsverband PO Zuidoost Utrecht</v>
      </c>
      <c r="E44" s="254" t="str">
        <f>E19</f>
        <v>PO2603</v>
      </c>
      <c r="F44" s="192"/>
      <c r="G44" s="254">
        <f>IF(VLOOKUP($G$8&amp;IF($C44&lt;10,"0","")&amp;$C44,kijkglazen!$A$4:$U$508,1)=$G$8&amp;IF($C44&lt;10,"0","")&amp;$C44,VLOOKUP($G$8&amp;IF($C44&lt;10,"0","")&amp;$C44,kijkglazen!$A$4:$U$508,13),0)</f>
        <v>0</v>
      </c>
      <c r="H44" s="254">
        <f>IF(VLOOKUP($G$8&amp;IF($C44&lt;10,"0","")&amp;$C44,kijkglazen!$A$4:$U$508,1)=$G$8&amp;IF($C44&lt;10,"0","")&amp;$C44,VLOOKUP($G$8&amp;IF($C44&lt;10,"0","")&amp;$C44,kijkglazen!$A$4:$U$508,14),0)</f>
        <v>0</v>
      </c>
      <c r="I44" s="254">
        <f>IF(VLOOKUP($G$8&amp;IF($C44&lt;10,"0","")&amp;$C44,kijkglazen!$A$4:$U$508,1)=$G$8&amp;IF($C44&lt;10,"0","")&amp;$C44,VLOOKUP($G$8&amp;IF($C44&lt;10,"0","")&amp;$C44,kijkglazen!$A$4:$U$508,15),0)</f>
        <v>0</v>
      </c>
      <c r="J44" s="254">
        <f>SUM(G44:I44)</f>
        <v>0</v>
      </c>
      <c r="K44" s="39"/>
      <c r="L44" s="254">
        <f>IF(VLOOKUP($G$8&amp;IF($C44&lt;10,"0","")&amp;$C44,kijkglazen!$A$4:$U$508,1)=$G$8&amp;IF($C44&lt;10,"0","")&amp;$C44,VLOOKUP($G$8&amp;IF($C44&lt;10,"0","")&amp;$C44,kijkglazen!$A$4:$U$508,17),0)</f>
        <v>0</v>
      </c>
      <c r="M44" s="254">
        <f>IF(VLOOKUP($G$8&amp;IF($C44&lt;10,"0","")&amp;$C44,kijkglazen!$A$4:$U$508,1)=$G$8&amp;IF($C44&lt;10,"0","")&amp;$C44,VLOOKUP($G$8&amp;IF($C44&lt;10,"0","")&amp;$C44,kijkglazen!$A$4:$U$508,18),0)</f>
        <v>0</v>
      </c>
      <c r="N44" s="254">
        <f>IF(VLOOKUP($G$8&amp;IF($C44&lt;10,"0","")&amp;$C44,kijkglazen!$A$4:$U$508,1)=$G$8&amp;IF($C44&lt;10,"0","")&amp;$C44,VLOOKUP($G$8&amp;IF($C44&lt;10,"0","")&amp;$C44,kijkglazen!$A$4:$U$508,19),0)</f>
        <v>0</v>
      </c>
      <c r="O44" s="254">
        <f>SUM(L44:N44)</f>
        <v>0</v>
      </c>
      <c r="P44" s="260">
        <f>P19</f>
        <v>1</v>
      </c>
      <c r="Q44" s="78" t="str">
        <f t="shared" ref="Q44:Q63" si="4">+Q19</f>
        <v>ja</v>
      </c>
      <c r="R44" s="255">
        <f>IF(Q44="nee",0,(J44-O44)*(tab!$C$21*tab!$C$8+tab!$D$24))</f>
        <v>0</v>
      </c>
      <c r="S44" s="255">
        <f>IF(AND(J44=0,O44=0),0,(G44-L44)*tab!$E$31+(H44-M44)*tab!$F$31+(I44-N44)*tab!$G$31)</f>
        <v>0</v>
      </c>
      <c r="T44" s="255">
        <f t="shared" ref="T44:T63" si="5">SUM(R44:S44)*P44</f>
        <v>0</v>
      </c>
      <c r="U44" s="78" t="str">
        <f>+U19</f>
        <v>ja</v>
      </c>
      <c r="V44" s="255">
        <f>IF(U44="nee",0,(J44-O44)*(tab!$C$45))</f>
        <v>0</v>
      </c>
      <c r="W44" s="255">
        <f>IF(U44="nee",0,IF(AND(J44=0,O44=0),0,(G44-L44)*tab!$G$45+(H44-M44)*tab!$H$45+(I44-N44)*tab!$I$45))</f>
        <v>0</v>
      </c>
      <c r="X44" s="255">
        <f t="shared" ref="X44:X63" si="6">SUM(V44:W44)*P44</f>
        <v>0</v>
      </c>
      <c r="Y44" s="3"/>
      <c r="Z44" s="19"/>
    </row>
    <row r="45" spans="2:26" ht="12" customHeight="1" x14ac:dyDescent="0.2">
      <c r="B45" s="17"/>
      <c r="C45" s="1">
        <v>2</v>
      </c>
      <c r="D45" s="264" t="str">
        <f t="shared" ref="D45:E45" si="7">D20</f>
        <v>Stichting Passend Primair Onderwijs Delft e.o.</v>
      </c>
      <c r="E45" s="254" t="str">
        <f t="shared" si="7"/>
        <v>PO2802</v>
      </c>
      <c r="F45" s="192"/>
      <c r="G45" s="254">
        <f>IF(VLOOKUP($G$8&amp;IF($C45&lt;10,"0","")&amp;$C45,kijkglazen!$A$4:$U$508,1)=$G$8&amp;IF($C45&lt;10,"0","")&amp;$C45,VLOOKUP($G$8&amp;IF($C45&lt;10,"0","")&amp;$C45,kijkglazen!$A$4:$U$508,13),0)</f>
        <v>1</v>
      </c>
      <c r="H45" s="254">
        <f>IF(VLOOKUP($G$8&amp;IF($C45&lt;10,"0","")&amp;$C45,kijkglazen!$A$4:$U$508,1)=$G$8&amp;IF($C45&lt;10,"0","")&amp;$C45,VLOOKUP($G$8&amp;IF($C45&lt;10,"0","")&amp;$C45,kijkglazen!$A$4:$U$508,14),0)</f>
        <v>0</v>
      </c>
      <c r="I45" s="254">
        <f>IF(VLOOKUP($G$8&amp;IF($C45&lt;10,"0","")&amp;$C45,kijkglazen!$A$4:$U$508,1)=$G$8&amp;IF($C45&lt;10,"0","")&amp;$C45,VLOOKUP($G$8&amp;IF($C45&lt;10,"0","")&amp;$C45,kijkglazen!$A$4:$U$508,15),0)</f>
        <v>0</v>
      </c>
      <c r="J45" s="254">
        <f t="shared" ref="J45:J63" si="8">SUM(G45:I45)</f>
        <v>1</v>
      </c>
      <c r="K45" s="39"/>
      <c r="L45" s="254">
        <f>IF(VLOOKUP($G$8&amp;IF($C45&lt;10,"0","")&amp;$C45,kijkglazen!$A$4:$U$508,1)=$G$8&amp;IF($C45&lt;10,"0","")&amp;$C45,VLOOKUP($G$8&amp;IF($C45&lt;10,"0","")&amp;$C45,kijkglazen!$A$4:$U$508,17),0)</f>
        <v>0</v>
      </c>
      <c r="M45" s="254">
        <f>IF(VLOOKUP($G$8&amp;IF($C45&lt;10,"0","")&amp;$C45,kijkglazen!$A$4:$U$508,1)=$G$8&amp;IF($C45&lt;10,"0","")&amp;$C45,VLOOKUP($G$8&amp;IF($C45&lt;10,"0","")&amp;$C45,kijkglazen!$A$4:$U$508,18),0)</f>
        <v>0</v>
      </c>
      <c r="N45" s="254">
        <f>IF(VLOOKUP($G$8&amp;IF($C45&lt;10,"0","")&amp;$C45,kijkglazen!$A$4:$U$508,1)=$G$8&amp;IF($C45&lt;10,"0","")&amp;$C45,VLOOKUP($G$8&amp;IF($C45&lt;10,"0","")&amp;$C45,kijkglazen!$A$4:$U$508,19),0)</f>
        <v>0</v>
      </c>
      <c r="O45" s="254">
        <f t="shared" ref="O45:O63" si="9">SUM(L45:N45)</f>
        <v>0</v>
      </c>
      <c r="P45" s="260">
        <f t="shared" ref="P45:P63" si="10">P20</f>
        <v>1</v>
      </c>
      <c r="Q45" s="78" t="str">
        <f t="shared" si="4"/>
        <v>ja</v>
      </c>
      <c r="R45" s="255">
        <f>IF(Q45="nee",0,(J45-O45)*(tab!$C$21*tab!$C$8+tab!$D$24))</f>
        <v>2871.1590970000002</v>
      </c>
      <c r="S45" s="255">
        <f>IF(AND(J45=0,O45=0),0,(G45-L45)*tab!$E$31+(H45-M45)*tab!$F$31+(I45-N45)*tab!$G$31)</f>
        <v>7958.3806719999993</v>
      </c>
      <c r="T45" s="255">
        <f t="shared" si="5"/>
        <v>10829.539768999999</v>
      </c>
      <c r="U45" s="78" t="str">
        <f t="shared" ref="U45:U63" si="11">+U20</f>
        <v>ja</v>
      </c>
      <c r="V45" s="255">
        <f>IF(U45="nee",0,(J45-O45)*(tab!$C$45))</f>
        <v>559.23</v>
      </c>
      <c r="W45" s="255">
        <f>IF(U45="nee",0,IF(AND(J45=0,O45=0),0,(G45-L45)*tab!$G$45+(H45-M45)*tab!$H$45+(I45-N45)*tab!$I$45))</f>
        <v>784.4</v>
      </c>
      <c r="X45" s="255">
        <f t="shared" si="6"/>
        <v>1343.63</v>
      </c>
      <c r="Y45" s="3"/>
      <c r="Z45" s="19"/>
    </row>
    <row r="46" spans="2:26" ht="12" customHeight="1" x14ac:dyDescent="0.2">
      <c r="B46" s="17"/>
      <c r="C46" s="1">
        <v>3</v>
      </c>
      <c r="D46" s="264" t="str">
        <f t="shared" ref="D46:E46" si="12">D21</f>
        <v>Stichting Samenwerkingsverband Primair Onderwijs Westland</v>
      </c>
      <c r="E46" s="254" t="str">
        <f t="shared" si="12"/>
        <v>PO2803</v>
      </c>
      <c r="F46" s="192"/>
      <c r="G46" s="254">
        <f>IF(VLOOKUP($G$8&amp;IF($C46&lt;10,"0","")&amp;$C46,kijkglazen!$A$4:$U$508,1)=$G$8&amp;IF($C46&lt;10,"0","")&amp;$C46,VLOOKUP($G$8&amp;IF($C46&lt;10,"0","")&amp;$C46,kijkglazen!$A$4:$U$508,13),0)</f>
        <v>0</v>
      </c>
      <c r="H46" s="254">
        <f>IF(VLOOKUP($G$8&amp;IF($C46&lt;10,"0","")&amp;$C46,kijkglazen!$A$4:$U$508,1)=$G$8&amp;IF($C46&lt;10,"0","")&amp;$C46,VLOOKUP($G$8&amp;IF($C46&lt;10,"0","")&amp;$C46,kijkglazen!$A$4:$U$508,14),0)</f>
        <v>0</v>
      </c>
      <c r="I46" s="254">
        <f>IF(VLOOKUP($G$8&amp;IF($C46&lt;10,"0","")&amp;$C46,kijkglazen!$A$4:$U$508,1)=$G$8&amp;IF($C46&lt;10,"0","")&amp;$C46,VLOOKUP($G$8&amp;IF($C46&lt;10,"0","")&amp;$C46,kijkglazen!$A$4:$U$508,15),0)</f>
        <v>0</v>
      </c>
      <c r="J46" s="254">
        <f t="shared" si="8"/>
        <v>0</v>
      </c>
      <c r="K46" s="39"/>
      <c r="L46" s="254">
        <f>IF(VLOOKUP($G$8&amp;IF($C46&lt;10,"0","")&amp;$C46,kijkglazen!$A$4:$U$508,1)=$G$8&amp;IF($C46&lt;10,"0","")&amp;$C46,VLOOKUP($G$8&amp;IF($C46&lt;10,"0","")&amp;$C46,kijkglazen!$A$4:$U$508,17),0)</f>
        <v>1</v>
      </c>
      <c r="M46" s="254">
        <f>IF(VLOOKUP($G$8&amp;IF($C46&lt;10,"0","")&amp;$C46,kijkglazen!$A$4:$U$508,1)=$G$8&amp;IF($C46&lt;10,"0","")&amp;$C46,VLOOKUP($G$8&amp;IF($C46&lt;10,"0","")&amp;$C46,kijkglazen!$A$4:$U$508,18),0)</f>
        <v>0</v>
      </c>
      <c r="N46" s="254">
        <f>IF(VLOOKUP($G$8&amp;IF($C46&lt;10,"0","")&amp;$C46,kijkglazen!$A$4:$U$508,1)=$G$8&amp;IF($C46&lt;10,"0","")&amp;$C46,VLOOKUP($G$8&amp;IF($C46&lt;10,"0","")&amp;$C46,kijkglazen!$A$4:$U$508,19),0)</f>
        <v>0</v>
      </c>
      <c r="O46" s="254">
        <f t="shared" si="9"/>
        <v>1</v>
      </c>
      <c r="P46" s="260">
        <f t="shared" si="10"/>
        <v>0</v>
      </c>
      <c r="Q46" s="78" t="str">
        <f t="shared" si="4"/>
        <v>ja</v>
      </c>
      <c r="R46" s="255">
        <f>IF(Q46="nee",0,(J46-O46)*(tab!$C$21*tab!$C$8+tab!$D$24))</f>
        <v>-2871.1590970000002</v>
      </c>
      <c r="S46" s="255">
        <f>IF(AND(J46=0,O46=0),0,(G46-L46)*tab!$E$31+(H46-M46)*tab!$F$31+(I46-N46)*tab!$G$31)</f>
        <v>-7958.3806719999993</v>
      </c>
      <c r="T46" s="255">
        <f t="shared" si="5"/>
        <v>0</v>
      </c>
      <c r="U46" s="78" t="str">
        <f t="shared" si="11"/>
        <v>ja</v>
      </c>
      <c r="V46" s="255">
        <f>IF(U46="nee",0,(J46-O46)*(tab!$C$45))</f>
        <v>-559.23</v>
      </c>
      <c r="W46" s="255">
        <f>IF(U46="nee",0,IF(AND(J46=0,O46=0),0,(G46-L46)*tab!$G$45+(H46-M46)*tab!$H$45+(I46-N46)*tab!$I$45))</f>
        <v>-784.4</v>
      </c>
      <c r="X46" s="255">
        <f t="shared" si="6"/>
        <v>0</v>
      </c>
      <c r="Y46" s="3"/>
      <c r="Z46" s="19"/>
    </row>
    <row r="47" spans="2:26" ht="12" customHeight="1" x14ac:dyDescent="0.2">
      <c r="B47" s="17"/>
      <c r="C47" s="1">
        <v>4</v>
      </c>
      <c r="D47" s="264" t="str">
        <f t="shared" ref="D47:E47" si="13">D22</f>
        <v>RiBA</v>
      </c>
      <c r="E47" s="254" t="str">
        <f t="shared" si="13"/>
        <v>PO2805</v>
      </c>
      <c r="F47" s="192"/>
      <c r="G47" s="254">
        <f>IF(VLOOKUP($G$8&amp;IF($C47&lt;10,"0","")&amp;$C47,kijkglazen!$A$4:$U$508,1)=$G$8&amp;IF($C47&lt;10,"0","")&amp;$C47,VLOOKUP($G$8&amp;IF($C47&lt;10,"0","")&amp;$C47,kijkglazen!$A$4:$U$508,13),0)</f>
        <v>1</v>
      </c>
      <c r="H47" s="254">
        <f>IF(VLOOKUP($G$8&amp;IF($C47&lt;10,"0","")&amp;$C47,kijkglazen!$A$4:$U$508,1)=$G$8&amp;IF($C47&lt;10,"0","")&amp;$C47,VLOOKUP($G$8&amp;IF($C47&lt;10,"0","")&amp;$C47,kijkglazen!$A$4:$U$508,14),0)</f>
        <v>0</v>
      </c>
      <c r="I47" s="254">
        <f>IF(VLOOKUP($G$8&amp;IF($C47&lt;10,"0","")&amp;$C47,kijkglazen!$A$4:$U$508,1)=$G$8&amp;IF($C47&lt;10,"0","")&amp;$C47,VLOOKUP($G$8&amp;IF($C47&lt;10,"0","")&amp;$C47,kijkglazen!$A$4:$U$508,15),0)</f>
        <v>0</v>
      </c>
      <c r="J47" s="254">
        <f t="shared" si="8"/>
        <v>1</v>
      </c>
      <c r="K47" s="39"/>
      <c r="L47" s="254">
        <f>IF(VLOOKUP($G$8&amp;IF($C47&lt;10,"0","")&amp;$C47,kijkglazen!$A$4:$U$508,1)=$G$8&amp;IF($C47&lt;10,"0","")&amp;$C47,VLOOKUP($G$8&amp;IF($C47&lt;10,"0","")&amp;$C47,kijkglazen!$A$4:$U$508,17),0)</f>
        <v>0</v>
      </c>
      <c r="M47" s="254">
        <f>IF(VLOOKUP($G$8&amp;IF($C47&lt;10,"0","")&amp;$C47,kijkglazen!$A$4:$U$508,1)=$G$8&amp;IF($C47&lt;10,"0","")&amp;$C47,VLOOKUP($G$8&amp;IF($C47&lt;10,"0","")&amp;$C47,kijkglazen!$A$4:$U$508,18),0)</f>
        <v>0</v>
      </c>
      <c r="N47" s="254">
        <f>IF(VLOOKUP($G$8&amp;IF($C47&lt;10,"0","")&amp;$C47,kijkglazen!$A$4:$U$508,1)=$G$8&amp;IF($C47&lt;10,"0","")&amp;$C47,VLOOKUP($G$8&amp;IF($C47&lt;10,"0","")&amp;$C47,kijkglazen!$A$4:$U$508,19),0)</f>
        <v>0</v>
      </c>
      <c r="O47" s="254">
        <f t="shared" si="9"/>
        <v>0</v>
      </c>
      <c r="P47" s="260">
        <f t="shared" si="10"/>
        <v>1</v>
      </c>
      <c r="Q47" s="78" t="str">
        <f t="shared" si="4"/>
        <v>ja</v>
      </c>
      <c r="R47" s="255">
        <f>IF(Q47="nee",0,(J47-O47)*(tab!$C$21*tab!$C$8+tab!$D$24))</f>
        <v>2871.1590970000002</v>
      </c>
      <c r="S47" s="255">
        <f>IF(AND(J47=0,O47=0),0,(G47-L47)*tab!$E$31+(H47-M47)*tab!$F$31+(I47-N47)*tab!$G$31)</f>
        <v>7958.3806719999993</v>
      </c>
      <c r="T47" s="255">
        <f t="shared" si="5"/>
        <v>10829.539768999999</v>
      </c>
      <c r="U47" s="78" t="str">
        <f t="shared" si="11"/>
        <v>ja</v>
      </c>
      <c r="V47" s="255">
        <f>IF(U47="nee",0,(J47-O47)*(tab!$C$45))</f>
        <v>559.23</v>
      </c>
      <c r="W47" s="255">
        <f>IF(U47="nee",0,IF(AND(J47=0,O47=0),0,(G47-L47)*tab!$G$45+(H47-M47)*tab!$H$45+(I47-N47)*tab!$I$45))</f>
        <v>784.4</v>
      </c>
      <c r="X47" s="255">
        <f t="shared" si="6"/>
        <v>1343.63</v>
      </c>
      <c r="Y47" s="3"/>
      <c r="Z47" s="19"/>
    </row>
    <row r="48" spans="2:26" ht="12" customHeight="1" x14ac:dyDescent="0.2">
      <c r="B48" s="17"/>
      <c r="C48" s="1">
        <v>5</v>
      </c>
      <c r="D48" s="264" t="str">
        <f t="shared" ref="D48:E48" si="14">D23</f>
        <v>Samenwerkingsverband Passend Primair Onderwijs Rotterdam</v>
      </c>
      <c r="E48" s="254" t="str">
        <f t="shared" si="14"/>
        <v>PO2806</v>
      </c>
      <c r="F48" s="192"/>
      <c r="G48" s="254">
        <f>IF(VLOOKUP($G$8&amp;IF($C48&lt;10,"0","")&amp;$C48,kijkglazen!$A$4:$U$508,1)=$G$8&amp;IF($C48&lt;10,"0","")&amp;$C48,VLOOKUP($G$8&amp;IF($C48&lt;10,"0","")&amp;$C48,kijkglazen!$A$4:$U$508,13),0)</f>
        <v>5</v>
      </c>
      <c r="H48" s="254">
        <f>IF(VLOOKUP($G$8&amp;IF($C48&lt;10,"0","")&amp;$C48,kijkglazen!$A$4:$U$508,1)=$G$8&amp;IF($C48&lt;10,"0","")&amp;$C48,VLOOKUP($G$8&amp;IF($C48&lt;10,"0","")&amp;$C48,kijkglazen!$A$4:$U$508,14),0)</f>
        <v>0</v>
      </c>
      <c r="I48" s="254">
        <f>IF(VLOOKUP($G$8&amp;IF($C48&lt;10,"0","")&amp;$C48,kijkglazen!$A$4:$U$508,1)=$G$8&amp;IF($C48&lt;10,"0","")&amp;$C48,VLOOKUP($G$8&amp;IF($C48&lt;10,"0","")&amp;$C48,kijkglazen!$A$4:$U$508,15),0)</f>
        <v>0</v>
      </c>
      <c r="J48" s="254">
        <f t="shared" si="8"/>
        <v>5</v>
      </c>
      <c r="K48" s="39"/>
      <c r="L48" s="254">
        <f>IF(VLOOKUP($G$8&amp;IF($C48&lt;10,"0","")&amp;$C48,kijkglazen!$A$4:$U$508,1)=$G$8&amp;IF($C48&lt;10,"0","")&amp;$C48,VLOOKUP($G$8&amp;IF($C48&lt;10,"0","")&amp;$C48,kijkglazen!$A$4:$U$508,17),0)</f>
        <v>4</v>
      </c>
      <c r="M48" s="254">
        <f>IF(VLOOKUP($G$8&amp;IF($C48&lt;10,"0","")&amp;$C48,kijkglazen!$A$4:$U$508,1)=$G$8&amp;IF($C48&lt;10,"0","")&amp;$C48,VLOOKUP($G$8&amp;IF($C48&lt;10,"0","")&amp;$C48,kijkglazen!$A$4:$U$508,18),0)</f>
        <v>0</v>
      </c>
      <c r="N48" s="254">
        <f>IF(VLOOKUP($G$8&amp;IF($C48&lt;10,"0","")&amp;$C48,kijkglazen!$A$4:$U$508,1)=$G$8&amp;IF($C48&lt;10,"0","")&amp;$C48,VLOOKUP($G$8&amp;IF($C48&lt;10,"0","")&amp;$C48,kijkglazen!$A$4:$U$508,19),0)</f>
        <v>0</v>
      </c>
      <c r="O48" s="254">
        <f t="shared" si="9"/>
        <v>4</v>
      </c>
      <c r="P48" s="260">
        <f t="shared" si="10"/>
        <v>1</v>
      </c>
      <c r="Q48" s="78" t="str">
        <f t="shared" si="4"/>
        <v>ja</v>
      </c>
      <c r="R48" s="255">
        <f>IF(Q48="nee",0,(J48-O48)*(tab!$C$21*tab!$C$8+tab!$D$24))</f>
        <v>2871.1590970000002</v>
      </c>
      <c r="S48" s="255">
        <f>IF(AND(J48=0,O48=0),0,(G48-L48)*tab!$E$31+(H48-M48)*tab!$F$31+(I48-N48)*tab!$G$31)</f>
        <v>7958.3806719999993</v>
      </c>
      <c r="T48" s="255">
        <f t="shared" si="5"/>
        <v>10829.539768999999</v>
      </c>
      <c r="U48" s="78" t="str">
        <f t="shared" si="11"/>
        <v>ja</v>
      </c>
      <c r="V48" s="255">
        <f>IF(U48="nee",0,(J48-O48)*(tab!$C$45))</f>
        <v>559.23</v>
      </c>
      <c r="W48" s="255">
        <f>IF(U48="nee",0,IF(AND(J48=0,O48=0),0,(G48-L48)*tab!$G$45+(H48-M48)*tab!$H$45+(I48-N48)*tab!$I$45))</f>
        <v>784.4</v>
      </c>
      <c r="X48" s="255">
        <f t="shared" si="6"/>
        <v>1343.63</v>
      </c>
      <c r="Y48" s="3"/>
      <c r="Z48" s="19"/>
    </row>
    <row r="49" spans="2:26" ht="12" customHeight="1" x14ac:dyDescent="0.2">
      <c r="B49" s="17"/>
      <c r="C49" s="1">
        <v>6</v>
      </c>
      <c r="D49" s="264" t="str">
        <f t="shared" ref="D49:E49" si="15">D24</f>
        <v>Stg. SWV Schiedam, Vlaardingen, Maassluis onderwijs dat past</v>
      </c>
      <c r="E49" s="254" t="str">
        <f t="shared" si="15"/>
        <v>PO2807</v>
      </c>
      <c r="F49" s="192"/>
      <c r="G49" s="254">
        <f>IF(VLOOKUP($G$8&amp;IF($C49&lt;10,"0","")&amp;$C49,kijkglazen!$A$4:$U$508,1)=$G$8&amp;IF($C49&lt;10,"0","")&amp;$C49,VLOOKUP($G$8&amp;IF($C49&lt;10,"0","")&amp;$C49,kijkglazen!$A$4:$U$508,13),0)</f>
        <v>1</v>
      </c>
      <c r="H49" s="254">
        <f>IF(VLOOKUP($G$8&amp;IF($C49&lt;10,"0","")&amp;$C49,kijkglazen!$A$4:$U$508,1)=$G$8&amp;IF($C49&lt;10,"0","")&amp;$C49,VLOOKUP($G$8&amp;IF($C49&lt;10,"0","")&amp;$C49,kijkglazen!$A$4:$U$508,14),0)</f>
        <v>0</v>
      </c>
      <c r="I49" s="254">
        <f>IF(VLOOKUP($G$8&amp;IF($C49&lt;10,"0","")&amp;$C49,kijkglazen!$A$4:$U$508,1)=$G$8&amp;IF($C49&lt;10,"0","")&amp;$C49,VLOOKUP($G$8&amp;IF($C49&lt;10,"0","")&amp;$C49,kijkglazen!$A$4:$U$508,15),0)</f>
        <v>0</v>
      </c>
      <c r="J49" s="254">
        <f t="shared" si="8"/>
        <v>1</v>
      </c>
      <c r="K49" s="39"/>
      <c r="L49" s="254">
        <f>IF(VLOOKUP($G$8&amp;IF($C49&lt;10,"0","")&amp;$C49,kijkglazen!$A$4:$U$508,1)=$G$8&amp;IF($C49&lt;10,"0","")&amp;$C49,VLOOKUP($G$8&amp;IF($C49&lt;10,"0","")&amp;$C49,kijkglazen!$A$4:$U$508,17),0)</f>
        <v>1</v>
      </c>
      <c r="M49" s="254">
        <f>IF(VLOOKUP($G$8&amp;IF($C49&lt;10,"0","")&amp;$C49,kijkglazen!$A$4:$U$508,1)=$G$8&amp;IF($C49&lt;10,"0","")&amp;$C49,VLOOKUP($G$8&amp;IF($C49&lt;10,"0","")&amp;$C49,kijkglazen!$A$4:$U$508,18),0)</f>
        <v>0</v>
      </c>
      <c r="N49" s="254">
        <f>IF(VLOOKUP($G$8&amp;IF($C49&lt;10,"0","")&amp;$C49,kijkglazen!$A$4:$U$508,1)=$G$8&amp;IF($C49&lt;10,"0","")&amp;$C49,VLOOKUP($G$8&amp;IF($C49&lt;10,"0","")&amp;$C49,kijkglazen!$A$4:$U$508,19),0)</f>
        <v>0</v>
      </c>
      <c r="O49" s="254">
        <f t="shared" si="9"/>
        <v>1</v>
      </c>
      <c r="P49" s="260">
        <f t="shared" si="10"/>
        <v>0</v>
      </c>
      <c r="Q49" s="78" t="str">
        <f t="shared" si="4"/>
        <v>ja</v>
      </c>
      <c r="R49" s="255">
        <f>IF(Q49="nee",0,(J49-O49)*(tab!$C$21*tab!$C$8+tab!$D$24))</f>
        <v>0</v>
      </c>
      <c r="S49" s="255">
        <f>IF(AND(J49=0,O49=0),0,(G49-L49)*tab!$E$31+(H49-M49)*tab!$F$31+(I49-N49)*tab!$G$31)</f>
        <v>0</v>
      </c>
      <c r="T49" s="255">
        <f t="shared" si="5"/>
        <v>0</v>
      </c>
      <c r="U49" s="78" t="str">
        <f t="shared" si="11"/>
        <v>ja</v>
      </c>
      <c r="V49" s="255">
        <f>IF(U49="nee",0,(J49-O49)*(tab!$C$45))</f>
        <v>0</v>
      </c>
      <c r="W49" s="255">
        <f>IF(U49="nee",0,IF(AND(J49=0,O49=0),0,(G49-L49)*tab!$G$45+(H49-M49)*tab!$H$45+(I49-N49)*tab!$I$45))</f>
        <v>0</v>
      </c>
      <c r="X49" s="255">
        <f t="shared" si="6"/>
        <v>0</v>
      </c>
      <c r="Y49" s="3"/>
      <c r="Z49" s="19"/>
    </row>
    <row r="50" spans="2:26" ht="12" customHeight="1" x14ac:dyDescent="0.2">
      <c r="B50" s="17"/>
      <c r="C50" s="1">
        <v>7</v>
      </c>
      <c r="D50" s="264" t="str">
        <f t="shared" ref="D50:E50" si="16">D25</f>
        <v>Stg. Samenwerkingsverband Pas. Ond. Voorne-Putten/Rozenburg Prim. Ond</v>
      </c>
      <c r="E50" s="254" t="str">
        <f t="shared" si="16"/>
        <v>PO2808</v>
      </c>
      <c r="F50" s="40"/>
      <c r="G50" s="254">
        <f>IF(VLOOKUP($G$8&amp;IF($C50&lt;10,"0","")&amp;$C50,kijkglazen!$A$4:$U$508,1)=$G$8&amp;IF($C50&lt;10,"0","")&amp;$C50,VLOOKUP($G$8&amp;IF($C50&lt;10,"0","")&amp;$C50,kijkglazen!$A$4:$U$508,13),0)</f>
        <v>1</v>
      </c>
      <c r="H50" s="254">
        <f>IF(VLOOKUP($G$8&amp;IF($C50&lt;10,"0","")&amp;$C50,kijkglazen!$A$4:$U$508,1)=$G$8&amp;IF($C50&lt;10,"0","")&amp;$C50,VLOOKUP($G$8&amp;IF($C50&lt;10,"0","")&amp;$C50,kijkglazen!$A$4:$U$508,14),0)</f>
        <v>0</v>
      </c>
      <c r="I50" s="254">
        <f>IF(VLOOKUP($G$8&amp;IF($C50&lt;10,"0","")&amp;$C50,kijkglazen!$A$4:$U$508,1)=$G$8&amp;IF($C50&lt;10,"0","")&amp;$C50,VLOOKUP($G$8&amp;IF($C50&lt;10,"0","")&amp;$C50,kijkglazen!$A$4:$U$508,15),0)</f>
        <v>0</v>
      </c>
      <c r="J50" s="254">
        <f t="shared" si="8"/>
        <v>1</v>
      </c>
      <c r="K50" s="39"/>
      <c r="L50" s="254">
        <f>IF(VLOOKUP($G$8&amp;IF($C50&lt;10,"0","")&amp;$C50,kijkglazen!$A$4:$U$508,1)=$G$8&amp;IF($C50&lt;10,"0","")&amp;$C50,VLOOKUP($G$8&amp;IF($C50&lt;10,"0","")&amp;$C50,kijkglazen!$A$4:$U$508,17),0)</f>
        <v>0</v>
      </c>
      <c r="M50" s="254">
        <f>IF(VLOOKUP($G$8&amp;IF($C50&lt;10,"0","")&amp;$C50,kijkglazen!$A$4:$U$508,1)=$G$8&amp;IF($C50&lt;10,"0","")&amp;$C50,VLOOKUP($G$8&amp;IF($C50&lt;10,"0","")&amp;$C50,kijkglazen!$A$4:$U$508,18),0)</f>
        <v>0</v>
      </c>
      <c r="N50" s="254">
        <f>IF(VLOOKUP($G$8&amp;IF($C50&lt;10,"0","")&amp;$C50,kijkglazen!$A$4:$U$508,1)=$G$8&amp;IF($C50&lt;10,"0","")&amp;$C50,VLOOKUP($G$8&amp;IF($C50&lt;10,"0","")&amp;$C50,kijkglazen!$A$4:$U$508,19),0)</f>
        <v>0</v>
      </c>
      <c r="O50" s="254">
        <f t="shared" si="9"/>
        <v>0</v>
      </c>
      <c r="P50" s="260">
        <f t="shared" si="10"/>
        <v>1</v>
      </c>
      <c r="Q50" s="78" t="str">
        <f t="shared" si="4"/>
        <v>ja</v>
      </c>
      <c r="R50" s="255">
        <f>IF(Q50="nee",0,(J50-O50)*(tab!$C$21*tab!$C$8+tab!$D$24))</f>
        <v>2871.1590970000002</v>
      </c>
      <c r="S50" s="255">
        <f>IF(AND(J50=0,O50=0),0,(G50-L50)*tab!$E$31+(H50-M50)*tab!$F$31+(I50-N50)*tab!$G$31)</f>
        <v>7958.3806719999993</v>
      </c>
      <c r="T50" s="255">
        <f t="shared" si="5"/>
        <v>10829.539768999999</v>
      </c>
      <c r="U50" s="78" t="str">
        <f t="shared" si="11"/>
        <v>ja</v>
      </c>
      <c r="V50" s="255">
        <f>IF(U50="nee",0,(J50-O50)*(tab!$C$45))</f>
        <v>559.23</v>
      </c>
      <c r="W50" s="255">
        <f>IF(U50="nee",0,IF(AND(J50=0,O50=0),0,(G50-L50)*tab!$G$45+(H50-M50)*tab!$H$45+(I50-N50)*tab!$I$45))</f>
        <v>784.4</v>
      </c>
      <c r="X50" s="255">
        <f t="shared" si="6"/>
        <v>1343.63</v>
      </c>
      <c r="Y50" s="3"/>
      <c r="Z50" s="19"/>
    </row>
    <row r="51" spans="2:26" ht="12" customHeight="1" x14ac:dyDescent="0.2">
      <c r="B51" s="17"/>
      <c r="C51" s="1">
        <v>8</v>
      </c>
      <c r="D51" s="264" t="str">
        <f t="shared" ref="D51:E51" si="17">D26</f>
        <v>Stichting Samenwerkingsverband PO Duin- en Bollenstreek</v>
      </c>
      <c r="E51" s="254" t="str">
        <f t="shared" si="17"/>
        <v>PO2812</v>
      </c>
      <c r="F51" s="40"/>
      <c r="G51" s="254">
        <f>IF(VLOOKUP($G$8&amp;IF($C51&lt;10,"0","")&amp;$C51,kijkglazen!$A$4:$U$508,1)=$G$8&amp;IF($C51&lt;10,"0","")&amp;$C51,VLOOKUP($G$8&amp;IF($C51&lt;10,"0","")&amp;$C51,kijkglazen!$A$4:$U$508,13),0)</f>
        <v>0</v>
      </c>
      <c r="H51" s="254">
        <f>IF(VLOOKUP($G$8&amp;IF($C51&lt;10,"0","")&amp;$C51,kijkglazen!$A$4:$U$508,1)=$G$8&amp;IF($C51&lt;10,"0","")&amp;$C51,VLOOKUP($G$8&amp;IF($C51&lt;10,"0","")&amp;$C51,kijkglazen!$A$4:$U$508,14),0)</f>
        <v>0</v>
      </c>
      <c r="I51" s="254">
        <f>IF(VLOOKUP($G$8&amp;IF($C51&lt;10,"0","")&amp;$C51,kijkglazen!$A$4:$U$508,1)=$G$8&amp;IF($C51&lt;10,"0","")&amp;$C51,VLOOKUP($G$8&amp;IF($C51&lt;10,"0","")&amp;$C51,kijkglazen!$A$4:$U$508,15),0)</f>
        <v>0</v>
      </c>
      <c r="J51" s="254">
        <f t="shared" si="8"/>
        <v>0</v>
      </c>
      <c r="K51" s="39"/>
      <c r="L51" s="254">
        <f>IF(VLOOKUP($G$8&amp;IF($C51&lt;10,"0","")&amp;$C51,kijkglazen!$A$4:$U$508,1)=$G$8&amp;IF($C51&lt;10,"0","")&amp;$C51,VLOOKUP($G$8&amp;IF($C51&lt;10,"0","")&amp;$C51,kijkglazen!$A$4:$U$508,17),0)</f>
        <v>1</v>
      </c>
      <c r="M51" s="254">
        <f>IF(VLOOKUP($G$8&amp;IF($C51&lt;10,"0","")&amp;$C51,kijkglazen!$A$4:$U$508,1)=$G$8&amp;IF($C51&lt;10,"0","")&amp;$C51,VLOOKUP($G$8&amp;IF($C51&lt;10,"0","")&amp;$C51,kijkglazen!$A$4:$U$508,18),0)</f>
        <v>0</v>
      </c>
      <c r="N51" s="254">
        <f>IF(VLOOKUP($G$8&amp;IF($C51&lt;10,"0","")&amp;$C51,kijkglazen!$A$4:$U$508,1)=$G$8&amp;IF($C51&lt;10,"0","")&amp;$C51,VLOOKUP($G$8&amp;IF($C51&lt;10,"0","")&amp;$C51,kijkglazen!$A$4:$U$508,19),0)</f>
        <v>0</v>
      </c>
      <c r="O51" s="254">
        <f t="shared" si="9"/>
        <v>1</v>
      </c>
      <c r="P51" s="260">
        <f t="shared" si="10"/>
        <v>0</v>
      </c>
      <c r="Q51" s="78" t="str">
        <f t="shared" si="4"/>
        <v>ja</v>
      </c>
      <c r="R51" s="255">
        <f>IF(Q51="nee",0,(J51-O51)*(tab!$C$21*tab!$C$8+tab!$D$24))</f>
        <v>-2871.1590970000002</v>
      </c>
      <c r="S51" s="255">
        <f>IF(AND(J51=0,O51=0),0,(G51-L51)*tab!$E$31+(H51-M51)*tab!$F$31+(I51-N51)*tab!$G$31)</f>
        <v>-7958.3806719999993</v>
      </c>
      <c r="T51" s="255">
        <f t="shared" si="5"/>
        <v>0</v>
      </c>
      <c r="U51" s="78" t="s">
        <v>55</v>
      </c>
      <c r="V51" s="255">
        <f>IF(U51="nee",0,(J51-O51)*(tab!$C$45))</f>
        <v>-559.23</v>
      </c>
      <c r="W51" s="255">
        <f>IF(U51="nee",0,IF(AND(J51=0,O51=0),0,(G51-L51)*tab!$G$45+(H51-M51)*tab!$H$45+(I51-N51)*tab!$I$45))</f>
        <v>-784.4</v>
      </c>
      <c r="X51" s="255">
        <f t="shared" si="6"/>
        <v>0</v>
      </c>
      <c r="Y51" s="3"/>
      <c r="Z51" s="19"/>
    </row>
    <row r="52" spans="2:26" ht="12" customHeight="1" x14ac:dyDescent="0.2">
      <c r="B52" s="17"/>
      <c r="C52" s="1">
        <v>9</v>
      </c>
      <c r="D52" s="264" t="str">
        <f t="shared" ref="D52:E52" si="18">D27</f>
        <v>Stichting SWV Passend Onderwijs Rijnstreek</v>
      </c>
      <c r="E52" s="254" t="str">
        <f t="shared" si="18"/>
        <v>PO2813</v>
      </c>
      <c r="F52" s="40"/>
      <c r="G52" s="254">
        <f>IF(VLOOKUP($G$8&amp;IF($C52&lt;10,"0","")&amp;$C52,kijkglazen!$A$4:$U$508,1)=$G$8&amp;IF($C52&lt;10,"0","")&amp;$C52,VLOOKUP($G$8&amp;IF($C52&lt;10,"0","")&amp;$C52,kijkglazen!$A$4:$U$508,13),0)</f>
        <v>1</v>
      </c>
      <c r="H52" s="254">
        <f>IF(VLOOKUP($G$8&amp;IF($C52&lt;10,"0","")&amp;$C52,kijkglazen!$A$4:$U$508,1)=$G$8&amp;IF($C52&lt;10,"0","")&amp;$C52,VLOOKUP($G$8&amp;IF($C52&lt;10,"0","")&amp;$C52,kijkglazen!$A$4:$U$508,14),0)</f>
        <v>0</v>
      </c>
      <c r="I52" s="254">
        <f>IF(VLOOKUP($G$8&amp;IF($C52&lt;10,"0","")&amp;$C52,kijkglazen!$A$4:$U$508,1)=$G$8&amp;IF($C52&lt;10,"0","")&amp;$C52,VLOOKUP($G$8&amp;IF($C52&lt;10,"0","")&amp;$C52,kijkglazen!$A$4:$U$508,15),0)</f>
        <v>0</v>
      </c>
      <c r="J52" s="254">
        <f t="shared" si="8"/>
        <v>1</v>
      </c>
      <c r="K52" s="39"/>
      <c r="L52" s="254">
        <f>IF(VLOOKUP($G$8&amp;IF($C52&lt;10,"0","")&amp;$C52,kijkglazen!$A$4:$U$508,1)=$G$8&amp;IF($C52&lt;10,"0","")&amp;$C52,VLOOKUP($G$8&amp;IF($C52&lt;10,"0","")&amp;$C52,kijkglazen!$A$4:$U$508,17),0)</f>
        <v>0</v>
      </c>
      <c r="M52" s="254">
        <f>IF(VLOOKUP($G$8&amp;IF($C52&lt;10,"0","")&amp;$C52,kijkglazen!$A$4:$U$508,1)=$G$8&amp;IF($C52&lt;10,"0","")&amp;$C52,VLOOKUP($G$8&amp;IF($C52&lt;10,"0","")&amp;$C52,kijkglazen!$A$4:$U$508,18),0)</f>
        <v>0</v>
      </c>
      <c r="N52" s="254">
        <f>IF(VLOOKUP($G$8&amp;IF($C52&lt;10,"0","")&amp;$C52,kijkglazen!$A$4:$U$508,1)=$G$8&amp;IF($C52&lt;10,"0","")&amp;$C52,VLOOKUP($G$8&amp;IF($C52&lt;10,"0","")&amp;$C52,kijkglazen!$A$4:$U$508,19),0)</f>
        <v>0</v>
      </c>
      <c r="O52" s="254">
        <f t="shared" si="9"/>
        <v>0</v>
      </c>
      <c r="P52" s="260">
        <f t="shared" si="10"/>
        <v>1</v>
      </c>
      <c r="Q52" s="78" t="str">
        <f t="shared" si="4"/>
        <v>ja</v>
      </c>
      <c r="R52" s="255">
        <f>IF(Q52="nee",0,(J52-O52)*(tab!$C$21*tab!$C$8+tab!$D$24))</f>
        <v>2871.1590970000002</v>
      </c>
      <c r="S52" s="255">
        <f>IF(AND(J52=0,O52=0),0,(G52-L52)*tab!$E$31+(H52-M52)*tab!$F$31+(I52-N52)*tab!$G$31)</f>
        <v>7958.3806719999993</v>
      </c>
      <c r="T52" s="255">
        <f t="shared" si="5"/>
        <v>10829.539768999999</v>
      </c>
      <c r="U52" s="78" t="str">
        <f t="shared" si="11"/>
        <v>ja</v>
      </c>
      <c r="V52" s="255">
        <f>IF(U52="nee",0,(J52-O52)*(tab!$C$45))</f>
        <v>559.23</v>
      </c>
      <c r="W52" s="255">
        <f>IF(U52="nee",0,IF(AND(J52=0,O52=0),0,(G52-L52)*tab!$G$45+(H52-M52)*tab!$H$45+(I52-N52)*tab!$I$45))</f>
        <v>784.4</v>
      </c>
      <c r="X52" s="255">
        <f t="shared" si="6"/>
        <v>1343.63</v>
      </c>
      <c r="Y52" s="3"/>
      <c r="Z52" s="19"/>
    </row>
    <row r="53" spans="2:26" ht="12" customHeight="1" x14ac:dyDescent="0.2">
      <c r="B53" s="17"/>
      <c r="C53" s="1">
        <v>10</v>
      </c>
      <c r="D53" s="264" t="str">
        <f t="shared" ref="D53:E53" si="19">D28</f>
        <v>St Samenwerkingsverband PO Midden Holland</v>
      </c>
      <c r="E53" s="254" t="str">
        <f t="shared" si="19"/>
        <v>PO2814</v>
      </c>
      <c r="F53" s="40"/>
      <c r="G53" s="254">
        <f>IF(VLOOKUP($G$8&amp;IF($C53&lt;10,"0","")&amp;$C53,kijkglazen!$A$4:$U$508,1)=$G$8&amp;IF($C53&lt;10,"0","")&amp;$C53,VLOOKUP($G$8&amp;IF($C53&lt;10,"0","")&amp;$C53,kijkglazen!$A$4:$U$508,13),0)</f>
        <v>1</v>
      </c>
      <c r="H53" s="254">
        <f>IF(VLOOKUP($G$8&amp;IF($C53&lt;10,"0","")&amp;$C53,kijkglazen!$A$4:$U$508,1)=$G$8&amp;IF($C53&lt;10,"0","")&amp;$C53,VLOOKUP($G$8&amp;IF($C53&lt;10,"0","")&amp;$C53,kijkglazen!$A$4:$U$508,14),0)</f>
        <v>0</v>
      </c>
      <c r="I53" s="254">
        <f>IF(VLOOKUP($G$8&amp;IF($C53&lt;10,"0","")&amp;$C53,kijkglazen!$A$4:$U$508,1)=$G$8&amp;IF($C53&lt;10,"0","")&amp;$C53,VLOOKUP($G$8&amp;IF($C53&lt;10,"0","")&amp;$C53,kijkglazen!$A$4:$U$508,15),0)</f>
        <v>0</v>
      </c>
      <c r="J53" s="254">
        <f t="shared" si="8"/>
        <v>1</v>
      </c>
      <c r="K53" s="39"/>
      <c r="L53" s="254">
        <f>IF(VLOOKUP($G$8&amp;IF($C53&lt;10,"0","")&amp;$C53,kijkglazen!$A$4:$U$508,1)=$G$8&amp;IF($C53&lt;10,"0","")&amp;$C53,VLOOKUP($G$8&amp;IF($C53&lt;10,"0","")&amp;$C53,kijkglazen!$A$4:$U$508,17),0)</f>
        <v>0</v>
      </c>
      <c r="M53" s="254">
        <f>IF(VLOOKUP($G$8&amp;IF($C53&lt;10,"0","")&amp;$C53,kijkglazen!$A$4:$U$508,1)=$G$8&amp;IF($C53&lt;10,"0","")&amp;$C53,VLOOKUP($G$8&amp;IF($C53&lt;10,"0","")&amp;$C53,kijkglazen!$A$4:$U$508,18),0)</f>
        <v>0</v>
      </c>
      <c r="N53" s="254">
        <f>IF(VLOOKUP($G$8&amp;IF($C53&lt;10,"0","")&amp;$C53,kijkglazen!$A$4:$U$508,1)=$G$8&amp;IF($C53&lt;10,"0","")&amp;$C53,VLOOKUP($G$8&amp;IF($C53&lt;10,"0","")&amp;$C53,kijkglazen!$A$4:$U$508,19),0)</f>
        <v>0</v>
      </c>
      <c r="O53" s="254">
        <f t="shared" si="9"/>
        <v>0</v>
      </c>
      <c r="P53" s="260">
        <f t="shared" si="10"/>
        <v>1</v>
      </c>
      <c r="Q53" s="78" t="str">
        <f t="shared" si="4"/>
        <v>ja</v>
      </c>
      <c r="R53" s="255">
        <f>IF(Q53="nee",0,(J53-O53)*(tab!$C$21*tab!$C$8+tab!$D$24))</f>
        <v>2871.1590970000002</v>
      </c>
      <c r="S53" s="255">
        <f>IF(AND(J53=0,O53=0),0,(G53-L53)*tab!$E$31+(H53-M53)*tab!$F$31+(I53-N53)*tab!$G$31)</f>
        <v>7958.3806719999993</v>
      </c>
      <c r="T53" s="255">
        <f t="shared" si="5"/>
        <v>10829.539768999999</v>
      </c>
      <c r="U53" s="78" t="str">
        <f t="shared" si="11"/>
        <v>ja</v>
      </c>
      <c r="V53" s="255">
        <f>IF(U53="nee",0,(J53-O53)*(tab!$C$45))</f>
        <v>559.23</v>
      </c>
      <c r="W53" s="255">
        <f>IF(U53="nee",0,IF(AND(J53=0,O53=0),0,(G53-L53)*tab!$G$45+(H53-M53)*tab!$H$45+(I53-N53)*tab!$I$45))</f>
        <v>784.4</v>
      </c>
      <c r="X53" s="255">
        <f t="shared" si="6"/>
        <v>1343.63</v>
      </c>
      <c r="Y53" s="3"/>
      <c r="Z53" s="19"/>
    </row>
    <row r="54" spans="2:26" ht="12" customHeight="1" x14ac:dyDescent="0.2">
      <c r="B54" s="17"/>
      <c r="C54" s="1">
        <v>11</v>
      </c>
      <c r="D54" s="264" t="str">
        <f t="shared" ref="D54:E54" si="20">D29</f>
        <v>Stg. SWV passend primair onderwijs Aan Den IJssel</v>
      </c>
      <c r="E54" s="254" t="str">
        <f t="shared" si="20"/>
        <v>PO2818</v>
      </c>
      <c r="F54" s="40"/>
      <c r="G54" s="254">
        <f>IF(VLOOKUP($G$8&amp;IF($C54&lt;10,"0","")&amp;$C54,kijkglazen!$A$4:$U$508,1)=$G$8&amp;IF($C54&lt;10,"0","")&amp;$C54,VLOOKUP($G$8&amp;IF($C54&lt;10,"0","")&amp;$C54,kijkglazen!$A$4:$U$508,13),0)</f>
        <v>1</v>
      </c>
      <c r="H54" s="254">
        <f>IF(VLOOKUP($G$8&amp;IF($C54&lt;10,"0","")&amp;$C54,kijkglazen!$A$4:$U$508,1)=$G$8&amp;IF($C54&lt;10,"0","")&amp;$C54,VLOOKUP($G$8&amp;IF($C54&lt;10,"0","")&amp;$C54,kijkglazen!$A$4:$U$508,14),0)</f>
        <v>0</v>
      </c>
      <c r="I54" s="254">
        <f>IF(VLOOKUP($G$8&amp;IF($C54&lt;10,"0","")&amp;$C54,kijkglazen!$A$4:$U$508,1)=$G$8&amp;IF($C54&lt;10,"0","")&amp;$C54,VLOOKUP($G$8&amp;IF($C54&lt;10,"0","")&amp;$C54,kijkglazen!$A$4:$U$508,15),0)</f>
        <v>0</v>
      </c>
      <c r="J54" s="254">
        <f t="shared" si="8"/>
        <v>1</v>
      </c>
      <c r="K54" s="39"/>
      <c r="L54" s="254">
        <f>IF(VLOOKUP($G$8&amp;IF($C54&lt;10,"0","")&amp;$C54,kijkglazen!$A$4:$U$508,1)=$G$8&amp;IF($C54&lt;10,"0","")&amp;$C54,VLOOKUP($G$8&amp;IF($C54&lt;10,"0","")&amp;$C54,kijkglazen!$A$4:$U$508,17),0)</f>
        <v>0</v>
      </c>
      <c r="M54" s="254">
        <f>IF(VLOOKUP($G$8&amp;IF($C54&lt;10,"0","")&amp;$C54,kijkglazen!$A$4:$U$508,1)=$G$8&amp;IF($C54&lt;10,"0","")&amp;$C54,VLOOKUP($G$8&amp;IF($C54&lt;10,"0","")&amp;$C54,kijkglazen!$A$4:$U$508,18),0)</f>
        <v>0</v>
      </c>
      <c r="N54" s="254">
        <f>IF(VLOOKUP($G$8&amp;IF($C54&lt;10,"0","")&amp;$C54,kijkglazen!$A$4:$U$508,1)=$G$8&amp;IF($C54&lt;10,"0","")&amp;$C54,VLOOKUP($G$8&amp;IF($C54&lt;10,"0","")&amp;$C54,kijkglazen!$A$4:$U$508,19),0)</f>
        <v>0</v>
      </c>
      <c r="O54" s="254">
        <f t="shared" si="9"/>
        <v>0</v>
      </c>
      <c r="P54" s="260">
        <f t="shared" si="10"/>
        <v>1</v>
      </c>
      <c r="Q54" s="78" t="str">
        <f t="shared" si="4"/>
        <v>ja</v>
      </c>
      <c r="R54" s="255">
        <f>IF(Q54="nee",0,(J54-O54)*(tab!$C$21*tab!$C$8+tab!$D$24))</f>
        <v>2871.1590970000002</v>
      </c>
      <c r="S54" s="255">
        <f>IF(AND(J54=0,O54=0),0,(G54-L54)*tab!$E$31+(H54-M54)*tab!$F$31+(I54-N54)*tab!$G$31)</f>
        <v>7958.3806719999993</v>
      </c>
      <c r="T54" s="255">
        <f t="shared" si="5"/>
        <v>10829.539768999999</v>
      </c>
      <c r="U54" s="78" t="s">
        <v>55</v>
      </c>
      <c r="V54" s="255">
        <f>IF(U54="nee",0,(J54-O54)*(tab!$C$45))</f>
        <v>559.23</v>
      </c>
      <c r="W54" s="255">
        <f>IF(U54="nee",0,IF(AND(J54=0,O54=0),0,(G54-L54)*tab!$G$45+(H54-M54)*tab!$H$45+(I54-N54)*tab!$I$45))</f>
        <v>784.4</v>
      </c>
      <c r="X54" s="255">
        <f t="shared" si="6"/>
        <v>1343.63</v>
      </c>
      <c r="Y54" s="3"/>
      <c r="Z54" s="19"/>
    </row>
    <row r="55" spans="2:26" ht="12" customHeight="1" x14ac:dyDescent="0.2">
      <c r="B55" s="17"/>
      <c r="C55" s="1">
        <v>12</v>
      </c>
      <c r="D55" s="264" t="str">
        <f t="shared" ref="D55:E55" si="21">D30</f>
        <v/>
      </c>
      <c r="E55" s="254" t="str">
        <f t="shared" si="21"/>
        <v/>
      </c>
      <c r="F55" s="40"/>
      <c r="G55" s="254">
        <f>IF(VLOOKUP($G$8&amp;IF($C55&lt;10,"0","")&amp;$C55,kijkglazen!$A$4:$U$508,1)=$G$8&amp;IF($C55&lt;10,"0","")&amp;$C55,VLOOKUP($G$8&amp;IF($C55&lt;10,"0","")&amp;$C55,kijkglazen!$A$4:$U$508,13),0)</f>
        <v>0</v>
      </c>
      <c r="H55" s="254">
        <f>IF(VLOOKUP($G$8&amp;IF($C55&lt;10,"0","")&amp;$C55,kijkglazen!$A$4:$U$508,1)=$G$8&amp;IF($C55&lt;10,"0","")&amp;$C55,VLOOKUP($G$8&amp;IF($C55&lt;10,"0","")&amp;$C55,kijkglazen!$A$4:$U$508,14),0)</f>
        <v>0</v>
      </c>
      <c r="I55" s="254">
        <f>IF(VLOOKUP($G$8&amp;IF($C55&lt;10,"0","")&amp;$C55,kijkglazen!$A$4:$U$508,1)=$G$8&amp;IF($C55&lt;10,"0","")&amp;$C55,VLOOKUP($G$8&amp;IF($C55&lt;10,"0","")&amp;$C55,kijkglazen!$A$4:$U$508,15),0)</f>
        <v>0</v>
      </c>
      <c r="J55" s="254">
        <f t="shared" si="8"/>
        <v>0</v>
      </c>
      <c r="K55" s="39"/>
      <c r="L55" s="254">
        <f>IF(VLOOKUP($G$8&amp;IF($C55&lt;10,"0","")&amp;$C55,kijkglazen!$A$4:$U$508,1)=$G$8&amp;IF($C55&lt;10,"0","")&amp;$C55,VLOOKUP($G$8&amp;IF($C55&lt;10,"0","")&amp;$C55,kijkglazen!$A$4:$U$508,17),0)</f>
        <v>0</v>
      </c>
      <c r="M55" s="254">
        <f>IF(VLOOKUP($G$8&amp;IF($C55&lt;10,"0","")&amp;$C55,kijkglazen!$A$4:$U$508,1)=$G$8&amp;IF($C55&lt;10,"0","")&amp;$C55,VLOOKUP($G$8&amp;IF($C55&lt;10,"0","")&amp;$C55,kijkglazen!$A$4:$U$508,18),0)</f>
        <v>0</v>
      </c>
      <c r="N55" s="254">
        <f>IF(VLOOKUP($G$8&amp;IF($C55&lt;10,"0","")&amp;$C55,kijkglazen!$A$4:$U$508,1)=$G$8&amp;IF($C55&lt;10,"0","")&amp;$C55,VLOOKUP($G$8&amp;IF($C55&lt;10,"0","")&amp;$C55,kijkglazen!$A$4:$U$508,19),0)</f>
        <v>0</v>
      </c>
      <c r="O55" s="254">
        <f t="shared" si="9"/>
        <v>0</v>
      </c>
      <c r="P55" s="260">
        <f t="shared" si="10"/>
        <v>0</v>
      </c>
      <c r="Q55" s="78" t="str">
        <f t="shared" si="4"/>
        <v>ja</v>
      </c>
      <c r="R55" s="255">
        <f>IF(Q55="nee",0,(J55-O55)*(tab!$C$21*tab!$C$8+tab!$D$24))</f>
        <v>0</v>
      </c>
      <c r="S55" s="255">
        <f>IF(AND(J55=0,O55=0),0,(G55-L55)*tab!$E$31+(H55-M55)*tab!$F$31+(I55-N55)*tab!$G$31)</f>
        <v>0</v>
      </c>
      <c r="T55" s="255">
        <f t="shared" si="5"/>
        <v>0</v>
      </c>
      <c r="U55" s="78" t="str">
        <f t="shared" si="11"/>
        <v>ja</v>
      </c>
      <c r="V55" s="255">
        <f>IF(U55="nee",0,(J55-O55)*(tab!$C$45))</f>
        <v>0</v>
      </c>
      <c r="W55" s="255">
        <f>IF(U55="nee",0,IF(AND(J55=0,O55=0),0,(G55-L55)*tab!$G$45+(H55-M55)*tab!$H$45+(I55-N55)*tab!$I$45))</f>
        <v>0</v>
      </c>
      <c r="X55" s="255">
        <f t="shared" si="6"/>
        <v>0</v>
      </c>
      <c r="Y55" s="3"/>
      <c r="Z55" s="19"/>
    </row>
    <row r="56" spans="2:26" ht="12" customHeight="1" x14ac:dyDescent="0.2">
      <c r="B56" s="17"/>
      <c r="C56" s="1">
        <v>13</v>
      </c>
      <c r="D56" s="264" t="str">
        <f t="shared" ref="D56:E56" si="22">D31</f>
        <v/>
      </c>
      <c r="E56" s="254" t="str">
        <f t="shared" si="22"/>
        <v/>
      </c>
      <c r="F56" s="40"/>
      <c r="G56" s="254">
        <f>IF(VLOOKUP($G$8&amp;IF($C56&lt;10,"0","")&amp;$C56,kijkglazen!$A$4:$U$508,1)=$G$8&amp;IF($C56&lt;10,"0","")&amp;$C56,VLOOKUP($G$8&amp;IF($C56&lt;10,"0","")&amp;$C56,kijkglazen!$A$4:$U$508,13),0)</f>
        <v>0</v>
      </c>
      <c r="H56" s="254">
        <f>IF(VLOOKUP($G$8&amp;IF($C56&lt;10,"0","")&amp;$C56,kijkglazen!$A$4:$U$508,1)=$G$8&amp;IF($C56&lt;10,"0","")&amp;$C56,VLOOKUP($G$8&amp;IF($C56&lt;10,"0","")&amp;$C56,kijkglazen!$A$4:$U$508,14),0)</f>
        <v>0</v>
      </c>
      <c r="I56" s="254">
        <f>IF(VLOOKUP($G$8&amp;IF($C56&lt;10,"0","")&amp;$C56,kijkglazen!$A$4:$U$508,1)=$G$8&amp;IF($C56&lt;10,"0","")&amp;$C56,VLOOKUP($G$8&amp;IF($C56&lt;10,"0","")&amp;$C56,kijkglazen!$A$4:$U$508,15),0)</f>
        <v>0</v>
      </c>
      <c r="J56" s="254">
        <f t="shared" si="8"/>
        <v>0</v>
      </c>
      <c r="K56" s="39"/>
      <c r="L56" s="254">
        <f>IF(VLOOKUP($G$8&amp;IF($C56&lt;10,"0","")&amp;$C56,kijkglazen!$A$4:$U$508,1)=$G$8&amp;IF($C56&lt;10,"0","")&amp;$C56,VLOOKUP($G$8&amp;IF($C56&lt;10,"0","")&amp;$C56,kijkglazen!$A$4:$U$508,17),0)</f>
        <v>0</v>
      </c>
      <c r="M56" s="254">
        <f>IF(VLOOKUP($G$8&amp;IF($C56&lt;10,"0","")&amp;$C56,kijkglazen!$A$4:$U$508,1)=$G$8&amp;IF($C56&lt;10,"0","")&amp;$C56,VLOOKUP($G$8&amp;IF($C56&lt;10,"0","")&amp;$C56,kijkglazen!$A$4:$U$508,18),0)</f>
        <v>0</v>
      </c>
      <c r="N56" s="254">
        <f>IF(VLOOKUP($G$8&amp;IF($C56&lt;10,"0","")&amp;$C56,kijkglazen!$A$4:$U$508,1)=$G$8&amp;IF($C56&lt;10,"0","")&amp;$C56,VLOOKUP($G$8&amp;IF($C56&lt;10,"0","")&amp;$C56,kijkglazen!$A$4:$U$508,19),0)</f>
        <v>0</v>
      </c>
      <c r="O56" s="254">
        <f t="shared" si="9"/>
        <v>0</v>
      </c>
      <c r="P56" s="260">
        <f t="shared" si="10"/>
        <v>0</v>
      </c>
      <c r="Q56" s="78" t="str">
        <f t="shared" si="4"/>
        <v>ja</v>
      </c>
      <c r="R56" s="255">
        <f>IF(Q56="nee",0,(J56-O56)*(tab!$C$21*tab!$C$8+tab!$D$24))</f>
        <v>0</v>
      </c>
      <c r="S56" s="255">
        <f>IF(AND(J56=0,O56=0),0,(G56-L56)*tab!$E$31+(H56-M56)*tab!$F$31+(I56-N56)*tab!$G$31)</f>
        <v>0</v>
      </c>
      <c r="T56" s="255">
        <f t="shared" si="5"/>
        <v>0</v>
      </c>
      <c r="U56" s="78" t="str">
        <f t="shared" si="11"/>
        <v>ja</v>
      </c>
      <c r="V56" s="255">
        <f>IF(U56="nee",0,(J56-O56)*(tab!$C$45))</f>
        <v>0</v>
      </c>
      <c r="W56" s="255">
        <f>IF(U56="nee",0,IF(AND(J56=0,O56=0),0,(G56-L56)*tab!$G$45+(H56-M56)*tab!$H$45+(I56-N56)*tab!$I$45))</f>
        <v>0</v>
      </c>
      <c r="X56" s="255">
        <f t="shared" si="6"/>
        <v>0</v>
      </c>
      <c r="Y56" s="3"/>
      <c r="Z56" s="19"/>
    </row>
    <row r="57" spans="2:26" ht="12" customHeight="1" x14ac:dyDescent="0.2">
      <c r="B57" s="17"/>
      <c r="C57" s="1">
        <v>14</v>
      </c>
      <c r="D57" s="264" t="str">
        <f t="shared" ref="D57:E57" si="23">D32</f>
        <v/>
      </c>
      <c r="E57" s="254" t="str">
        <f t="shared" si="23"/>
        <v/>
      </c>
      <c r="F57" s="40"/>
      <c r="G57" s="254">
        <f>IF(VLOOKUP($G$8&amp;IF($C57&lt;10,"0","")&amp;$C57,kijkglazen!$A$4:$U$508,1)=$G$8&amp;IF($C57&lt;10,"0","")&amp;$C57,VLOOKUP($G$8&amp;IF($C57&lt;10,"0","")&amp;$C57,kijkglazen!$A$4:$U$508,13),0)</f>
        <v>0</v>
      </c>
      <c r="H57" s="254">
        <f>IF(VLOOKUP($G$8&amp;IF($C57&lt;10,"0","")&amp;$C57,kijkglazen!$A$4:$U$508,1)=$G$8&amp;IF($C57&lt;10,"0","")&amp;$C57,VLOOKUP($G$8&amp;IF($C57&lt;10,"0","")&amp;$C57,kijkglazen!$A$4:$U$508,14),0)</f>
        <v>0</v>
      </c>
      <c r="I57" s="254">
        <f>IF(VLOOKUP($G$8&amp;IF($C57&lt;10,"0","")&amp;$C57,kijkglazen!$A$4:$U$508,1)=$G$8&amp;IF($C57&lt;10,"0","")&amp;$C57,VLOOKUP($G$8&amp;IF($C57&lt;10,"0","")&amp;$C57,kijkglazen!$A$4:$U$508,15),0)</f>
        <v>0</v>
      </c>
      <c r="J57" s="254">
        <f t="shared" si="8"/>
        <v>0</v>
      </c>
      <c r="K57" s="39"/>
      <c r="L57" s="254">
        <f>IF(VLOOKUP($G$8&amp;IF($C57&lt;10,"0","")&amp;$C57,kijkglazen!$A$4:$U$508,1)=$G$8&amp;IF($C57&lt;10,"0","")&amp;$C57,VLOOKUP($G$8&amp;IF($C57&lt;10,"0","")&amp;$C57,kijkglazen!$A$4:$U$508,17),0)</f>
        <v>0</v>
      </c>
      <c r="M57" s="254">
        <f>IF(VLOOKUP($G$8&amp;IF($C57&lt;10,"0","")&amp;$C57,kijkglazen!$A$4:$U$508,1)=$G$8&amp;IF($C57&lt;10,"0","")&amp;$C57,VLOOKUP($G$8&amp;IF($C57&lt;10,"0","")&amp;$C57,kijkglazen!$A$4:$U$508,18),0)</f>
        <v>0</v>
      </c>
      <c r="N57" s="254">
        <f>IF(VLOOKUP($G$8&amp;IF($C57&lt;10,"0","")&amp;$C57,kijkglazen!$A$4:$U$508,1)=$G$8&amp;IF($C57&lt;10,"0","")&amp;$C57,VLOOKUP($G$8&amp;IF($C57&lt;10,"0","")&amp;$C57,kijkglazen!$A$4:$U$508,19),0)</f>
        <v>0</v>
      </c>
      <c r="O57" s="254">
        <f t="shared" si="9"/>
        <v>0</v>
      </c>
      <c r="P57" s="260">
        <f t="shared" si="10"/>
        <v>0</v>
      </c>
      <c r="Q57" s="78" t="str">
        <f t="shared" si="4"/>
        <v>ja</v>
      </c>
      <c r="R57" s="255">
        <f>IF(Q57="nee",0,(J57-O57)*(tab!$C$21*tab!$C$8+tab!$D$24))</f>
        <v>0</v>
      </c>
      <c r="S57" s="255">
        <f>IF(AND(J57=0,O57=0),0,(G57-L57)*tab!$E$31+(H57-M57)*tab!$F$31+(I57-N57)*tab!$G$31)</f>
        <v>0</v>
      </c>
      <c r="T57" s="255">
        <f t="shared" si="5"/>
        <v>0</v>
      </c>
      <c r="U57" s="78" t="str">
        <f t="shared" si="11"/>
        <v>ja</v>
      </c>
      <c r="V57" s="255">
        <f>IF(U57="nee",0,(J57-O57)*(tab!$C$45))</f>
        <v>0</v>
      </c>
      <c r="W57" s="255">
        <f>IF(U57="nee",0,IF(AND(J57=0,O57=0),0,(G57-L57)*tab!$G$45+(H57-M57)*tab!$H$45+(I57-N57)*tab!$I$45))</f>
        <v>0</v>
      </c>
      <c r="X57" s="255">
        <f t="shared" si="6"/>
        <v>0</v>
      </c>
      <c r="Y57" s="3"/>
      <c r="Z57" s="19"/>
    </row>
    <row r="58" spans="2:26" ht="12" customHeight="1" x14ac:dyDescent="0.2">
      <c r="B58" s="17"/>
      <c r="C58" s="1">
        <v>15</v>
      </c>
      <c r="D58" s="264" t="str">
        <f t="shared" ref="D58:E58" si="24">D33</f>
        <v/>
      </c>
      <c r="E58" s="254" t="str">
        <f t="shared" si="24"/>
        <v/>
      </c>
      <c r="F58" s="40"/>
      <c r="G58" s="254">
        <f>IF(VLOOKUP($G$8&amp;IF($C58&lt;10,"0","")&amp;$C58,kijkglazen!$A$4:$U$508,1)=$G$8&amp;IF($C58&lt;10,"0","")&amp;$C58,VLOOKUP($G$8&amp;IF($C58&lt;10,"0","")&amp;$C58,kijkglazen!$A$4:$U$508,13),0)</f>
        <v>0</v>
      </c>
      <c r="H58" s="254">
        <f>IF(VLOOKUP($G$8&amp;IF($C58&lt;10,"0","")&amp;$C58,kijkglazen!$A$4:$U$508,1)=$G$8&amp;IF($C58&lt;10,"0","")&amp;$C58,VLOOKUP($G$8&amp;IF($C58&lt;10,"0","")&amp;$C58,kijkglazen!$A$4:$U$508,14),0)</f>
        <v>0</v>
      </c>
      <c r="I58" s="254">
        <f>IF(VLOOKUP($G$8&amp;IF($C58&lt;10,"0","")&amp;$C58,kijkglazen!$A$4:$U$508,1)=$G$8&amp;IF($C58&lt;10,"0","")&amp;$C58,VLOOKUP($G$8&amp;IF($C58&lt;10,"0","")&amp;$C58,kijkglazen!$A$4:$U$508,15),0)</f>
        <v>0</v>
      </c>
      <c r="J58" s="254">
        <f t="shared" si="8"/>
        <v>0</v>
      </c>
      <c r="K58" s="39"/>
      <c r="L58" s="254">
        <f>IF(VLOOKUP($G$8&amp;IF($C58&lt;10,"0","")&amp;$C58,kijkglazen!$A$4:$U$508,1)=$G$8&amp;IF($C58&lt;10,"0","")&amp;$C58,VLOOKUP($G$8&amp;IF($C58&lt;10,"0","")&amp;$C58,kijkglazen!$A$4:$U$508,17),0)</f>
        <v>0</v>
      </c>
      <c r="M58" s="254">
        <f>IF(VLOOKUP($G$8&amp;IF($C58&lt;10,"0","")&amp;$C58,kijkglazen!$A$4:$U$508,1)=$G$8&amp;IF($C58&lt;10,"0","")&amp;$C58,VLOOKUP($G$8&amp;IF($C58&lt;10,"0","")&amp;$C58,kijkglazen!$A$4:$U$508,18),0)</f>
        <v>0</v>
      </c>
      <c r="N58" s="254">
        <f>IF(VLOOKUP($G$8&amp;IF($C58&lt;10,"0","")&amp;$C58,kijkglazen!$A$4:$U$508,1)=$G$8&amp;IF($C58&lt;10,"0","")&amp;$C58,VLOOKUP($G$8&amp;IF($C58&lt;10,"0","")&amp;$C58,kijkglazen!$A$4:$U$508,19),0)</f>
        <v>0</v>
      </c>
      <c r="O58" s="254">
        <f t="shared" si="9"/>
        <v>0</v>
      </c>
      <c r="P58" s="260">
        <f t="shared" si="10"/>
        <v>0</v>
      </c>
      <c r="Q58" s="78" t="str">
        <f t="shared" si="4"/>
        <v>ja</v>
      </c>
      <c r="R58" s="255">
        <f>IF(Q58="nee",0,(J58-O58)*(tab!$C$21*tab!$C$8+tab!$D$24))</f>
        <v>0</v>
      </c>
      <c r="S58" s="255">
        <f>IF(AND(J58=0,O58=0),0,(G58-L58)*tab!$E$31+(H58-M58)*tab!$F$31+(I58-N58)*tab!$G$31)</f>
        <v>0</v>
      </c>
      <c r="T58" s="255">
        <f t="shared" si="5"/>
        <v>0</v>
      </c>
      <c r="U58" s="78" t="str">
        <f t="shared" si="11"/>
        <v>ja</v>
      </c>
      <c r="V58" s="255">
        <f>IF(U58="nee",0,(J58-O58)*(tab!$C$45))</f>
        <v>0</v>
      </c>
      <c r="W58" s="255">
        <f>IF(U58="nee",0,IF(AND(J58=0,O58=0),0,(G58-L58)*tab!$G$45+(H58-M58)*tab!$H$45+(I58-N58)*tab!$I$45))</f>
        <v>0</v>
      </c>
      <c r="X58" s="255">
        <f t="shared" si="6"/>
        <v>0</v>
      </c>
      <c r="Y58" s="3"/>
      <c r="Z58" s="19"/>
    </row>
    <row r="59" spans="2:26" ht="12" customHeight="1" x14ac:dyDescent="0.2">
      <c r="B59" s="17"/>
      <c r="C59" s="1">
        <v>16</v>
      </c>
      <c r="D59" s="264" t="str">
        <f t="shared" ref="D59:E59" si="25">D34</f>
        <v/>
      </c>
      <c r="E59" s="254" t="str">
        <f t="shared" si="25"/>
        <v/>
      </c>
      <c r="F59" s="40"/>
      <c r="G59" s="254">
        <f>IF(VLOOKUP($G$8&amp;IF($C59&lt;10,"0","")&amp;$C59,kijkglazen!$A$4:$U$508,1)=$G$8&amp;IF($C59&lt;10,"0","")&amp;$C59,VLOOKUP($G$8&amp;IF($C59&lt;10,"0","")&amp;$C59,kijkglazen!$A$4:$U$508,13),0)</f>
        <v>0</v>
      </c>
      <c r="H59" s="254">
        <f>IF(VLOOKUP($G$8&amp;IF($C59&lt;10,"0","")&amp;$C59,kijkglazen!$A$4:$U$508,1)=$G$8&amp;IF($C59&lt;10,"0","")&amp;$C59,VLOOKUP($G$8&amp;IF($C59&lt;10,"0","")&amp;$C59,kijkglazen!$A$4:$U$508,14),0)</f>
        <v>0</v>
      </c>
      <c r="I59" s="254">
        <f>IF(VLOOKUP($G$8&amp;IF($C59&lt;10,"0","")&amp;$C59,kijkglazen!$A$4:$U$508,1)=$G$8&amp;IF($C59&lt;10,"0","")&amp;$C59,VLOOKUP($G$8&amp;IF($C59&lt;10,"0","")&amp;$C59,kijkglazen!$A$4:$U$508,15),0)</f>
        <v>0</v>
      </c>
      <c r="J59" s="254">
        <f t="shared" si="8"/>
        <v>0</v>
      </c>
      <c r="K59" s="39"/>
      <c r="L59" s="254">
        <f>IF(VLOOKUP($G$8&amp;IF($C59&lt;10,"0","")&amp;$C59,kijkglazen!$A$4:$U$508,1)=$G$8&amp;IF($C59&lt;10,"0","")&amp;$C59,VLOOKUP($G$8&amp;IF($C59&lt;10,"0","")&amp;$C59,kijkglazen!$A$4:$U$508,17),0)</f>
        <v>0</v>
      </c>
      <c r="M59" s="254">
        <f>IF(VLOOKUP($G$8&amp;IF($C59&lt;10,"0","")&amp;$C59,kijkglazen!$A$4:$U$508,1)=$G$8&amp;IF($C59&lt;10,"0","")&amp;$C59,VLOOKUP($G$8&amp;IF($C59&lt;10,"0","")&amp;$C59,kijkglazen!$A$4:$U$508,18),0)</f>
        <v>0</v>
      </c>
      <c r="N59" s="254">
        <f>IF(VLOOKUP($G$8&amp;IF($C59&lt;10,"0","")&amp;$C59,kijkglazen!$A$4:$U$508,1)=$G$8&amp;IF($C59&lt;10,"0","")&amp;$C59,VLOOKUP($G$8&amp;IF($C59&lt;10,"0","")&amp;$C59,kijkglazen!$A$4:$U$508,19),0)</f>
        <v>0</v>
      </c>
      <c r="O59" s="254">
        <f t="shared" si="9"/>
        <v>0</v>
      </c>
      <c r="P59" s="260">
        <f t="shared" si="10"/>
        <v>0</v>
      </c>
      <c r="Q59" s="78" t="str">
        <f t="shared" si="4"/>
        <v>ja</v>
      </c>
      <c r="R59" s="255">
        <f>IF(Q59="nee",0,(J59-O59)*(tab!$C$21*tab!$C$8+tab!$D$24))</f>
        <v>0</v>
      </c>
      <c r="S59" s="255">
        <f>IF(AND(J59=0,O59=0),0,(G59-L59)*tab!$E$31+(H59-M59)*tab!$F$31+(I59-N59)*tab!$G$31)</f>
        <v>0</v>
      </c>
      <c r="T59" s="255">
        <f t="shared" si="5"/>
        <v>0</v>
      </c>
      <c r="U59" s="78" t="str">
        <f t="shared" si="11"/>
        <v>ja</v>
      </c>
      <c r="V59" s="255">
        <f>IF(U59="nee",0,(J59-O59)*(tab!$C$45))</f>
        <v>0</v>
      </c>
      <c r="W59" s="255">
        <f>IF(U59="nee",0,IF(AND(J59=0,O59=0),0,(G59-L59)*tab!$G$45+(H59-M59)*tab!$H$45+(I59-N59)*tab!$I$45))</f>
        <v>0</v>
      </c>
      <c r="X59" s="255">
        <f t="shared" si="6"/>
        <v>0</v>
      </c>
      <c r="Y59" s="3"/>
      <c r="Z59" s="19"/>
    </row>
    <row r="60" spans="2:26" ht="12" customHeight="1" x14ac:dyDescent="0.2">
      <c r="B60" s="17"/>
      <c r="C60" s="1">
        <v>17</v>
      </c>
      <c r="D60" s="264" t="str">
        <f t="shared" ref="D60:E60" si="26">D35</f>
        <v/>
      </c>
      <c r="E60" s="254" t="str">
        <f t="shared" si="26"/>
        <v/>
      </c>
      <c r="F60" s="40"/>
      <c r="G60" s="254">
        <f>IF(VLOOKUP($G$8&amp;IF($C60&lt;10,"0","")&amp;$C60,kijkglazen!$A$4:$U$508,1)=$G$8&amp;IF($C60&lt;10,"0","")&amp;$C60,VLOOKUP($G$8&amp;IF($C60&lt;10,"0","")&amp;$C60,kijkglazen!$A$4:$U$508,13),0)</f>
        <v>0</v>
      </c>
      <c r="H60" s="254">
        <f>IF(VLOOKUP($G$8&amp;IF($C60&lt;10,"0","")&amp;$C60,kijkglazen!$A$4:$U$508,1)=$G$8&amp;IF($C60&lt;10,"0","")&amp;$C60,VLOOKUP($G$8&amp;IF($C60&lt;10,"0","")&amp;$C60,kijkglazen!$A$4:$U$508,14),0)</f>
        <v>0</v>
      </c>
      <c r="I60" s="254">
        <f>IF(VLOOKUP($G$8&amp;IF($C60&lt;10,"0","")&amp;$C60,kijkglazen!$A$4:$U$508,1)=$G$8&amp;IF($C60&lt;10,"0","")&amp;$C60,VLOOKUP($G$8&amp;IF($C60&lt;10,"0","")&amp;$C60,kijkglazen!$A$4:$U$508,15),0)</f>
        <v>0</v>
      </c>
      <c r="J60" s="254">
        <f t="shared" si="8"/>
        <v>0</v>
      </c>
      <c r="K60" s="39"/>
      <c r="L60" s="254">
        <f>IF(VLOOKUP($G$8&amp;IF($C60&lt;10,"0","")&amp;$C60,kijkglazen!$A$4:$U$508,1)=$G$8&amp;IF($C60&lt;10,"0","")&amp;$C60,VLOOKUP($G$8&amp;IF($C60&lt;10,"0","")&amp;$C60,kijkglazen!$A$4:$U$508,17),0)</f>
        <v>0</v>
      </c>
      <c r="M60" s="254">
        <f>IF(VLOOKUP($G$8&amp;IF($C60&lt;10,"0","")&amp;$C60,kijkglazen!$A$4:$U$508,1)=$G$8&amp;IF($C60&lt;10,"0","")&amp;$C60,VLOOKUP($G$8&amp;IF($C60&lt;10,"0","")&amp;$C60,kijkglazen!$A$4:$U$508,18),0)</f>
        <v>0</v>
      </c>
      <c r="N60" s="254">
        <f>IF(VLOOKUP($G$8&amp;IF($C60&lt;10,"0","")&amp;$C60,kijkglazen!$A$4:$U$508,1)=$G$8&amp;IF($C60&lt;10,"0","")&amp;$C60,VLOOKUP($G$8&amp;IF($C60&lt;10,"0","")&amp;$C60,kijkglazen!$A$4:$U$508,19),0)</f>
        <v>0</v>
      </c>
      <c r="O60" s="254">
        <f t="shared" si="9"/>
        <v>0</v>
      </c>
      <c r="P60" s="260">
        <f t="shared" si="10"/>
        <v>0</v>
      </c>
      <c r="Q60" s="78" t="str">
        <f t="shared" si="4"/>
        <v>ja</v>
      </c>
      <c r="R60" s="255">
        <f>IF(Q60="nee",0,(J60-O60)*(tab!$C$21*tab!$C$8+tab!$D$24))</f>
        <v>0</v>
      </c>
      <c r="S60" s="255">
        <f>IF(AND(J60=0,O60=0),0,(G60-L60)*tab!$E$31+(H60-M60)*tab!$F$31+(I60-N60)*tab!$G$31)</f>
        <v>0</v>
      </c>
      <c r="T60" s="255">
        <f t="shared" si="5"/>
        <v>0</v>
      </c>
      <c r="U60" s="78" t="str">
        <f t="shared" si="11"/>
        <v>ja</v>
      </c>
      <c r="V60" s="255">
        <f>IF(U60="nee",0,(J60-O60)*(tab!$C$45))</f>
        <v>0</v>
      </c>
      <c r="W60" s="255">
        <f>IF(U60="nee",0,IF(AND(J60=0,O60=0),0,(G60-L60)*tab!$G$45+(H60-M60)*tab!$H$45+(I60-N60)*tab!$I$45))</f>
        <v>0</v>
      </c>
      <c r="X60" s="255">
        <f t="shared" si="6"/>
        <v>0</v>
      </c>
      <c r="Y60" s="3"/>
      <c r="Z60" s="19"/>
    </row>
    <row r="61" spans="2:26" ht="12" customHeight="1" x14ac:dyDescent="0.2">
      <c r="B61" s="17"/>
      <c r="C61" s="1">
        <v>18</v>
      </c>
      <c r="D61" s="264" t="str">
        <f t="shared" ref="D61:E61" si="27">D36</f>
        <v/>
      </c>
      <c r="E61" s="254" t="str">
        <f t="shared" si="27"/>
        <v/>
      </c>
      <c r="F61" s="40"/>
      <c r="G61" s="254">
        <f>IF(VLOOKUP($G$8&amp;IF($C61&lt;10,"0","")&amp;$C61,kijkglazen!$A$4:$U$508,1)=$G$8&amp;IF($C61&lt;10,"0","")&amp;$C61,VLOOKUP($G$8&amp;IF($C61&lt;10,"0","")&amp;$C61,kijkglazen!$A$4:$U$508,13),0)</f>
        <v>0</v>
      </c>
      <c r="H61" s="254">
        <f>IF(VLOOKUP($G$8&amp;IF($C61&lt;10,"0","")&amp;$C61,kijkglazen!$A$4:$U$508,1)=$G$8&amp;IF($C61&lt;10,"0","")&amp;$C61,VLOOKUP($G$8&amp;IF($C61&lt;10,"0","")&amp;$C61,kijkglazen!$A$4:$U$508,14),0)</f>
        <v>0</v>
      </c>
      <c r="I61" s="254">
        <f>IF(VLOOKUP($G$8&amp;IF($C61&lt;10,"0","")&amp;$C61,kijkglazen!$A$4:$U$508,1)=$G$8&amp;IF($C61&lt;10,"0","")&amp;$C61,VLOOKUP($G$8&amp;IF($C61&lt;10,"0","")&amp;$C61,kijkglazen!$A$4:$U$508,15),0)</f>
        <v>0</v>
      </c>
      <c r="J61" s="254">
        <f t="shared" si="8"/>
        <v>0</v>
      </c>
      <c r="K61" s="39"/>
      <c r="L61" s="254">
        <f>IF(VLOOKUP($G$8&amp;IF($C61&lt;10,"0","")&amp;$C61,kijkglazen!$A$4:$U$508,1)=$G$8&amp;IF($C61&lt;10,"0","")&amp;$C61,VLOOKUP($G$8&amp;IF($C61&lt;10,"0","")&amp;$C61,kijkglazen!$A$4:$U$508,17),0)</f>
        <v>0</v>
      </c>
      <c r="M61" s="254">
        <f>IF(VLOOKUP($G$8&amp;IF($C61&lt;10,"0","")&amp;$C61,kijkglazen!$A$4:$U$508,1)=$G$8&amp;IF($C61&lt;10,"0","")&amp;$C61,VLOOKUP($G$8&amp;IF($C61&lt;10,"0","")&amp;$C61,kijkglazen!$A$4:$U$508,18),0)</f>
        <v>0</v>
      </c>
      <c r="N61" s="254">
        <f>IF(VLOOKUP($G$8&amp;IF($C61&lt;10,"0","")&amp;$C61,kijkglazen!$A$4:$U$508,1)=$G$8&amp;IF($C61&lt;10,"0","")&amp;$C61,VLOOKUP($G$8&amp;IF($C61&lt;10,"0","")&amp;$C61,kijkglazen!$A$4:$U$508,19),0)</f>
        <v>0</v>
      </c>
      <c r="O61" s="254">
        <f t="shared" si="9"/>
        <v>0</v>
      </c>
      <c r="P61" s="260">
        <f t="shared" si="10"/>
        <v>0</v>
      </c>
      <c r="Q61" s="78" t="str">
        <f t="shared" si="4"/>
        <v>ja</v>
      </c>
      <c r="R61" s="255">
        <f>IF(Q61="nee",0,(J61-O61)*(tab!$C$21*tab!$C$8+tab!$D$24))</f>
        <v>0</v>
      </c>
      <c r="S61" s="255">
        <f>IF(AND(J61=0,O61=0),0,(G61-L61)*tab!$E$31+(H61-M61)*tab!$F$31+(I61-N61)*tab!$G$31)</f>
        <v>0</v>
      </c>
      <c r="T61" s="255">
        <f t="shared" si="5"/>
        <v>0</v>
      </c>
      <c r="U61" s="78" t="str">
        <f t="shared" si="11"/>
        <v>ja</v>
      </c>
      <c r="V61" s="255">
        <f>IF(U61="nee",0,(J61-O61)*(tab!$C$45))</f>
        <v>0</v>
      </c>
      <c r="W61" s="255">
        <f>IF(U61="nee",0,IF(AND(J61=0,O61=0),0,(G61-L61)*tab!$G$45+(H61-M61)*tab!$H$45+(I61-N61)*tab!$I$45))</f>
        <v>0</v>
      </c>
      <c r="X61" s="255">
        <f t="shared" si="6"/>
        <v>0</v>
      </c>
      <c r="Y61" s="3"/>
      <c r="Z61" s="19"/>
    </row>
    <row r="62" spans="2:26" ht="12" customHeight="1" x14ac:dyDescent="0.2">
      <c r="B62" s="17"/>
      <c r="C62" s="1">
        <v>19</v>
      </c>
      <c r="D62" s="264" t="str">
        <f t="shared" ref="D62:E62" si="28">D37</f>
        <v/>
      </c>
      <c r="E62" s="254" t="str">
        <f t="shared" si="28"/>
        <v/>
      </c>
      <c r="F62" s="40"/>
      <c r="G62" s="254">
        <f>IF(VLOOKUP($G$8&amp;IF($C62&lt;10,"0","")&amp;$C62,kijkglazen!$A$4:$U$508,1)=$G$8&amp;IF($C62&lt;10,"0","")&amp;$C62,VLOOKUP($G$8&amp;IF($C62&lt;10,"0","")&amp;$C62,kijkglazen!$A$4:$U$508,13),0)</f>
        <v>0</v>
      </c>
      <c r="H62" s="254">
        <f>IF(VLOOKUP($G$8&amp;IF($C62&lt;10,"0","")&amp;$C62,kijkglazen!$A$4:$U$508,1)=$G$8&amp;IF($C62&lt;10,"0","")&amp;$C62,VLOOKUP($G$8&amp;IF($C62&lt;10,"0","")&amp;$C62,kijkglazen!$A$4:$U$508,14),0)</f>
        <v>0</v>
      </c>
      <c r="I62" s="254">
        <f>IF(VLOOKUP($G$8&amp;IF($C62&lt;10,"0","")&amp;$C62,kijkglazen!$A$4:$U$508,1)=$G$8&amp;IF($C62&lt;10,"0","")&amp;$C62,VLOOKUP($G$8&amp;IF($C62&lt;10,"0","")&amp;$C62,kijkglazen!$A$4:$U$508,15),0)</f>
        <v>0</v>
      </c>
      <c r="J62" s="254">
        <f t="shared" si="8"/>
        <v>0</v>
      </c>
      <c r="K62" s="39"/>
      <c r="L62" s="254">
        <f>IF(VLOOKUP($G$8&amp;IF($C62&lt;10,"0","")&amp;$C62,kijkglazen!$A$4:$U$508,1)=$G$8&amp;IF($C62&lt;10,"0","")&amp;$C62,VLOOKUP($G$8&amp;IF($C62&lt;10,"0","")&amp;$C62,kijkglazen!$A$4:$U$508,17),0)</f>
        <v>0</v>
      </c>
      <c r="M62" s="254">
        <f>IF(VLOOKUP($G$8&amp;IF($C62&lt;10,"0","")&amp;$C62,kijkglazen!$A$4:$U$508,1)=$G$8&amp;IF($C62&lt;10,"0","")&amp;$C62,VLOOKUP($G$8&amp;IF($C62&lt;10,"0","")&amp;$C62,kijkglazen!$A$4:$U$508,18),0)</f>
        <v>0</v>
      </c>
      <c r="N62" s="254">
        <f>IF(VLOOKUP($G$8&amp;IF($C62&lt;10,"0","")&amp;$C62,kijkglazen!$A$4:$U$508,1)=$G$8&amp;IF($C62&lt;10,"0","")&amp;$C62,VLOOKUP($G$8&amp;IF($C62&lt;10,"0","")&amp;$C62,kijkglazen!$A$4:$U$508,19),0)</f>
        <v>0</v>
      </c>
      <c r="O62" s="254">
        <f t="shared" si="9"/>
        <v>0</v>
      </c>
      <c r="P62" s="260">
        <f t="shared" si="10"/>
        <v>0</v>
      </c>
      <c r="Q62" s="78" t="str">
        <f t="shared" si="4"/>
        <v>ja</v>
      </c>
      <c r="R62" s="255">
        <f>IF(Q62="nee",0,(J62-O62)*(tab!$C$21*tab!$C$8+tab!$D$24))</f>
        <v>0</v>
      </c>
      <c r="S62" s="255">
        <f>IF(AND(J62=0,O62=0),0,(G62-L62)*tab!$E$31+(H62-M62)*tab!$F$31+(I62-N62)*tab!$G$31)</f>
        <v>0</v>
      </c>
      <c r="T62" s="255">
        <f t="shared" si="5"/>
        <v>0</v>
      </c>
      <c r="U62" s="78" t="str">
        <f t="shared" si="11"/>
        <v>ja</v>
      </c>
      <c r="V62" s="255">
        <f>IF(U62="nee",0,(J62-O62)*(tab!$C$45))</f>
        <v>0</v>
      </c>
      <c r="W62" s="255">
        <f>IF(U62="nee",0,IF(AND(J62=0,O62=0),0,(G62-L62)*tab!$G$45+(H62-M62)*tab!$H$45+(I62-N62)*tab!$I$45))</f>
        <v>0</v>
      </c>
      <c r="X62" s="255">
        <f t="shared" si="6"/>
        <v>0</v>
      </c>
      <c r="Y62" s="3"/>
      <c r="Z62" s="19"/>
    </row>
    <row r="63" spans="2:26" ht="12" customHeight="1" x14ac:dyDescent="0.2">
      <c r="B63" s="17"/>
      <c r="C63" s="1">
        <v>20</v>
      </c>
      <c r="D63" s="264" t="str">
        <f t="shared" ref="D63:E63" si="29">D38</f>
        <v/>
      </c>
      <c r="E63" s="254" t="str">
        <f t="shared" si="29"/>
        <v/>
      </c>
      <c r="F63" s="40"/>
      <c r="G63" s="254">
        <f>IF(VLOOKUP($G$8&amp;IF($C63&lt;10,"0","")&amp;$C63,kijkglazen!$A$4:$U$508,1)=$G$8&amp;IF($C63&lt;10,"0","")&amp;$C63,VLOOKUP($G$8&amp;IF($C63&lt;10,"0","")&amp;$C63,kijkglazen!$A$4:$U$508,13),0)</f>
        <v>0</v>
      </c>
      <c r="H63" s="254">
        <f>IF(VLOOKUP($G$8&amp;IF($C63&lt;10,"0","")&amp;$C63,kijkglazen!$A$4:$U$508,1)=$G$8&amp;IF($C63&lt;10,"0","")&amp;$C63,VLOOKUP($G$8&amp;IF($C63&lt;10,"0","")&amp;$C63,kijkglazen!$A$4:$U$508,14),0)</f>
        <v>0</v>
      </c>
      <c r="I63" s="254">
        <f>IF(VLOOKUP($G$8&amp;IF($C63&lt;10,"0","")&amp;$C63,kijkglazen!$A$4:$U$508,1)=$G$8&amp;IF($C63&lt;10,"0","")&amp;$C63,VLOOKUP($G$8&amp;IF($C63&lt;10,"0","")&amp;$C63,kijkglazen!$A$4:$U$508,15),0)</f>
        <v>0</v>
      </c>
      <c r="J63" s="254">
        <f t="shared" si="8"/>
        <v>0</v>
      </c>
      <c r="K63" s="39"/>
      <c r="L63" s="254">
        <f>IF(VLOOKUP($G$8&amp;IF($C63&lt;10,"0","")&amp;$C63,kijkglazen!$A$4:$U$508,1)=$G$8&amp;IF($C63&lt;10,"0","")&amp;$C63,VLOOKUP($G$8&amp;IF($C63&lt;10,"0","")&amp;$C63,kijkglazen!$A$4:$U$508,17),0)</f>
        <v>0</v>
      </c>
      <c r="M63" s="254">
        <f>IF(VLOOKUP($G$8&amp;IF($C63&lt;10,"0","")&amp;$C63,kijkglazen!$A$4:$U$508,1)=$G$8&amp;IF($C63&lt;10,"0","")&amp;$C63,VLOOKUP($G$8&amp;IF($C63&lt;10,"0","")&amp;$C63,kijkglazen!$A$4:$U$508,18),0)</f>
        <v>0</v>
      </c>
      <c r="N63" s="254">
        <f>IF(VLOOKUP($G$8&amp;IF($C63&lt;10,"0","")&amp;$C63,kijkglazen!$A$4:$U$508,1)=$G$8&amp;IF($C63&lt;10,"0","")&amp;$C63,VLOOKUP($G$8&amp;IF($C63&lt;10,"0","")&amp;$C63,kijkglazen!$A$4:$U$508,19),0)</f>
        <v>0</v>
      </c>
      <c r="O63" s="254">
        <f t="shared" si="9"/>
        <v>0</v>
      </c>
      <c r="P63" s="260">
        <f t="shared" si="10"/>
        <v>0</v>
      </c>
      <c r="Q63" s="78" t="str">
        <f t="shared" si="4"/>
        <v>ja</v>
      </c>
      <c r="R63" s="255">
        <f>IF(Q63="nee",0,(J63-O63)*(tab!$C$21*tab!$C$8+tab!$D$24))</f>
        <v>0</v>
      </c>
      <c r="S63" s="255">
        <f>IF(AND(J63=0,O63=0),0,(G63-L63)*tab!$E$31+(H63-M63)*tab!$F$31+(I63-N63)*tab!$G$31)</f>
        <v>0</v>
      </c>
      <c r="T63" s="255">
        <f t="shared" si="5"/>
        <v>0</v>
      </c>
      <c r="U63" s="78" t="str">
        <f t="shared" si="11"/>
        <v>ja</v>
      </c>
      <c r="V63" s="255">
        <f>IF(U63="nee",0,(J63-O63)*(tab!$C$45))</f>
        <v>0</v>
      </c>
      <c r="W63" s="255">
        <f>IF(U63="nee",0,IF(AND(J63=0,O63=0),0,(G63-L63)*tab!$G$45+(H63-M63)*tab!$H$45+(I63-N63)*tab!$I$45))</f>
        <v>0</v>
      </c>
      <c r="X63" s="255">
        <f t="shared" si="6"/>
        <v>0</v>
      </c>
      <c r="Y63" s="3"/>
      <c r="Z63" s="19"/>
    </row>
    <row r="64" spans="2:26" s="82" customFormat="1" ht="12" customHeight="1" x14ac:dyDescent="0.2">
      <c r="B64" s="67"/>
      <c r="C64" s="61"/>
      <c r="D64" s="72"/>
      <c r="E64" s="72"/>
      <c r="F64" s="86"/>
      <c r="G64" s="87">
        <f>SUM(G44:G63)</f>
        <v>12</v>
      </c>
      <c r="H64" s="87">
        <f>SUM(H44:H63)</f>
        <v>0</v>
      </c>
      <c r="I64" s="87">
        <f>SUM(I44:I63)</f>
        <v>0</v>
      </c>
      <c r="J64" s="87">
        <f>SUM(J44:J63)</f>
        <v>12</v>
      </c>
      <c r="K64" s="88"/>
      <c r="L64" s="87">
        <f>SUM(L44:L63)</f>
        <v>7</v>
      </c>
      <c r="M64" s="87">
        <f>SUM(M44:M63)</f>
        <v>0</v>
      </c>
      <c r="N64" s="87">
        <f>SUM(N44:N63)</f>
        <v>0</v>
      </c>
      <c r="O64" s="87">
        <f>SUM(O44:O63)</f>
        <v>7</v>
      </c>
      <c r="P64" s="88"/>
      <c r="Q64" s="88"/>
      <c r="R64" s="219"/>
      <c r="S64" s="219"/>
      <c r="T64" s="220">
        <f>SUM(T44:T63)</f>
        <v>75806.778382999983</v>
      </c>
      <c r="U64" s="88"/>
      <c r="V64" s="219"/>
      <c r="W64" s="219"/>
      <c r="X64" s="220">
        <f>SUM(X44:X63)</f>
        <v>9405.41</v>
      </c>
      <c r="Y64" s="64"/>
      <c r="Z64" s="65"/>
    </row>
    <row r="65" spans="2:26" ht="12" customHeight="1" x14ac:dyDescent="0.2">
      <c r="B65" s="17"/>
      <c r="C65" s="1"/>
      <c r="D65" s="35"/>
      <c r="E65" s="35"/>
      <c r="F65" s="41"/>
      <c r="G65" s="81"/>
      <c r="H65" s="81"/>
      <c r="I65" s="81"/>
      <c r="J65" s="43"/>
      <c r="K65" s="43"/>
      <c r="L65" s="81"/>
      <c r="M65" s="81"/>
      <c r="N65" s="81"/>
      <c r="O65" s="43"/>
      <c r="P65" s="43"/>
      <c r="Q65" s="43"/>
      <c r="R65" s="223"/>
      <c r="S65" s="223"/>
      <c r="T65" s="223"/>
      <c r="U65" s="43"/>
      <c r="V65" s="223"/>
      <c r="W65" s="223"/>
      <c r="X65" s="223"/>
      <c r="Y65" s="3"/>
      <c r="Z65" s="19"/>
    </row>
    <row r="66" spans="2:26" s="162" customFormat="1" ht="12" customHeight="1" x14ac:dyDescent="0.2">
      <c r="B66" s="58"/>
      <c r="C66" s="160"/>
      <c r="D66" s="159" t="s">
        <v>64</v>
      </c>
      <c r="E66" s="22"/>
      <c r="F66" s="5"/>
      <c r="G66" s="163"/>
      <c r="H66" s="163"/>
      <c r="I66" s="163"/>
      <c r="J66" s="163"/>
      <c r="K66" s="163"/>
      <c r="L66" s="163"/>
      <c r="M66" s="163"/>
      <c r="N66" s="163"/>
      <c r="O66" s="163"/>
      <c r="P66" s="242"/>
      <c r="Q66" s="163"/>
      <c r="R66" s="221"/>
      <c r="S66" s="221"/>
      <c r="T66" s="221"/>
      <c r="U66" s="163"/>
      <c r="V66" s="221"/>
      <c r="W66" s="221"/>
      <c r="X66" s="221"/>
      <c r="Y66" s="5"/>
      <c r="Z66" s="59"/>
    </row>
    <row r="67" spans="2:26" ht="12" customHeight="1" x14ac:dyDescent="0.2">
      <c r="B67" s="17"/>
      <c r="C67" s="80"/>
      <c r="D67" s="35" t="s">
        <v>57</v>
      </c>
      <c r="E67" s="23"/>
      <c r="F67" s="22"/>
      <c r="G67" s="29" t="s">
        <v>97</v>
      </c>
      <c r="H67" s="25"/>
      <c r="I67" s="25"/>
      <c r="J67" s="25"/>
      <c r="K67" s="25"/>
      <c r="L67" s="29" t="s">
        <v>98</v>
      </c>
      <c r="M67" s="25"/>
      <c r="N67" s="25"/>
      <c r="O67" s="36"/>
      <c r="P67" s="252"/>
      <c r="Q67" s="37"/>
      <c r="R67" s="215" t="s">
        <v>58</v>
      </c>
      <c r="S67" s="215"/>
      <c r="T67" s="222" t="s">
        <v>59</v>
      </c>
      <c r="U67" s="68"/>
      <c r="V67" s="222"/>
      <c r="W67" s="222"/>
      <c r="X67" s="222"/>
      <c r="Y67" s="44"/>
      <c r="Z67" s="16"/>
    </row>
    <row r="68" spans="2:26" ht="12" customHeight="1" x14ac:dyDescent="0.2">
      <c r="B68" s="17"/>
      <c r="C68" s="1"/>
      <c r="D68" s="35" t="s">
        <v>60</v>
      </c>
      <c r="E68" s="29" t="s">
        <v>61</v>
      </c>
      <c r="F68" s="35"/>
      <c r="G68" s="39" t="s">
        <v>16</v>
      </c>
      <c r="H68" s="39" t="s">
        <v>17</v>
      </c>
      <c r="I68" s="39" t="s">
        <v>18</v>
      </c>
      <c r="J68" s="39" t="s">
        <v>62</v>
      </c>
      <c r="K68" s="39"/>
      <c r="L68" s="39" t="s">
        <v>16</v>
      </c>
      <c r="M68" s="39" t="s">
        <v>17</v>
      </c>
      <c r="N68" s="39" t="s">
        <v>18</v>
      </c>
      <c r="O68" s="39" t="s">
        <v>62</v>
      </c>
      <c r="P68" s="241" t="s">
        <v>127</v>
      </c>
      <c r="Q68" s="39"/>
      <c r="R68" s="213" t="s">
        <v>67</v>
      </c>
      <c r="S68" s="213" t="s">
        <v>68</v>
      </c>
      <c r="T68" s="217" t="s">
        <v>93</v>
      </c>
      <c r="U68" s="62"/>
      <c r="V68" s="217"/>
      <c r="W68" s="217"/>
      <c r="X68" s="217"/>
      <c r="Y68" s="3"/>
      <c r="Z68" s="19"/>
    </row>
    <row r="69" spans="2:26" ht="12" customHeight="1" x14ac:dyDescent="0.2">
      <c r="B69" s="17"/>
      <c r="C69" s="1">
        <v>1</v>
      </c>
      <c r="D69" s="264" t="str">
        <f>IF(E69="","",VLOOKUP(E69,'SWV gegevens'!$F$2:$G$76,2))</f>
        <v>Samenwerkingsverband Koers VO</v>
      </c>
      <c r="E69" s="254" t="str">
        <f>IF(VLOOKUP($G$8&amp;IF($C69&lt;10,"0","")&amp;$C69,kijkglazen!$X$4:$AJ$815,1)=$G$8&amp;IF($C69&lt;10,"0","")&amp;$C69,VLOOKUP($G$8&amp;IF($C69&lt;10,"0","")&amp;$C69,kijkglazen!$X$4:$AJ$815,4),"")</f>
        <v>VO2810</v>
      </c>
      <c r="F69" s="40"/>
      <c r="G69" s="254">
        <f>IF(VLOOKUP($G$8&amp;IF($C69&lt;10,"0","")&amp;$C69,kijkglazen!$X$4:$AJ$815,1)=$G$8&amp;IF($C69&lt;10,"0","")&amp;$C69,VLOOKUP($G$8&amp;IF($C69&lt;10,"0","")&amp;$C69,kijkglazen!$X$4:$AJ$815,5),0)</f>
        <v>3</v>
      </c>
      <c r="H69" s="254">
        <f>IF(VLOOKUP($G$8&amp;IF($C69&lt;10,"0","")&amp;$C69,kijkglazen!$X$4:$AJ$815,1)=$G$8&amp;IF($C69&lt;10,"0","")&amp;$C69,VLOOKUP($G$8&amp;IF($C69&lt;10,"0","")&amp;$C69,kijkglazen!$X$4:$AJ$815,6),0)</f>
        <v>0</v>
      </c>
      <c r="I69" s="254">
        <f>IF(VLOOKUP($G$8&amp;IF($C69&lt;10,"0","")&amp;$C69,kijkglazen!$X$4:$AJ$815,1)=$G$8&amp;IF($C69&lt;10,"0","")&amp;$C69,VLOOKUP($G$8&amp;IF($C69&lt;10,"0","")&amp;$C69,kijkglazen!$X$4:$AJ$815,7),0)</f>
        <v>0</v>
      </c>
      <c r="J69" s="254">
        <f>SUM(G69:I69)</f>
        <v>3</v>
      </c>
      <c r="K69" s="39"/>
      <c r="L69" s="254">
        <f>IF(VLOOKUP($G$8&amp;IF($C69&lt;10,"0","")&amp;$C69,kijkglazen!$X$4:$AJ$815,1)=$G$8&amp;IF($C69&lt;10,"0","")&amp;$C69,VLOOKUP($G$8&amp;IF($C69&lt;10,"0","")&amp;$C69,kijkglazen!$X$4:$AJ$815,9),0)</f>
        <v>0</v>
      </c>
      <c r="M69" s="254">
        <f>IF(VLOOKUP($G$8&amp;IF($C69&lt;10,"0","")&amp;$C69,kijkglazen!$X$4:$AJ$815,1)=$G$8&amp;IF($C69&lt;10,"0","")&amp;$C69,VLOOKUP($G$8&amp;IF($C69&lt;10,"0","")&amp;$C69,kijkglazen!$X$4:$AJ$815,10),0)</f>
        <v>0</v>
      </c>
      <c r="N69" s="254">
        <f>IF(VLOOKUP($G$8&amp;IF($C69&lt;10,"0","")&amp;$C69,kijkglazen!$X$4:$AJ$815,1)=$G$8&amp;IF($C69&lt;10,"0","")&amp;$C69,VLOOKUP($G$8&amp;IF($C69&lt;10,"0","")&amp;$C69,kijkglazen!$X$4:$AJ$815,11),0)</f>
        <v>0</v>
      </c>
      <c r="O69" s="254">
        <f>SUM(L69:N69)</f>
        <v>0</v>
      </c>
      <c r="P69" s="260">
        <f>IF(VLOOKUP($G$8&amp;IF($C69&lt;10,"0","")&amp;$C69,kijkglazen!$X$4:$AJ$815,1)=$G$8&amp;IF($C69&lt;10,"0","")&amp;$C69,VLOOKUP($G$8&amp;IF($C69&lt;10,"0","")&amp;$C69,kijkglazen!$X$4:$AJ$815,13),0)</f>
        <v>1</v>
      </c>
      <c r="Q69" s="78" t="s">
        <v>55</v>
      </c>
      <c r="R69" s="255">
        <f>IF(Q69="nee",0,(J69-O69)*(tab!$C$22*tab!$C$8+tab!$D$24))</f>
        <v>15520.322054999999</v>
      </c>
      <c r="S69" s="255">
        <f>IF(AND(J69=0,O69=0),0,(G69-L69)*tab!$E$32+(H69-M69)*tab!$F$32+(I69-N69)*tab!$G$32)</f>
        <v>26558.012466</v>
      </c>
      <c r="T69" s="255">
        <f t="shared" ref="T69" si="30">SUM(R69:S69)*P69</f>
        <v>42078.334520999997</v>
      </c>
      <c r="U69" s="78" t="s">
        <v>55</v>
      </c>
      <c r="V69" s="255">
        <f>IF(U69="nee",0,(J69-O69)*(tab!$C$46))</f>
        <v>3532.2300000000005</v>
      </c>
      <c r="W69" s="255">
        <f>IF(U69="nee",0,IF(AND(J69=0,O69=0),0,(G69-L69)*tab!$G$46+(H69-M69)*tab!$H$46+(I69-N69)*tab!$I$46))</f>
        <v>1725.81</v>
      </c>
      <c r="X69" s="255">
        <f t="shared" ref="X69" si="31">SUM(V69:W69)*P69</f>
        <v>5258.0400000000009</v>
      </c>
      <c r="Y69" s="3"/>
      <c r="Z69" s="19"/>
    </row>
    <row r="70" spans="2:26" ht="12" customHeight="1" x14ac:dyDescent="0.2">
      <c r="B70" s="17"/>
      <c r="C70" s="1">
        <v>2</v>
      </c>
      <c r="D70" s="264" t="str">
        <f>IF(E70="","",VLOOKUP(E70,'SWV gegevens'!$F$2:$G$76,2))</f>
        <v>Samenwerkingsverband VO Voorne-Putten-Rozenburg</v>
      </c>
      <c r="E70" s="254" t="str">
        <f>IF(VLOOKUP($G$8&amp;IF($C70&lt;10,"0","")&amp;$C70,kijkglazen!$X$4:$AJ$815,1)=$G$8&amp;IF($C70&lt;10,"0","")&amp;$C70,VLOOKUP($G$8&amp;IF($C70&lt;10,"0","")&amp;$C70,kijkglazen!$X$4:$AJ$815,4),"")</f>
        <v>VO2812</v>
      </c>
      <c r="F70" s="40"/>
      <c r="G70" s="254">
        <f>IF(VLOOKUP($G$8&amp;IF($C70&lt;10,"0","")&amp;$C70,kijkglazen!$X$4:$AJ$815,1)=$G$8&amp;IF($C70&lt;10,"0","")&amp;$C70,VLOOKUP($G$8&amp;IF($C70&lt;10,"0","")&amp;$C70,kijkglazen!$X$4:$AJ$815,5),0)</f>
        <v>1</v>
      </c>
      <c r="H70" s="254">
        <f>IF(VLOOKUP($G$8&amp;IF($C70&lt;10,"0","")&amp;$C70,kijkglazen!$X$4:$AJ$815,1)=$G$8&amp;IF($C70&lt;10,"0","")&amp;$C70,VLOOKUP($G$8&amp;IF($C70&lt;10,"0","")&amp;$C70,kijkglazen!$X$4:$AJ$815,6),0)</f>
        <v>0</v>
      </c>
      <c r="I70" s="254">
        <f>IF(VLOOKUP($G$8&amp;IF($C70&lt;10,"0","")&amp;$C70,kijkglazen!$X$4:$AJ$815,1)=$G$8&amp;IF($C70&lt;10,"0","")&amp;$C70,VLOOKUP($G$8&amp;IF($C70&lt;10,"0","")&amp;$C70,kijkglazen!$X$4:$AJ$815,7),0)</f>
        <v>0</v>
      </c>
      <c r="J70" s="254">
        <f t="shared" ref="J70:J113" si="32">SUM(G70:I70)</f>
        <v>1</v>
      </c>
      <c r="K70" s="39"/>
      <c r="L70" s="254">
        <f>IF(VLOOKUP($G$8&amp;IF($C70&lt;10,"0","")&amp;$C70,kijkglazen!$X$4:$AJ$815,1)=$G$8&amp;IF($C70&lt;10,"0","")&amp;$C70,VLOOKUP($G$8&amp;IF($C70&lt;10,"0","")&amp;$C70,kijkglazen!$X$4:$AJ$815,9),0)</f>
        <v>0</v>
      </c>
      <c r="M70" s="254">
        <f>IF(VLOOKUP($G$8&amp;IF($C70&lt;10,"0","")&amp;$C70,kijkglazen!$X$4:$AJ$815,1)=$G$8&amp;IF($C70&lt;10,"0","")&amp;$C70,VLOOKUP($G$8&amp;IF($C70&lt;10,"0","")&amp;$C70,kijkglazen!$X$4:$AJ$815,10),0)</f>
        <v>0</v>
      </c>
      <c r="N70" s="254">
        <f>IF(VLOOKUP($G$8&amp;IF($C70&lt;10,"0","")&amp;$C70,kijkglazen!$X$4:$AJ$815,1)=$G$8&amp;IF($C70&lt;10,"0","")&amp;$C70,VLOOKUP($G$8&amp;IF($C70&lt;10,"0","")&amp;$C70,kijkglazen!$X$4:$AJ$815,11),0)</f>
        <v>0</v>
      </c>
      <c r="O70" s="254">
        <f t="shared" ref="O70:O113" si="33">SUM(L70:N70)</f>
        <v>0</v>
      </c>
      <c r="P70" s="260">
        <f>IF(VLOOKUP($G$8&amp;IF($C70&lt;10,"0","")&amp;$C70,kijkglazen!$X$4:$AJ$815,1)=$G$8&amp;IF($C70&lt;10,"0","")&amp;$C70,VLOOKUP($G$8&amp;IF($C70&lt;10,"0","")&amp;$C70,kijkglazen!$X$4:$AJ$815,13),0)</f>
        <v>1</v>
      </c>
      <c r="Q70" s="78" t="s">
        <v>55</v>
      </c>
      <c r="R70" s="255">
        <f>IF(Q70="nee",0,(J70-O70)*(tab!$C$22*tab!$C$8+tab!$D$24))</f>
        <v>5173.4406849999996</v>
      </c>
      <c r="S70" s="255">
        <f>IF(AND(J70=0,O70=0),0,(G70-L70)*tab!$E$32+(H70-M70)*tab!$F$32+(I70-N70)*tab!$G$32)</f>
        <v>8852.670822</v>
      </c>
      <c r="T70" s="255">
        <f t="shared" ref="T70:T113" si="34">SUM(R70:S70)*P70</f>
        <v>14026.111507</v>
      </c>
      <c r="U70" s="78" t="s">
        <v>55</v>
      </c>
      <c r="V70" s="255">
        <f>IF(U70="nee",0,(J70-O70)*(tab!$C$46))</f>
        <v>1177.4100000000001</v>
      </c>
      <c r="W70" s="255">
        <f>IF(U70="nee",0,IF(AND(J70=0,O70=0),0,(G70-L70)*tab!$G$46+(H70-M70)*tab!$H$46+(I70-N70)*tab!$I$46))</f>
        <v>575.27</v>
      </c>
      <c r="X70" s="255">
        <f t="shared" ref="X70:X113" si="35">SUM(V70:W70)*P70</f>
        <v>1752.68</v>
      </c>
      <c r="Y70" s="3"/>
      <c r="Z70" s="19"/>
    </row>
    <row r="71" spans="2:26" ht="12" customHeight="1" x14ac:dyDescent="0.2">
      <c r="B71" s="17"/>
      <c r="C71" s="1">
        <v>3</v>
      </c>
      <c r="D71" s="264" t="str">
        <f>IF(E71="","",VLOOKUP(E71,'SWV gegevens'!$F$2:$G$76,2))</f>
        <v/>
      </c>
      <c r="E71" s="254" t="str">
        <f>IF(VLOOKUP($G$8&amp;IF($C71&lt;10,"0","")&amp;$C71,kijkglazen!$X$4:$AJ$815,1)=$G$8&amp;IF($C71&lt;10,"0","")&amp;$C71,VLOOKUP($G$8&amp;IF($C71&lt;10,"0","")&amp;$C71,kijkglazen!$X$4:$AJ$815,4),"")</f>
        <v/>
      </c>
      <c r="F71" s="40"/>
      <c r="G71" s="254">
        <f>IF(VLOOKUP($G$8&amp;IF($C71&lt;10,"0","")&amp;$C71,kijkglazen!$X$4:$AJ$815,1)=$G$8&amp;IF($C71&lt;10,"0","")&amp;$C71,VLOOKUP($G$8&amp;IF($C71&lt;10,"0","")&amp;$C71,kijkglazen!$X$4:$AJ$815,5),0)</f>
        <v>0</v>
      </c>
      <c r="H71" s="254">
        <f>IF(VLOOKUP($G$8&amp;IF($C71&lt;10,"0","")&amp;$C71,kijkglazen!$X$4:$AJ$815,1)=$G$8&amp;IF($C71&lt;10,"0","")&amp;$C71,VLOOKUP($G$8&amp;IF($C71&lt;10,"0","")&amp;$C71,kijkglazen!$X$4:$AJ$815,6),0)</f>
        <v>0</v>
      </c>
      <c r="I71" s="254">
        <f>IF(VLOOKUP($G$8&amp;IF($C71&lt;10,"0","")&amp;$C71,kijkglazen!$X$4:$AJ$815,1)=$G$8&amp;IF($C71&lt;10,"0","")&amp;$C71,VLOOKUP($G$8&amp;IF($C71&lt;10,"0","")&amp;$C71,kijkglazen!$X$4:$AJ$815,7),0)</f>
        <v>0</v>
      </c>
      <c r="J71" s="254">
        <f t="shared" si="32"/>
        <v>0</v>
      </c>
      <c r="K71" s="39"/>
      <c r="L71" s="254">
        <f>IF(VLOOKUP($G$8&amp;IF($C71&lt;10,"0","")&amp;$C71,kijkglazen!$X$4:$AJ$815,1)=$G$8&amp;IF($C71&lt;10,"0","")&amp;$C71,VLOOKUP($G$8&amp;IF($C71&lt;10,"0","")&amp;$C71,kijkglazen!$X$4:$AJ$815,9),0)</f>
        <v>0</v>
      </c>
      <c r="M71" s="254">
        <f>IF(VLOOKUP($G$8&amp;IF($C71&lt;10,"0","")&amp;$C71,kijkglazen!$X$4:$AJ$815,1)=$G$8&amp;IF($C71&lt;10,"0","")&amp;$C71,VLOOKUP($G$8&amp;IF($C71&lt;10,"0","")&amp;$C71,kijkglazen!$X$4:$AJ$815,10),0)</f>
        <v>0</v>
      </c>
      <c r="N71" s="254">
        <f>IF(VLOOKUP($G$8&amp;IF($C71&lt;10,"0","")&amp;$C71,kijkglazen!$X$4:$AJ$815,1)=$G$8&amp;IF($C71&lt;10,"0","")&amp;$C71,VLOOKUP($G$8&amp;IF($C71&lt;10,"0","")&amp;$C71,kijkglazen!$X$4:$AJ$815,11),0)</f>
        <v>0</v>
      </c>
      <c r="O71" s="254">
        <f t="shared" si="33"/>
        <v>0</v>
      </c>
      <c r="P71" s="260">
        <f>IF(VLOOKUP($G$8&amp;IF($C71&lt;10,"0","")&amp;$C71,kijkglazen!$X$4:$AJ$815,1)=$G$8&amp;IF($C71&lt;10,"0","")&amp;$C71,VLOOKUP($G$8&amp;IF($C71&lt;10,"0","")&amp;$C71,kijkglazen!$X$4:$AJ$815,13),0)</f>
        <v>0</v>
      </c>
      <c r="Q71" s="78" t="s">
        <v>55</v>
      </c>
      <c r="R71" s="255">
        <f>IF(Q71="nee",0,(J71-O71)*(tab!$C$22*tab!$C$8+tab!$D$24))</f>
        <v>0</v>
      </c>
      <c r="S71" s="255">
        <f>IF(AND(J71=0,O71=0),0,(G71-L71)*tab!$E$32+(H71-M71)*tab!$F$32+(I71-N71)*tab!$G$32)</f>
        <v>0</v>
      </c>
      <c r="T71" s="255">
        <f t="shared" si="34"/>
        <v>0</v>
      </c>
      <c r="U71" s="78" t="s">
        <v>55</v>
      </c>
      <c r="V71" s="255">
        <f>IF(U71="nee",0,(J71-O71)*(tab!$C$46))</f>
        <v>0</v>
      </c>
      <c r="W71" s="255">
        <f>IF(U71="nee",0,IF(AND(J71=0,O71=0),0,(G71-L71)*tab!$G$46+(H71-M71)*tab!$H$46+(I71-N71)*tab!$I$46))</f>
        <v>0</v>
      </c>
      <c r="X71" s="255">
        <f t="shared" si="35"/>
        <v>0</v>
      </c>
      <c r="Y71" s="3"/>
      <c r="Z71" s="19"/>
    </row>
    <row r="72" spans="2:26" ht="12" customHeight="1" x14ac:dyDescent="0.2">
      <c r="B72" s="17"/>
      <c r="C72" s="1">
        <v>4</v>
      </c>
      <c r="D72" s="264" t="str">
        <f>IF(E72="","",VLOOKUP(E72,'SWV gegevens'!$F$2:$G$76,2))</f>
        <v/>
      </c>
      <c r="E72" s="254" t="str">
        <f>IF(VLOOKUP($G$8&amp;IF($C72&lt;10,"0","")&amp;$C72,kijkglazen!$X$4:$AJ$815,1)=$G$8&amp;IF($C72&lt;10,"0","")&amp;$C72,VLOOKUP($G$8&amp;IF($C72&lt;10,"0","")&amp;$C72,kijkglazen!$X$4:$AJ$815,4),"")</f>
        <v/>
      </c>
      <c r="F72" s="40"/>
      <c r="G72" s="254">
        <f>IF(VLOOKUP($G$8&amp;IF($C72&lt;10,"0","")&amp;$C72,kijkglazen!$X$4:$AJ$815,1)=$G$8&amp;IF($C72&lt;10,"0","")&amp;$C72,VLOOKUP($G$8&amp;IF($C72&lt;10,"0","")&amp;$C72,kijkglazen!$X$4:$AJ$815,5),0)</f>
        <v>0</v>
      </c>
      <c r="H72" s="254">
        <f>IF(VLOOKUP($G$8&amp;IF($C72&lt;10,"0","")&amp;$C72,kijkglazen!$X$4:$AJ$815,1)=$G$8&amp;IF($C72&lt;10,"0","")&amp;$C72,VLOOKUP($G$8&amp;IF($C72&lt;10,"0","")&amp;$C72,kijkglazen!$X$4:$AJ$815,6),0)</f>
        <v>0</v>
      </c>
      <c r="I72" s="254">
        <f>IF(VLOOKUP($G$8&amp;IF($C72&lt;10,"0","")&amp;$C72,kijkglazen!$X$4:$AJ$815,1)=$G$8&amp;IF($C72&lt;10,"0","")&amp;$C72,VLOOKUP($G$8&amp;IF($C72&lt;10,"0","")&amp;$C72,kijkglazen!$X$4:$AJ$815,7),0)</f>
        <v>0</v>
      </c>
      <c r="J72" s="254">
        <f t="shared" si="32"/>
        <v>0</v>
      </c>
      <c r="K72" s="39"/>
      <c r="L72" s="254">
        <f>IF(VLOOKUP($G$8&amp;IF($C72&lt;10,"0","")&amp;$C72,kijkglazen!$X$4:$AJ$815,1)=$G$8&amp;IF($C72&lt;10,"0","")&amp;$C72,VLOOKUP($G$8&amp;IF($C72&lt;10,"0","")&amp;$C72,kijkglazen!$X$4:$AJ$815,9),0)</f>
        <v>0</v>
      </c>
      <c r="M72" s="254">
        <f>IF(VLOOKUP($G$8&amp;IF($C72&lt;10,"0","")&amp;$C72,kijkglazen!$X$4:$AJ$815,1)=$G$8&amp;IF($C72&lt;10,"0","")&amp;$C72,VLOOKUP($G$8&amp;IF($C72&lt;10,"0","")&amp;$C72,kijkglazen!$X$4:$AJ$815,10),0)</f>
        <v>0</v>
      </c>
      <c r="N72" s="254">
        <f>IF(VLOOKUP($G$8&amp;IF($C72&lt;10,"0","")&amp;$C72,kijkglazen!$X$4:$AJ$815,1)=$G$8&amp;IF($C72&lt;10,"0","")&amp;$C72,VLOOKUP($G$8&amp;IF($C72&lt;10,"0","")&amp;$C72,kijkglazen!$X$4:$AJ$815,11),0)</f>
        <v>0</v>
      </c>
      <c r="O72" s="254">
        <f t="shared" si="33"/>
        <v>0</v>
      </c>
      <c r="P72" s="260">
        <f>IF(VLOOKUP($G$8&amp;IF($C72&lt;10,"0","")&amp;$C72,kijkglazen!$X$4:$AJ$815,1)=$G$8&amp;IF($C72&lt;10,"0","")&amp;$C72,VLOOKUP($G$8&amp;IF($C72&lt;10,"0","")&amp;$C72,kijkglazen!$X$4:$AJ$815,13),0)</f>
        <v>0</v>
      </c>
      <c r="Q72" s="78" t="s">
        <v>55</v>
      </c>
      <c r="R72" s="255">
        <f>IF(Q72="nee",0,(J72-O72)*(tab!$C$22*tab!$C$8+tab!$D$24))</f>
        <v>0</v>
      </c>
      <c r="S72" s="255">
        <f>IF(AND(J72=0,O72=0),0,(G72-L72)*tab!$E$32+(H72-M72)*tab!$F$32+(I72-N72)*tab!$G$32)</f>
        <v>0</v>
      </c>
      <c r="T72" s="255">
        <f t="shared" si="34"/>
        <v>0</v>
      </c>
      <c r="U72" s="78" t="s">
        <v>55</v>
      </c>
      <c r="V72" s="255">
        <f>IF(U72="nee",0,(J72-O72)*(tab!$C$46))</f>
        <v>0</v>
      </c>
      <c r="W72" s="255">
        <f>IF(U72="nee",0,IF(AND(J72=0,O72=0),0,(G72-L72)*tab!$G$46+(H72-M72)*tab!$H$46+(I72-N72)*tab!$I$46))</f>
        <v>0</v>
      </c>
      <c r="X72" s="255">
        <f t="shared" si="35"/>
        <v>0</v>
      </c>
      <c r="Y72" s="3"/>
      <c r="Z72" s="19"/>
    </row>
    <row r="73" spans="2:26" ht="12" customHeight="1" x14ac:dyDescent="0.2">
      <c r="B73" s="17"/>
      <c r="C73" s="1">
        <v>5</v>
      </c>
      <c r="D73" s="264" t="str">
        <f>IF(E73="","",VLOOKUP(E73,'SWV gegevens'!$F$2:$G$76,2))</f>
        <v/>
      </c>
      <c r="E73" s="254" t="str">
        <f>IF(VLOOKUP($G$8&amp;IF($C73&lt;10,"0","")&amp;$C73,kijkglazen!$X$4:$AJ$815,1)=$G$8&amp;IF($C73&lt;10,"0","")&amp;$C73,VLOOKUP($G$8&amp;IF($C73&lt;10,"0","")&amp;$C73,kijkglazen!$X$4:$AJ$815,4),"")</f>
        <v/>
      </c>
      <c r="F73" s="40"/>
      <c r="G73" s="254">
        <f>IF(VLOOKUP($G$8&amp;IF($C73&lt;10,"0","")&amp;$C73,kijkglazen!$X$4:$AJ$815,1)=$G$8&amp;IF($C73&lt;10,"0","")&amp;$C73,VLOOKUP($G$8&amp;IF($C73&lt;10,"0","")&amp;$C73,kijkglazen!$X$4:$AJ$815,5),0)</f>
        <v>0</v>
      </c>
      <c r="H73" s="254">
        <f>IF(VLOOKUP($G$8&amp;IF($C73&lt;10,"0","")&amp;$C73,kijkglazen!$X$4:$AJ$815,1)=$G$8&amp;IF($C73&lt;10,"0","")&amp;$C73,VLOOKUP($G$8&amp;IF($C73&lt;10,"0","")&amp;$C73,kijkglazen!$X$4:$AJ$815,6),0)</f>
        <v>0</v>
      </c>
      <c r="I73" s="254">
        <f>IF(VLOOKUP($G$8&amp;IF($C73&lt;10,"0","")&amp;$C73,kijkglazen!$X$4:$AJ$815,1)=$G$8&amp;IF($C73&lt;10,"0","")&amp;$C73,VLOOKUP($G$8&amp;IF($C73&lt;10,"0","")&amp;$C73,kijkglazen!$X$4:$AJ$815,7),0)</f>
        <v>0</v>
      </c>
      <c r="J73" s="254">
        <f t="shared" si="32"/>
        <v>0</v>
      </c>
      <c r="K73" s="39"/>
      <c r="L73" s="254">
        <f>IF(VLOOKUP($G$8&amp;IF($C73&lt;10,"0","")&amp;$C73,kijkglazen!$X$4:$AJ$815,1)=$G$8&amp;IF($C73&lt;10,"0","")&amp;$C73,VLOOKUP($G$8&amp;IF($C73&lt;10,"0","")&amp;$C73,kijkglazen!$X$4:$AJ$815,9),0)</f>
        <v>0</v>
      </c>
      <c r="M73" s="254">
        <f>IF(VLOOKUP($G$8&amp;IF($C73&lt;10,"0","")&amp;$C73,kijkglazen!$X$4:$AJ$815,1)=$G$8&amp;IF($C73&lt;10,"0","")&amp;$C73,VLOOKUP($G$8&amp;IF($C73&lt;10,"0","")&amp;$C73,kijkglazen!$X$4:$AJ$815,10),0)</f>
        <v>0</v>
      </c>
      <c r="N73" s="254">
        <f>IF(VLOOKUP($G$8&amp;IF($C73&lt;10,"0","")&amp;$C73,kijkglazen!$X$4:$AJ$815,1)=$G$8&amp;IF($C73&lt;10,"0","")&amp;$C73,VLOOKUP($G$8&amp;IF($C73&lt;10,"0","")&amp;$C73,kijkglazen!$X$4:$AJ$815,11),0)</f>
        <v>0</v>
      </c>
      <c r="O73" s="254">
        <f t="shared" si="33"/>
        <v>0</v>
      </c>
      <c r="P73" s="260">
        <f>IF(VLOOKUP($G$8&amp;IF($C73&lt;10,"0","")&amp;$C73,kijkglazen!$X$4:$AJ$815,1)=$G$8&amp;IF($C73&lt;10,"0","")&amp;$C73,VLOOKUP($G$8&amp;IF($C73&lt;10,"0","")&amp;$C73,kijkglazen!$X$4:$AJ$815,13),0)</f>
        <v>0</v>
      </c>
      <c r="Q73" s="78" t="s">
        <v>55</v>
      </c>
      <c r="R73" s="255">
        <f>IF(Q73="nee",0,(J73-O73)*(tab!$C$22*tab!$C$8+tab!$D$24))</f>
        <v>0</v>
      </c>
      <c r="S73" s="255">
        <f>IF(AND(J73=0,O73=0),0,(G73-L73)*tab!$E$32+(H73-M73)*tab!$F$32+(I73-N73)*tab!$G$32)</f>
        <v>0</v>
      </c>
      <c r="T73" s="255">
        <f t="shared" si="34"/>
        <v>0</v>
      </c>
      <c r="U73" s="78" t="s">
        <v>55</v>
      </c>
      <c r="V73" s="255">
        <f>IF(U73="nee",0,(J73-O73)*(tab!$C$46))</f>
        <v>0</v>
      </c>
      <c r="W73" s="255">
        <f>IF(U73="nee",0,IF(AND(J73=0,O73=0),0,(G73-L73)*tab!$G$46+(H73-M73)*tab!$H$46+(I73-N73)*tab!$I$46))</f>
        <v>0</v>
      </c>
      <c r="X73" s="255">
        <f t="shared" si="35"/>
        <v>0</v>
      </c>
      <c r="Y73" s="3"/>
      <c r="Z73" s="19"/>
    </row>
    <row r="74" spans="2:26" ht="12" customHeight="1" x14ac:dyDescent="0.2">
      <c r="B74" s="17"/>
      <c r="C74" s="1">
        <v>6</v>
      </c>
      <c r="D74" s="264" t="str">
        <f>IF(E74="","",VLOOKUP(E74,'SWV gegevens'!$F$2:$G$76,2))</f>
        <v/>
      </c>
      <c r="E74" s="254" t="str">
        <f>IF(VLOOKUP($G$8&amp;IF($C74&lt;10,"0","")&amp;$C74,kijkglazen!$X$4:$AJ$815,1)=$G$8&amp;IF($C74&lt;10,"0","")&amp;$C74,VLOOKUP($G$8&amp;IF($C74&lt;10,"0","")&amp;$C74,kijkglazen!$X$4:$AJ$815,4),"")</f>
        <v/>
      </c>
      <c r="F74" s="40"/>
      <c r="G74" s="254">
        <f>IF(VLOOKUP($G$8&amp;IF($C74&lt;10,"0","")&amp;$C74,kijkglazen!$X$4:$AJ$815,1)=$G$8&amp;IF($C74&lt;10,"0","")&amp;$C74,VLOOKUP($G$8&amp;IF($C74&lt;10,"0","")&amp;$C74,kijkglazen!$X$4:$AJ$815,5),0)</f>
        <v>0</v>
      </c>
      <c r="H74" s="254">
        <f>IF(VLOOKUP($G$8&amp;IF($C74&lt;10,"0","")&amp;$C74,kijkglazen!$X$4:$AJ$815,1)=$G$8&amp;IF($C74&lt;10,"0","")&amp;$C74,VLOOKUP($G$8&amp;IF($C74&lt;10,"0","")&amp;$C74,kijkglazen!$X$4:$AJ$815,6),0)</f>
        <v>0</v>
      </c>
      <c r="I74" s="254">
        <f>IF(VLOOKUP($G$8&amp;IF($C74&lt;10,"0","")&amp;$C74,kijkglazen!$X$4:$AJ$815,1)=$G$8&amp;IF($C74&lt;10,"0","")&amp;$C74,VLOOKUP($G$8&amp;IF($C74&lt;10,"0","")&amp;$C74,kijkglazen!$X$4:$AJ$815,7),0)</f>
        <v>0</v>
      </c>
      <c r="J74" s="254">
        <f t="shared" si="32"/>
        <v>0</v>
      </c>
      <c r="K74" s="39"/>
      <c r="L74" s="254">
        <f>IF(VLOOKUP($G$8&amp;IF($C74&lt;10,"0","")&amp;$C74,kijkglazen!$X$4:$AJ$815,1)=$G$8&amp;IF($C74&lt;10,"0","")&amp;$C74,VLOOKUP($G$8&amp;IF($C74&lt;10,"0","")&amp;$C74,kijkglazen!$X$4:$AJ$815,9),0)</f>
        <v>0</v>
      </c>
      <c r="M74" s="254">
        <f>IF(VLOOKUP($G$8&amp;IF($C74&lt;10,"0","")&amp;$C74,kijkglazen!$X$4:$AJ$815,1)=$G$8&amp;IF($C74&lt;10,"0","")&amp;$C74,VLOOKUP($G$8&amp;IF($C74&lt;10,"0","")&amp;$C74,kijkglazen!$X$4:$AJ$815,10),0)</f>
        <v>0</v>
      </c>
      <c r="N74" s="254">
        <f>IF(VLOOKUP($G$8&amp;IF($C74&lt;10,"0","")&amp;$C74,kijkglazen!$X$4:$AJ$815,1)=$G$8&amp;IF($C74&lt;10,"0","")&amp;$C74,VLOOKUP($G$8&amp;IF($C74&lt;10,"0","")&amp;$C74,kijkglazen!$X$4:$AJ$815,11),0)</f>
        <v>0</v>
      </c>
      <c r="O74" s="254">
        <f t="shared" si="33"/>
        <v>0</v>
      </c>
      <c r="P74" s="260">
        <f>IF(VLOOKUP($G$8&amp;IF($C74&lt;10,"0","")&amp;$C74,kijkglazen!$X$4:$AJ$815,1)=$G$8&amp;IF($C74&lt;10,"0","")&amp;$C74,VLOOKUP($G$8&amp;IF($C74&lt;10,"0","")&amp;$C74,kijkglazen!$X$4:$AJ$815,13),0)</f>
        <v>0</v>
      </c>
      <c r="Q74" s="78" t="s">
        <v>55</v>
      </c>
      <c r="R74" s="255">
        <f>IF(Q74="nee",0,(J74-O74)*(tab!$C$22*tab!$C$8+tab!$D$24))</f>
        <v>0</v>
      </c>
      <c r="S74" s="255">
        <f>IF(AND(J74=0,O74=0),0,(G74-L74)*tab!$E$32+(H74-M74)*tab!$F$32+(I74-N74)*tab!$G$32)</f>
        <v>0</v>
      </c>
      <c r="T74" s="255">
        <f t="shared" si="34"/>
        <v>0</v>
      </c>
      <c r="U74" s="78" t="s">
        <v>55</v>
      </c>
      <c r="V74" s="255">
        <f>IF(U74="nee",0,(J74-O74)*(tab!$C$46))</f>
        <v>0</v>
      </c>
      <c r="W74" s="255">
        <f>IF(U74="nee",0,IF(AND(J74=0,O74=0),0,(G74-L74)*tab!$G$46+(H74-M74)*tab!$H$46+(I74-N74)*tab!$I$46))</f>
        <v>0</v>
      </c>
      <c r="X74" s="255">
        <f t="shared" si="35"/>
        <v>0</v>
      </c>
      <c r="Y74" s="3"/>
      <c r="Z74" s="19"/>
    </row>
    <row r="75" spans="2:26" ht="12" customHeight="1" x14ac:dyDescent="0.2">
      <c r="B75" s="17"/>
      <c r="C75" s="1">
        <v>7</v>
      </c>
      <c r="D75" s="264" t="str">
        <f>IF(E75="","",VLOOKUP(E75,'SWV gegevens'!$F$2:$G$76,2))</f>
        <v/>
      </c>
      <c r="E75" s="254" t="str">
        <f>IF(VLOOKUP($G$8&amp;IF($C75&lt;10,"0","")&amp;$C75,kijkglazen!$X$4:$AJ$815,1)=$G$8&amp;IF($C75&lt;10,"0","")&amp;$C75,VLOOKUP($G$8&amp;IF($C75&lt;10,"0","")&amp;$C75,kijkglazen!$X$4:$AJ$815,4),"")</f>
        <v/>
      </c>
      <c r="F75" s="40"/>
      <c r="G75" s="254">
        <f>IF(VLOOKUP($G$8&amp;IF($C75&lt;10,"0","")&amp;$C75,kijkglazen!$X$4:$AJ$815,1)=$G$8&amp;IF($C75&lt;10,"0","")&amp;$C75,VLOOKUP($G$8&amp;IF($C75&lt;10,"0","")&amp;$C75,kijkglazen!$X$4:$AJ$815,5),0)</f>
        <v>0</v>
      </c>
      <c r="H75" s="254">
        <f>IF(VLOOKUP($G$8&amp;IF($C75&lt;10,"0","")&amp;$C75,kijkglazen!$X$4:$AJ$815,1)=$G$8&amp;IF($C75&lt;10,"0","")&amp;$C75,VLOOKUP($G$8&amp;IF($C75&lt;10,"0","")&amp;$C75,kijkglazen!$X$4:$AJ$815,6),0)</f>
        <v>0</v>
      </c>
      <c r="I75" s="254">
        <f>IF(VLOOKUP($G$8&amp;IF($C75&lt;10,"0","")&amp;$C75,kijkglazen!$X$4:$AJ$815,1)=$G$8&amp;IF($C75&lt;10,"0","")&amp;$C75,VLOOKUP($G$8&amp;IF($C75&lt;10,"0","")&amp;$C75,kijkglazen!$X$4:$AJ$815,7),0)</f>
        <v>0</v>
      </c>
      <c r="J75" s="254">
        <f t="shared" si="32"/>
        <v>0</v>
      </c>
      <c r="K75" s="39"/>
      <c r="L75" s="254">
        <f>IF(VLOOKUP($G$8&amp;IF($C75&lt;10,"0","")&amp;$C75,kijkglazen!$X$4:$AJ$815,1)=$G$8&amp;IF($C75&lt;10,"0","")&amp;$C75,VLOOKUP($G$8&amp;IF($C75&lt;10,"0","")&amp;$C75,kijkglazen!$X$4:$AJ$815,9),0)</f>
        <v>0</v>
      </c>
      <c r="M75" s="254">
        <f>IF(VLOOKUP($G$8&amp;IF($C75&lt;10,"0","")&amp;$C75,kijkglazen!$X$4:$AJ$815,1)=$G$8&amp;IF($C75&lt;10,"0","")&amp;$C75,VLOOKUP($G$8&amp;IF($C75&lt;10,"0","")&amp;$C75,kijkglazen!$X$4:$AJ$815,10),0)</f>
        <v>0</v>
      </c>
      <c r="N75" s="254">
        <f>IF(VLOOKUP($G$8&amp;IF($C75&lt;10,"0","")&amp;$C75,kijkglazen!$X$4:$AJ$815,1)=$G$8&amp;IF($C75&lt;10,"0","")&amp;$C75,VLOOKUP($G$8&amp;IF($C75&lt;10,"0","")&amp;$C75,kijkglazen!$X$4:$AJ$815,11),0)</f>
        <v>0</v>
      </c>
      <c r="O75" s="254">
        <f t="shared" si="33"/>
        <v>0</v>
      </c>
      <c r="P75" s="260">
        <f>IF(VLOOKUP($G$8&amp;IF($C75&lt;10,"0","")&amp;$C75,kijkglazen!$X$4:$AJ$815,1)=$G$8&amp;IF($C75&lt;10,"0","")&amp;$C75,VLOOKUP($G$8&amp;IF($C75&lt;10,"0","")&amp;$C75,kijkglazen!$X$4:$AJ$815,13),0)</f>
        <v>0</v>
      </c>
      <c r="Q75" s="78" t="s">
        <v>55</v>
      </c>
      <c r="R75" s="255">
        <f>IF(Q75="nee",0,(J75-O75)*(tab!$C$22*tab!$C$8+tab!$D$24))</f>
        <v>0</v>
      </c>
      <c r="S75" s="255">
        <f>IF(AND(J75=0,O75=0),0,(G75-L75)*tab!$E$32+(H75-M75)*tab!$F$32+(I75-N75)*tab!$G$32)</f>
        <v>0</v>
      </c>
      <c r="T75" s="255">
        <f t="shared" si="34"/>
        <v>0</v>
      </c>
      <c r="U75" s="78" t="s">
        <v>55</v>
      </c>
      <c r="V75" s="255">
        <f>IF(U75="nee",0,(J75-O75)*(tab!$C$46))</f>
        <v>0</v>
      </c>
      <c r="W75" s="255">
        <f>IF(U75="nee",0,IF(AND(J75=0,O75=0),0,(G75-L75)*tab!$G$46+(H75-M75)*tab!$H$46+(I75-N75)*tab!$I$46))</f>
        <v>0</v>
      </c>
      <c r="X75" s="255">
        <f t="shared" si="35"/>
        <v>0</v>
      </c>
      <c r="Y75" s="3"/>
      <c r="Z75" s="19"/>
    </row>
    <row r="76" spans="2:26" ht="12" customHeight="1" x14ac:dyDescent="0.2">
      <c r="B76" s="17"/>
      <c r="C76" s="1">
        <v>8</v>
      </c>
      <c r="D76" s="264" t="str">
        <f>IF(E76="","",VLOOKUP(E76,'SWV gegevens'!$F$2:$G$76,2))</f>
        <v/>
      </c>
      <c r="E76" s="254" t="str">
        <f>IF(VLOOKUP($G$8&amp;IF($C76&lt;10,"0","")&amp;$C76,kijkglazen!$X$4:$AJ$815,1)=$G$8&amp;IF($C76&lt;10,"0","")&amp;$C76,VLOOKUP($G$8&amp;IF($C76&lt;10,"0","")&amp;$C76,kijkglazen!$X$4:$AJ$815,4),"")</f>
        <v/>
      </c>
      <c r="F76" s="40"/>
      <c r="G76" s="254">
        <f>IF(VLOOKUP($G$8&amp;IF($C76&lt;10,"0","")&amp;$C76,kijkglazen!$X$4:$AJ$815,1)=$G$8&amp;IF($C76&lt;10,"0","")&amp;$C76,VLOOKUP($G$8&amp;IF($C76&lt;10,"0","")&amp;$C76,kijkglazen!$X$4:$AJ$815,5),0)</f>
        <v>0</v>
      </c>
      <c r="H76" s="254">
        <f>IF(VLOOKUP($G$8&amp;IF($C76&lt;10,"0","")&amp;$C76,kijkglazen!$X$4:$AJ$815,1)=$G$8&amp;IF($C76&lt;10,"0","")&amp;$C76,VLOOKUP($G$8&amp;IF($C76&lt;10,"0","")&amp;$C76,kijkglazen!$X$4:$AJ$815,6),0)</f>
        <v>0</v>
      </c>
      <c r="I76" s="254">
        <f>IF(VLOOKUP($G$8&amp;IF($C76&lt;10,"0","")&amp;$C76,kijkglazen!$X$4:$AJ$815,1)=$G$8&amp;IF($C76&lt;10,"0","")&amp;$C76,VLOOKUP($G$8&amp;IF($C76&lt;10,"0","")&amp;$C76,kijkglazen!$X$4:$AJ$815,7),0)</f>
        <v>0</v>
      </c>
      <c r="J76" s="254">
        <f t="shared" si="32"/>
        <v>0</v>
      </c>
      <c r="K76" s="39"/>
      <c r="L76" s="254">
        <f>IF(VLOOKUP($G$8&amp;IF($C76&lt;10,"0","")&amp;$C76,kijkglazen!$X$4:$AJ$815,1)=$G$8&amp;IF($C76&lt;10,"0","")&amp;$C76,VLOOKUP($G$8&amp;IF($C76&lt;10,"0","")&amp;$C76,kijkglazen!$X$4:$AJ$815,9),0)</f>
        <v>0</v>
      </c>
      <c r="M76" s="254">
        <f>IF(VLOOKUP($G$8&amp;IF($C76&lt;10,"0","")&amp;$C76,kijkglazen!$X$4:$AJ$815,1)=$G$8&amp;IF($C76&lt;10,"0","")&amp;$C76,VLOOKUP($G$8&amp;IF($C76&lt;10,"0","")&amp;$C76,kijkglazen!$X$4:$AJ$815,10),0)</f>
        <v>0</v>
      </c>
      <c r="N76" s="254">
        <f>IF(VLOOKUP($G$8&amp;IF($C76&lt;10,"0","")&amp;$C76,kijkglazen!$X$4:$AJ$815,1)=$G$8&amp;IF($C76&lt;10,"0","")&amp;$C76,VLOOKUP($G$8&amp;IF($C76&lt;10,"0","")&amp;$C76,kijkglazen!$X$4:$AJ$815,11),0)</f>
        <v>0</v>
      </c>
      <c r="O76" s="254">
        <f t="shared" si="33"/>
        <v>0</v>
      </c>
      <c r="P76" s="260">
        <f>IF(VLOOKUP($G$8&amp;IF($C76&lt;10,"0","")&amp;$C76,kijkglazen!$X$4:$AJ$815,1)=$G$8&amp;IF($C76&lt;10,"0","")&amp;$C76,VLOOKUP($G$8&amp;IF($C76&lt;10,"0","")&amp;$C76,kijkglazen!$X$4:$AJ$815,13),0)</f>
        <v>0</v>
      </c>
      <c r="Q76" s="78" t="s">
        <v>55</v>
      </c>
      <c r="R76" s="255">
        <f>IF(Q76="nee",0,(J76-O76)*(tab!$C$22*tab!$C$8+tab!$D$24))</f>
        <v>0</v>
      </c>
      <c r="S76" s="255">
        <f>IF(AND(J76=0,O76=0),0,(G76-L76)*tab!$E$32+(H76-M76)*tab!$F$32+(I76-N76)*tab!$G$32)</f>
        <v>0</v>
      </c>
      <c r="T76" s="255">
        <f t="shared" si="34"/>
        <v>0</v>
      </c>
      <c r="U76" s="78" t="s">
        <v>55</v>
      </c>
      <c r="V76" s="255">
        <f>IF(U76="nee",0,(J76-O76)*(tab!$C$46))</f>
        <v>0</v>
      </c>
      <c r="W76" s="255">
        <f>IF(U76="nee",0,IF(AND(J76=0,O76=0),0,(G76-L76)*tab!$G$46+(H76-M76)*tab!$H$46+(I76-N76)*tab!$I$46))</f>
        <v>0</v>
      </c>
      <c r="X76" s="255">
        <f t="shared" si="35"/>
        <v>0</v>
      </c>
      <c r="Y76" s="3"/>
      <c r="Z76" s="19"/>
    </row>
    <row r="77" spans="2:26" ht="12" customHeight="1" x14ac:dyDescent="0.2">
      <c r="B77" s="17"/>
      <c r="C77" s="1">
        <v>9</v>
      </c>
      <c r="D77" s="264" t="str">
        <f>IF(E77="","",VLOOKUP(E77,'SWV gegevens'!$F$2:$G$76,2))</f>
        <v/>
      </c>
      <c r="E77" s="254" t="str">
        <f>IF(VLOOKUP($G$8&amp;IF($C77&lt;10,"0","")&amp;$C77,kijkglazen!$X$4:$AJ$815,1)=$G$8&amp;IF($C77&lt;10,"0","")&amp;$C77,VLOOKUP($G$8&amp;IF($C77&lt;10,"0","")&amp;$C77,kijkglazen!$X$4:$AJ$815,4),"")</f>
        <v/>
      </c>
      <c r="F77" s="40"/>
      <c r="G77" s="254">
        <f>IF(VLOOKUP($G$8&amp;IF($C77&lt;10,"0","")&amp;$C77,kijkglazen!$X$4:$AJ$815,1)=$G$8&amp;IF($C77&lt;10,"0","")&amp;$C77,VLOOKUP($G$8&amp;IF($C77&lt;10,"0","")&amp;$C77,kijkglazen!$X$4:$AJ$815,5),0)</f>
        <v>0</v>
      </c>
      <c r="H77" s="254">
        <f>IF(VLOOKUP($G$8&amp;IF($C77&lt;10,"0","")&amp;$C77,kijkglazen!$X$4:$AJ$815,1)=$G$8&amp;IF($C77&lt;10,"0","")&amp;$C77,VLOOKUP($G$8&amp;IF($C77&lt;10,"0","")&amp;$C77,kijkglazen!$X$4:$AJ$815,6),0)</f>
        <v>0</v>
      </c>
      <c r="I77" s="254">
        <f>IF(VLOOKUP($G$8&amp;IF($C77&lt;10,"0","")&amp;$C77,kijkglazen!$X$4:$AJ$815,1)=$G$8&amp;IF($C77&lt;10,"0","")&amp;$C77,VLOOKUP($G$8&amp;IF($C77&lt;10,"0","")&amp;$C77,kijkglazen!$X$4:$AJ$815,7),0)</f>
        <v>0</v>
      </c>
      <c r="J77" s="254">
        <f t="shared" si="32"/>
        <v>0</v>
      </c>
      <c r="K77" s="39"/>
      <c r="L77" s="254">
        <f>IF(VLOOKUP($G$8&amp;IF($C77&lt;10,"0","")&amp;$C77,kijkglazen!$X$4:$AJ$815,1)=$G$8&amp;IF($C77&lt;10,"0","")&amp;$C77,VLOOKUP($G$8&amp;IF($C77&lt;10,"0","")&amp;$C77,kijkglazen!$X$4:$AJ$815,9),0)</f>
        <v>0</v>
      </c>
      <c r="M77" s="254">
        <f>IF(VLOOKUP($G$8&amp;IF($C77&lt;10,"0","")&amp;$C77,kijkglazen!$X$4:$AJ$815,1)=$G$8&amp;IF($C77&lt;10,"0","")&amp;$C77,VLOOKUP($G$8&amp;IF($C77&lt;10,"0","")&amp;$C77,kijkglazen!$X$4:$AJ$815,10),0)</f>
        <v>0</v>
      </c>
      <c r="N77" s="254">
        <f>IF(VLOOKUP($G$8&amp;IF($C77&lt;10,"0","")&amp;$C77,kijkglazen!$X$4:$AJ$815,1)=$G$8&amp;IF($C77&lt;10,"0","")&amp;$C77,VLOOKUP($G$8&amp;IF($C77&lt;10,"0","")&amp;$C77,kijkglazen!$X$4:$AJ$815,11),0)</f>
        <v>0</v>
      </c>
      <c r="O77" s="254">
        <f t="shared" si="33"/>
        <v>0</v>
      </c>
      <c r="P77" s="260">
        <f>IF(VLOOKUP($G$8&amp;IF($C77&lt;10,"0","")&amp;$C77,kijkglazen!$X$4:$AJ$815,1)=$G$8&amp;IF($C77&lt;10,"0","")&amp;$C77,VLOOKUP($G$8&amp;IF($C77&lt;10,"0","")&amp;$C77,kijkglazen!$X$4:$AJ$815,13),0)</f>
        <v>0</v>
      </c>
      <c r="Q77" s="78" t="s">
        <v>55</v>
      </c>
      <c r="R77" s="255">
        <f>IF(Q77="nee",0,(J77-O77)*(tab!$C$22*tab!$C$8+tab!$D$24))</f>
        <v>0</v>
      </c>
      <c r="S77" s="255">
        <f>IF(AND(J77=0,O77=0),0,(G77-L77)*tab!$E$32+(H77-M77)*tab!$F$32+(I77-N77)*tab!$G$32)</f>
        <v>0</v>
      </c>
      <c r="T77" s="255">
        <f t="shared" si="34"/>
        <v>0</v>
      </c>
      <c r="U77" s="78" t="s">
        <v>55</v>
      </c>
      <c r="V77" s="255">
        <f>IF(U77="nee",0,(J77-O77)*(tab!$C$46))</f>
        <v>0</v>
      </c>
      <c r="W77" s="255">
        <f>IF(U77="nee",0,IF(AND(J77=0,O77=0),0,(G77-L77)*tab!$G$46+(H77-M77)*tab!$H$46+(I77-N77)*tab!$I$46))</f>
        <v>0</v>
      </c>
      <c r="X77" s="255">
        <f t="shared" si="35"/>
        <v>0</v>
      </c>
      <c r="Y77" s="3"/>
      <c r="Z77" s="19"/>
    </row>
    <row r="78" spans="2:26" ht="12" customHeight="1" x14ac:dyDescent="0.2">
      <c r="B78" s="17"/>
      <c r="C78" s="1">
        <v>10</v>
      </c>
      <c r="D78" s="264" t="str">
        <f>IF(E78="","",VLOOKUP(E78,'SWV gegevens'!$F$2:$G$76,2))</f>
        <v/>
      </c>
      <c r="E78" s="254" t="str">
        <f>IF(VLOOKUP($G$8&amp;IF($C78&lt;10,"0","")&amp;$C78,kijkglazen!$X$4:$AJ$815,1)=$G$8&amp;IF($C78&lt;10,"0","")&amp;$C78,VLOOKUP($G$8&amp;IF($C78&lt;10,"0","")&amp;$C78,kijkglazen!$X$4:$AJ$815,4),"")</f>
        <v/>
      </c>
      <c r="F78" s="40"/>
      <c r="G78" s="254">
        <f>IF(VLOOKUP($G$8&amp;IF($C78&lt;10,"0","")&amp;$C78,kijkglazen!$X$4:$AJ$815,1)=$G$8&amp;IF($C78&lt;10,"0","")&amp;$C78,VLOOKUP($G$8&amp;IF($C78&lt;10,"0","")&amp;$C78,kijkglazen!$X$4:$AJ$815,5),0)</f>
        <v>0</v>
      </c>
      <c r="H78" s="254">
        <f>IF(VLOOKUP($G$8&amp;IF($C78&lt;10,"0","")&amp;$C78,kijkglazen!$X$4:$AJ$815,1)=$G$8&amp;IF($C78&lt;10,"0","")&amp;$C78,VLOOKUP($G$8&amp;IF($C78&lt;10,"0","")&amp;$C78,kijkglazen!$X$4:$AJ$815,6),0)</f>
        <v>0</v>
      </c>
      <c r="I78" s="254">
        <f>IF(VLOOKUP($G$8&amp;IF($C78&lt;10,"0","")&amp;$C78,kijkglazen!$X$4:$AJ$815,1)=$G$8&amp;IF($C78&lt;10,"0","")&amp;$C78,VLOOKUP($G$8&amp;IF($C78&lt;10,"0","")&amp;$C78,kijkglazen!$X$4:$AJ$815,7),0)</f>
        <v>0</v>
      </c>
      <c r="J78" s="254">
        <f t="shared" si="32"/>
        <v>0</v>
      </c>
      <c r="K78" s="39"/>
      <c r="L78" s="254">
        <f>IF(VLOOKUP($G$8&amp;IF($C78&lt;10,"0","")&amp;$C78,kijkglazen!$X$4:$AJ$815,1)=$G$8&amp;IF($C78&lt;10,"0","")&amp;$C78,VLOOKUP($G$8&amp;IF($C78&lt;10,"0","")&amp;$C78,kijkglazen!$X$4:$AJ$815,9),0)</f>
        <v>0</v>
      </c>
      <c r="M78" s="254">
        <f>IF(VLOOKUP($G$8&amp;IF($C78&lt;10,"0","")&amp;$C78,kijkglazen!$X$4:$AJ$815,1)=$G$8&amp;IF($C78&lt;10,"0","")&amp;$C78,VLOOKUP($G$8&amp;IF($C78&lt;10,"0","")&amp;$C78,kijkglazen!$X$4:$AJ$815,10),0)</f>
        <v>0</v>
      </c>
      <c r="N78" s="254">
        <f>IF(VLOOKUP($G$8&amp;IF($C78&lt;10,"0","")&amp;$C78,kijkglazen!$X$4:$AJ$815,1)=$G$8&amp;IF($C78&lt;10,"0","")&amp;$C78,VLOOKUP($G$8&amp;IF($C78&lt;10,"0","")&amp;$C78,kijkglazen!$X$4:$AJ$815,11),0)</f>
        <v>0</v>
      </c>
      <c r="O78" s="254">
        <f t="shared" si="33"/>
        <v>0</v>
      </c>
      <c r="P78" s="260">
        <f>IF(VLOOKUP($G$8&amp;IF($C78&lt;10,"0","")&amp;$C78,kijkglazen!$X$4:$AJ$815,1)=$G$8&amp;IF($C78&lt;10,"0","")&amp;$C78,VLOOKUP($G$8&amp;IF($C78&lt;10,"0","")&amp;$C78,kijkglazen!$X$4:$AJ$815,13),0)</f>
        <v>0</v>
      </c>
      <c r="Q78" s="78" t="s">
        <v>55</v>
      </c>
      <c r="R78" s="255">
        <f>IF(Q78="nee",0,(J78-O78)*(tab!$C$22*tab!$C$8+tab!$D$24))</f>
        <v>0</v>
      </c>
      <c r="S78" s="255">
        <f>IF(AND(J78=0,O78=0),0,(G78-L78)*tab!$E$32+(H78-M78)*tab!$F$32+(I78-N78)*tab!$G$32)</f>
        <v>0</v>
      </c>
      <c r="T78" s="255">
        <f t="shared" si="34"/>
        <v>0</v>
      </c>
      <c r="U78" s="78" t="s">
        <v>55</v>
      </c>
      <c r="V78" s="255">
        <f>IF(U78="nee",0,(J78-O78)*(tab!$C$46))</f>
        <v>0</v>
      </c>
      <c r="W78" s="255">
        <f>IF(U78="nee",0,IF(AND(J78=0,O78=0),0,(G78-L78)*tab!$G$46+(H78-M78)*tab!$H$46+(I78-N78)*tab!$I$46))</f>
        <v>0</v>
      </c>
      <c r="X78" s="255">
        <f t="shared" si="35"/>
        <v>0</v>
      </c>
      <c r="Y78" s="3"/>
      <c r="Z78" s="19"/>
    </row>
    <row r="79" spans="2:26" ht="12" customHeight="1" x14ac:dyDescent="0.2">
      <c r="B79" s="17"/>
      <c r="C79" s="1">
        <v>11</v>
      </c>
      <c r="D79" s="264" t="str">
        <f>IF(E79="","",VLOOKUP(E79,'SWV gegevens'!$F$2:$G$76,2))</f>
        <v/>
      </c>
      <c r="E79" s="254" t="str">
        <f>IF(VLOOKUP($G$8&amp;IF($C79&lt;10,"0","")&amp;$C79,kijkglazen!$X$4:$AJ$815,1)=$G$8&amp;IF($C79&lt;10,"0","")&amp;$C79,VLOOKUP($G$8&amp;IF($C79&lt;10,"0","")&amp;$C79,kijkglazen!$X$4:$AJ$815,4),"")</f>
        <v/>
      </c>
      <c r="F79" s="40"/>
      <c r="G79" s="254">
        <f>IF(VLOOKUP($G$8&amp;IF($C79&lt;10,"0","")&amp;$C79,kijkglazen!$X$4:$AJ$815,1)=$G$8&amp;IF($C79&lt;10,"0","")&amp;$C79,VLOOKUP($G$8&amp;IF($C79&lt;10,"0","")&amp;$C79,kijkglazen!$X$4:$AJ$815,5),0)</f>
        <v>0</v>
      </c>
      <c r="H79" s="254">
        <f>IF(VLOOKUP($G$8&amp;IF($C79&lt;10,"0","")&amp;$C79,kijkglazen!$X$4:$AJ$815,1)=$G$8&amp;IF($C79&lt;10,"0","")&amp;$C79,VLOOKUP($G$8&amp;IF($C79&lt;10,"0","")&amp;$C79,kijkglazen!$X$4:$AJ$815,6),0)</f>
        <v>0</v>
      </c>
      <c r="I79" s="254">
        <f>IF(VLOOKUP($G$8&amp;IF($C79&lt;10,"0","")&amp;$C79,kijkglazen!$X$4:$AJ$815,1)=$G$8&amp;IF($C79&lt;10,"0","")&amp;$C79,VLOOKUP($G$8&amp;IF($C79&lt;10,"0","")&amp;$C79,kijkglazen!$X$4:$AJ$815,7),0)</f>
        <v>0</v>
      </c>
      <c r="J79" s="254">
        <f t="shared" si="32"/>
        <v>0</v>
      </c>
      <c r="K79" s="39"/>
      <c r="L79" s="254">
        <f>IF(VLOOKUP($G$8&amp;IF($C79&lt;10,"0","")&amp;$C79,kijkglazen!$X$4:$AJ$815,1)=$G$8&amp;IF($C79&lt;10,"0","")&amp;$C79,VLOOKUP($G$8&amp;IF($C79&lt;10,"0","")&amp;$C79,kijkglazen!$X$4:$AJ$815,9),0)</f>
        <v>0</v>
      </c>
      <c r="M79" s="254">
        <f>IF(VLOOKUP($G$8&amp;IF($C79&lt;10,"0","")&amp;$C79,kijkglazen!$X$4:$AJ$815,1)=$G$8&amp;IF($C79&lt;10,"0","")&amp;$C79,VLOOKUP($G$8&amp;IF($C79&lt;10,"0","")&amp;$C79,kijkglazen!$X$4:$AJ$815,10),0)</f>
        <v>0</v>
      </c>
      <c r="N79" s="254">
        <f>IF(VLOOKUP($G$8&amp;IF($C79&lt;10,"0","")&amp;$C79,kijkglazen!$X$4:$AJ$815,1)=$G$8&amp;IF($C79&lt;10,"0","")&amp;$C79,VLOOKUP($G$8&amp;IF($C79&lt;10,"0","")&amp;$C79,kijkglazen!$X$4:$AJ$815,11),0)</f>
        <v>0</v>
      </c>
      <c r="O79" s="254">
        <f t="shared" si="33"/>
        <v>0</v>
      </c>
      <c r="P79" s="260">
        <f>IF(VLOOKUP($G$8&amp;IF($C79&lt;10,"0","")&amp;$C79,kijkglazen!$X$4:$AJ$815,1)=$G$8&amp;IF($C79&lt;10,"0","")&amp;$C79,VLOOKUP($G$8&amp;IF($C79&lt;10,"0","")&amp;$C79,kijkglazen!$X$4:$AJ$815,13),0)</f>
        <v>0</v>
      </c>
      <c r="Q79" s="78" t="s">
        <v>55</v>
      </c>
      <c r="R79" s="255">
        <f>IF(Q79="nee",0,(J79-O79)*(tab!$C$22*tab!$C$8+tab!$D$24))</f>
        <v>0</v>
      </c>
      <c r="S79" s="255">
        <f>IF(AND(J79=0,O79=0),0,(G79-L79)*tab!$E$32+(H79-M79)*tab!$F$32+(I79-N79)*tab!$G$32)</f>
        <v>0</v>
      </c>
      <c r="T79" s="255">
        <f t="shared" si="34"/>
        <v>0</v>
      </c>
      <c r="U79" s="78" t="s">
        <v>55</v>
      </c>
      <c r="V79" s="255">
        <f>IF(U79="nee",0,(J79-O79)*(tab!$C$46))</f>
        <v>0</v>
      </c>
      <c r="W79" s="255">
        <f>IF(U79="nee",0,IF(AND(J79=0,O79=0),0,(G79-L79)*tab!$G$46+(H79-M79)*tab!$H$46+(I79-N79)*tab!$I$46))</f>
        <v>0</v>
      </c>
      <c r="X79" s="255">
        <f t="shared" si="35"/>
        <v>0</v>
      </c>
      <c r="Y79" s="3"/>
      <c r="Z79" s="19"/>
    </row>
    <row r="80" spans="2:26" ht="12" customHeight="1" x14ac:dyDescent="0.2">
      <c r="B80" s="17"/>
      <c r="C80" s="1">
        <v>12</v>
      </c>
      <c r="D80" s="264" t="str">
        <f>IF(E80="","",VLOOKUP(E80,'SWV gegevens'!$F$2:$G$76,2))</f>
        <v/>
      </c>
      <c r="E80" s="254" t="str">
        <f>IF(VLOOKUP($G$8&amp;IF($C80&lt;10,"0","")&amp;$C80,kijkglazen!$X$4:$AJ$815,1)=$G$8&amp;IF($C80&lt;10,"0","")&amp;$C80,VLOOKUP($G$8&amp;IF($C80&lt;10,"0","")&amp;$C80,kijkglazen!$X$4:$AJ$815,4),"")</f>
        <v/>
      </c>
      <c r="F80" s="40"/>
      <c r="G80" s="254">
        <f>IF(VLOOKUP($G$8&amp;IF($C80&lt;10,"0","")&amp;$C80,kijkglazen!$X$4:$AJ$815,1)=$G$8&amp;IF($C80&lt;10,"0","")&amp;$C80,VLOOKUP($G$8&amp;IF($C80&lt;10,"0","")&amp;$C80,kijkglazen!$X$4:$AJ$815,5),0)</f>
        <v>0</v>
      </c>
      <c r="H80" s="254">
        <f>IF(VLOOKUP($G$8&amp;IF($C80&lt;10,"0","")&amp;$C80,kijkglazen!$X$4:$AJ$815,1)=$G$8&amp;IF($C80&lt;10,"0","")&amp;$C80,VLOOKUP($G$8&amp;IF($C80&lt;10,"0","")&amp;$C80,kijkglazen!$X$4:$AJ$815,6),0)</f>
        <v>0</v>
      </c>
      <c r="I80" s="254">
        <f>IF(VLOOKUP($G$8&amp;IF($C80&lt;10,"0","")&amp;$C80,kijkglazen!$X$4:$AJ$815,1)=$G$8&amp;IF($C80&lt;10,"0","")&amp;$C80,VLOOKUP($G$8&amp;IF($C80&lt;10,"0","")&amp;$C80,kijkglazen!$X$4:$AJ$815,7),0)</f>
        <v>0</v>
      </c>
      <c r="J80" s="254">
        <f t="shared" si="32"/>
        <v>0</v>
      </c>
      <c r="K80" s="39"/>
      <c r="L80" s="254">
        <f>IF(VLOOKUP($G$8&amp;IF($C80&lt;10,"0","")&amp;$C80,kijkglazen!$X$4:$AJ$815,1)=$G$8&amp;IF($C80&lt;10,"0","")&amp;$C80,VLOOKUP($G$8&amp;IF($C80&lt;10,"0","")&amp;$C80,kijkglazen!$X$4:$AJ$815,9),0)</f>
        <v>0</v>
      </c>
      <c r="M80" s="254">
        <f>IF(VLOOKUP($G$8&amp;IF($C80&lt;10,"0","")&amp;$C80,kijkglazen!$X$4:$AJ$815,1)=$G$8&amp;IF($C80&lt;10,"0","")&amp;$C80,VLOOKUP($G$8&amp;IF($C80&lt;10,"0","")&amp;$C80,kijkglazen!$X$4:$AJ$815,10),0)</f>
        <v>0</v>
      </c>
      <c r="N80" s="254">
        <f>IF(VLOOKUP($G$8&amp;IF($C80&lt;10,"0","")&amp;$C80,kijkglazen!$X$4:$AJ$815,1)=$G$8&amp;IF($C80&lt;10,"0","")&amp;$C80,VLOOKUP($G$8&amp;IF($C80&lt;10,"0","")&amp;$C80,kijkglazen!$X$4:$AJ$815,11),0)</f>
        <v>0</v>
      </c>
      <c r="O80" s="254">
        <f t="shared" si="33"/>
        <v>0</v>
      </c>
      <c r="P80" s="260">
        <f>IF(VLOOKUP($G$8&amp;IF($C80&lt;10,"0","")&amp;$C80,kijkglazen!$X$4:$AJ$815,1)=$G$8&amp;IF($C80&lt;10,"0","")&amp;$C80,VLOOKUP($G$8&amp;IF($C80&lt;10,"0","")&amp;$C80,kijkglazen!$X$4:$AJ$815,13),0)</f>
        <v>0</v>
      </c>
      <c r="Q80" s="78" t="s">
        <v>55</v>
      </c>
      <c r="R80" s="255">
        <f>IF(Q80="nee",0,(J80-O80)*(tab!$C$22*tab!$C$8+tab!$D$24))</f>
        <v>0</v>
      </c>
      <c r="S80" s="255">
        <f>IF(AND(J80=0,O80=0),0,(G80-L80)*tab!$E$32+(H80-M80)*tab!$F$32+(I80-N80)*tab!$G$32)</f>
        <v>0</v>
      </c>
      <c r="T80" s="255">
        <f t="shared" si="34"/>
        <v>0</v>
      </c>
      <c r="U80" s="78" t="s">
        <v>55</v>
      </c>
      <c r="V80" s="255">
        <f>IF(U80="nee",0,(J80-O80)*(tab!$C$46))</f>
        <v>0</v>
      </c>
      <c r="W80" s="255">
        <f>IF(U80="nee",0,IF(AND(J80=0,O80=0),0,(G80-L80)*tab!$G$46+(H80-M80)*tab!$H$46+(I80-N80)*tab!$I$46))</f>
        <v>0</v>
      </c>
      <c r="X80" s="255">
        <f t="shared" si="35"/>
        <v>0</v>
      </c>
      <c r="Y80" s="3"/>
      <c r="Z80" s="19"/>
    </row>
    <row r="81" spans="2:26" ht="12" customHeight="1" x14ac:dyDescent="0.2">
      <c r="B81" s="17"/>
      <c r="C81" s="1">
        <v>13</v>
      </c>
      <c r="D81" s="264" t="str">
        <f>IF(E81="","",VLOOKUP(E81,'SWV gegevens'!$F$2:$G$76,2))</f>
        <v/>
      </c>
      <c r="E81" s="254" t="str">
        <f>IF(VLOOKUP($G$8&amp;IF($C81&lt;10,"0","")&amp;$C81,kijkglazen!$X$4:$AJ$815,1)=$G$8&amp;IF($C81&lt;10,"0","")&amp;$C81,VLOOKUP($G$8&amp;IF($C81&lt;10,"0","")&amp;$C81,kijkglazen!$X$4:$AJ$815,4),"")</f>
        <v/>
      </c>
      <c r="F81" s="40"/>
      <c r="G81" s="254">
        <f>IF(VLOOKUP($G$8&amp;IF($C81&lt;10,"0","")&amp;$C81,kijkglazen!$X$4:$AJ$815,1)=$G$8&amp;IF($C81&lt;10,"0","")&amp;$C81,VLOOKUP($G$8&amp;IF($C81&lt;10,"0","")&amp;$C81,kijkglazen!$X$4:$AJ$815,5),0)</f>
        <v>0</v>
      </c>
      <c r="H81" s="254">
        <f>IF(VLOOKUP($G$8&amp;IF($C81&lt;10,"0","")&amp;$C81,kijkglazen!$X$4:$AJ$815,1)=$G$8&amp;IF($C81&lt;10,"0","")&amp;$C81,VLOOKUP($G$8&amp;IF($C81&lt;10,"0","")&amp;$C81,kijkglazen!$X$4:$AJ$815,6),0)</f>
        <v>0</v>
      </c>
      <c r="I81" s="254">
        <f>IF(VLOOKUP($G$8&amp;IF($C81&lt;10,"0","")&amp;$C81,kijkglazen!$X$4:$AJ$815,1)=$G$8&amp;IF($C81&lt;10,"0","")&amp;$C81,VLOOKUP($G$8&amp;IF($C81&lt;10,"0","")&amp;$C81,kijkglazen!$X$4:$AJ$815,7),0)</f>
        <v>0</v>
      </c>
      <c r="J81" s="254">
        <f t="shared" si="32"/>
        <v>0</v>
      </c>
      <c r="K81" s="39"/>
      <c r="L81" s="254">
        <f>IF(VLOOKUP($G$8&amp;IF($C81&lt;10,"0","")&amp;$C81,kijkglazen!$X$4:$AJ$815,1)=$G$8&amp;IF($C81&lt;10,"0","")&amp;$C81,VLOOKUP($G$8&amp;IF($C81&lt;10,"0","")&amp;$C81,kijkglazen!$X$4:$AJ$815,9),0)</f>
        <v>0</v>
      </c>
      <c r="M81" s="254">
        <f>IF(VLOOKUP($G$8&amp;IF($C81&lt;10,"0","")&amp;$C81,kijkglazen!$X$4:$AJ$815,1)=$G$8&amp;IF($C81&lt;10,"0","")&amp;$C81,VLOOKUP($G$8&amp;IF($C81&lt;10,"0","")&amp;$C81,kijkglazen!$X$4:$AJ$815,10),0)</f>
        <v>0</v>
      </c>
      <c r="N81" s="254">
        <f>IF(VLOOKUP($G$8&amp;IF($C81&lt;10,"0","")&amp;$C81,kijkglazen!$X$4:$AJ$815,1)=$G$8&amp;IF($C81&lt;10,"0","")&amp;$C81,VLOOKUP($G$8&amp;IF($C81&lt;10,"0","")&amp;$C81,kijkglazen!$X$4:$AJ$815,11),0)</f>
        <v>0</v>
      </c>
      <c r="O81" s="254">
        <f t="shared" si="33"/>
        <v>0</v>
      </c>
      <c r="P81" s="260">
        <f>IF(VLOOKUP($G$8&amp;IF($C81&lt;10,"0","")&amp;$C81,kijkglazen!$X$4:$AJ$815,1)=$G$8&amp;IF($C81&lt;10,"0","")&amp;$C81,VLOOKUP($G$8&amp;IF($C81&lt;10,"0","")&amp;$C81,kijkglazen!$X$4:$AJ$815,13),0)</f>
        <v>0</v>
      </c>
      <c r="Q81" s="78" t="s">
        <v>55</v>
      </c>
      <c r="R81" s="255">
        <f>IF(Q81="nee",0,(J81-O81)*(tab!$C$22*tab!$C$8+tab!$D$24))</f>
        <v>0</v>
      </c>
      <c r="S81" s="255">
        <f>IF(AND(J81=0,O81=0),0,(G81-L81)*tab!$E$32+(H81-M81)*tab!$F$32+(I81-N81)*tab!$G$32)</f>
        <v>0</v>
      </c>
      <c r="T81" s="255">
        <f t="shared" si="34"/>
        <v>0</v>
      </c>
      <c r="U81" s="78" t="s">
        <v>55</v>
      </c>
      <c r="V81" s="255">
        <f>IF(U81="nee",0,(J81-O81)*(tab!$C$46))</f>
        <v>0</v>
      </c>
      <c r="W81" s="255">
        <f>IF(U81="nee",0,IF(AND(J81=0,O81=0),0,(G81-L81)*tab!$G$46+(H81-M81)*tab!$H$46+(I81-N81)*tab!$I$46))</f>
        <v>0</v>
      </c>
      <c r="X81" s="255">
        <f t="shared" si="35"/>
        <v>0</v>
      </c>
      <c r="Y81" s="3"/>
      <c r="Z81" s="19"/>
    </row>
    <row r="82" spans="2:26" ht="12" customHeight="1" x14ac:dyDescent="0.2">
      <c r="B82" s="17"/>
      <c r="C82" s="1">
        <v>14</v>
      </c>
      <c r="D82" s="264" t="str">
        <f>IF(E82="","",VLOOKUP(E82,'SWV gegevens'!$F$2:$G$76,2))</f>
        <v/>
      </c>
      <c r="E82" s="254" t="str">
        <f>IF(VLOOKUP($G$8&amp;IF($C82&lt;10,"0","")&amp;$C82,kijkglazen!$X$4:$AJ$815,1)=$G$8&amp;IF($C82&lt;10,"0","")&amp;$C82,VLOOKUP($G$8&amp;IF($C82&lt;10,"0","")&amp;$C82,kijkglazen!$X$4:$AJ$815,4),"")</f>
        <v/>
      </c>
      <c r="F82" s="40"/>
      <c r="G82" s="254">
        <f>IF(VLOOKUP($G$8&amp;IF($C82&lt;10,"0","")&amp;$C82,kijkglazen!$X$4:$AJ$815,1)=$G$8&amp;IF($C82&lt;10,"0","")&amp;$C82,VLOOKUP($G$8&amp;IF($C82&lt;10,"0","")&amp;$C82,kijkglazen!$X$4:$AJ$815,5),0)</f>
        <v>0</v>
      </c>
      <c r="H82" s="254">
        <f>IF(VLOOKUP($G$8&amp;IF($C82&lt;10,"0","")&amp;$C82,kijkglazen!$X$4:$AJ$815,1)=$G$8&amp;IF($C82&lt;10,"0","")&amp;$C82,VLOOKUP($G$8&amp;IF($C82&lt;10,"0","")&amp;$C82,kijkglazen!$X$4:$AJ$815,6),0)</f>
        <v>0</v>
      </c>
      <c r="I82" s="254">
        <f>IF(VLOOKUP($G$8&amp;IF($C82&lt;10,"0","")&amp;$C82,kijkglazen!$X$4:$AJ$815,1)=$G$8&amp;IF($C82&lt;10,"0","")&amp;$C82,VLOOKUP($G$8&amp;IF($C82&lt;10,"0","")&amp;$C82,kijkglazen!$X$4:$AJ$815,7),0)</f>
        <v>0</v>
      </c>
      <c r="J82" s="254">
        <f t="shared" si="32"/>
        <v>0</v>
      </c>
      <c r="K82" s="39"/>
      <c r="L82" s="254">
        <f>IF(VLOOKUP($G$8&amp;IF($C82&lt;10,"0","")&amp;$C82,kijkglazen!$X$4:$AJ$815,1)=$G$8&amp;IF($C82&lt;10,"0","")&amp;$C82,VLOOKUP($G$8&amp;IF($C82&lt;10,"0","")&amp;$C82,kijkglazen!$X$4:$AJ$815,9),0)</f>
        <v>0</v>
      </c>
      <c r="M82" s="254">
        <f>IF(VLOOKUP($G$8&amp;IF($C82&lt;10,"0","")&amp;$C82,kijkglazen!$X$4:$AJ$815,1)=$G$8&amp;IF($C82&lt;10,"0","")&amp;$C82,VLOOKUP($G$8&amp;IF($C82&lt;10,"0","")&amp;$C82,kijkglazen!$X$4:$AJ$815,10),0)</f>
        <v>0</v>
      </c>
      <c r="N82" s="254">
        <f>IF(VLOOKUP($G$8&amp;IF($C82&lt;10,"0","")&amp;$C82,kijkglazen!$X$4:$AJ$815,1)=$G$8&amp;IF($C82&lt;10,"0","")&amp;$C82,VLOOKUP($G$8&amp;IF($C82&lt;10,"0","")&amp;$C82,kijkglazen!$X$4:$AJ$815,11),0)</f>
        <v>0</v>
      </c>
      <c r="O82" s="254">
        <f t="shared" si="33"/>
        <v>0</v>
      </c>
      <c r="P82" s="260">
        <f>IF(VLOOKUP($G$8&amp;IF($C82&lt;10,"0","")&amp;$C82,kijkglazen!$X$4:$AJ$815,1)=$G$8&amp;IF($C82&lt;10,"0","")&amp;$C82,VLOOKUP($G$8&amp;IF($C82&lt;10,"0","")&amp;$C82,kijkglazen!$X$4:$AJ$815,13),0)</f>
        <v>0</v>
      </c>
      <c r="Q82" s="78" t="s">
        <v>55</v>
      </c>
      <c r="R82" s="255">
        <f>IF(Q82="nee",0,(J82-O82)*(tab!$C$22*tab!$C$8+tab!$D$24))</f>
        <v>0</v>
      </c>
      <c r="S82" s="255">
        <f>IF(AND(J82=0,O82=0),0,(G82-L82)*tab!$E$32+(H82-M82)*tab!$F$32+(I82-N82)*tab!$G$32)</f>
        <v>0</v>
      </c>
      <c r="T82" s="255">
        <f t="shared" si="34"/>
        <v>0</v>
      </c>
      <c r="U82" s="78" t="s">
        <v>55</v>
      </c>
      <c r="V82" s="255">
        <f>IF(U82="nee",0,(J82-O82)*(tab!$C$46))</f>
        <v>0</v>
      </c>
      <c r="W82" s="255">
        <f>IF(U82="nee",0,IF(AND(J82=0,O82=0),0,(G82-L82)*tab!$G$46+(H82-M82)*tab!$H$46+(I82-N82)*tab!$I$46))</f>
        <v>0</v>
      </c>
      <c r="X82" s="255">
        <f t="shared" si="35"/>
        <v>0</v>
      </c>
      <c r="Y82" s="3"/>
      <c r="Z82" s="19"/>
    </row>
    <row r="83" spans="2:26" ht="12" customHeight="1" x14ac:dyDescent="0.2">
      <c r="B83" s="17"/>
      <c r="C83" s="1">
        <v>15</v>
      </c>
      <c r="D83" s="264" t="str">
        <f>IF(E83="","",VLOOKUP(E83,'SWV gegevens'!$F$2:$G$76,2))</f>
        <v/>
      </c>
      <c r="E83" s="254" t="str">
        <f>IF(VLOOKUP($G$8&amp;IF($C83&lt;10,"0","")&amp;$C83,kijkglazen!$X$4:$AJ$815,1)=$G$8&amp;IF($C83&lt;10,"0","")&amp;$C83,VLOOKUP($G$8&amp;IF($C83&lt;10,"0","")&amp;$C83,kijkglazen!$X$4:$AJ$815,4),"")</f>
        <v/>
      </c>
      <c r="F83" s="40"/>
      <c r="G83" s="254">
        <f>IF(VLOOKUP($G$8&amp;IF($C83&lt;10,"0","")&amp;$C83,kijkglazen!$X$4:$AJ$815,1)=$G$8&amp;IF($C83&lt;10,"0","")&amp;$C83,VLOOKUP($G$8&amp;IF($C83&lt;10,"0","")&amp;$C83,kijkglazen!$X$4:$AJ$815,5),0)</f>
        <v>0</v>
      </c>
      <c r="H83" s="254">
        <f>IF(VLOOKUP($G$8&amp;IF($C83&lt;10,"0","")&amp;$C83,kijkglazen!$X$4:$AJ$815,1)=$G$8&amp;IF($C83&lt;10,"0","")&amp;$C83,VLOOKUP($G$8&amp;IF($C83&lt;10,"0","")&amp;$C83,kijkglazen!$X$4:$AJ$815,6),0)</f>
        <v>0</v>
      </c>
      <c r="I83" s="254">
        <f>IF(VLOOKUP($G$8&amp;IF($C83&lt;10,"0","")&amp;$C83,kijkglazen!$X$4:$AJ$815,1)=$G$8&amp;IF($C83&lt;10,"0","")&amp;$C83,VLOOKUP($G$8&amp;IF($C83&lt;10,"0","")&amp;$C83,kijkglazen!$X$4:$AJ$815,7),0)</f>
        <v>0</v>
      </c>
      <c r="J83" s="254">
        <f t="shared" si="32"/>
        <v>0</v>
      </c>
      <c r="K83" s="39"/>
      <c r="L83" s="254">
        <f>IF(VLOOKUP($G$8&amp;IF($C83&lt;10,"0","")&amp;$C83,kijkglazen!$X$4:$AJ$815,1)=$G$8&amp;IF($C83&lt;10,"0","")&amp;$C83,VLOOKUP($G$8&amp;IF($C83&lt;10,"0","")&amp;$C83,kijkglazen!$X$4:$AJ$815,9),0)</f>
        <v>0</v>
      </c>
      <c r="M83" s="254">
        <f>IF(VLOOKUP($G$8&amp;IF($C83&lt;10,"0","")&amp;$C83,kijkglazen!$X$4:$AJ$815,1)=$G$8&amp;IF($C83&lt;10,"0","")&amp;$C83,VLOOKUP($G$8&amp;IF($C83&lt;10,"0","")&amp;$C83,kijkglazen!$X$4:$AJ$815,10),0)</f>
        <v>0</v>
      </c>
      <c r="N83" s="254">
        <f>IF(VLOOKUP($G$8&amp;IF($C83&lt;10,"0","")&amp;$C83,kijkglazen!$X$4:$AJ$815,1)=$G$8&amp;IF($C83&lt;10,"0","")&amp;$C83,VLOOKUP($G$8&amp;IF($C83&lt;10,"0","")&amp;$C83,kijkglazen!$X$4:$AJ$815,11),0)</f>
        <v>0</v>
      </c>
      <c r="O83" s="254">
        <f t="shared" si="33"/>
        <v>0</v>
      </c>
      <c r="P83" s="260">
        <f>IF(VLOOKUP($G$8&amp;IF($C83&lt;10,"0","")&amp;$C83,kijkglazen!$X$4:$AJ$815,1)=$G$8&amp;IF($C83&lt;10,"0","")&amp;$C83,VLOOKUP($G$8&amp;IF($C83&lt;10,"0","")&amp;$C83,kijkglazen!$X$4:$AJ$815,13),0)</f>
        <v>0</v>
      </c>
      <c r="Q83" s="78" t="s">
        <v>55</v>
      </c>
      <c r="R83" s="255">
        <f>IF(Q83="nee",0,(J83-O83)*(tab!$C$22*tab!$C$8+tab!$D$24))</f>
        <v>0</v>
      </c>
      <c r="S83" s="255">
        <f>IF(AND(J83=0,O83=0),0,(G83-L83)*tab!$E$32+(H83-M83)*tab!$F$32+(I83-N83)*tab!$G$32)</f>
        <v>0</v>
      </c>
      <c r="T83" s="255">
        <f t="shared" si="34"/>
        <v>0</v>
      </c>
      <c r="U83" s="78" t="s">
        <v>55</v>
      </c>
      <c r="V83" s="255">
        <f>IF(U83="nee",0,(J83-O83)*(tab!$C$46))</f>
        <v>0</v>
      </c>
      <c r="W83" s="255">
        <f>IF(U83="nee",0,IF(AND(J83=0,O83=0),0,(G83-L83)*tab!$G$46+(H83-M83)*tab!$H$46+(I83-N83)*tab!$I$46))</f>
        <v>0</v>
      </c>
      <c r="X83" s="255">
        <f t="shared" si="35"/>
        <v>0</v>
      </c>
      <c r="Y83" s="3"/>
      <c r="Z83" s="19"/>
    </row>
    <row r="84" spans="2:26" ht="12" customHeight="1" x14ac:dyDescent="0.2">
      <c r="B84" s="17"/>
      <c r="C84" s="1">
        <v>16</v>
      </c>
      <c r="D84" s="264" t="str">
        <f>IF(E84="","",VLOOKUP(E84,'SWV gegevens'!$F$2:$G$76,2))</f>
        <v/>
      </c>
      <c r="E84" s="254" t="str">
        <f>IF(VLOOKUP($G$8&amp;IF($C84&lt;10,"0","")&amp;$C84,kijkglazen!$X$4:$AJ$815,1)=$G$8&amp;IF($C84&lt;10,"0","")&amp;$C84,VLOOKUP($G$8&amp;IF($C84&lt;10,"0","")&amp;$C84,kijkglazen!$X$4:$AJ$815,4),"")</f>
        <v/>
      </c>
      <c r="F84" s="40"/>
      <c r="G84" s="254">
        <f>IF(VLOOKUP($G$8&amp;IF($C84&lt;10,"0","")&amp;$C84,kijkglazen!$X$4:$AJ$815,1)=$G$8&amp;IF($C84&lt;10,"0","")&amp;$C84,VLOOKUP($G$8&amp;IF($C84&lt;10,"0","")&amp;$C84,kijkglazen!$X$4:$AJ$815,5),0)</f>
        <v>0</v>
      </c>
      <c r="H84" s="254">
        <f>IF(VLOOKUP($G$8&amp;IF($C84&lt;10,"0","")&amp;$C84,kijkglazen!$X$4:$AJ$815,1)=$G$8&amp;IF($C84&lt;10,"0","")&amp;$C84,VLOOKUP($G$8&amp;IF($C84&lt;10,"0","")&amp;$C84,kijkglazen!$X$4:$AJ$815,6),0)</f>
        <v>0</v>
      </c>
      <c r="I84" s="254">
        <f>IF(VLOOKUP($G$8&amp;IF($C84&lt;10,"0","")&amp;$C84,kijkglazen!$X$4:$AJ$815,1)=$G$8&amp;IF($C84&lt;10,"0","")&amp;$C84,VLOOKUP($G$8&amp;IF($C84&lt;10,"0","")&amp;$C84,kijkglazen!$X$4:$AJ$815,7),0)</f>
        <v>0</v>
      </c>
      <c r="J84" s="254">
        <f t="shared" si="32"/>
        <v>0</v>
      </c>
      <c r="K84" s="39"/>
      <c r="L84" s="254">
        <f>IF(VLOOKUP($G$8&amp;IF($C84&lt;10,"0","")&amp;$C84,kijkglazen!$X$4:$AJ$815,1)=$G$8&amp;IF($C84&lt;10,"0","")&amp;$C84,VLOOKUP($G$8&amp;IF($C84&lt;10,"0","")&amp;$C84,kijkglazen!$X$4:$AJ$815,9),0)</f>
        <v>0</v>
      </c>
      <c r="M84" s="254">
        <f>IF(VLOOKUP($G$8&amp;IF($C84&lt;10,"0","")&amp;$C84,kijkglazen!$X$4:$AJ$815,1)=$G$8&amp;IF($C84&lt;10,"0","")&amp;$C84,VLOOKUP($G$8&amp;IF($C84&lt;10,"0","")&amp;$C84,kijkglazen!$X$4:$AJ$815,10),0)</f>
        <v>0</v>
      </c>
      <c r="N84" s="254">
        <f>IF(VLOOKUP($G$8&amp;IF($C84&lt;10,"0","")&amp;$C84,kijkglazen!$X$4:$AJ$815,1)=$G$8&amp;IF($C84&lt;10,"0","")&amp;$C84,VLOOKUP($G$8&amp;IF($C84&lt;10,"0","")&amp;$C84,kijkglazen!$X$4:$AJ$815,11),0)</f>
        <v>0</v>
      </c>
      <c r="O84" s="254">
        <f t="shared" si="33"/>
        <v>0</v>
      </c>
      <c r="P84" s="260">
        <f>IF(VLOOKUP($G$8&amp;IF($C84&lt;10,"0","")&amp;$C84,kijkglazen!$X$4:$AJ$815,1)=$G$8&amp;IF($C84&lt;10,"0","")&amp;$C84,VLOOKUP($G$8&amp;IF($C84&lt;10,"0","")&amp;$C84,kijkglazen!$X$4:$AJ$815,13),0)</f>
        <v>0</v>
      </c>
      <c r="Q84" s="78" t="s">
        <v>55</v>
      </c>
      <c r="R84" s="255">
        <f>IF(Q84="nee",0,(J84-O84)*(tab!$C$22*tab!$C$8+tab!$D$24))</f>
        <v>0</v>
      </c>
      <c r="S84" s="255">
        <f>IF(AND(J84=0,O84=0),0,(G84-L84)*tab!$E$32+(H84-M84)*tab!$F$32+(I84-N84)*tab!$G$32)</f>
        <v>0</v>
      </c>
      <c r="T84" s="255">
        <f t="shared" si="34"/>
        <v>0</v>
      </c>
      <c r="U84" s="78" t="s">
        <v>55</v>
      </c>
      <c r="V84" s="255">
        <f>IF(U84="nee",0,(J84-O84)*(tab!$C$46))</f>
        <v>0</v>
      </c>
      <c r="W84" s="255">
        <f>IF(U84="nee",0,IF(AND(J84=0,O84=0),0,(G84-L84)*tab!$G$46+(H84-M84)*tab!$H$46+(I84-N84)*tab!$I$46))</f>
        <v>0</v>
      </c>
      <c r="X84" s="255">
        <f t="shared" si="35"/>
        <v>0</v>
      </c>
      <c r="Y84" s="3"/>
      <c r="Z84" s="19"/>
    </row>
    <row r="85" spans="2:26" ht="12" customHeight="1" x14ac:dyDescent="0.2">
      <c r="B85" s="17"/>
      <c r="C85" s="1">
        <v>17</v>
      </c>
      <c r="D85" s="264" t="str">
        <f>IF(E85="","",VLOOKUP(E85,'SWV gegevens'!$F$2:$G$76,2))</f>
        <v/>
      </c>
      <c r="E85" s="254" t="str">
        <f>IF(VLOOKUP($G$8&amp;IF($C85&lt;10,"0","")&amp;$C85,kijkglazen!$X$4:$AJ$815,1)=$G$8&amp;IF($C85&lt;10,"0","")&amp;$C85,VLOOKUP($G$8&amp;IF($C85&lt;10,"0","")&amp;$C85,kijkglazen!$X$4:$AJ$815,4),"")</f>
        <v/>
      </c>
      <c r="F85" s="40"/>
      <c r="G85" s="254">
        <f>IF(VLOOKUP($G$8&amp;IF($C85&lt;10,"0","")&amp;$C85,kijkglazen!$X$4:$AJ$815,1)=$G$8&amp;IF($C85&lt;10,"0","")&amp;$C85,VLOOKUP($G$8&amp;IF($C85&lt;10,"0","")&amp;$C85,kijkglazen!$X$4:$AJ$815,5),0)</f>
        <v>0</v>
      </c>
      <c r="H85" s="254">
        <f>IF(VLOOKUP($G$8&amp;IF($C85&lt;10,"0","")&amp;$C85,kijkglazen!$X$4:$AJ$815,1)=$G$8&amp;IF($C85&lt;10,"0","")&amp;$C85,VLOOKUP($G$8&amp;IF($C85&lt;10,"0","")&amp;$C85,kijkglazen!$X$4:$AJ$815,6),0)</f>
        <v>0</v>
      </c>
      <c r="I85" s="254">
        <f>IF(VLOOKUP($G$8&amp;IF($C85&lt;10,"0","")&amp;$C85,kijkglazen!$X$4:$AJ$815,1)=$G$8&amp;IF($C85&lt;10,"0","")&amp;$C85,VLOOKUP($G$8&amp;IF($C85&lt;10,"0","")&amp;$C85,kijkglazen!$X$4:$AJ$815,7),0)</f>
        <v>0</v>
      </c>
      <c r="J85" s="254">
        <f t="shared" si="32"/>
        <v>0</v>
      </c>
      <c r="K85" s="39"/>
      <c r="L85" s="254">
        <f>IF(VLOOKUP($G$8&amp;IF($C85&lt;10,"0","")&amp;$C85,kijkglazen!$X$4:$AJ$815,1)=$G$8&amp;IF($C85&lt;10,"0","")&amp;$C85,VLOOKUP($G$8&amp;IF($C85&lt;10,"0","")&amp;$C85,kijkglazen!$X$4:$AJ$815,9),0)</f>
        <v>0</v>
      </c>
      <c r="M85" s="254">
        <f>IF(VLOOKUP($G$8&amp;IF($C85&lt;10,"0","")&amp;$C85,kijkglazen!$X$4:$AJ$815,1)=$G$8&amp;IF($C85&lt;10,"0","")&amp;$C85,VLOOKUP($G$8&amp;IF($C85&lt;10,"0","")&amp;$C85,kijkglazen!$X$4:$AJ$815,10),0)</f>
        <v>0</v>
      </c>
      <c r="N85" s="254">
        <f>IF(VLOOKUP($G$8&amp;IF($C85&lt;10,"0","")&amp;$C85,kijkglazen!$X$4:$AJ$815,1)=$G$8&amp;IF($C85&lt;10,"0","")&amp;$C85,VLOOKUP($G$8&amp;IF($C85&lt;10,"0","")&amp;$C85,kijkglazen!$X$4:$AJ$815,11),0)</f>
        <v>0</v>
      </c>
      <c r="O85" s="254">
        <f t="shared" si="33"/>
        <v>0</v>
      </c>
      <c r="P85" s="260">
        <f>IF(VLOOKUP($G$8&amp;IF($C85&lt;10,"0","")&amp;$C85,kijkglazen!$X$4:$AJ$815,1)=$G$8&amp;IF($C85&lt;10,"0","")&amp;$C85,VLOOKUP($G$8&amp;IF($C85&lt;10,"0","")&amp;$C85,kijkglazen!$X$4:$AJ$815,13),0)</f>
        <v>0</v>
      </c>
      <c r="Q85" s="78" t="s">
        <v>55</v>
      </c>
      <c r="R85" s="255">
        <f>IF(Q85="nee",0,(J85-O85)*(tab!$C$22*tab!$C$8+tab!$D$24))</f>
        <v>0</v>
      </c>
      <c r="S85" s="255">
        <f>IF(AND(J85=0,O85=0),0,(G85-L85)*tab!$E$32+(H85-M85)*tab!$F$32+(I85-N85)*tab!$G$32)</f>
        <v>0</v>
      </c>
      <c r="T85" s="255">
        <f t="shared" si="34"/>
        <v>0</v>
      </c>
      <c r="U85" s="78" t="s">
        <v>55</v>
      </c>
      <c r="V85" s="255">
        <f>IF(U85="nee",0,(J85-O85)*(tab!$C$46))</f>
        <v>0</v>
      </c>
      <c r="W85" s="255">
        <f>IF(U85="nee",0,IF(AND(J85=0,O85=0),0,(G85-L85)*tab!$G$46+(H85-M85)*tab!$H$46+(I85-N85)*tab!$I$46))</f>
        <v>0</v>
      </c>
      <c r="X85" s="255">
        <f t="shared" si="35"/>
        <v>0</v>
      </c>
      <c r="Y85" s="3"/>
      <c r="Z85" s="19"/>
    </row>
    <row r="86" spans="2:26" ht="12" customHeight="1" x14ac:dyDescent="0.2">
      <c r="B86" s="17"/>
      <c r="C86" s="1">
        <v>18</v>
      </c>
      <c r="D86" s="264" t="str">
        <f>IF(E86="","",VLOOKUP(E86,'SWV gegevens'!$F$2:$G$76,2))</f>
        <v/>
      </c>
      <c r="E86" s="254" t="str">
        <f>IF(VLOOKUP($G$8&amp;IF($C86&lt;10,"0","")&amp;$C86,kijkglazen!$X$4:$AJ$815,1)=$G$8&amp;IF($C86&lt;10,"0","")&amp;$C86,VLOOKUP($G$8&amp;IF($C86&lt;10,"0","")&amp;$C86,kijkglazen!$X$4:$AJ$815,4),"")</f>
        <v/>
      </c>
      <c r="F86" s="40"/>
      <c r="G86" s="254">
        <f>IF(VLOOKUP($G$8&amp;IF($C86&lt;10,"0","")&amp;$C86,kijkglazen!$X$4:$AJ$815,1)=$G$8&amp;IF($C86&lt;10,"0","")&amp;$C86,VLOOKUP($G$8&amp;IF($C86&lt;10,"0","")&amp;$C86,kijkglazen!$X$4:$AJ$815,5),0)</f>
        <v>0</v>
      </c>
      <c r="H86" s="254">
        <f>IF(VLOOKUP($G$8&amp;IF($C86&lt;10,"0","")&amp;$C86,kijkglazen!$X$4:$AJ$815,1)=$G$8&amp;IF($C86&lt;10,"0","")&amp;$C86,VLOOKUP($G$8&amp;IF($C86&lt;10,"0","")&amp;$C86,kijkglazen!$X$4:$AJ$815,6),0)</f>
        <v>0</v>
      </c>
      <c r="I86" s="254">
        <f>IF(VLOOKUP($G$8&amp;IF($C86&lt;10,"0","")&amp;$C86,kijkglazen!$X$4:$AJ$815,1)=$G$8&amp;IF($C86&lt;10,"0","")&amp;$C86,VLOOKUP($G$8&amp;IF($C86&lt;10,"0","")&amp;$C86,kijkglazen!$X$4:$AJ$815,7),0)</f>
        <v>0</v>
      </c>
      <c r="J86" s="254">
        <f t="shared" si="32"/>
        <v>0</v>
      </c>
      <c r="K86" s="39"/>
      <c r="L86" s="254">
        <f>IF(VLOOKUP($G$8&amp;IF($C86&lt;10,"0","")&amp;$C86,kijkglazen!$X$4:$AJ$815,1)=$G$8&amp;IF($C86&lt;10,"0","")&amp;$C86,VLOOKUP($G$8&amp;IF($C86&lt;10,"0","")&amp;$C86,kijkglazen!$X$4:$AJ$815,9),0)</f>
        <v>0</v>
      </c>
      <c r="M86" s="254">
        <f>IF(VLOOKUP($G$8&amp;IF($C86&lt;10,"0","")&amp;$C86,kijkglazen!$X$4:$AJ$815,1)=$G$8&amp;IF($C86&lt;10,"0","")&amp;$C86,VLOOKUP($G$8&amp;IF($C86&lt;10,"0","")&amp;$C86,kijkglazen!$X$4:$AJ$815,10),0)</f>
        <v>0</v>
      </c>
      <c r="N86" s="254">
        <f>IF(VLOOKUP($G$8&amp;IF($C86&lt;10,"0","")&amp;$C86,kijkglazen!$X$4:$AJ$815,1)=$G$8&amp;IF($C86&lt;10,"0","")&amp;$C86,VLOOKUP($G$8&amp;IF($C86&lt;10,"0","")&amp;$C86,kijkglazen!$X$4:$AJ$815,11),0)</f>
        <v>0</v>
      </c>
      <c r="O86" s="254">
        <f t="shared" si="33"/>
        <v>0</v>
      </c>
      <c r="P86" s="260">
        <f>IF(VLOOKUP($G$8&amp;IF($C86&lt;10,"0","")&amp;$C86,kijkglazen!$X$4:$AJ$815,1)=$G$8&amp;IF($C86&lt;10,"0","")&amp;$C86,VLOOKUP($G$8&amp;IF($C86&lt;10,"0","")&amp;$C86,kijkglazen!$X$4:$AJ$815,13),0)</f>
        <v>0</v>
      </c>
      <c r="Q86" s="78" t="s">
        <v>55</v>
      </c>
      <c r="R86" s="255">
        <f>IF(Q86="nee",0,(J86-O86)*(tab!$C$22*tab!$C$8+tab!$D$24))</f>
        <v>0</v>
      </c>
      <c r="S86" s="255">
        <f>IF(AND(J86=0,O86=0),0,(G86-L86)*tab!$E$32+(H86-M86)*tab!$F$32+(I86-N86)*tab!$G$32)</f>
        <v>0</v>
      </c>
      <c r="T86" s="255">
        <f t="shared" si="34"/>
        <v>0</v>
      </c>
      <c r="U86" s="78" t="s">
        <v>55</v>
      </c>
      <c r="V86" s="255">
        <f>IF(U86="nee",0,(J86-O86)*(tab!$C$46))</f>
        <v>0</v>
      </c>
      <c r="W86" s="255">
        <f>IF(U86="nee",0,IF(AND(J86=0,O86=0),0,(G86-L86)*tab!$G$46+(H86-M86)*tab!$H$46+(I86-N86)*tab!$I$46))</f>
        <v>0</v>
      </c>
      <c r="X86" s="255">
        <f t="shared" si="35"/>
        <v>0</v>
      </c>
      <c r="Y86" s="3"/>
      <c r="Z86" s="19"/>
    </row>
    <row r="87" spans="2:26" ht="12" customHeight="1" x14ac:dyDescent="0.2">
      <c r="B87" s="17"/>
      <c r="C87" s="1">
        <v>19</v>
      </c>
      <c r="D87" s="264" t="str">
        <f>IF(E87="","",VLOOKUP(E87,'SWV gegevens'!$F$2:$G$76,2))</f>
        <v/>
      </c>
      <c r="E87" s="254" t="str">
        <f>IF(VLOOKUP($G$8&amp;IF($C87&lt;10,"0","")&amp;$C87,kijkglazen!$X$4:$AJ$815,1)=$G$8&amp;IF($C87&lt;10,"0","")&amp;$C87,VLOOKUP($G$8&amp;IF($C87&lt;10,"0","")&amp;$C87,kijkglazen!$X$4:$AJ$815,4),"")</f>
        <v/>
      </c>
      <c r="F87" s="40"/>
      <c r="G87" s="254">
        <f>IF(VLOOKUP($G$8&amp;IF($C87&lt;10,"0","")&amp;$C87,kijkglazen!$X$4:$AJ$815,1)=$G$8&amp;IF($C87&lt;10,"0","")&amp;$C87,VLOOKUP($G$8&amp;IF($C87&lt;10,"0","")&amp;$C87,kijkglazen!$X$4:$AJ$815,5),0)</f>
        <v>0</v>
      </c>
      <c r="H87" s="254">
        <f>IF(VLOOKUP($G$8&amp;IF($C87&lt;10,"0","")&amp;$C87,kijkglazen!$X$4:$AJ$815,1)=$G$8&amp;IF($C87&lt;10,"0","")&amp;$C87,VLOOKUP($G$8&amp;IF($C87&lt;10,"0","")&amp;$C87,kijkglazen!$X$4:$AJ$815,6),0)</f>
        <v>0</v>
      </c>
      <c r="I87" s="254">
        <f>IF(VLOOKUP($G$8&amp;IF($C87&lt;10,"0","")&amp;$C87,kijkglazen!$X$4:$AJ$815,1)=$G$8&amp;IF($C87&lt;10,"0","")&amp;$C87,VLOOKUP($G$8&amp;IF($C87&lt;10,"0","")&amp;$C87,kijkglazen!$X$4:$AJ$815,7),0)</f>
        <v>0</v>
      </c>
      <c r="J87" s="254">
        <f t="shared" si="32"/>
        <v>0</v>
      </c>
      <c r="K87" s="39"/>
      <c r="L87" s="254">
        <f>IF(VLOOKUP($G$8&amp;IF($C87&lt;10,"0","")&amp;$C87,kijkglazen!$X$4:$AJ$815,1)=$G$8&amp;IF($C87&lt;10,"0","")&amp;$C87,VLOOKUP($G$8&amp;IF($C87&lt;10,"0","")&amp;$C87,kijkglazen!$X$4:$AJ$815,9),0)</f>
        <v>0</v>
      </c>
      <c r="M87" s="254">
        <f>IF(VLOOKUP($G$8&amp;IF($C87&lt;10,"0","")&amp;$C87,kijkglazen!$X$4:$AJ$815,1)=$G$8&amp;IF($C87&lt;10,"0","")&amp;$C87,VLOOKUP($G$8&amp;IF($C87&lt;10,"0","")&amp;$C87,kijkglazen!$X$4:$AJ$815,10),0)</f>
        <v>0</v>
      </c>
      <c r="N87" s="254">
        <f>IF(VLOOKUP($G$8&amp;IF($C87&lt;10,"0","")&amp;$C87,kijkglazen!$X$4:$AJ$815,1)=$G$8&amp;IF($C87&lt;10,"0","")&amp;$C87,VLOOKUP($G$8&amp;IF($C87&lt;10,"0","")&amp;$C87,kijkglazen!$X$4:$AJ$815,11),0)</f>
        <v>0</v>
      </c>
      <c r="O87" s="254">
        <f t="shared" si="33"/>
        <v>0</v>
      </c>
      <c r="P87" s="260">
        <f>IF(VLOOKUP($G$8&amp;IF($C87&lt;10,"0","")&amp;$C87,kijkglazen!$X$4:$AJ$815,1)=$G$8&amp;IF($C87&lt;10,"0","")&amp;$C87,VLOOKUP($G$8&amp;IF($C87&lt;10,"0","")&amp;$C87,kijkglazen!$X$4:$AJ$815,13),0)</f>
        <v>0</v>
      </c>
      <c r="Q87" s="78" t="s">
        <v>55</v>
      </c>
      <c r="R87" s="255">
        <f>IF(Q87="nee",0,(J87-O87)*(tab!$C$22*tab!$C$8+tab!$D$24))</f>
        <v>0</v>
      </c>
      <c r="S87" s="255">
        <f>IF(AND(J87=0,O87=0),0,(G87-L87)*tab!$E$32+(H87-M87)*tab!$F$32+(I87-N87)*tab!$G$32)</f>
        <v>0</v>
      </c>
      <c r="T87" s="255">
        <f t="shared" si="34"/>
        <v>0</v>
      </c>
      <c r="U87" s="78" t="s">
        <v>55</v>
      </c>
      <c r="V87" s="255">
        <f>IF(U87="nee",0,(J87-O87)*(tab!$C$46))</f>
        <v>0</v>
      </c>
      <c r="W87" s="255">
        <f>IF(U87="nee",0,IF(AND(J87=0,O87=0),0,(G87-L87)*tab!$G$46+(H87-M87)*tab!$H$46+(I87-N87)*tab!$I$46))</f>
        <v>0</v>
      </c>
      <c r="X87" s="255">
        <f t="shared" si="35"/>
        <v>0</v>
      </c>
      <c r="Y87" s="3"/>
      <c r="Z87" s="19"/>
    </row>
    <row r="88" spans="2:26" ht="12" customHeight="1" x14ac:dyDescent="0.2">
      <c r="B88" s="17"/>
      <c r="C88" s="1">
        <v>20</v>
      </c>
      <c r="D88" s="264" t="str">
        <f>IF(E88="","",VLOOKUP(E88,'SWV gegevens'!$F$2:$G$76,2))</f>
        <v/>
      </c>
      <c r="E88" s="254" t="str">
        <f>IF(VLOOKUP($G$8&amp;IF($C88&lt;10,"0","")&amp;$C88,kijkglazen!$X$4:$AJ$815,1)=$G$8&amp;IF($C88&lt;10,"0","")&amp;$C88,VLOOKUP($G$8&amp;IF($C88&lt;10,"0","")&amp;$C88,kijkglazen!$X$4:$AJ$815,4),"")</f>
        <v/>
      </c>
      <c r="F88" s="40"/>
      <c r="G88" s="254">
        <f>IF(VLOOKUP($G$8&amp;IF($C88&lt;10,"0","")&amp;$C88,kijkglazen!$X$4:$AJ$815,1)=$G$8&amp;IF($C88&lt;10,"0","")&amp;$C88,VLOOKUP($G$8&amp;IF($C88&lt;10,"0","")&amp;$C88,kijkglazen!$X$4:$AJ$815,5),0)</f>
        <v>0</v>
      </c>
      <c r="H88" s="254">
        <f>IF(VLOOKUP($G$8&amp;IF($C88&lt;10,"0","")&amp;$C88,kijkglazen!$X$4:$AJ$815,1)=$G$8&amp;IF($C88&lt;10,"0","")&amp;$C88,VLOOKUP($G$8&amp;IF($C88&lt;10,"0","")&amp;$C88,kijkglazen!$X$4:$AJ$815,6),0)</f>
        <v>0</v>
      </c>
      <c r="I88" s="254">
        <f>IF(VLOOKUP($G$8&amp;IF($C88&lt;10,"0","")&amp;$C88,kijkglazen!$X$4:$AJ$815,1)=$G$8&amp;IF($C88&lt;10,"0","")&amp;$C88,VLOOKUP($G$8&amp;IF($C88&lt;10,"0","")&amp;$C88,kijkglazen!$X$4:$AJ$815,7),0)</f>
        <v>0</v>
      </c>
      <c r="J88" s="254">
        <f t="shared" si="32"/>
        <v>0</v>
      </c>
      <c r="K88" s="39"/>
      <c r="L88" s="254">
        <f>IF(VLOOKUP($G$8&amp;IF($C88&lt;10,"0","")&amp;$C88,kijkglazen!$X$4:$AJ$815,1)=$G$8&amp;IF($C88&lt;10,"0","")&amp;$C88,VLOOKUP($G$8&amp;IF($C88&lt;10,"0","")&amp;$C88,kijkglazen!$X$4:$AJ$815,9),0)</f>
        <v>0</v>
      </c>
      <c r="M88" s="254">
        <f>IF(VLOOKUP($G$8&amp;IF($C88&lt;10,"0","")&amp;$C88,kijkglazen!$X$4:$AJ$815,1)=$G$8&amp;IF($C88&lt;10,"0","")&amp;$C88,VLOOKUP($G$8&amp;IF($C88&lt;10,"0","")&amp;$C88,kijkglazen!$X$4:$AJ$815,10),0)</f>
        <v>0</v>
      </c>
      <c r="N88" s="254">
        <f>IF(VLOOKUP($G$8&amp;IF($C88&lt;10,"0","")&amp;$C88,kijkglazen!$X$4:$AJ$815,1)=$G$8&amp;IF($C88&lt;10,"0","")&amp;$C88,VLOOKUP($G$8&amp;IF($C88&lt;10,"0","")&amp;$C88,kijkglazen!$X$4:$AJ$815,11),0)</f>
        <v>0</v>
      </c>
      <c r="O88" s="254">
        <f t="shared" si="33"/>
        <v>0</v>
      </c>
      <c r="P88" s="260">
        <f>IF(VLOOKUP($G$8&amp;IF($C88&lt;10,"0","")&amp;$C88,kijkglazen!$X$4:$AJ$815,1)=$G$8&amp;IF($C88&lt;10,"0","")&amp;$C88,VLOOKUP($G$8&amp;IF($C88&lt;10,"0","")&amp;$C88,kijkglazen!$X$4:$AJ$815,13),0)</f>
        <v>0</v>
      </c>
      <c r="Q88" s="78" t="s">
        <v>55</v>
      </c>
      <c r="R88" s="255">
        <f>IF(Q88="nee",0,(J88-O88)*(tab!$C$22*tab!$C$8+tab!$D$24))</f>
        <v>0</v>
      </c>
      <c r="S88" s="255">
        <f>IF(AND(J88=0,O88=0),0,(G88-L88)*tab!$E$32+(H88-M88)*tab!$F$32+(I88-N88)*tab!$G$32)</f>
        <v>0</v>
      </c>
      <c r="T88" s="255">
        <f t="shared" si="34"/>
        <v>0</v>
      </c>
      <c r="U88" s="78" t="s">
        <v>55</v>
      </c>
      <c r="V88" s="255">
        <f>IF(U88="nee",0,(J88-O88)*(tab!$C$46))</f>
        <v>0</v>
      </c>
      <c r="W88" s="255">
        <f>IF(U88="nee",0,IF(AND(J88=0,O88=0),0,(G88-L88)*tab!$G$46+(H88-M88)*tab!$H$46+(I88-N88)*tab!$I$46))</f>
        <v>0</v>
      </c>
      <c r="X88" s="255">
        <f t="shared" si="35"/>
        <v>0</v>
      </c>
      <c r="Y88" s="3"/>
      <c r="Z88" s="19"/>
    </row>
    <row r="89" spans="2:26" ht="12" customHeight="1" x14ac:dyDescent="0.2">
      <c r="B89" s="17"/>
      <c r="C89" s="1">
        <v>21</v>
      </c>
      <c r="D89" s="264" t="str">
        <f>IF(E89="","",VLOOKUP(E89,'SWV gegevens'!$F$2:$G$76,2))</f>
        <v/>
      </c>
      <c r="E89" s="254" t="str">
        <f>IF(VLOOKUP($G$8&amp;IF($C89&lt;10,"0","")&amp;$C89,kijkglazen!$X$4:$AJ$815,1)=$G$8&amp;IF($C89&lt;10,"0","")&amp;$C89,VLOOKUP($G$8&amp;IF($C89&lt;10,"0","")&amp;$C89,kijkglazen!$X$4:$AJ$815,4),"")</f>
        <v/>
      </c>
      <c r="F89" s="40"/>
      <c r="G89" s="254">
        <f>IF(VLOOKUP($G$8&amp;IF($C89&lt;10,"0","")&amp;$C89,kijkglazen!$X$4:$AJ$815,1)=$G$8&amp;IF($C89&lt;10,"0","")&amp;$C89,VLOOKUP($G$8&amp;IF($C89&lt;10,"0","")&amp;$C89,kijkglazen!$X$4:$AJ$815,5),0)</f>
        <v>0</v>
      </c>
      <c r="H89" s="254">
        <f>IF(VLOOKUP($G$8&amp;IF($C89&lt;10,"0","")&amp;$C89,kijkglazen!$X$4:$AJ$815,1)=$G$8&amp;IF($C89&lt;10,"0","")&amp;$C89,VLOOKUP($G$8&amp;IF($C89&lt;10,"0","")&amp;$C89,kijkglazen!$X$4:$AJ$815,6),0)</f>
        <v>0</v>
      </c>
      <c r="I89" s="254">
        <f>IF(VLOOKUP($G$8&amp;IF($C89&lt;10,"0","")&amp;$C89,kijkglazen!$X$4:$AJ$815,1)=$G$8&amp;IF($C89&lt;10,"0","")&amp;$C89,VLOOKUP($G$8&amp;IF($C89&lt;10,"0","")&amp;$C89,kijkglazen!$X$4:$AJ$815,7),0)</f>
        <v>0</v>
      </c>
      <c r="J89" s="254">
        <f t="shared" si="32"/>
        <v>0</v>
      </c>
      <c r="K89" s="39"/>
      <c r="L89" s="254">
        <f>IF(VLOOKUP($G$8&amp;IF($C89&lt;10,"0","")&amp;$C89,kijkglazen!$X$4:$AJ$815,1)=$G$8&amp;IF($C89&lt;10,"0","")&amp;$C89,VLOOKUP($G$8&amp;IF($C89&lt;10,"0","")&amp;$C89,kijkglazen!$X$4:$AJ$815,9),0)</f>
        <v>0</v>
      </c>
      <c r="M89" s="254">
        <f>IF(VLOOKUP($G$8&amp;IF($C89&lt;10,"0","")&amp;$C89,kijkglazen!$X$4:$AJ$815,1)=$G$8&amp;IF($C89&lt;10,"0","")&amp;$C89,VLOOKUP($G$8&amp;IF($C89&lt;10,"0","")&amp;$C89,kijkglazen!$X$4:$AJ$815,10),0)</f>
        <v>0</v>
      </c>
      <c r="N89" s="254">
        <f>IF(VLOOKUP($G$8&amp;IF($C89&lt;10,"0","")&amp;$C89,kijkglazen!$X$4:$AJ$815,1)=$G$8&amp;IF($C89&lt;10,"0","")&amp;$C89,VLOOKUP($G$8&amp;IF($C89&lt;10,"0","")&amp;$C89,kijkglazen!$X$4:$AJ$815,11),0)</f>
        <v>0</v>
      </c>
      <c r="O89" s="254">
        <f t="shared" si="33"/>
        <v>0</v>
      </c>
      <c r="P89" s="260">
        <f>IF(VLOOKUP($G$8&amp;IF($C89&lt;10,"0","")&amp;$C89,kijkglazen!$X$4:$AJ$815,1)=$G$8&amp;IF($C89&lt;10,"0","")&amp;$C89,VLOOKUP($G$8&amp;IF($C89&lt;10,"0","")&amp;$C89,kijkglazen!$X$4:$AJ$815,13),0)</f>
        <v>0</v>
      </c>
      <c r="Q89" s="78" t="s">
        <v>55</v>
      </c>
      <c r="R89" s="255">
        <f>IF(Q89="nee",0,(J89-O89)*(tab!$C$22*tab!$C$8+tab!$D$24))</f>
        <v>0</v>
      </c>
      <c r="S89" s="255">
        <f>IF(AND(J89=0,O89=0),0,(G89-L89)*tab!$E$32+(H89-M89)*tab!$F$32+(I89-N89)*tab!$G$32)</f>
        <v>0</v>
      </c>
      <c r="T89" s="255">
        <f t="shared" si="34"/>
        <v>0</v>
      </c>
      <c r="U89" s="78" t="s">
        <v>55</v>
      </c>
      <c r="V89" s="255">
        <f>IF(U89="nee",0,(J89-O89)*(tab!$C$46))</f>
        <v>0</v>
      </c>
      <c r="W89" s="255">
        <f>IF(U89="nee",0,IF(AND(J89=0,O89=0),0,(G89-L89)*tab!$G$46+(H89-M89)*tab!$H$46+(I89-N89)*tab!$I$46))</f>
        <v>0</v>
      </c>
      <c r="X89" s="255">
        <f t="shared" si="35"/>
        <v>0</v>
      </c>
      <c r="Y89" s="3"/>
      <c r="Z89" s="19"/>
    </row>
    <row r="90" spans="2:26" ht="12" customHeight="1" x14ac:dyDescent="0.2">
      <c r="B90" s="17"/>
      <c r="C90" s="1">
        <v>22</v>
      </c>
      <c r="D90" s="264" t="str">
        <f>IF(E90="","",VLOOKUP(E90,'SWV gegevens'!$F$2:$G$76,2))</f>
        <v/>
      </c>
      <c r="E90" s="254" t="str">
        <f>IF(VLOOKUP($G$8&amp;IF($C90&lt;10,"0","")&amp;$C90,kijkglazen!$X$4:$AJ$815,1)=$G$8&amp;IF($C90&lt;10,"0","")&amp;$C90,VLOOKUP($G$8&amp;IF($C90&lt;10,"0","")&amp;$C90,kijkglazen!$X$4:$AJ$815,4),"")</f>
        <v/>
      </c>
      <c r="F90" s="40"/>
      <c r="G90" s="254">
        <f>IF(VLOOKUP($G$8&amp;IF($C90&lt;10,"0","")&amp;$C90,kijkglazen!$X$4:$AJ$815,1)=$G$8&amp;IF($C90&lt;10,"0","")&amp;$C90,VLOOKUP($G$8&amp;IF($C90&lt;10,"0","")&amp;$C90,kijkglazen!$X$4:$AJ$815,5),0)</f>
        <v>0</v>
      </c>
      <c r="H90" s="254">
        <f>IF(VLOOKUP($G$8&amp;IF($C90&lt;10,"0","")&amp;$C90,kijkglazen!$X$4:$AJ$815,1)=$G$8&amp;IF($C90&lt;10,"0","")&amp;$C90,VLOOKUP($G$8&amp;IF($C90&lt;10,"0","")&amp;$C90,kijkglazen!$X$4:$AJ$815,6),0)</f>
        <v>0</v>
      </c>
      <c r="I90" s="254">
        <f>IF(VLOOKUP($G$8&amp;IF($C90&lt;10,"0","")&amp;$C90,kijkglazen!$X$4:$AJ$815,1)=$G$8&amp;IF($C90&lt;10,"0","")&amp;$C90,VLOOKUP($G$8&amp;IF($C90&lt;10,"0","")&amp;$C90,kijkglazen!$X$4:$AJ$815,7),0)</f>
        <v>0</v>
      </c>
      <c r="J90" s="254">
        <f t="shared" si="32"/>
        <v>0</v>
      </c>
      <c r="K90" s="39"/>
      <c r="L90" s="254">
        <f>IF(VLOOKUP($G$8&amp;IF($C90&lt;10,"0","")&amp;$C90,kijkglazen!$X$4:$AJ$815,1)=$G$8&amp;IF($C90&lt;10,"0","")&amp;$C90,VLOOKUP($G$8&amp;IF($C90&lt;10,"0","")&amp;$C90,kijkglazen!$X$4:$AJ$815,9),0)</f>
        <v>0</v>
      </c>
      <c r="M90" s="254">
        <f>IF(VLOOKUP($G$8&amp;IF($C90&lt;10,"0","")&amp;$C90,kijkglazen!$X$4:$AJ$815,1)=$G$8&amp;IF($C90&lt;10,"0","")&amp;$C90,VLOOKUP($G$8&amp;IF($C90&lt;10,"0","")&amp;$C90,kijkglazen!$X$4:$AJ$815,10),0)</f>
        <v>0</v>
      </c>
      <c r="N90" s="254">
        <f>IF(VLOOKUP($G$8&amp;IF($C90&lt;10,"0","")&amp;$C90,kijkglazen!$X$4:$AJ$815,1)=$G$8&amp;IF($C90&lt;10,"0","")&amp;$C90,VLOOKUP($G$8&amp;IF($C90&lt;10,"0","")&amp;$C90,kijkglazen!$X$4:$AJ$815,11),0)</f>
        <v>0</v>
      </c>
      <c r="O90" s="254">
        <f t="shared" si="33"/>
        <v>0</v>
      </c>
      <c r="P90" s="260">
        <f>IF(VLOOKUP($G$8&amp;IF($C90&lt;10,"0","")&amp;$C90,kijkglazen!$X$4:$AJ$815,1)=$G$8&amp;IF($C90&lt;10,"0","")&amp;$C90,VLOOKUP($G$8&amp;IF($C90&lt;10,"0","")&amp;$C90,kijkglazen!$X$4:$AJ$815,13),0)</f>
        <v>0</v>
      </c>
      <c r="Q90" s="78" t="s">
        <v>55</v>
      </c>
      <c r="R90" s="255">
        <f>IF(Q90="nee",0,(J90-O90)*(tab!$C$22*tab!$C$8+tab!$D$24))</f>
        <v>0</v>
      </c>
      <c r="S90" s="255">
        <f>IF(AND(J90=0,O90=0),0,(G90-L90)*tab!$E$32+(H90-M90)*tab!$F$32+(I90-N90)*tab!$G$32)</f>
        <v>0</v>
      </c>
      <c r="T90" s="255">
        <f t="shared" si="34"/>
        <v>0</v>
      </c>
      <c r="U90" s="78" t="s">
        <v>55</v>
      </c>
      <c r="V90" s="255">
        <f>IF(U90="nee",0,(J90-O90)*(tab!$C$46))</f>
        <v>0</v>
      </c>
      <c r="W90" s="255">
        <f>IF(U90="nee",0,IF(AND(J90=0,O90=0),0,(G90-L90)*tab!$G$46+(H90-M90)*tab!$H$46+(I90-N90)*tab!$I$46))</f>
        <v>0</v>
      </c>
      <c r="X90" s="255">
        <f t="shared" si="35"/>
        <v>0</v>
      </c>
      <c r="Y90" s="3"/>
      <c r="Z90" s="19"/>
    </row>
    <row r="91" spans="2:26" ht="12" customHeight="1" x14ac:dyDescent="0.2">
      <c r="B91" s="17"/>
      <c r="C91" s="1">
        <v>23</v>
      </c>
      <c r="D91" s="264" t="str">
        <f>IF(E91="","",VLOOKUP(E91,'SWV gegevens'!$F$2:$G$76,2))</f>
        <v/>
      </c>
      <c r="E91" s="254" t="str">
        <f>IF(VLOOKUP($G$8&amp;IF($C91&lt;10,"0","")&amp;$C91,kijkglazen!$X$4:$AJ$815,1)=$G$8&amp;IF($C91&lt;10,"0","")&amp;$C91,VLOOKUP($G$8&amp;IF($C91&lt;10,"0","")&amp;$C91,kijkglazen!$X$4:$AJ$815,4),"")</f>
        <v/>
      </c>
      <c r="F91" s="40"/>
      <c r="G91" s="254">
        <f>IF(VLOOKUP($G$8&amp;IF($C91&lt;10,"0","")&amp;$C91,kijkglazen!$X$4:$AJ$815,1)=$G$8&amp;IF($C91&lt;10,"0","")&amp;$C91,VLOOKUP($G$8&amp;IF($C91&lt;10,"0","")&amp;$C91,kijkglazen!$X$4:$AJ$815,5),0)</f>
        <v>0</v>
      </c>
      <c r="H91" s="254">
        <f>IF(VLOOKUP($G$8&amp;IF($C91&lt;10,"0","")&amp;$C91,kijkglazen!$X$4:$AJ$815,1)=$G$8&amp;IF($C91&lt;10,"0","")&amp;$C91,VLOOKUP($G$8&amp;IF($C91&lt;10,"0","")&amp;$C91,kijkglazen!$X$4:$AJ$815,6),0)</f>
        <v>0</v>
      </c>
      <c r="I91" s="254">
        <f>IF(VLOOKUP($G$8&amp;IF($C91&lt;10,"0","")&amp;$C91,kijkglazen!$X$4:$AJ$815,1)=$G$8&amp;IF($C91&lt;10,"0","")&amp;$C91,VLOOKUP($G$8&amp;IF($C91&lt;10,"0","")&amp;$C91,kijkglazen!$X$4:$AJ$815,7),0)</f>
        <v>0</v>
      </c>
      <c r="J91" s="254">
        <f t="shared" si="32"/>
        <v>0</v>
      </c>
      <c r="K91" s="39"/>
      <c r="L91" s="254">
        <f>IF(VLOOKUP($G$8&amp;IF($C91&lt;10,"0","")&amp;$C91,kijkglazen!$X$4:$AJ$815,1)=$G$8&amp;IF($C91&lt;10,"0","")&amp;$C91,VLOOKUP($G$8&amp;IF($C91&lt;10,"0","")&amp;$C91,kijkglazen!$X$4:$AJ$815,9),0)</f>
        <v>0</v>
      </c>
      <c r="M91" s="254">
        <f>IF(VLOOKUP($G$8&amp;IF($C91&lt;10,"0","")&amp;$C91,kijkglazen!$X$4:$AJ$815,1)=$G$8&amp;IF($C91&lt;10,"0","")&amp;$C91,VLOOKUP($G$8&amp;IF($C91&lt;10,"0","")&amp;$C91,kijkglazen!$X$4:$AJ$815,10),0)</f>
        <v>0</v>
      </c>
      <c r="N91" s="254">
        <f>IF(VLOOKUP($G$8&amp;IF($C91&lt;10,"0","")&amp;$C91,kijkglazen!$X$4:$AJ$815,1)=$G$8&amp;IF($C91&lt;10,"0","")&amp;$C91,VLOOKUP($G$8&amp;IF($C91&lt;10,"0","")&amp;$C91,kijkglazen!$X$4:$AJ$815,11),0)</f>
        <v>0</v>
      </c>
      <c r="O91" s="254">
        <f t="shared" si="33"/>
        <v>0</v>
      </c>
      <c r="P91" s="260">
        <f>IF(VLOOKUP($G$8&amp;IF($C91&lt;10,"0","")&amp;$C91,kijkglazen!$X$4:$AJ$815,1)=$G$8&amp;IF($C91&lt;10,"0","")&amp;$C91,VLOOKUP($G$8&amp;IF($C91&lt;10,"0","")&amp;$C91,kijkglazen!$X$4:$AJ$815,13),0)</f>
        <v>0</v>
      </c>
      <c r="Q91" s="78" t="s">
        <v>55</v>
      </c>
      <c r="R91" s="255">
        <f>IF(Q91="nee",0,(J91-O91)*(tab!$C$22*tab!$C$8+tab!$D$24))</f>
        <v>0</v>
      </c>
      <c r="S91" s="255">
        <f>IF(AND(J91=0,O91=0),0,(G91-L91)*tab!$E$32+(H91-M91)*tab!$F$32+(I91-N91)*tab!$G$32)</f>
        <v>0</v>
      </c>
      <c r="T91" s="255">
        <f t="shared" si="34"/>
        <v>0</v>
      </c>
      <c r="U91" s="78" t="s">
        <v>55</v>
      </c>
      <c r="V91" s="255">
        <f>IF(U91="nee",0,(J91-O91)*(tab!$C$46))</f>
        <v>0</v>
      </c>
      <c r="W91" s="255">
        <f>IF(U91="nee",0,IF(AND(J91=0,O91=0),0,(G91-L91)*tab!$G$46+(H91-M91)*tab!$H$46+(I91-N91)*tab!$I$46))</f>
        <v>0</v>
      </c>
      <c r="X91" s="255">
        <f t="shared" si="35"/>
        <v>0</v>
      </c>
      <c r="Y91" s="3"/>
      <c r="Z91" s="19"/>
    </row>
    <row r="92" spans="2:26" ht="12" customHeight="1" x14ac:dyDescent="0.2">
      <c r="B92" s="17"/>
      <c r="C92" s="1">
        <v>24</v>
      </c>
      <c r="D92" s="264" t="str">
        <f>IF(E92="","",VLOOKUP(E92,'SWV gegevens'!$F$2:$G$76,2))</f>
        <v/>
      </c>
      <c r="E92" s="254" t="str">
        <f>IF(VLOOKUP($G$8&amp;IF($C92&lt;10,"0","")&amp;$C92,kijkglazen!$X$4:$AJ$815,1)=$G$8&amp;IF($C92&lt;10,"0","")&amp;$C92,VLOOKUP($G$8&amp;IF($C92&lt;10,"0","")&amp;$C92,kijkglazen!$X$4:$AJ$815,4),"")</f>
        <v/>
      </c>
      <c r="F92" s="40"/>
      <c r="G92" s="254">
        <f>IF(VLOOKUP($G$8&amp;IF($C92&lt;10,"0","")&amp;$C92,kijkglazen!$X$4:$AJ$815,1)=$G$8&amp;IF($C92&lt;10,"0","")&amp;$C92,VLOOKUP($G$8&amp;IF($C92&lt;10,"0","")&amp;$C92,kijkglazen!$X$4:$AJ$815,5),0)</f>
        <v>0</v>
      </c>
      <c r="H92" s="254">
        <f>IF(VLOOKUP($G$8&amp;IF($C92&lt;10,"0","")&amp;$C92,kijkglazen!$X$4:$AJ$815,1)=$G$8&amp;IF($C92&lt;10,"0","")&amp;$C92,VLOOKUP($G$8&amp;IF($C92&lt;10,"0","")&amp;$C92,kijkglazen!$X$4:$AJ$815,6),0)</f>
        <v>0</v>
      </c>
      <c r="I92" s="254">
        <f>IF(VLOOKUP($G$8&amp;IF($C92&lt;10,"0","")&amp;$C92,kijkglazen!$X$4:$AJ$815,1)=$G$8&amp;IF($C92&lt;10,"0","")&amp;$C92,VLOOKUP($G$8&amp;IF($C92&lt;10,"0","")&amp;$C92,kijkglazen!$X$4:$AJ$815,7),0)</f>
        <v>0</v>
      </c>
      <c r="J92" s="254">
        <f t="shared" si="32"/>
        <v>0</v>
      </c>
      <c r="K92" s="39"/>
      <c r="L92" s="254">
        <f>IF(VLOOKUP($G$8&amp;IF($C92&lt;10,"0","")&amp;$C92,kijkglazen!$X$4:$AJ$815,1)=$G$8&amp;IF($C92&lt;10,"0","")&amp;$C92,VLOOKUP($G$8&amp;IF($C92&lt;10,"0","")&amp;$C92,kijkglazen!$X$4:$AJ$815,9),0)</f>
        <v>0</v>
      </c>
      <c r="M92" s="254">
        <f>IF(VLOOKUP($G$8&amp;IF($C92&lt;10,"0","")&amp;$C92,kijkglazen!$X$4:$AJ$815,1)=$G$8&amp;IF($C92&lt;10,"0","")&amp;$C92,VLOOKUP($G$8&amp;IF($C92&lt;10,"0","")&amp;$C92,kijkglazen!$X$4:$AJ$815,10),0)</f>
        <v>0</v>
      </c>
      <c r="N92" s="254">
        <f>IF(VLOOKUP($G$8&amp;IF($C92&lt;10,"0","")&amp;$C92,kijkglazen!$X$4:$AJ$815,1)=$G$8&amp;IF($C92&lt;10,"0","")&amp;$C92,VLOOKUP($G$8&amp;IF($C92&lt;10,"0","")&amp;$C92,kijkglazen!$X$4:$AJ$815,11),0)</f>
        <v>0</v>
      </c>
      <c r="O92" s="254">
        <f t="shared" si="33"/>
        <v>0</v>
      </c>
      <c r="P92" s="260">
        <f>IF(VLOOKUP($G$8&amp;IF($C92&lt;10,"0","")&amp;$C92,kijkglazen!$X$4:$AJ$815,1)=$G$8&amp;IF($C92&lt;10,"0","")&amp;$C92,VLOOKUP($G$8&amp;IF($C92&lt;10,"0","")&amp;$C92,kijkglazen!$X$4:$AJ$815,13),0)</f>
        <v>0</v>
      </c>
      <c r="Q92" s="78" t="s">
        <v>55</v>
      </c>
      <c r="R92" s="255">
        <f>IF(Q92="nee",0,(J92-O92)*(tab!$C$22*tab!$C$8+tab!$D$24))</f>
        <v>0</v>
      </c>
      <c r="S92" s="255">
        <f>IF(AND(J92=0,O92=0),0,(G92-L92)*tab!$E$32+(H92-M92)*tab!$F$32+(I92-N92)*tab!$G$32)</f>
        <v>0</v>
      </c>
      <c r="T92" s="255">
        <f t="shared" si="34"/>
        <v>0</v>
      </c>
      <c r="U92" s="78" t="s">
        <v>55</v>
      </c>
      <c r="V92" s="255">
        <f>IF(U92="nee",0,(J92-O92)*(tab!$C$46))</f>
        <v>0</v>
      </c>
      <c r="W92" s="255">
        <f>IF(U92="nee",0,IF(AND(J92=0,O92=0),0,(G92-L92)*tab!$G$46+(H92-M92)*tab!$H$46+(I92-N92)*tab!$I$46))</f>
        <v>0</v>
      </c>
      <c r="X92" s="255">
        <f t="shared" si="35"/>
        <v>0</v>
      </c>
      <c r="Y92" s="3"/>
      <c r="Z92" s="19"/>
    </row>
    <row r="93" spans="2:26" ht="12" customHeight="1" x14ac:dyDescent="0.2">
      <c r="B93" s="17"/>
      <c r="C93" s="1">
        <v>25</v>
      </c>
      <c r="D93" s="264" t="str">
        <f>IF(E93="","",VLOOKUP(E93,'SWV gegevens'!$F$2:$G$76,2))</f>
        <v/>
      </c>
      <c r="E93" s="254" t="str">
        <f>IF(VLOOKUP($G$8&amp;IF($C93&lt;10,"0","")&amp;$C93,kijkglazen!$X$4:$AJ$815,1)=$G$8&amp;IF($C93&lt;10,"0","")&amp;$C93,VLOOKUP($G$8&amp;IF($C93&lt;10,"0","")&amp;$C93,kijkglazen!$X$4:$AJ$815,4),"")</f>
        <v/>
      </c>
      <c r="F93" s="40"/>
      <c r="G93" s="254">
        <f>IF(VLOOKUP($G$8&amp;IF($C93&lt;10,"0","")&amp;$C93,kijkglazen!$X$4:$AJ$815,1)=$G$8&amp;IF($C93&lt;10,"0","")&amp;$C93,VLOOKUP($G$8&amp;IF($C93&lt;10,"0","")&amp;$C93,kijkglazen!$X$4:$AJ$815,5),0)</f>
        <v>0</v>
      </c>
      <c r="H93" s="254">
        <f>IF(VLOOKUP($G$8&amp;IF($C93&lt;10,"0","")&amp;$C93,kijkglazen!$X$4:$AJ$815,1)=$G$8&amp;IF($C93&lt;10,"0","")&amp;$C93,VLOOKUP($G$8&amp;IF($C93&lt;10,"0","")&amp;$C93,kijkglazen!$X$4:$AJ$815,6),0)</f>
        <v>0</v>
      </c>
      <c r="I93" s="254">
        <f>IF(VLOOKUP($G$8&amp;IF($C93&lt;10,"0","")&amp;$C93,kijkglazen!$X$4:$AJ$815,1)=$G$8&amp;IF($C93&lt;10,"0","")&amp;$C93,VLOOKUP($G$8&amp;IF($C93&lt;10,"0","")&amp;$C93,kijkglazen!$X$4:$AJ$815,7),0)</f>
        <v>0</v>
      </c>
      <c r="J93" s="254">
        <f t="shared" si="32"/>
        <v>0</v>
      </c>
      <c r="K93" s="39"/>
      <c r="L93" s="254">
        <f>IF(VLOOKUP($G$8&amp;IF($C93&lt;10,"0","")&amp;$C93,kijkglazen!$X$4:$AJ$815,1)=$G$8&amp;IF($C93&lt;10,"0","")&amp;$C93,VLOOKUP($G$8&amp;IF($C93&lt;10,"0","")&amp;$C93,kijkglazen!$X$4:$AJ$815,9),0)</f>
        <v>0</v>
      </c>
      <c r="M93" s="254">
        <f>IF(VLOOKUP($G$8&amp;IF($C93&lt;10,"0","")&amp;$C93,kijkglazen!$X$4:$AJ$815,1)=$G$8&amp;IF($C93&lt;10,"0","")&amp;$C93,VLOOKUP($G$8&amp;IF($C93&lt;10,"0","")&amp;$C93,kijkglazen!$X$4:$AJ$815,10),0)</f>
        <v>0</v>
      </c>
      <c r="N93" s="254">
        <f>IF(VLOOKUP($G$8&amp;IF($C93&lt;10,"0","")&amp;$C93,kijkglazen!$X$4:$AJ$815,1)=$G$8&amp;IF($C93&lt;10,"0","")&amp;$C93,VLOOKUP($G$8&amp;IF($C93&lt;10,"0","")&amp;$C93,kijkglazen!$X$4:$AJ$815,11),0)</f>
        <v>0</v>
      </c>
      <c r="O93" s="254">
        <f t="shared" si="33"/>
        <v>0</v>
      </c>
      <c r="P93" s="260">
        <f>IF(VLOOKUP($G$8&amp;IF($C93&lt;10,"0","")&amp;$C93,kijkglazen!$X$4:$AJ$815,1)=$G$8&amp;IF($C93&lt;10,"0","")&amp;$C93,VLOOKUP($G$8&amp;IF($C93&lt;10,"0","")&amp;$C93,kijkglazen!$X$4:$AJ$815,13),0)</f>
        <v>0</v>
      </c>
      <c r="Q93" s="78" t="s">
        <v>55</v>
      </c>
      <c r="R93" s="255">
        <f>IF(Q93="nee",0,(J93-O93)*(tab!$C$22*tab!$C$8+tab!$D$24))</f>
        <v>0</v>
      </c>
      <c r="S93" s="255">
        <f>IF(AND(J93=0,O93=0),0,(G93-L93)*tab!$E$32+(H93-M93)*tab!$F$32+(I93-N93)*tab!$G$32)</f>
        <v>0</v>
      </c>
      <c r="T93" s="255">
        <f t="shared" si="34"/>
        <v>0</v>
      </c>
      <c r="U93" s="78" t="s">
        <v>55</v>
      </c>
      <c r="V93" s="255">
        <f>IF(U93="nee",0,(J93-O93)*(tab!$C$46))</f>
        <v>0</v>
      </c>
      <c r="W93" s="255">
        <f>IF(U93="nee",0,IF(AND(J93=0,O93=0),0,(G93-L93)*tab!$G$46+(H93-M93)*tab!$H$46+(I93-N93)*tab!$I$46))</f>
        <v>0</v>
      </c>
      <c r="X93" s="255">
        <f t="shared" si="35"/>
        <v>0</v>
      </c>
      <c r="Y93" s="3"/>
      <c r="Z93" s="19"/>
    </row>
    <row r="94" spans="2:26" ht="12" customHeight="1" x14ac:dyDescent="0.2">
      <c r="B94" s="17"/>
      <c r="C94" s="1">
        <v>26</v>
      </c>
      <c r="D94" s="264" t="str">
        <f>IF(E94="","",VLOOKUP(E94,'SWV gegevens'!$F$2:$G$76,2))</f>
        <v/>
      </c>
      <c r="E94" s="254" t="str">
        <f>IF(VLOOKUP($G$8&amp;IF($C94&lt;10,"0","")&amp;$C94,kijkglazen!$X$4:$AJ$815,1)=$G$8&amp;IF($C94&lt;10,"0","")&amp;$C94,VLOOKUP($G$8&amp;IF($C94&lt;10,"0","")&amp;$C94,kijkglazen!$X$4:$AJ$815,4),"")</f>
        <v/>
      </c>
      <c r="F94" s="40"/>
      <c r="G94" s="254">
        <f>IF(VLOOKUP($G$8&amp;IF($C94&lt;10,"0","")&amp;$C94,kijkglazen!$X$4:$AJ$815,1)=$G$8&amp;IF($C94&lt;10,"0","")&amp;$C94,VLOOKUP($G$8&amp;IF($C94&lt;10,"0","")&amp;$C94,kijkglazen!$X$4:$AJ$815,5),0)</f>
        <v>0</v>
      </c>
      <c r="H94" s="254">
        <f>IF(VLOOKUP($G$8&amp;IF($C94&lt;10,"0","")&amp;$C94,kijkglazen!$X$4:$AJ$815,1)=$G$8&amp;IF($C94&lt;10,"0","")&amp;$C94,VLOOKUP($G$8&amp;IF($C94&lt;10,"0","")&amp;$C94,kijkglazen!$X$4:$AJ$815,6),0)</f>
        <v>0</v>
      </c>
      <c r="I94" s="254">
        <f>IF(VLOOKUP($G$8&amp;IF($C94&lt;10,"0","")&amp;$C94,kijkglazen!$X$4:$AJ$815,1)=$G$8&amp;IF($C94&lt;10,"0","")&amp;$C94,VLOOKUP($G$8&amp;IF($C94&lt;10,"0","")&amp;$C94,kijkglazen!$X$4:$AJ$815,7),0)</f>
        <v>0</v>
      </c>
      <c r="J94" s="254">
        <f t="shared" si="32"/>
        <v>0</v>
      </c>
      <c r="K94" s="39"/>
      <c r="L94" s="254">
        <f>IF(VLOOKUP($G$8&amp;IF($C94&lt;10,"0","")&amp;$C94,kijkglazen!$X$4:$AJ$815,1)=$G$8&amp;IF($C94&lt;10,"0","")&amp;$C94,VLOOKUP($G$8&amp;IF($C94&lt;10,"0","")&amp;$C94,kijkglazen!$X$4:$AJ$815,9),0)</f>
        <v>0</v>
      </c>
      <c r="M94" s="254">
        <f>IF(VLOOKUP($G$8&amp;IF($C94&lt;10,"0","")&amp;$C94,kijkglazen!$X$4:$AJ$815,1)=$G$8&amp;IF($C94&lt;10,"0","")&amp;$C94,VLOOKUP($G$8&amp;IF($C94&lt;10,"0","")&amp;$C94,kijkglazen!$X$4:$AJ$815,10),0)</f>
        <v>0</v>
      </c>
      <c r="N94" s="254">
        <f>IF(VLOOKUP($G$8&amp;IF($C94&lt;10,"0","")&amp;$C94,kijkglazen!$X$4:$AJ$815,1)=$G$8&amp;IF($C94&lt;10,"0","")&amp;$C94,VLOOKUP($G$8&amp;IF($C94&lt;10,"0","")&amp;$C94,kijkglazen!$X$4:$AJ$815,11),0)</f>
        <v>0</v>
      </c>
      <c r="O94" s="254">
        <f t="shared" si="33"/>
        <v>0</v>
      </c>
      <c r="P94" s="260">
        <f>IF(VLOOKUP($G$8&amp;IF($C94&lt;10,"0","")&amp;$C94,kijkglazen!$X$4:$AJ$815,1)=$G$8&amp;IF($C94&lt;10,"0","")&amp;$C94,VLOOKUP($G$8&amp;IF($C94&lt;10,"0","")&amp;$C94,kijkglazen!$X$4:$AJ$815,13),0)</f>
        <v>0</v>
      </c>
      <c r="Q94" s="78" t="s">
        <v>55</v>
      </c>
      <c r="R94" s="255">
        <f>IF(Q94="nee",0,(J94-O94)*(tab!$C$22*tab!$C$8+tab!$D$24))</f>
        <v>0</v>
      </c>
      <c r="S94" s="255">
        <f>IF(AND(J94=0,O94=0),0,(G94-L94)*tab!$E$32+(H94-M94)*tab!$F$32+(I94-N94)*tab!$G$32)</f>
        <v>0</v>
      </c>
      <c r="T94" s="255">
        <f t="shared" si="34"/>
        <v>0</v>
      </c>
      <c r="U94" s="78" t="s">
        <v>55</v>
      </c>
      <c r="V94" s="255">
        <f>IF(U94="nee",0,(J94-O94)*(tab!$C$46))</f>
        <v>0</v>
      </c>
      <c r="W94" s="255">
        <f>IF(U94="nee",0,IF(AND(J94=0,O94=0),0,(G94-L94)*tab!$G$46+(H94-M94)*tab!$H$46+(I94-N94)*tab!$I$46))</f>
        <v>0</v>
      </c>
      <c r="X94" s="255">
        <f t="shared" si="35"/>
        <v>0</v>
      </c>
      <c r="Y94" s="3"/>
      <c r="Z94" s="19"/>
    </row>
    <row r="95" spans="2:26" ht="12" customHeight="1" x14ac:dyDescent="0.2">
      <c r="B95" s="17"/>
      <c r="C95" s="1">
        <v>27</v>
      </c>
      <c r="D95" s="264" t="str">
        <f>IF(E95="","",VLOOKUP(E95,'SWV gegevens'!$F$2:$G$76,2))</f>
        <v/>
      </c>
      <c r="E95" s="254" t="str">
        <f>IF(VLOOKUP($G$8&amp;IF($C95&lt;10,"0","")&amp;$C95,kijkglazen!$X$4:$AJ$815,1)=$G$8&amp;IF($C95&lt;10,"0","")&amp;$C95,VLOOKUP($G$8&amp;IF($C95&lt;10,"0","")&amp;$C95,kijkglazen!$X$4:$AJ$815,4),"")</f>
        <v/>
      </c>
      <c r="F95" s="40"/>
      <c r="G95" s="254">
        <f>IF(VLOOKUP($G$8&amp;IF($C95&lt;10,"0","")&amp;$C95,kijkglazen!$X$4:$AJ$815,1)=$G$8&amp;IF($C95&lt;10,"0","")&amp;$C95,VLOOKUP($G$8&amp;IF($C95&lt;10,"0","")&amp;$C95,kijkglazen!$X$4:$AJ$815,5),0)</f>
        <v>0</v>
      </c>
      <c r="H95" s="254">
        <f>IF(VLOOKUP($G$8&amp;IF($C95&lt;10,"0","")&amp;$C95,kijkglazen!$X$4:$AJ$815,1)=$G$8&amp;IF($C95&lt;10,"0","")&amp;$C95,VLOOKUP($G$8&amp;IF($C95&lt;10,"0","")&amp;$C95,kijkglazen!$X$4:$AJ$815,6),0)</f>
        <v>0</v>
      </c>
      <c r="I95" s="254">
        <f>IF(VLOOKUP($G$8&amp;IF($C95&lt;10,"0","")&amp;$C95,kijkglazen!$X$4:$AJ$815,1)=$G$8&amp;IF($C95&lt;10,"0","")&amp;$C95,VLOOKUP($G$8&amp;IF($C95&lt;10,"0","")&amp;$C95,kijkglazen!$X$4:$AJ$815,7),0)</f>
        <v>0</v>
      </c>
      <c r="J95" s="254">
        <f t="shared" si="32"/>
        <v>0</v>
      </c>
      <c r="K95" s="39"/>
      <c r="L95" s="254">
        <f>IF(VLOOKUP($G$8&amp;IF($C95&lt;10,"0","")&amp;$C95,kijkglazen!$X$4:$AJ$815,1)=$G$8&amp;IF($C95&lt;10,"0","")&amp;$C95,VLOOKUP($G$8&amp;IF($C95&lt;10,"0","")&amp;$C95,kijkglazen!$X$4:$AJ$815,9),0)</f>
        <v>0</v>
      </c>
      <c r="M95" s="254">
        <f>IF(VLOOKUP($G$8&amp;IF($C95&lt;10,"0","")&amp;$C95,kijkglazen!$X$4:$AJ$815,1)=$G$8&amp;IF($C95&lt;10,"0","")&amp;$C95,VLOOKUP($G$8&amp;IF($C95&lt;10,"0","")&amp;$C95,kijkglazen!$X$4:$AJ$815,10),0)</f>
        <v>0</v>
      </c>
      <c r="N95" s="254">
        <f>IF(VLOOKUP($G$8&amp;IF($C95&lt;10,"0","")&amp;$C95,kijkglazen!$X$4:$AJ$815,1)=$G$8&amp;IF($C95&lt;10,"0","")&amp;$C95,VLOOKUP($G$8&amp;IF($C95&lt;10,"0","")&amp;$C95,kijkglazen!$X$4:$AJ$815,11),0)</f>
        <v>0</v>
      </c>
      <c r="O95" s="254">
        <f t="shared" si="33"/>
        <v>0</v>
      </c>
      <c r="P95" s="260">
        <f>IF(VLOOKUP($G$8&amp;IF($C95&lt;10,"0","")&amp;$C95,kijkglazen!$X$4:$AJ$815,1)=$G$8&amp;IF($C95&lt;10,"0","")&amp;$C95,VLOOKUP($G$8&amp;IF($C95&lt;10,"0","")&amp;$C95,kijkglazen!$X$4:$AJ$815,13),0)</f>
        <v>0</v>
      </c>
      <c r="Q95" s="78" t="s">
        <v>55</v>
      </c>
      <c r="R95" s="255">
        <f>IF(Q95="nee",0,(J95-O95)*(tab!$C$22*tab!$C$8+tab!$D$24))</f>
        <v>0</v>
      </c>
      <c r="S95" s="255">
        <f>IF(AND(J95=0,O95=0),0,(G95-L95)*tab!$E$32+(H95-M95)*tab!$F$32+(I95-N95)*tab!$G$32)</f>
        <v>0</v>
      </c>
      <c r="T95" s="255">
        <f t="shared" si="34"/>
        <v>0</v>
      </c>
      <c r="U95" s="78" t="s">
        <v>55</v>
      </c>
      <c r="V95" s="255">
        <f>IF(U95="nee",0,(J95-O95)*(tab!$C$46))</f>
        <v>0</v>
      </c>
      <c r="W95" s="255">
        <f>IF(U95="nee",0,IF(AND(J95=0,O95=0),0,(G95-L95)*tab!$G$46+(H95-M95)*tab!$H$46+(I95-N95)*tab!$I$46))</f>
        <v>0</v>
      </c>
      <c r="X95" s="255">
        <f t="shared" si="35"/>
        <v>0</v>
      </c>
      <c r="Y95" s="3"/>
      <c r="Z95" s="19"/>
    </row>
    <row r="96" spans="2:26" ht="12" customHeight="1" x14ac:dyDescent="0.2">
      <c r="B96" s="17"/>
      <c r="C96" s="1">
        <v>28</v>
      </c>
      <c r="D96" s="264" t="str">
        <f>IF(E96="","",VLOOKUP(E96,'SWV gegevens'!$F$2:$G$76,2))</f>
        <v/>
      </c>
      <c r="E96" s="254" t="str">
        <f>IF(VLOOKUP($G$8&amp;IF($C96&lt;10,"0","")&amp;$C96,kijkglazen!$X$4:$AJ$815,1)=$G$8&amp;IF($C96&lt;10,"0","")&amp;$C96,VLOOKUP($G$8&amp;IF($C96&lt;10,"0","")&amp;$C96,kijkglazen!$X$4:$AJ$815,4),"")</f>
        <v/>
      </c>
      <c r="F96" s="40"/>
      <c r="G96" s="254">
        <f>IF(VLOOKUP($G$8&amp;IF($C96&lt;10,"0","")&amp;$C96,kijkglazen!$X$4:$AJ$815,1)=$G$8&amp;IF($C96&lt;10,"0","")&amp;$C96,VLOOKUP($G$8&amp;IF($C96&lt;10,"0","")&amp;$C96,kijkglazen!$X$4:$AJ$815,5),0)</f>
        <v>0</v>
      </c>
      <c r="H96" s="254">
        <f>IF(VLOOKUP($G$8&amp;IF($C96&lt;10,"0","")&amp;$C96,kijkglazen!$X$4:$AJ$815,1)=$G$8&amp;IF($C96&lt;10,"0","")&amp;$C96,VLOOKUP($G$8&amp;IF($C96&lt;10,"0","")&amp;$C96,kijkglazen!$X$4:$AJ$815,6),0)</f>
        <v>0</v>
      </c>
      <c r="I96" s="254">
        <f>IF(VLOOKUP($G$8&amp;IF($C96&lt;10,"0","")&amp;$C96,kijkglazen!$X$4:$AJ$815,1)=$G$8&amp;IF($C96&lt;10,"0","")&amp;$C96,VLOOKUP($G$8&amp;IF($C96&lt;10,"0","")&amp;$C96,kijkglazen!$X$4:$AJ$815,7),0)</f>
        <v>0</v>
      </c>
      <c r="J96" s="254">
        <f t="shared" si="32"/>
        <v>0</v>
      </c>
      <c r="K96" s="39"/>
      <c r="L96" s="254">
        <f>IF(VLOOKUP($G$8&amp;IF($C96&lt;10,"0","")&amp;$C96,kijkglazen!$X$4:$AJ$815,1)=$G$8&amp;IF($C96&lt;10,"0","")&amp;$C96,VLOOKUP($G$8&amp;IF($C96&lt;10,"0","")&amp;$C96,kijkglazen!$X$4:$AJ$815,9),0)</f>
        <v>0</v>
      </c>
      <c r="M96" s="254">
        <f>IF(VLOOKUP($G$8&amp;IF($C96&lt;10,"0","")&amp;$C96,kijkglazen!$X$4:$AJ$815,1)=$G$8&amp;IF($C96&lt;10,"0","")&amp;$C96,VLOOKUP($G$8&amp;IF($C96&lt;10,"0","")&amp;$C96,kijkglazen!$X$4:$AJ$815,10),0)</f>
        <v>0</v>
      </c>
      <c r="N96" s="254">
        <f>IF(VLOOKUP($G$8&amp;IF($C96&lt;10,"0","")&amp;$C96,kijkglazen!$X$4:$AJ$815,1)=$G$8&amp;IF($C96&lt;10,"0","")&amp;$C96,VLOOKUP($G$8&amp;IF($C96&lt;10,"0","")&amp;$C96,kijkglazen!$X$4:$AJ$815,11),0)</f>
        <v>0</v>
      </c>
      <c r="O96" s="254">
        <f t="shared" si="33"/>
        <v>0</v>
      </c>
      <c r="P96" s="260">
        <f>IF(VLOOKUP($G$8&amp;IF($C96&lt;10,"0","")&amp;$C96,kijkglazen!$X$4:$AJ$815,1)=$G$8&amp;IF($C96&lt;10,"0","")&amp;$C96,VLOOKUP($G$8&amp;IF($C96&lt;10,"0","")&amp;$C96,kijkglazen!$X$4:$AJ$815,13),0)</f>
        <v>0</v>
      </c>
      <c r="Q96" s="78" t="s">
        <v>55</v>
      </c>
      <c r="R96" s="255">
        <f>IF(Q96="nee",0,(J96-O96)*(tab!$C$22*tab!$C$8+tab!$D$24))</f>
        <v>0</v>
      </c>
      <c r="S96" s="255">
        <f>IF(AND(J96=0,O96=0),0,(G96-L96)*tab!$E$32+(H96-M96)*tab!$F$32+(I96-N96)*tab!$G$32)</f>
        <v>0</v>
      </c>
      <c r="T96" s="255">
        <f t="shared" si="34"/>
        <v>0</v>
      </c>
      <c r="U96" s="78" t="s">
        <v>55</v>
      </c>
      <c r="V96" s="255">
        <f>IF(U96="nee",0,(J96-O96)*(tab!$C$46))</f>
        <v>0</v>
      </c>
      <c r="W96" s="255">
        <f>IF(U96="nee",0,IF(AND(J96=0,O96=0),0,(G96-L96)*tab!$G$46+(H96-M96)*tab!$H$46+(I96-N96)*tab!$I$46))</f>
        <v>0</v>
      </c>
      <c r="X96" s="255">
        <f t="shared" si="35"/>
        <v>0</v>
      </c>
      <c r="Y96" s="3"/>
      <c r="Z96" s="19"/>
    </row>
    <row r="97" spans="2:26" ht="12" customHeight="1" x14ac:dyDescent="0.2">
      <c r="B97" s="17"/>
      <c r="C97" s="1">
        <v>29</v>
      </c>
      <c r="D97" s="264" t="str">
        <f>IF(E97="","",VLOOKUP(E97,'SWV gegevens'!$F$2:$G$76,2))</f>
        <v/>
      </c>
      <c r="E97" s="254" t="str">
        <f>IF(VLOOKUP($G$8&amp;IF($C97&lt;10,"0","")&amp;$C97,kijkglazen!$X$4:$AJ$815,1)=$G$8&amp;IF($C97&lt;10,"0","")&amp;$C97,VLOOKUP($G$8&amp;IF($C97&lt;10,"0","")&amp;$C97,kijkglazen!$X$4:$AJ$815,4),"")</f>
        <v/>
      </c>
      <c r="F97" s="40"/>
      <c r="G97" s="254">
        <f>IF(VLOOKUP($G$8&amp;IF($C97&lt;10,"0","")&amp;$C97,kijkglazen!$X$4:$AJ$815,1)=$G$8&amp;IF($C97&lt;10,"0","")&amp;$C97,VLOOKUP($G$8&amp;IF($C97&lt;10,"0","")&amp;$C97,kijkglazen!$X$4:$AJ$815,5),0)</f>
        <v>0</v>
      </c>
      <c r="H97" s="254">
        <f>IF(VLOOKUP($G$8&amp;IF($C97&lt;10,"0","")&amp;$C97,kijkglazen!$X$4:$AJ$815,1)=$G$8&amp;IF($C97&lt;10,"0","")&amp;$C97,VLOOKUP($G$8&amp;IF($C97&lt;10,"0","")&amp;$C97,kijkglazen!$X$4:$AJ$815,6),0)</f>
        <v>0</v>
      </c>
      <c r="I97" s="254">
        <f>IF(VLOOKUP($G$8&amp;IF($C97&lt;10,"0","")&amp;$C97,kijkglazen!$X$4:$AJ$815,1)=$G$8&amp;IF($C97&lt;10,"0","")&amp;$C97,VLOOKUP($G$8&amp;IF($C97&lt;10,"0","")&amp;$C97,kijkglazen!$X$4:$AJ$815,7),0)</f>
        <v>0</v>
      </c>
      <c r="J97" s="254">
        <f t="shared" si="32"/>
        <v>0</v>
      </c>
      <c r="K97" s="39"/>
      <c r="L97" s="254">
        <f>IF(VLOOKUP($G$8&amp;IF($C97&lt;10,"0","")&amp;$C97,kijkglazen!$X$4:$AJ$815,1)=$G$8&amp;IF($C97&lt;10,"0","")&amp;$C97,VLOOKUP($G$8&amp;IF($C97&lt;10,"0","")&amp;$C97,kijkglazen!$X$4:$AJ$815,9),0)</f>
        <v>0</v>
      </c>
      <c r="M97" s="254">
        <f>IF(VLOOKUP($G$8&amp;IF($C97&lt;10,"0","")&amp;$C97,kijkglazen!$X$4:$AJ$815,1)=$G$8&amp;IF($C97&lt;10,"0","")&amp;$C97,VLOOKUP($G$8&amp;IF($C97&lt;10,"0","")&amp;$C97,kijkglazen!$X$4:$AJ$815,10),0)</f>
        <v>0</v>
      </c>
      <c r="N97" s="254">
        <f>IF(VLOOKUP($G$8&amp;IF($C97&lt;10,"0","")&amp;$C97,kijkglazen!$X$4:$AJ$815,1)=$G$8&amp;IF($C97&lt;10,"0","")&amp;$C97,VLOOKUP($G$8&amp;IF($C97&lt;10,"0","")&amp;$C97,kijkglazen!$X$4:$AJ$815,11),0)</f>
        <v>0</v>
      </c>
      <c r="O97" s="254">
        <f t="shared" si="33"/>
        <v>0</v>
      </c>
      <c r="P97" s="260">
        <f>IF(VLOOKUP($G$8&amp;IF($C97&lt;10,"0","")&amp;$C97,kijkglazen!$X$4:$AJ$815,1)=$G$8&amp;IF($C97&lt;10,"0","")&amp;$C97,VLOOKUP($G$8&amp;IF($C97&lt;10,"0","")&amp;$C97,kijkglazen!$X$4:$AJ$815,13),0)</f>
        <v>0</v>
      </c>
      <c r="Q97" s="78" t="s">
        <v>55</v>
      </c>
      <c r="R97" s="255">
        <f>IF(Q97="nee",0,(J97-O97)*(tab!$C$22*tab!$C$8+tab!$D$24))</f>
        <v>0</v>
      </c>
      <c r="S97" s="255">
        <f>IF(AND(J97=0,O97=0),0,(G97-L97)*tab!$E$32+(H97-M97)*tab!$F$32+(I97-N97)*tab!$G$32)</f>
        <v>0</v>
      </c>
      <c r="T97" s="255">
        <f t="shared" si="34"/>
        <v>0</v>
      </c>
      <c r="U97" s="78" t="s">
        <v>55</v>
      </c>
      <c r="V97" s="255">
        <f>IF(U97="nee",0,(J97-O97)*(tab!$C$46))</f>
        <v>0</v>
      </c>
      <c r="W97" s="255">
        <f>IF(U97="nee",0,IF(AND(J97=0,O97=0),0,(G97-L97)*tab!$G$46+(H97-M97)*tab!$H$46+(I97-N97)*tab!$I$46))</f>
        <v>0</v>
      </c>
      <c r="X97" s="255">
        <f t="shared" si="35"/>
        <v>0</v>
      </c>
      <c r="Y97" s="3"/>
      <c r="Z97" s="19"/>
    </row>
    <row r="98" spans="2:26" ht="12" customHeight="1" x14ac:dyDescent="0.2">
      <c r="B98" s="17"/>
      <c r="C98" s="1">
        <v>30</v>
      </c>
      <c r="D98" s="264" t="str">
        <f>IF(E98="","",VLOOKUP(E98,'SWV gegevens'!$F$2:$G$76,2))</f>
        <v/>
      </c>
      <c r="E98" s="254" t="str">
        <f>IF(VLOOKUP($G$8&amp;IF($C98&lt;10,"0","")&amp;$C98,kijkglazen!$X$4:$AJ$815,1)=$G$8&amp;IF($C98&lt;10,"0","")&amp;$C98,VLOOKUP($G$8&amp;IF($C98&lt;10,"0","")&amp;$C98,kijkglazen!$X$4:$AJ$815,4),"")</f>
        <v/>
      </c>
      <c r="F98" s="40"/>
      <c r="G98" s="254">
        <f>IF(VLOOKUP($G$8&amp;IF($C98&lt;10,"0","")&amp;$C98,kijkglazen!$X$4:$AJ$815,1)=$G$8&amp;IF($C98&lt;10,"0","")&amp;$C98,VLOOKUP($G$8&amp;IF($C98&lt;10,"0","")&amp;$C98,kijkglazen!$X$4:$AJ$815,5),0)</f>
        <v>0</v>
      </c>
      <c r="H98" s="254">
        <f>IF(VLOOKUP($G$8&amp;IF($C98&lt;10,"0","")&amp;$C98,kijkglazen!$X$4:$AJ$815,1)=$G$8&amp;IF($C98&lt;10,"0","")&amp;$C98,VLOOKUP($G$8&amp;IF($C98&lt;10,"0","")&amp;$C98,kijkglazen!$X$4:$AJ$815,6),0)</f>
        <v>0</v>
      </c>
      <c r="I98" s="254">
        <f>IF(VLOOKUP($G$8&amp;IF($C98&lt;10,"0","")&amp;$C98,kijkglazen!$X$4:$AJ$815,1)=$G$8&amp;IF($C98&lt;10,"0","")&amp;$C98,VLOOKUP($G$8&amp;IF($C98&lt;10,"0","")&amp;$C98,kijkglazen!$X$4:$AJ$815,7),0)</f>
        <v>0</v>
      </c>
      <c r="J98" s="254">
        <f t="shared" si="32"/>
        <v>0</v>
      </c>
      <c r="K98" s="39"/>
      <c r="L98" s="254">
        <f>IF(VLOOKUP($G$8&amp;IF($C98&lt;10,"0","")&amp;$C98,kijkglazen!$X$4:$AJ$815,1)=$G$8&amp;IF($C98&lt;10,"0","")&amp;$C98,VLOOKUP($G$8&amp;IF($C98&lt;10,"0","")&amp;$C98,kijkglazen!$X$4:$AJ$815,9),0)</f>
        <v>0</v>
      </c>
      <c r="M98" s="254">
        <f>IF(VLOOKUP($G$8&amp;IF($C98&lt;10,"0","")&amp;$C98,kijkglazen!$X$4:$AJ$815,1)=$G$8&amp;IF($C98&lt;10,"0","")&amp;$C98,VLOOKUP($G$8&amp;IF($C98&lt;10,"0","")&amp;$C98,kijkglazen!$X$4:$AJ$815,10),0)</f>
        <v>0</v>
      </c>
      <c r="N98" s="254">
        <f>IF(VLOOKUP($G$8&amp;IF($C98&lt;10,"0","")&amp;$C98,kijkglazen!$X$4:$AJ$815,1)=$G$8&amp;IF($C98&lt;10,"0","")&amp;$C98,VLOOKUP($G$8&amp;IF($C98&lt;10,"0","")&amp;$C98,kijkglazen!$X$4:$AJ$815,11),0)</f>
        <v>0</v>
      </c>
      <c r="O98" s="254">
        <f t="shared" si="33"/>
        <v>0</v>
      </c>
      <c r="P98" s="260">
        <f>IF(VLOOKUP($G$8&amp;IF($C98&lt;10,"0","")&amp;$C98,kijkglazen!$X$4:$AJ$815,1)=$G$8&amp;IF($C98&lt;10,"0","")&amp;$C98,VLOOKUP($G$8&amp;IF($C98&lt;10,"0","")&amp;$C98,kijkglazen!$X$4:$AJ$815,13),0)</f>
        <v>0</v>
      </c>
      <c r="Q98" s="78" t="s">
        <v>55</v>
      </c>
      <c r="R98" s="255">
        <f>IF(Q98="nee",0,(J98-O98)*(tab!$C$22*tab!$C$8+tab!$D$24))</f>
        <v>0</v>
      </c>
      <c r="S98" s="255">
        <f>IF(AND(J98=0,O98=0),0,(G98-L98)*tab!$E$32+(H98-M98)*tab!$F$32+(I98-N98)*tab!$G$32)</f>
        <v>0</v>
      </c>
      <c r="T98" s="255">
        <f t="shared" si="34"/>
        <v>0</v>
      </c>
      <c r="U98" s="78" t="s">
        <v>55</v>
      </c>
      <c r="V98" s="255">
        <f>IF(U98="nee",0,(J98-O98)*(tab!$C$46))</f>
        <v>0</v>
      </c>
      <c r="W98" s="255">
        <f>IF(U98="nee",0,IF(AND(J98=0,O98=0),0,(G98-L98)*tab!$G$46+(H98-M98)*tab!$H$46+(I98-N98)*tab!$I$46))</f>
        <v>0</v>
      </c>
      <c r="X98" s="255">
        <f t="shared" si="35"/>
        <v>0</v>
      </c>
      <c r="Y98" s="3"/>
      <c r="Z98" s="19"/>
    </row>
    <row r="99" spans="2:26" ht="12" customHeight="1" x14ac:dyDescent="0.2">
      <c r="B99" s="17"/>
      <c r="C99" s="1">
        <v>31</v>
      </c>
      <c r="D99" s="264" t="str">
        <f>IF(E99="","",VLOOKUP(E99,'SWV gegevens'!$F$2:$G$76,2))</f>
        <v/>
      </c>
      <c r="E99" s="254" t="str">
        <f>IF(VLOOKUP($G$8&amp;IF($C99&lt;10,"0","")&amp;$C99,kijkglazen!$X$4:$AJ$815,1)=$G$8&amp;IF($C99&lt;10,"0","")&amp;$C99,VLOOKUP($G$8&amp;IF($C99&lt;10,"0","")&amp;$C99,kijkglazen!$X$4:$AJ$815,4),"")</f>
        <v/>
      </c>
      <c r="F99" s="40"/>
      <c r="G99" s="254">
        <f>IF(VLOOKUP($G$8&amp;IF($C99&lt;10,"0","")&amp;$C99,kijkglazen!$X$4:$AJ$815,1)=$G$8&amp;IF($C99&lt;10,"0","")&amp;$C99,VLOOKUP($G$8&amp;IF($C99&lt;10,"0","")&amp;$C99,kijkglazen!$X$4:$AJ$815,5),0)</f>
        <v>0</v>
      </c>
      <c r="H99" s="254">
        <f>IF(VLOOKUP($G$8&amp;IF($C99&lt;10,"0","")&amp;$C99,kijkglazen!$X$4:$AJ$815,1)=$G$8&amp;IF($C99&lt;10,"0","")&amp;$C99,VLOOKUP($G$8&amp;IF($C99&lt;10,"0","")&amp;$C99,kijkglazen!$X$4:$AJ$815,6),0)</f>
        <v>0</v>
      </c>
      <c r="I99" s="254">
        <f>IF(VLOOKUP($G$8&amp;IF($C99&lt;10,"0","")&amp;$C99,kijkglazen!$X$4:$AJ$815,1)=$G$8&amp;IF($C99&lt;10,"0","")&amp;$C99,VLOOKUP($G$8&amp;IF($C99&lt;10,"0","")&amp;$C99,kijkglazen!$X$4:$AJ$815,7),0)</f>
        <v>0</v>
      </c>
      <c r="J99" s="254">
        <f t="shared" si="32"/>
        <v>0</v>
      </c>
      <c r="K99" s="39"/>
      <c r="L99" s="254">
        <f>IF(VLOOKUP($G$8&amp;IF($C99&lt;10,"0","")&amp;$C99,kijkglazen!$X$4:$AJ$815,1)=$G$8&amp;IF($C99&lt;10,"0","")&amp;$C99,VLOOKUP($G$8&amp;IF($C99&lt;10,"0","")&amp;$C99,kijkglazen!$X$4:$AJ$815,9),0)</f>
        <v>0</v>
      </c>
      <c r="M99" s="254">
        <f>IF(VLOOKUP($G$8&amp;IF($C99&lt;10,"0","")&amp;$C99,kijkglazen!$X$4:$AJ$815,1)=$G$8&amp;IF($C99&lt;10,"0","")&amp;$C99,VLOOKUP($G$8&amp;IF($C99&lt;10,"0","")&amp;$C99,kijkglazen!$X$4:$AJ$815,10),0)</f>
        <v>0</v>
      </c>
      <c r="N99" s="254">
        <f>IF(VLOOKUP($G$8&amp;IF($C99&lt;10,"0","")&amp;$C99,kijkglazen!$X$4:$AJ$815,1)=$G$8&amp;IF($C99&lt;10,"0","")&amp;$C99,VLOOKUP($G$8&amp;IF($C99&lt;10,"0","")&amp;$C99,kijkglazen!$X$4:$AJ$815,11),0)</f>
        <v>0</v>
      </c>
      <c r="O99" s="254">
        <f t="shared" si="33"/>
        <v>0</v>
      </c>
      <c r="P99" s="260">
        <f>IF(VLOOKUP($G$8&amp;IF($C99&lt;10,"0","")&amp;$C99,kijkglazen!$X$4:$AJ$815,1)=$G$8&amp;IF($C99&lt;10,"0","")&amp;$C99,VLOOKUP($G$8&amp;IF($C99&lt;10,"0","")&amp;$C99,kijkglazen!$X$4:$AJ$815,13),0)</f>
        <v>0</v>
      </c>
      <c r="Q99" s="78" t="s">
        <v>55</v>
      </c>
      <c r="R99" s="255">
        <f>IF(Q99="nee",0,(J99-O99)*(tab!$C$22*tab!$C$8+tab!$D$24))</f>
        <v>0</v>
      </c>
      <c r="S99" s="255">
        <f>IF(AND(J99=0,O99=0),0,(G99-L99)*tab!$E$32+(H99-M99)*tab!$F$32+(I99-N99)*tab!$G$32)</f>
        <v>0</v>
      </c>
      <c r="T99" s="255">
        <f t="shared" si="34"/>
        <v>0</v>
      </c>
      <c r="U99" s="78" t="s">
        <v>55</v>
      </c>
      <c r="V99" s="255">
        <f>IF(U99="nee",0,(J99-O99)*(tab!$C$46))</f>
        <v>0</v>
      </c>
      <c r="W99" s="255">
        <f>IF(U99="nee",0,IF(AND(J99=0,O99=0),0,(G99-L99)*tab!$G$46+(H99-M99)*tab!$H$46+(I99-N99)*tab!$I$46))</f>
        <v>0</v>
      </c>
      <c r="X99" s="255">
        <f t="shared" si="35"/>
        <v>0</v>
      </c>
      <c r="Y99" s="3"/>
      <c r="Z99" s="19"/>
    </row>
    <row r="100" spans="2:26" ht="12" customHeight="1" x14ac:dyDescent="0.2">
      <c r="B100" s="17"/>
      <c r="C100" s="1">
        <v>32</v>
      </c>
      <c r="D100" s="264" t="str">
        <f>IF(E100="","",VLOOKUP(E100,'SWV gegevens'!$F$2:$G$76,2))</f>
        <v/>
      </c>
      <c r="E100" s="254" t="str">
        <f>IF(VLOOKUP($G$8&amp;IF($C100&lt;10,"0","")&amp;$C100,kijkglazen!$X$4:$AJ$815,1)=$G$8&amp;IF($C100&lt;10,"0","")&amp;$C100,VLOOKUP($G$8&amp;IF($C100&lt;10,"0","")&amp;$C100,kijkglazen!$X$4:$AJ$815,4),"")</f>
        <v/>
      </c>
      <c r="F100" s="40"/>
      <c r="G100" s="254">
        <f>IF(VLOOKUP($G$8&amp;IF($C100&lt;10,"0","")&amp;$C100,kijkglazen!$X$4:$AJ$815,1)=$G$8&amp;IF($C100&lt;10,"0","")&amp;$C100,VLOOKUP($G$8&amp;IF($C100&lt;10,"0","")&amp;$C100,kijkglazen!$X$4:$AJ$815,5),0)</f>
        <v>0</v>
      </c>
      <c r="H100" s="254">
        <f>IF(VLOOKUP($G$8&amp;IF($C100&lt;10,"0","")&amp;$C100,kijkglazen!$X$4:$AJ$815,1)=$G$8&amp;IF($C100&lt;10,"0","")&amp;$C100,VLOOKUP($G$8&amp;IF($C100&lt;10,"0","")&amp;$C100,kijkglazen!$X$4:$AJ$815,6),0)</f>
        <v>0</v>
      </c>
      <c r="I100" s="254">
        <f>IF(VLOOKUP($G$8&amp;IF($C100&lt;10,"0","")&amp;$C100,kijkglazen!$X$4:$AJ$815,1)=$G$8&amp;IF($C100&lt;10,"0","")&amp;$C100,VLOOKUP($G$8&amp;IF($C100&lt;10,"0","")&amp;$C100,kijkglazen!$X$4:$AJ$815,7),0)</f>
        <v>0</v>
      </c>
      <c r="J100" s="254">
        <f t="shared" si="32"/>
        <v>0</v>
      </c>
      <c r="K100" s="39"/>
      <c r="L100" s="254">
        <f>IF(VLOOKUP($G$8&amp;IF($C100&lt;10,"0","")&amp;$C100,kijkglazen!$X$4:$AJ$815,1)=$G$8&amp;IF($C100&lt;10,"0","")&amp;$C100,VLOOKUP($G$8&amp;IF($C100&lt;10,"0","")&amp;$C100,kijkglazen!$X$4:$AJ$815,9),0)</f>
        <v>0</v>
      </c>
      <c r="M100" s="254">
        <f>IF(VLOOKUP($G$8&amp;IF($C100&lt;10,"0","")&amp;$C100,kijkglazen!$X$4:$AJ$815,1)=$G$8&amp;IF($C100&lt;10,"0","")&amp;$C100,VLOOKUP($G$8&amp;IF($C100&lt;10,"0","")&amp;$C100,kijkglazen!$X$4:$AJ$815,10),0)</f>
        <v>0</v>
      </c>
      <c r="N100" s="254">
        <f>IF(VLOOKUP($G$8&amp;IF($C100&lt;10,"0","")&amp;$C100,kijkglazen!$X$4:$AJ$815,1)=$G$8&amp;IF($C100&lt;10,"0","")&amp;$C100,VLOOKUP($G$8&amp;IF($C100&lt;10,"0","")&amp;$C100,kijkglazen!$X$4:$AJ$815,11),0)</f>
        <v>0</v>
      </c>
      <c r="O100" s="254">
        <f t="shared" si="33"/>
        <v>0</v>
      </c>
      <c r="P100" s="260">
        <f>IF(VLOOKUP($G$8&amp;IF($C100&lt;10,"0","")&amp;$C100,kijkglazen!$X$4:$AJ$815,1)=$G$8&amp;IF($C100&lt;10,"0","")&amp;$C100,VLOOKUP($G$8&amp;IF($C100&lt;10,"0","")&amp;$C100,kijkglazen!$X$4:$AJ$815,13),0)</f>
        <v>0</v>
      </c>
      <c r="Q100" s="78" t="s">
        <v>55</v>
      </c>
      <c r="R100" s="255">
        <f>IF(Q100="nee",0,(J100-O100)*(tab!$C$22*tab!$C$8+tab!$D$24))</f>
        <v>0</v>
      </c>
      <c r="S100" s="255">
        <f>IF(AND(J100=0,O100=0),0,(G100-L100)*tab!$E$32+(H100-M100)*tab!$F$32+(I100-N100)*tab!$G$32)</f>
        <v>0</v>
      </c>
      <c r="T100" s="255">
        <f t="shared" si="34"/>
        <v>0</v>
      </c>
      <c r="U100" s="78" t="s">
        <v>55</v>
      </c>
      <c r="V100" s="255">
        <f>IF(U100="nee",0,(J100-O100)*(tab!$C$46))</f>
        <v>0</v>
      </c>
      <c r="W100" s="255">
        <f>IF(U100="nee",0,IF(AND(J100=0,O100=0),0,(G100-L100)*tab!$G$46+(H100-M100)*tab!$H$46+(I100-N100)*tab!$I$46))</f>
        <v>0</v>
      </c>
      <c r="X100" s="255">
        <f t="shared" si="35"/>
        <v>0</v>
      </c>
      <c r="Y100" s="3"/>
      <c r="Z100" s="19"/>
    </row>
    <row r="101" spans="2:26" ht="12" customHeight="1" x14ac:dyDescent="0.2">
      <c r="B101" s="17"/>
      <c r="C101" s="1">
        <v>33</v>
      </c>
      <c r="D101" s="264" t="str">
        <f>IF(E101="","",VLOOKUP(E101,'SWV gegevens'!$F$2:$G$76,2))</f>
        <v/>
      </c>
      <c r="E101" s="254" t="str">
        <f>IF(VLOOKUP($G$8&amp;IF($C101&lt;10,"0","")&amp;$C101,kijkglazen!$X$4:$AJ$815,1)=$G$8&amp;IF($C101&lt;10,"0","")&amp;$C101,VLOOKUP($G$8&amp;IF($C101&lt;10,"0","")&amp;$C101,kijkglazen!$X$4:$AJ$815,4),"")</f>
        <v/>
      </c>
      <c r="F101" s="40"/>
      <c r="G101" s="254">
        <f>IF(VLOOKUP($G$8&amp;IF($C101&lt;10,"0","")&amp;$C101,kijkglazen!$X$4:$AJ$815,1)=$G$8&amp;IF($C101&lt;10,"0","")&amp;$C101,VLOOKUP($G$8&amp;IF($C101&lt;10,"0","")&amp;$C101,kijkglazen!$X$4:$AJ$815,5),0)</f>
        <v>0</v>
      </c>
      <c r="H101" s="254">
        <f>IF(VLOOKUP($G$8&amp;IF($C101&lt;10,"0","")&amp;$C101,kijkglazen!$X$4:$AJ$815,1)=$G$8&amp;IF($C101&lt;10,"0","")&amp;$C101,VLOOKUP($G$8&amp;IF($C101&lt;10,"0","")&amp;$C101,kijkglazen!$X$4:$AJ$815,6),0)</f>
        <v>0</v>
      </c>
      <c r="I101" s="254">
        <f>IF(VLOOKUP($G$8&amp;IF($C101&lt;10,"0","")&amp;$C101,kijkglazen!$X$4:$AJ$815,1)=$G$8&amp;IF($C101&lt;10,"0","")&amp;$C101,VLOOKUP($G$8&amp;IF($C101&lt;10,"0","")&amp;$C101,kijkglazen!$X$4:$AJ$815,7),0)</f>
        <v>0</v>
      </c>
      <c r="J101" s="254">
        <f t="shared" si="32"/>
        <v>0</v>
      </c>
      <c r="K101" s="39"/>
      <c r="L101" s="254">
        <f>IF(VLOOKUP($G$8&amp;IF($C101&lt;10,"0","")&amp;$C101,kijkglazen!$X$4:$AJ$815,1)=$G$8&amp;IF($C101&lt;10,"0","")&amp;$C101,VLOOKUP($G$8&amp;IF($C101&lt;10,"0","")&amp;$C101,kijkglazen!$X$4:$AJ$815,9),0)</f>
        <v>0</v>
      </c>
      <c r="M101" s="254">
        <f>IF(VLOOKUP($G$8&amp;IF($C101&lt;10,"0","")&amp;$C101,kijkglazen!$X$4:$AJ$815,1)=$G$8&amp;IF($C101&lt;10,"0","")&amp;$C101,VLOOKUP($G$8&amp;IF($C101&lt;10,"0","")&amp;$C101,kijkglazen!$X$4:$AJ$815,10),0)</f>
        <v>0</v>
      </c>
      <c r="N101" s="254">
        <f>IF(VLOOKUP($G$8&amp;IF($C101&lt;10,"0","")&amp;$C101,kijkglazen!$X$4:$AJ$815,1)=$G$8&amp;IF($C101&lt;10,"0","")&amp;$C101,VLOOKUP($G$8&amp;IF($C101&lt;10,"0","")&amp;$C101,kijkglazen!$X$4:$AJ$815,11),0)</f>
        <v>0</v>
      </c>
      <c r="O101" s="254">
        <f t="shared" si="33"/>
        <v>0</v>
      </c>
      <c r="P101" s="260">
        <f>IF(VLOOKUP($G$8&amp;IF($C101&lt;10,"0","")&amp;$C101,kijkglazen!$X$4:$AJ$815,1)=$G$8&amp;IF($C101&lt;10,"0","")&amp;$C101,VLOOKUP($G$8&amp;IF($C101&lt;10,"0","")&amp;$C101,kijkglazen!$X$4:$AJ$815,13),0)</f>
        <v>0</v>
      </c>
      <c r="Q101" s="78" t="s">
        <v>55</v>
      </c>
      <c r="R101" s="255">
        <f>IF(Q101="nee",0,(J101-O101)*(tab!$C$22*tab!$C$8+tab!$D$24))</f>
        <v>0</v>
      </c>
      <c r="S101" s="255">
        <f>IF(AND(J101=0,O101=0),0,(G101-L101)*tab!$E$32+(H101-M101)*tab!$F$32+(I101-N101)*tab!$G$32)</f>
        <v>0</v>
      </c>
      <c r="T101" s="255">
        <f t="shared" si="34"/>
        <v>0</v>
      </c>
      <c r="U101" s="78" t="s">
        <v>55</v>
      </c>
      <c r="V101" s="255">
        <f>IF(U101="nee",0,(J101-O101)*(tab!$C$46))</f>
        <v>0</v>
      </c>
      <c r="W101" s="255">
        <f>IF(U101="nee",0,IF(AND(J101=0,O101=0),0,(G101-L101)*tab!$G$46+(H101-M101)*tab!$H$46+(I101-N101)*tab!$I$46))</f>
        <v>0</v>
      </c>
      <c r="X101" s="255">
        <f t="shared" si="35"/>
        <v>0</v>
      </c>
      <c r="Y101" s="3"/>
      <c r="Z101" s="19"/>
    </row>
    <row r="102" spans="2:26" ht="12" customHeight="1" x14ac:dyDescent="0.2">
      <c r="B102" s="17"/>
      <c r="C102" s="1">
        <v>34</v>
      </c>
      <c r="D102" s="264" t="str">
        <f>IF(E102="","",VLOOKUP(E102,'SWV gegevens'!$F$2:$G$76,2))</f>
        <v/>
      </c>
      <c r="E102" s="254" t="str">
        <f>IF(VLOOKUP($G$8&amp;IF($C102&lt;10,"0","")&amp;$C102,kijkglazen!$X$4:$AJ$815,1)=$G$8&amp;IF($C102&lt;10,"0","")&amp;$C102,VLOOKUP($G$8&amp;IF($C102&lt;10,"0","")&amp;$C102,kijkglazen!$X$4:$AJ$815,4),"")</f>
        <v/>
      </c>
      <c r="F102" s="40"/>
      <c r="G102" s="254">
        <f>IF(VLOOKUP($G$8&amp;IF($C102&lt;10,"0","")&amp;$C102,kijkglazen!$X$4:$AJ$815,1)=$G$8&amp;IF($C102&lt;10,"0","")&amp;$C102,VLOOKUP($G$8&amp;IF($C102&lt;10,"0","")&amp;$C102,kijkglazen!$X$4:$AJ$815,5),0)</f>
        <v>0</v>
      </c>
      <c r="H102" s="254">
        <f>IF(VLOOKUP($G$8&amp;IF($C102&lt;10,"0","")&amp;$C102,kijkglazen!$X$4:$AJ$815,1)=$G$8&amp;IF($C102&lt;10,"0","")&amp;$C102,VLOOKUP($G$8&amp;IF($C102&lt;10,"0","")&amp;$C102,kijkglazen!$X$4:$AJ$815,6),0)</f>
        <v>0</v>
      </c>
      <c r="I102" s="254">
        <f>IF(VLOOKUP($G$8&amp;IF($C102&lt;10,"0","")&amp;$C102,kijkglazen!$X$4:$AJ$815,1)=$G$8&amp;IF($C102&lt;10,"0","")&amp;$C102,VLOOKUP($G$8&amp;IF($C102&lt;10,"0","")&amp;$C102,kijkglazen!$X$4:$AJ$815,7),0)</f>
        <v>0</v>
      </c>
      <c r="J102" s="254">
        <f t="shared" si="32"/>
        <v>0</v>
      </c>
      <c r="K102" s="39"/>
      <c r="L102" s="254">
        <f>IF(VLOOKUP($G$8&amp;IF($C102&lt;10,"0","")&amp;$C102,kijkglazen!$X$4:$AJ$815,1)=$G$8&amp;IF($C102&lt;10,"0","")&amp;$C102,VLOOKUP($G$8&amp;IF($C102&lt;10,"0","")&amp;$C102,kijkglazen!$X$4:$AJ$815,9),0)</f>
        <v>0</v>
      </c>
      <c r="M102" s="254">
        <f>IF(VLOOKUP($G$8&amp;IF($C102&lt;10,"0","")&amp;$C102,kijkglazen!$X$4:$AJ$815,1)=$G$8&amp;IF($C102&lt;10,"0","")&amp;$C102,VLOOKUP($G$8&amp;IF($C102&lt;10,"0","")&amp;$C102,kijkglazen!$X$4:$AJ$815,10),0)</f>
        <v>0</v>
      </c>
      <c r="N102" s="254">
        <f>IF(VLOOKUP($G$8&amp;IF($C102&lt;10,"0","")&amp;$C102,kijkglazen!$X$4:$AJ$815,1)=$G$8&amp;IF($C102&lt;10,"0","")&amp;$C102,VLOOKUP($G$8&amp;IF($C102&lt;10,"0","")&amp;$C102,kijkglazen!$X$4:$AJ$815,11),0)</f>
        <v>0</v>
      </c>
      <c r="O102" s="254">
        <f t="shared" si="33"/>
        <v>0</v>
      </c>
      <c r="P102" s="260">
        <f>IF(VLOOKUP($G$8&amp;IF($C102&lt;10,"0","")&amp;$C102,kijkglazen!$X$4:$AJ$815,1)=$G$8&amp;IF($C102&lt;10,"0","")&amp;$C102,VLOOKUP($G$8&amp;IF($C102&lt;10,"0","")&amp;$C102,kijkglazen!$X$4:$AJ$815,13),0)</f>
        <v>0</v>
      </c>
      <c r="Q102" s="78" t="s">
        <v>55</v>
      </c>
      <c r="R102" s="255">
        <f>IF(Q102="nee",0,(J102-O102)*(tab!$C$22*tab!$C$8+tab!$D$24))</f>
        <v>0</v>
      </c>
      <c r="S102" s="255">
        <f>IF(AND(J102=0,O102=0),0,(G102-L102)*tab!$E$32+(H102-M102)*tab!$F$32+(I102-N102)*tab!$G$32)</f>
        <v>0</v>
      </c>
      <c r="T102" s="255">
        <f t="shared" si="34"/>
        <v>0</v>
      </c>
      <c r="U102" s="78" t="s">
        <v>55</v>
      </c>
      <c r="V102" s="255">
        <f>IF(U102="nee",0,(J102-O102)*(tab!$C$46))</f>
        <v>0</v>
      </c>
      <c r="W102" s="255">
        <f>IF(U102="nee",0,IF(AND(J102=0,O102=0),0,(G102-L102)*tab!$G$46+(H102-M102)*tab!$H$46+(I102-N102)*tab!$I$46))</f>
        <v>0</v>
      </c>
      <c r="X102" s="255">
        <f t="shared" si="35"/>
        <v>0</v>
      </c>
      <c r="Y102" s="3"/>
      <c r="Z102" s="19"/>
    </row>
    <row r="103" spans="2:26" ht="12" customHeight="1" x14ac:dyDescent="0.2">
      <c r="B103" s="17"/>
      <c r="C103" s="1">
        <v>35</v>
      </c>
      <c r="D103" s="264" t="str">
        <f>IF(E103="","",VLOOKUP(E103,'SWV gegevens'!$F$2:$G$76,2))</f>
        <v/>
      </c>
      <c r="E103" s="254" t="str">
        <f>IF(VLOOKUP($G$8&amp;IF($C103&lt;10,"0","")&amp;$C103,kijkglazen!$X$4:$AJ$815,1)=$G$8&amp;IF($C103&lt;10,"0","")&amp;$C103,VLOOKUP($G$8&amp;IF($C103&lt;10,"0","")&amp;$C103,kijkglazen!$X$4:$AJ$815,4),"")</f>
        <v/>
      </c>
      <c r="F103" s="40"/>
      <c r="G103" s="254">
        <f>IF(VLOOKUP($G$8&amp;IF($C103&lt;10,"0","")&amp;$C103,kijkglazen!$X$4:$AJ$815,1)=$G$8&amp;IF($C103&lt;10,"0","")&amp;$C103,VLOOKUP($G$8&amp;IF($C103&lt;10,"0","")&amp;$C103,kijkglazen!$X$4:$AJ$815,5),0)</f>
        <v>0</v>
      </c>
      <c r="H103" s="254">
        <f>IF(VLOOKUP($G$8&amp;IF($C103&lt;10,"0","")&amp;$C103,kijkglazen!$X$4:$AJ$815,1)=$G$8&amp;IF($C103&lt;10,"0","")&amp;$C103,VLOOKUP($G$8&amp;IF($C103&lt;10,"0","")&amp;$C103,kijkglazen!$X$4:$AJ$815,6),0)</f>
        <v>0</v>
      </c>
      <c r="I103" s="254">
        <f>IF(VLOOKUP($G$8&amp;IF($C103&lt;10,"0","")&amp;$C103,kijkglazen!$X$4:$AJ$815,1)=$G$8&amp;IF($C103&lt;10,"0","")&amp;$C103,VLOOKUP($G$8&amp;IF($C103&lt;10,"0","")&amp;$C103,kijkglazen!$X$4:$AJ$815,7),0)</f>
        <v>0</v>
      </c>
      <c r="J103" s="254">
        <f t="shared" si="32"/>
        <v>0</v>
      </c>
      <c r="K103" s="39"/>
      <c r="L103" s="254">
        <f>IF(VLOOKUP($G$8&amp;IF($C103&lt;10,"0","")&amp;$C103,kijkglazen!$X$4:$AJ$815,1)=$G$8&amp;IF($C103&lt;10,"0","")&amp;$C103,VLOOKUP($G$8&amp;IF($C103&lt;10,"0","")&amp;$C103,kijkglazen!$X$4:$AJ$815,9),0)</f>
        <v>0</v>
      </c>
      <c r="M103" s="254">
        <f>IF(VLOOKUP($G$8&amp;IF($C103&lt;10,"0","")&amp;$C103,kijkglazen!$X$4:$AJ$815,1)=$G$8&amp;IF($C103&lt;10,"0","")&amp;$C103,VLOOKUP($G$8&amp;IF($C103&lt;10,"0","")&amp;$C103,kijkglazen!$X$4:$AJ$815,10),0)</f>
        <v>0</v>
      </c>
      <c r="N103" s="254">
        <f>IF(VLOOKUP($G$8&amp;IF($C103&lt;10,"0","")&amp;$C103,kijkglazen!$X$4:$AJ$815,1)=$G$8&amp;IF($C103&lt;10,"0","")&amp;$C103,VLOOKUP($G$8&amp;IF($C103&lt;10,"0","")&amp;$C103,kijkglazen!$X$4:$AJ$815,11),0)</f>
        <v>0</v>
      </c>
      <c r="O103" s="254">
        <f t="shared" si="33"/>
        <v>0</v>
      </c>
      <c r="P103" s="260">
        <f>IF(VLOOKUP($G$8&amp;IF($C103&lt;10,"0","")&amp;$C103,kijkglazen!$X$4:$AJ$815,1)=$G$8&amp;IF($C103&lt;10,"0","")&amp;$C103,VLOOKUP($G$8&amp;IF($C103&lt;10,"0","")&amp;$C103,kijkglazen!$X$4:$AJ$815,13),0)</f>
        <v>0</v>
      </c>
      <c r="Q103" s="78" t="s">
        <v>55</v>
      </c>
      <c r="R103" s="255">
        <f>IF(Q103="nee",0,(J103-O103)*(tab!$C$22*tab!$C$8+tab!$D$24))</f>
        <v>0</v>
      </c>
      <c r="S103" s="255">
        <f>IF(AND(J103=0,O103=0),0,(G103-L103)*tab!$E$32+(H103-M103)*tab!$F$32+(I103-N103)*tab!$G$32)</f>
        <v>0</v>
      </c>
      <c r="T103" s="255">
        <f t="shared" si="34"/>
        <v>0</v>
      </c>
      <c r="U103" s="78" t="s">
        <v>55</v>
      </c>
      <c r="V103" s="255">
        <f>IF(U103="nee",0,(J103-O103)*(tab!$C$46))</f>
        <v>0</v>
      </c>
      <c r="W103" s="255">
        <f>IF(U103="nee",0,IF(AND(J103=0,O103=0),0,(G103-L103)*tab!$G$46+(H103-M103)*tab!$H$46+(I103-N103)*tab!$I$46))</f>
        <v>0</v>
      </c>
      <c r="X103" s="255">
        <f t="shared" si="35"/>
        <v>0</v>
      </c>
      <c r="Y103" s="3"/>
      <c r="Z103" s="19"/>
    </row>
    <row r="104" spans="2:26" ht="12" customHeight="1" x14ac:dyDescent="0.2">
      <c r="B104" s="17"/>
      <c r="C104" s="1">
        <v>36</v>
      </c>
      <c r="D104" s="264" t="str">
        <f>IF(E104="","",VLOOKUP(E104,'SWV gegevens'!$F$2:$G$76,2))</f>
        <v/>
      </c>
      <c r="E104" s="254" t="str">
        <f>IF(VLOOKUP($G$8&amp;IF($C104&lt;10,"0","")&amp;$C104,kijkglazen!$X$4:$AJ$815,1)=$G$8&amp;IF($C104&lt;10,"0","")&amp;$C104,VLOOKUP($G$8&amp;IF($C104&lt;10,"0","")&amp;$C104,kijkglazen!$X$4:$AJ$815,4),"")</f>
        <v/>
      </c>
      <c r="F104" s="40"/>
      <c r="G104" s="254">
        <f>IF(VLOOKUP($G$8&amp;IF($C104&lt;10,"0","")&amp;$C104,kijkglazen!$X$4:$AJ$815,1)=$G$8&amp;IF($C104&lt;10,"0","")&amp;$C104,VLOOKUP($G$8&amp;IF($C104&lt;10,"0","")&amp;$C104,kijkglazen!$X$4:$AJ$815,5),0)</f>
        <v>0</v>
      </c>
      <c r="H104" s="254">
        <f>IF(VLOOKUP($G$8&amp;IF($C104&lt;10,"0","")&amp;$C104,kijkglazen!$X$4:$AJ$815,1)=$G$8&amp;IF($C104&lt;10,"0","")&amp;$C104,VLOOKUP($G$8&amp;IF($C104&lt;10,"0","")&amp;$C104,kijkglazen!$X$4:$AJ$815,6),0)</f>
        <v>0</v>
      </c>
      <c r="I104" s="254">
        <f>IF(VLOOKUP($G$8&amp;IF($C104&lt;10,"0","")&amp;$C104,kijkglazen!$X$4:$AJ$815,1)=$G$8&amp;IF($C104&lt;10,"0","")&amp;$C104,VLOOKUP($G$8&amp;IF($C104&lt;10,"0","")&amp;$C104,kijkglazen!$X$4:$AJ$815,7),0)</f>
        <v>0</v>
      </c>
      <c r="J104" s="254">
        <f t="shared" si="32"/>
        <v>0</v>
      </c>
      <c r="K104" s="39"/>
      <c r="L104" s="254">
        <f>IF(VLOOKUP($G$8&amp;IF($C104&lt;10,"0","")&amp;$C104,kijkglazen!$X$4:$AJ$815,1)=$G$8&amp;IF($C104&lt;10,"0","")&amp;$C104,VLOOKUP($G$8&amp;IF($C104&lt;10,"0","")&amp;$C104,kijkglazen!$X$4:$AJ$815,9),0)</f>
        <v>0</v>
      </c>
      <c r="M104" s="254">
        <f>IF(VLOOKUP($G$8&amp;IF($C104&lt;10,"0","")&amp;$C104,kijkglazen!$X$4:$AJ$815,1)=$G$8&amp;IF($C104&lt;10,"0","")&amp;$C104,VLOOKUP($G$8&amp;IF($C104&lt;10,"0","")&amp;$C104,kijkglazen!$X$4:$AJ$815,10),0)</f>
        <v>0</v>
      </c>
      <c r="N104" s="254">
        <f>IF(VLOOKUP($G$8&amp;IF($C104&lt;10,"0","")&amp;$C104,kijkglazen!$X$4:$AJ$815,1)=$G$8&amp;IF($C104&lt;10,"0","")&amp;$C104,VLOOKUP($G$8&amp;IF($C104&lt;10,"0","")&amp;$C104,kijkglazen!$X$4:$AJ$815,11),0)</f>
        <v>0</v>
      </c>
      <c r="O104" s="254">
        <f t="shared" si="33"/>
        <v>0</v>
      </c>
      <c r="P104" s="260">
        <f>IF(VLOOKUP($G$8&amp;IF($C104&lt;10,"0","")&amp;$C104,kijkglazen!$X$4:$AJ$815,1)=$G$8&amp;IF($C104&lt;10,"0","")&amp;$C104,VLOOKUP($G$8&amp;IF($C104&lt;10,"0","")&amp;$C104,kijkglazen!$X$4:$AJ$815,13),0)</f>
        <v>0</v>
      </c>
      <c r="Q104" s="78" t="s">
        <v>55</v>
      </c>
      <c r="R104" s="255">
        <f>IF(Q104="nee",0,(J104-O104)*(tab!$C$22*tab!$C$8+tab!$D$24))</f>
        <v>0</v>
      </c>
      <c r="S104" s="255">
        <f>IF(AND(J104=0,O104=0),0,(G104-L104)*tab!$E$32+(H104-M104)*tab!$F$32+(I104-N104)*tab!$G$32)</f>
        <v>0</v>
      </c>
      <c r="T104" s="255">
        <f t="shared" si="34"/>
        <v>0</v>
      </c>
      <c r="U104" s="78" t="s">
        <v>55</v>
      </c>
      <c r="V104" s="255">
        <f>IF(U104="nee",0,(J104-O104)*(tab!$C$46))</f>
        <v>0</v>
      </c>
      <c r="W104" s="255">
        <f>IF(U104="nee",0,IF(AND(J104=0,O104=0),0,(G104-L104)*tab!$G$46+(H104-M104)*tab!$H$46+(I104-N104)*tab!$I$46))</f>
        <v>0</v>
      </c>
      <c r="X104" s="255">
        <f t="shared" si="35"/>
        <v>0</v>
      </c>
      <c r="Y104" s="3"/>
      <c r="Z104" s="19"/>
    </row>
    <row r="105" spans="2:26" ht="12" customHeight="1" x14ac:dyDescent="0.2">
      <c r="B105" s="17"/>
      <c r="C105" s="1">
        <v>37</v>
      </c>
      <c r="D105" s="264" t="str">
        <f>IF(E105="","",VLOOKUP(E105,'SWV gegevens'!$F$2:$G$76,2))</f>
        <v/>
      </c>
      <c r="E105" s="254" t="str">
        <f>IF(VLOOKUP($G$8&amp;IF($C105&lt;10,"0","")&amp;$C105,kijkglazen!$X$4:$AJ$815,1)=$G$8&amp;IF($C105&lt;10,"0","")&amp;$C105,VLOOKUP($G$8&amp;IF($C105&lt;10,"0","")&amp;$C105,kijkglazen!$X$4:$AJ$815,4),"")</f>
        <v/>
      </c>
      <c r="F105" s="40"/>
      <c r="G105" s="254">
        <f>IF(VLOOKUP($G$8&amp;IF($C105&lt;10,"0","")&amp;$C105,kijkglazen!$X$4:$AJ$815,1)=$G$8&amp;IF($C105&lt;10,"0","")&amp;$C105,VLOOKUP($G$8&amp;IF($C105&lt;10,"0","")&amp;$C105,kijkglazen!$X$4:$AJ$815,5),0)</f>
        <v>0</v>
      </c>
      <c r="H105" s="254">
        <f>IF(VLOOKUP($G$8&amp;IF($C105&lt;10,"0","")&amp;$C105,kijkglazen!$X$4:$AJ$815,1)=$G$8&amp;IF($C105&lt;10,"0","")&amp;$C105,VLOOKUP($G$8&amp;IF($C105&lt;10,"0","")&amp;$C105,kijkglazen!$X$4:$AJ$815,6),0)</f>
        <v>0</v>
      </c>
      <c r="I105" s="254">
        <f>IF(VLOOKUP($G$8&amp;IF($C105&lt;10,"0","")&amp;$C105,kijkglazen!$X$4:$AJ$815,1)=$G$8&amp;IF($C105&lt;10,"0","")&amp;$C105,VLOOKUP($G$8&amp;IF($C105&lt;10,"0","")&amp;$C105,kijkglazen!$X$4:$AJ$815,7),0)</f>
        <v>0</v>
      </c>
      <c r="J105" s="254">
        <f t="shared" si="32"/>
        <v>0</v>
      </c>
      <c r="K105" s="39"/>
      <c r="L105" s="254">
        <f>IF(VLOOKUP($G$8&amp;IF($C105&lt;10,"0","")&amp;$C105,kijkglazen!$X$4:$AJ$815,1)=$G$8&amp;IF($C105&lt;10,"0","")&amp;$C105,VLOOKUP($G$8&amp;IF($C105&lt;10,"0","")&amp;$C105,kijkglazen!$X$4:$AJ$815,9),0)</f>
        <v>0</v>
      </c>
      <c r="M105" s="254">
        <f>IF(VLOOKUP($G$8&amp;IF($C105&lt;10,"0","")&amp;$C105,kijkglazen!$X$4:$AJ$815,1)=$G$8&amp;IF($C105&lt;10,"0","")&amp;$C105,VLOOKUP($G$8&amp;IF($C105&lt;10,"0","")&amp;$C105,kijkglazen!$X$4:$AJ$815,10),0)</f>
        <v>0</v>
      </c>
      <c r="N105" s="254">
        <f>IF(VLOOKUP($G$8&amp;IF($C105&lt;10,"0","")&amp;$C105,kijkglazen!$X$4:$AJ$815,1)=$G$8&amp;IF($C105&lt;10,"0","")&amp;$C105,VLOOKUP($G$8&amp;IF($C105&lt;10,"0","")&amp;$C105,kijkglazen!$X$4:$AJ$815,11),0)</f>
        <v>0</v>
      </c>
      <c r="O105" s="254">
        <f t="shared" si="33"/>
        <v>0</v>
      </c>
      <c r="P105" s="260">
        <f>IF(VLOOKUP($G$8&amp;IF($C105&lt;10,"0","")&amp;$C105,kijkglazen!$X$4:$AJ$815,1)=$G$8&amp;IF($C105&lt;10,"0","")&amp;$C105,VLOOKUP($G$8&amp;IF($C105&lt;10,"0","")&amp;$C105,kijkglazen!$X$4:$AJ$815,13),0)</f>
        <v>0</v>
      </c>
      <c r="Q105" s="78" t="s">
        <v>55</v>
      </c>
      <c r="R105" s="255">
        <f>IF(Q105="nee",0,(J105-O105)*(tab!$C$22*tab!$C$8+tab!$D$24))</f>
        <v>0</v>
      </c>
      <c r="S105" s="255">
        <f>IF(AND(J105=0,O105=0),0,(G105-L105)*tab!$E$32+(H105-M105)*tab!$F$32+(I105-N105)*tab!$G$32)</f>
        <v>0</v>
      </c>
      <c r="T105" s="255">
        <f t="shared" si="34"/>
        <v>0</v>
      </c>
      <c r="U105" s="78" t="s">
        <v>55</v>
      </c>
      <c r="V105" s="255">
        <f>IF(U105="nee",0,(J105-O105)*(tab!$C$46))</f>
        <v>0</v>
      </c>
      <c r="W105" s="255">
        <f>IF(U105="nee",0,IF(AND(J105=0,O105=0),0,(G105-L105)*tab!$G$46+(H105-M105)*tab!$H$46+(I105-N105)*tab!$I$46))</f>
        <v>0</v>
      </c>
      <c r="X105" s="255">
        <f t="shared" si="35"/>
        <v>0</v>
      </c>
      <c r="Y105" s="3"/>
      <c r="Z105" s="19"/>
    </row>
    <row r="106" spans="2:26" ht="12" customHeight="1" x14ac:dyDescent="0.2">
      <c r="B106" s="17"/>
      <c r="C106" s="1">
        <v>38</v>
      </c>
      <c r="D106" s="264" t="str">
        <f>IF(E106="","",VLOOKUP(E106,'SWV gegevens'!$F$2:$G$76,2))</f>
        <v/>
      </c>
      <c r="E106" s="254" t="str">
        <f>IF(VLOOKUP($G$8&amp;IF($C106&lt;10,"0","")&amp;$C106,kijkglazen!$X$4:$AJ$815,1)=$G$8&amp;IF($C106&lt;10,"0","")&amp;$C106,VLOOKUP($G$8&amp;IF($C106&lt;10,"0","")&amp;$C106,kijkglazen!$X$4:$AJ$815,4),"")</f>
        <v/>
      </c>
      <c r="F106" s="40"/>
      <c r="G106" s="254">
        <f>IF(VLOOKUP($G$8&amp;IF($C106&lt;10,"0","")&amp;$C106,kijkglazen!$X$4:$AJ$815,1)=$G$8&amp;IF($C106&lt;10,"0","")&amp;$C106,VLOOKUP($G$8&amp;IF($C106&lt;10,"0","")&amp;$C106,kijkglazen!$X$4:$AJ$815,5),0)</f>
        <v>0</v>
      </c>
      <c r="H106" s="254">
        <f>IF(VLOOKUP($G$8&amp;IF($C106&lt;10,"0","")&amp;$C106,kijkglazen!$X$4:$AJ$815,1)=$G$8&amp;IF($C106&lt;10,"0","")&amp;$C106,VLOOKUP($G$8&amp;IF($C106&lt;10,"0","")&amp;$C106,kijkglazen!$X$4:$AJ$815,6),0)</f>
        <v>0</v>
      </c>
      <c r="I106" s="254">
        <f>IF(VLOOKUP($G$8&amp;IF($C106&lt;10,"0","")&amp;$C106,kijkglazen!$X$4:$AJ$815,1)=$G$8&amp;IF($C106&lt;10,"0","")&amp;$C106,VLOOKUP($G$8&amp;IF($C106&lt;10,"0","")&amp;$C106,kijkglazen!$X$4:$AJ$815,7),0)</f>
        <v>0</v>
      </c>
      <c r="J106" s="254">
        <f t="shared" si="32"/>
        <v>0</v>
      </c>
      <c r="K106" s="39"/>
      <c r="L106" s="254">
        <f>IF(VLOOKUP($G$8&amp;IF($C106&lt;10,"0","")&amp;$C106,kijkglazen!$X$4:$AJ$815,1)=$G$8&amp;IF($C106&lt;10,"0","")&amp;$C106,VLOOKUP($G$8&amp;IF($C106&lt;10,"0","")&amp;$C106,kijkglazen!$X$4:$AJ$815,9),0)</f>
        <v>0</v>
      </c>
      <c r="M106" s="254">
        <f>IF(VLOOKUP($G$8&amp;IF($C106&lt;10,"0","")&amp;$C106,kijkglazen!$X$4:$AJ$815,1)=$G$8&amp;IF($C106&lt;10,"0","")&amp;$C106,VLOOKUP($G$8&amp;IF($C106&lt;10,"0","")&amp;$C106,kijkglazen!$X$4:$AJ$815,10),0)</f>
        <v>0</v>
      </c>
      <c r="N106" s="254">
        <f>IF(VLOOKUP($G$8&amp;IF($C106&lt;10,"0","")&amp;$C106,kijkglazen!$X$4:$AJ$815,1)=$G$8&amp;IF($C106&lt;10,"0","")&amp;$C106,VLOOKUP($G$8&amp;IF($C106&lt;10,"0","")&amp;$C106,kijkglazen!$X$4:$AJ$815,11),0)</f>
        <v>0</v>
      </c>
      <c r="O106" s="254">
        <f t="shared" si="33"/>
        <v>0</v>
      </c>
      <c r="P106" s="260">
        <f>IF(VLOOKUP($G$8&amp;IF($C106&lt;10,"0","")&amp;$C106,kijkglazen!$X$4:$AJ$815,1)=$G$8&amp;IF($C106&lt;10,"0","")&amp;$C106,VLOOKUP($G$8&amp;IF($C106&lt;10,"0","")&amp;$C106,kijkglazen!$X$4:$AJ$815,13),0)</f>
        <v>0</v>
      </c>
      <c r="Q106" s="78" t="s">
        <v>55</v>
      </c>
      <c r="R106" s="255">
        <f>IF(Q106="nee",0,(J106-O106)*(tab!$C$22*tab!$C$8+tab!$D$24))</f>
        <v>0</v>
      </c>
      <c r="S106" s="255">
        <f>IF(AND(J106=0,O106=0),0,(G106-L106)*tab!$E$32+(H106-M106)*tab!$F$32+(I106-N106)*tab!$G$32)</f>
        <v>0</v>
      </c>
      <c r="T106" s="255">
        <f t="shared" si="34"/>
        <v>0</v>
      </c>
      <c r="U106" s="78" t="s">
        <v>55</v>
      </c>
      <c r="V106" s="255">
        <f>IF(U106="nee",0,(J106-O106)*(tab!$C$46))</f>
        <v>0</v>
      </c>
      <c r="W106" s="255">
        <f>IF(U106="nee",0,IF(AND(J106=0,O106=0),0,(G106-L106)*tab!$G$46+(H106-M106)*tab!$H$46+(I106-N106)*tab!$I$46))</f>
        <v>0</v>
      </c>
      <c r="X106" s="255">
        <f t="shared" si="35"/>
        <v>0</v>
      </c>
      <c r="Y106" s="3"/>
      <c r="Z106" s="19"/>
    </row>
    <row r="107" spans="2:26" ht="12" customHeight="1" x14ac:dyDescent="0.2">
      <c r="B107" s="17"/>
      <c r="C107" s="1">
        <v>39</v>
      </c>
      <c r="D107" s="264" t="str">
        <f>IF(E107="","",VLOOKUP(E107,'SWV gegevens'!$F$2:$G$76,2))</f>
        <v/>
      </c>
      <c r="E107" s="254" t="str">
        <f>IF(VLOOKUP($G$8&amp;IF($C107&lt;10,"0","")&amp;$C107,kijkglazen!$X$4:$AJ$815,1)=$G$8&amp;IF($C107&lt;10,"0","")&amp;$C107,VLOOKUP($G$8&amp;IF($C107&lt;10,"0","")&amp;$C107,kijkglazen!$X$4:$AJ$815,4),"")</f>
        <v/>
      </c>
      <c r="F107" s="40"/>
      <c r="G107" s="254">
        <f>IF(VLOOKUP($G$8&amp;IF($C107&lt;10,"0","")&amp;$C107,kijkglazen!$X$4:$AJ$815,1)=$G$8&amp;IF($C107&lt;10,"0","")&amp;$C107,VLOOKUP($G$8&amp;IF($C107&lt;10,"0","")&amp;$C107,kijkglazen!$X$4:$AJ$815,5),0)</f>
        <v>0</v>
      </c>
      <c r="H107" s="254">
        <f>IF(VLOOKUP($G$8&amp;IF($C107&lt;10,"0","")&amp;$C107,kijkglazen!$X$4:$AJ$815,1)=$G$8&amp;IF($C107&lt;10,"0","")&amp;$C107,VLOOKUP($G$8&amp;IF($C107&lt;10,"0","")&amp;$C107,kijkglazen!$X$4:$AJ$815,6),0)</f>
        <v>0</v>
      </c>
      <c r="I107" s="254">
        <f>IF(VLOOKUP($G$8&amp;IF($C107&lt;10,"0","")&amp;$C107,kijkglazen!$X$4:$AJ$815,1)=$G$8&amp;IF($C107&lt;10,"0","")&amp;$C107,VLOOKUP($G$8&amp;IF($C107&lt;10,"0","")&amp;$C107,kijkglazen!$X$4:$AJ$815,7),0)</f>
        <v>0</v>
      </c>
      <c r="J107" s="254">
        <f t="shared" si="32"/>
        <v>0</v>
      </c>
      <c r="K107" s="39"/>
      <c r="L107" s="254">
        <f>IF(VLOOKUP($G$8&amp;IF($C107&lt;10,"0","")&amp;$C107,kijkglazen!$X$4:$AJ$815,1)=$G$8&amp;IF($C107&lt;10,"0","")&amp;$C107,VLOOKUP($G$8&amp;IF($C107&lt;10,"0","")&amp;$C107,kijkglazen!$X$4:$AJ$815,9),0)</f>
        <v>0</v>
      </c>
      <c r="M107" s="254">
        <f>IF(VLOOKUP($G$8&amp;IF($C107&lt;10,"0","")&amp;$C107,kijkglazen!$X$4:$AJ$815,1)=$G$8&amp;IF($C107&lt;10,"0","")&amp;$C107,VLOOKUP($G$8&amp;IF($C107&lt;10,"0","")&amp;$C107,kijkglazen!$X$4:$AJ$815,10),0)</f>
        <v>0</v>
      </c>
      <c r="N107" s="254">
        <f>IF(VLOOKUP($G$8&amp;IF($C107&lt;10,"0","")&amp;$C107,kijkglazen!$X$4:$AJ$815,1)=$G$8&amp;IF($C107&lt;10,"0","")&amp;$C107,VLOOKUP($G$8&amp;IF($C107&lt;10,"0","")&amp;$C107,kijkglazen!$X$4:$AJ$815,11),0)</f>
        <v>0</v>
      </c>
      <c r="O107" s="254">
        <f t="shared" si="33"/>
        <v>0</v>
      </c>
      <c r="P107" s="260">
        <f>IF(VLOOKUP($G$8&amp;IF($C107&lt;10,"0","")&amp;$C107,kijkglazen!$X$4:$AJ$815,1)=$G$8&amp;IF($C107&lt;10,"0","")&amp;$C107,VLOOKUP($G$8&amp;IF($C107&lt;10,"0","")&amp;$C107,kijkglazen!$X$4:$AJ$815,13),0)</f>
        <v>0</v>
      </c>
      <c r="Q107" s="78" t="s">
        <v>55</v>
      </c>
      <c r="R107" s="255">
        <f>IF(Q107="nee",0,(J107-O107)*(tab!$C$22*tab!$C$8+tab!$D$24))</f>
        <v>0</v>
      </c>
      <c r="S107" s="255">
        <f>IF(AND(J107=0,O107=0),0,(G107-L107)*tab!$E$32+(H107-M107)*tab!$F$32+(I107-N107)*tab!$G$32)</f>
        <v>0</v>
      </c>
      <c r="T107" s="255">
        <f t="shared" si="34"/>
        <v>0</v>
      </c>
      <c r="U107" s="78" t="s">
        <v>55</v>
      </c>
      <c r="V107" s="255">
        <f>IF(U107="nee",0,(J107-O107)*(tab!$C$46))</f>
        <v>0</v>
      </c>
      <c r="W107" s="255">
        <f>IF(U107="nee",0,IF(AND(J107=0,O107=0),0,(G107-L107)*tab!$G$46+(H107-M107)*tab!$H$46+(I107-N107)*tab!$I$46))</f>
        <v>0</v>
      </c>
      <c r="X107" s="255">
        <f t="shared" si="35"/>
        <v>0</v>
      </c>
      <c r="Y107" s="3"/>
      <c r="Z107" s="19"/>
    </row>
    <row r="108" spans="2:26" ht="12" customHeight="1" x14ac:dyDescent="0.2">
      <c r="B108" s="17"/>
      <c r="C108" s="1">
        <v>40</v>
      </c>
      <c r="D108" s="264" t="str">
        <f>IF(E108="","",VLOOKUP(E108,'SWV gegevens'!$F$2:$G$76,2))</f>
        <v/>
      </c>
      <c r="E108" s="254" t="str">
        <f>IF(VLOOKUP($G$8&amp;IF($C108&lt;10,"0","")&amp;$C108,kijkglazen!$X$4:$AJ$815,1)=$G$8&amp;IF($C108&lt;10,"0","")&amp;$C108,VLOOKUP($G$8&amp;IF($C108&lt;10,"0","")&amp;$C108,kijkglazen!$X$4:$AJ$815,4),"")</f>
        <v/>
      </c>
      <c r="F108" s="40"/>
      <c r="G108" s="254">
        <f>IF(VLOOKUP($G$8&amp;IF($C108&lt;10,"0","")&amp;$C108,kijkglazen!$X$4:$AJ$815,1)=$G$8&amp;IF($C108&lt;10,"0","")&amp;$C108,VLOOKUP($G$8&amp;IF($C108&lt;10,"0","")&amp;$C108,kijkglazen!$X$4:$AJ$815,5),0)</f>
        <v>0</v>
      </c>
      <c r="H108" s="254">
        <f>IF(VLOOKUP($G$8&amp;IF($C108&lt;10,"0","")&amp;$C108,kijkglazen!$X$4:$AJ$815,1)=$G$8&amp;IF($C108&lt;10,"0","")&amp;$C108,VLOOKUP($G$8&amp;IF($C108&lt;10,"0","")&amp;$C108,kijkglazen!$X$4:$AJ$815,6),0)</f>
        <v>0</v>
      </c>
      <c r="I108" s="254">
        <f>IF(VLOOKUP($G$8&amp;IF($C108&lt;10,"0","")&amp;$C108,kijkglazen!$X$4:$AJ$815,1)=$G$8&amp;IF($C108&lt;10,"0","")&amp;$C108,VLOOKUP($G$8&amp;IF($C108&lt;10,"0","")&amp;$C108,kijkglazen!$X$4:$AJ$815,7),0)</f>
        <v>0</v>
      </c>
      <c r="J108" s="254">
        <f t="shared" si="32"/>
        <v>0</v>
      </c>
      <c r="K108" s="39"/>
      <c r="L108" s="254">
        <f>IF(VLOOKUP($G$8&amp;IF($C108&lt;10,"0","")&amp;$C108,kijkglazen!$X$4:$AJ$815,1)=$G$8&amp;IF($C108&lt;10,"0","")&amp;$C108,VLOOKUP($G$8&amp;IF($C108&lt;10,"0","")&amp;$C108,kijkglazen!$X$4:$AJ$815,9),0)</f>
        <v>0</v>
      </c>
      <c r="M108" s="254">
        <f>IF(VLOOKUP($G$8&amp;IF($C108&lt;10,"0","")&amp;$C108,kijkglazen!$X$4:$AJ$815,1)=$G$8&amp;IF($C108&lt;10,"0","")&amp;$C108,VLOOKUP($G$8&amp;IF($C108&lt;10,"0","")&amp;$C108,kijkglazen!$X$4:$AJ$815,10),0)</f>
        <v>0</v>
      </c>
      <c r="N108" s="254">
        <f>IF(VLOOKUP($G$8&amp;IF($C108&lt;10,"0","")&amp;$C108,kijkglazen!$X$4:$AJ$815,1)=$G$8&amp;IF($C108&lt;10,"0","")&amp;$C108,VLOOKUP($G$8&amp;IF($C108&lt;10,"0","")&amp;$C108,kijkglazen!$X$4:$AJ$815,11),0)</f>
        <v>0</v>
      </c>
      <c r="O108" s="254">
        <f t="shared" si="33"/>
        <v>0</v>
      </c>
      <c r="P108" s="260">
        <f>IF(VLOOKUP($G$8&amp;IF($C108&lt;10,"0","")&amp;$C108,kijkglazen!$X$4:$AJ$815,1)=$G$8&amp;IF($C108&lt;10,"0","")&amp;$C108,VLOOKUP($G$8&amp;IF($C108&lt;10,"0","")&amp;$C108,kijkglazen!$X$4:$AJ$815,13),0)</f>
        <v>0</v>
      </c>
      <c r="Q108" s="78" t="s">
        <v>55</v>
      </c>
      <c r="R108" s="255">
        <f>IF(Q108="nee",0,(J108-O108)*(tab!$C$22*tab!$C$8+tab!$D$24))</f>
        <v>0</v>
      </c>
      <c r="S108" s="255">
        <f>IF(AND(J108=0,O108=0),0,(G108-L108)*tab!$E$32+(H108-M108)*tab!$F$32+(I108-N108)*tab!$G$32)</f>
        <v>0</v>
      </c>
      <c r="T108" s="255">
        <f t="shared" si="34"/>
        <v>0</v>
      </c>
      <c r="U108" s="78" t="s">
        <v>55</v>
      </c>
      <c r="V108" s="255">
        <f>IF(U108="nee",0,(J108-O108)*(tab!$C$46))</f>
        <v>0</v>
      </c>
      <c r="W108" s="255">
        <f>IF(U108="nee",0,IF(AND(J108=0,O108=0),0,(G108-L108)*tab!$G$46+(H108-M108)*tab!$H$46+(I108-N108)*tab!$I$46))</f>
        <v>0</v>
      </c>
      <c r="X108" s="255">
        <f t="shared" si="35"/>
        <v>0</v>
      </c>
      <c r="Y108" s="3"/>
      <c r="Z108" s="19"/>
    </row>
    <row r="109" spans="2:26" ht="12" customHeight="1" x14ac:dyDescent="0.2">
      <c r="B109" s="17"/>
      <c r="C109" s="1">
        <v>41</v>
      </c>
      <c r="D109" s="264" t="str">
        <f>IF(E109="","",VLOOKUP(E109,'SWV gegevens'!$F$2:$G$76,2))</f>
        <v/>
      </c>
      <c r="E109" s="254" t="str">
        <f>IF(VLOOKUP($G$8&amp;IF($C109&lt;10,"0","")&amp;$C109,kijkglazen!$X$4:$AJ$815,1)=$G$8&amp;IF($C109&lt;10,"0","")&amp;$C109,VLOOKUP($G$8&amp;IF($C109&lt;10,"0","")&amp;$C109,kijkglazen!$X$4:$AJ$815,4),"")</f>
        <v/>
      </c>
      <c r="F109" s="40"/>
      <c r="G109" s="254">
        <f>IF(VLOOKUP($G$8&amp;IF($C109&lt;10,"0","")&amp;$C109,kijkglazen!$X$4:$AJ$815,1)=$G$8&amp;IF($C109&lt;10,"0","")&amp;$C109,VLOOKUP($G$8&amp;IF($C109&lt;10,"0","")&amp;$C109,kijkglazen!$X$4:$AJ$815,5),0)</f>
        <v>0</v>
      </c>
      <c r="H109" s="254">
        <f>IF(VLOOKUP($G$8&amp;IF($C109&lt;10,"0","")&amp;$C109,kijkglazen!$X$4:$AJ$815,1)=$G$8&amp;IF($C109&lt;10,"0","")&amp;$C109,VLOOKUP($G$8&amp;IF($C109&lt;10,"0","")&amp;$C109,kijkglazen!$X$4:$AJ$815,6),0)</f>
        <v>0</v>
      </c>
      <c r="I109" s="254">
        <f>IF(VLOOKUP($G$8&amp;IF($C109&lt;10,"0","")&amp;$C109,kijkglazen!$X$4:$AJ$815,1)=$G$8&amp;IF($C109&lt;10,"0","")&amp;$C109,VLOOKUP($G$8&amp;IF($C109&lt;10,"0","")&amp;$C109,kijkglazen!$X$4:$AJ$815,7),0)</f>
        <v>0</v>
      </c>
      <c r="J109" s="254">
        <f t="shared" si="32"/>
        <v>0</v>
      </c>
      <c r="K109" s="39"/>
      <c r="L109" s="254">
        <f>IF(VLOOKUP($G$8&amp;IF($C109&lt;10,"0","")&amp;$C109,kijkglazen!$X$4:$AJ$815,1)=$G$8&amp;IF($C109&lt;10,"0","")&amp;$C109,VLOOKUP($G$8&amp;IF($C109&lt;10,"0","")&amp;$C109,kijkglazen!$X$4:$AJ$815,9),0)</f>
        <v>0</v>
      </c>
      <c r="M109" s="254">
        <f>IF(VLOOKUP($G$8&amp;IF($C109&lt;10,"0","")&amp;$C109,kijkglazen!$X$4:$AJ$815,1)=$G$8&amp;IF($C109&lt;10,"0","")&amp;$C109,VLOOKUP($G$8&amp;IF($C109&lt;10,"0","")&amp;$C109,kijkglazen!$X$4:$AJ$815,10),0)</f>
        <v>0</v>
      </c>
      <c r="N109" s="254">
        <f>IF(VLOOKUP($G$8&amp;IF($C109&lt;10,"0","")&amp;$C109,kijkglazen!$X$4:$AJ$815,1)=$G$8&amp;IF($C109&lt;10,"0","")&amp;$C109,VLOOKUP($G$8&amp;IF($C109&lt;10,"0","")&amp;$C109,kijkglazen!$X$4:$AJ$815,11),0)</f>
        <v>0</v>
      </c>
      <c r="O109" s="254">
        <f t="shared" si="33"/>
        <v>0</v>
      </c>
      <c r="P109" s="260">
        <f>IF(VLOOKUP($G$8&amp;IF($C109&lt;10,"0","")&amp;$C109,kijkglazen!$X$4:$AJ$815,1)=$G$8&amp;IF($C109&lt;10,"0","")&amp;$C109,VLOOKUP($G$8&amp;IF($C109&lt;10,"0","")&amp;$C109,kijkglazen!$X$4:$AJ$815,13),0)</f>
        <v>0</v>
      </c>
      <c r="Q109" s="78" t="s">
        <v>55</v>
      </c>
      <c r="R109" s="255">
        <f>IF(Q109="nee",0,(J109-O109)*(tab!$C$22*tab!$C$8+tab!$D$24))</f>
        <v>0</v>
      </c>
      <c r="S109" s="255">
        <f>IF(AND(J109=0,O109=0),0,(G109-L109)*tab!$E$32+(H109-M109)*tab!$F$32+(I109-N109)*tab!$G$32)</f>
        <v>0</v>
      </c>
      <c r="T109" s="255">
        <f t="shared" si="34"/>
        <v>0</v>
      </c>
      <c r="U109" s="78" t="s">
        <v>55</v>
      </c>
      <c r="V109" s="255">
        <f>IF(U109="nee",0,(J109-O109)*(tab!$C$46))</f>
        <v>0</v>
      </c>
      <c r="W109" s="255">
        <f>IF(U109="nee",0,IF(AND(J109=0,O109=0),0,(G109-L109)*tab!$G$46+(H109-M109)*tab!$H$46+(I109-N109)*tab!$I$46))</f>
        <v>0</v>
      </c>
      <c r="X109" s="255">
        <f t="shared" si="35"/>
        <v>0</v>
      </c>
      <c r="Y109" s="3"/>
      <c r="Z109" s="19"/>
    </row>
    <row r="110" spans="2:26" ht="12" customHeight="1" x14ac:dyDescent="0.2">
      <c r="B110" s="17"/>
      <c r="C110" s="1">
        <v>42</v>
      </c>
      <c r="D110" s="264" t="str">
        <f>IF(E110="","",VLOOKUP(E110,'SWV gegevens'!$F$2:$G$76,2))</f>
        <v/>
      </c>
      <c r="E110" s="254" t="str">
        <f>IF(VLOOKUP($G$8&amp;IF($C110&lt;10,"0","")&amp;$C110,kijkglazen!$X$4:$AJ$815,1)=$G$8&amp;IF($C110&lt;10,"0","")&amp;$C110,VLOOKUP($G$8&amp;IF($C110&lt;10,"0","")&amp;$C110,kijkglazen!$X$4:$AJ$815,4),"")</f>
        <v/>
      </c>
      <c r="F110" s="40"/>
      <c r="G110" s="254">
        <f>IF(VLOOKUP($G$8&amp;IF($C110&lt;10,"0","")&amp;$C110,kijkglazen!$X$4:$AJ$815,1)=$G$8&amp;IF($C110&lt;10,"0","")&amp;$C110,VLOOKUP($G$8&amp;IF($C110&lt;10,"0","")&amp;$C110,kijkglazen!$X$4:$AJ$815,5),0)</f>
        <v>0</v>
      </c>
      <c r="H110" s="254">
        <f>IF(VLOOKUP($G$8&amp;IF($C110&lt;10,"0","")&amp;$C110,kijkglazen!$X$4:$AJ$815,1)=$G$8&amp;IF($C110&lt;10,"0","")&amp;$C110,VLOOKUP($G$8&amp;IF($C110&lt;10,"0","")&amp;$C110,kijkglazen!$X$4:$AJ$815,6),0)</f>
        <v>0</v>
      </c>
      <c r="I110" s="254">
        <f>IF(VLOOKUP($G$8&amp;IF($C110&lt;10,"0","")&amp;$C110,kijkglazen!$X$4:$AJ$815,1)=$G$8&amp;IF($C110&lt;10,"0","")&amp;$C110,VLOOKUP($G$8&amp;IF($C110&lt;10,"0","")&amp;$C110,kijkglazen!$X$4:$AJ$815,7),0)</f>
        <v>0</v>
      </c>
      <c r="J110" s="254">
        <f t="shared" si="32"/>
        <v>0</v>
      </c>
      <c r="K110" s="39"/>
      <c r="L110" s="254">
        <f>IF(VLOOKUP($G$8&amp;IF($C110&lt;10,"0","")&amp;$C110,kijkglazen!$X$4:$AJ$815,1)=$G$8&amp;IF($C110&lt;10,"0","")&amp;$C110,VLOOKUP($G$8&amp;IF($C110&lt;10,"0","")&amp;$C110,kijkglazen!$X$4:$AJ$815,9),0)</f>
        <v>0</v>
      </c>
      <c r="M110" s="254">
        <f>IF(VLOOKUP($G$8&amp;IF($C110&lt;10,"0","")&amp;$C110,kijkglazen!$X$4:$AJ$815,1)=$G$8&amp;IF($C110&lt;10,"0","")&amp;$C110,VLOOKUP($G$8&amp;IF($C110&lt;10,"0","")&amp;$C110,kijkglazen!$X$4:$AJ$815,10),0)</f>
        <v>0</v>
      </c>
      <c r="N110" s="254">
        <f>IF(VLOOKUP($G$8&amp;IF($C110&lt;10,"0","")&amp;$C110,kijkglazen!$X$4:$AJ$815,1)=$G$8&amp;IF($C110&lt;10,"0","")&amp;$C110,VLOOKUP($G$8&amp;IF($C110&lt;10,"0","")&amp;$C110,kijkglazen!$X$4:$AJ$815,11),0)</f>
        <v>0</v>
      </c>
      <c r="O110" s="254">
        <f t="shared" si="33"/>
        <v>0</v>
      </c>
      <c r="P110" s="260">
        <f>IF(VLOOKUP($G$8&amp;IF($C110&lt;10,"0","")&amp;$C110,kijkglazen!$X$4:$AJ$815,1)=$G$8&amp;IF($C110&lt;10,"0","")&amp;$C110,VLOOKUP($G$8&amp;IF($C110&lt;10,"0","")&amp;$C110,kijkglazen!$X$4:$AJ$815,13),0)</f>
        <v>0</v>
      </c>
      <c r="Q110" s="78" t="s">
        <v>55</v>
      </c>
      <c r="R110" s="255">
        <f>IF(Q110="nee",0,(J110-O110)*(tab!$C$22*tab!$C$8+tab!$D$24))</f>
        <v>0</v>
      </c>
      <c r="S110" s="255">
        <f>IF(AND(J110=0,O110=0),0,(G110-L110)*tab!$E$32+(H110-M110)*tab!$F$32+(I110-N110)*tab!$G$32)</f>
        <v>0</v>
      </c>
      <c r="T110" s="255">
        <f t="shared" si="34"/>
        <v>0</v>
      </c>
      <c r="U110" s="78" t="s">
        <v>55</v>
      </c>
      <c r="V110" s="255">
        <f>IF(U110="nee",0,(J110-O110)*(tab!$C$46))</f>
        <v>0</v>
      </c>
      <c r="W110" s="255">
        <f>IF(U110="nee",0,IF(AND(J110=0,O110=0),0,(G110-L110)*tab!$G$46+(H110-M110)*tab!$H$46+(I110-N110)*tab!$I$46))</f>
        <v>0</v>
      </c>
      <c r="X110" s="255">
        <f t="shared" si="35"/>
        <v>0</v>
      </c>
      <c r="Y110" s="3"/>
      <c r="Z110" s="19"/>
    </row>
    <row r="111" spans="2:26" ht="12" customHeight="1" x14ac:dyDescent="0.2">
      <c r="B111" s="17"/>
      <c r="C111" s="1">
        <v>43</v>
      </c>
      <c r="D111" s="264" t="str">
        <f>IF(E111="","",VLOOKUP(E111,'SWV gegevens'!$F$2:$G$76,2))</f>
        <v/>
      </c>
      <c r="E111" s="254" t="str">
        <f>IF(VLOOKUP($G$8&amp;IF($C111&lt;10,"0","")&amp;$C111,kijkglazen!$X$4:$AJ$815,1)=$G$8&amp;IF($C111&lt;10,"0","")&amp;$C111,VLOOKUP($G$8&amp;IF($C111&lt;10,"0","")&amp;$C111,kijkglazen!$X$4:$AJ$815,4),"")</f>
        <v/>
      </c>
      <c r="F111" s="40"/>
      <c r="G111" s="254">
        <f>IF(VLOOKUP($G$8&amp;IF($C111&lt;10,"0","")&amp;$C111,kijkglazen!$X$4:$AJ$815,1)=$G$8&amp;IF($C111&lt;10,"0","")&amp;$C111,VLOOKUP($G$8&amp;IF($C111&lt;10,"0","")&amp;$C111,kijkglazen!$X$4:$AJ$815,5),0)</f>
        <v>0</v>
      </c>
      <c r="H111" s="254">
        <f>IF(VLOOKUP($G$8&amp;IF($C111&lt;10,"0","")&amp;$C111,kijkglazen!$X$4:$AJ$815,1)=$G$8&amp;IF($C111&lt;10,"0","")&amp;$C111,VLOOKUP($G$8&amp;IF($C111&lt;10,"0","")&amp;$C111,kijkglazen!$X$4:$AJ$815,6),0)</f>
        <v>0</v>
      </c>
      <c r="I111" s="254">
        <f>IF(VLOOKUP($G$8&amp;IF($C111&lt;10,"0","")&amp;$C111,kijkglazen!$X$4:$AJ$815,1)=$G$8&amp;IF($C111&lt;10,"0","")&amp;$C111,VLOOKUP($G$8&amp;IF($C111&lt;10,"0","")&amp;$C111,kijkglazen!$X$4:$AJ$815,7),0)</f>
        <v>0</v>
      </c>
      <c r="J111" s="254">
        <f t="shared" si="32"/>
        <v>0</v>
      </c>
      <c r="K111" s="39"/>
      <c r="L111" s="254">
        <f>IF(VLOOKUP($G$8&amp;IF($C111&lt;10,"0","")&amp;$C111,kijkglazen!$X$4:$AJ$815,1)=$G$8&amp;IF($C111&lt;10,"0","")&amp;$C111,VLOOKUP($G$8&amp;IF($C111&lt;10,"0","")&amp;$C111,kijkglazen!$X$4:$AJ$815,9),0)</f>
        <v>0</v>
      </c>
      <c r="M111" s="254">
        <f>IF(VLOOKUP($G$8&amp;IF($C111&lt;10,"0","")&amp;$C111,kijkglazen!$X$4:$AJ$815,1)=$G$8&amp;IF($C111&lt;10,"0","")&amp;$C111,VLOOKUP($G$8&amp;IF($C111&lt;10,"0","")&amp;$C111,kijkglazen!$X$4:$AJ$815,10),0)</f>
        <v>0</v>
      </c>
      <c r="N111" s="254">
        <f>IF(VLOOKUP($G$8&amp;IF($C111&lt;10,"0","")&amp;$C111,kijkglazen!$X$4:$AJ$815,1)=$G$8&amp;IF($C111&lt;10,"0","")&amp;$C111,VLOOKUP($G$8&amp;IF($C111&lt;10,"0","")&amp;$C111,kijkglazen!$X$4:$AJ$815,11),0)</f>
        <v>0</v>
      </c>
      <c r="O111" s="254">
        <f t="shared" si="33"/>
        <v>0</v>
      </c>
      <c r="P111" s="260">
        <f>IF(VLOOKUP($G$8&amp;IF($C111&lt;10,"0","")&amp;$C111,kijkglazen!$X$4:$AJ$815,1)=$G$8&amp;IF($C111&lt;10,"0","")&amp;$C111,VLOOKUP($G$8&amp;IF($C111&lt;10,"0","")&amp;$C111,kijkglazen!$X$4:$AJ$815,13),0)</f>
        <v>0</v>
      </c>
      <c r="Q111" s="78" t="s">
        <v>55</v>
      </c>
      <c r="R111" s="255">
        <f>IF(Q111="nee",0,(J111-O111)*(tab!$C$22*tab!$C$8+tab!$D$24))</f>
        <v>0</v>
      </c>
      <c r="S111" s="255">
        <f>IF(AND(J111=0,O111=0),0,(G111-L111)*tab!$E$32+(H111-M111)*tab!$F$32+(I111-N111)*tab!$G$32)</f>
        <v>0</v>
      </c>
      <c r="T111" s="255">
        <f t="shared" si="34"/>
        <v>0</v>
      </c>
      <c r="U111" s="78" t="s">
        <v>55</v>
      </c>
      <c r="V111" s="255">
        <f>IF(U111="nee",0,(J111-O111)*(tab!$C$46))</f>
        <v>0</v>
      </c>
      <c r="W111" s="255">
        <f>IF(U111="nee",0,IF(AND(J111=0,O111=0),0,(G111-L111)*tab!$G$46+(H111-M111)*tab!$H$46+(I111-N111)*tab!$I$46))</f>
        <v>0</v>
      </c>
      <c r="X111" s="255">
        <f t="shared" si="35"/>
        <v>0</v>
      </c>
      <c r="Y111" s="3"/>
      <c r="Z111" s="19"/>
    </row>
    <row r="112" spans="2:26" ht="12" customHeight="1" x14ac:dyDescent="0.2">
      <c r="B112" s="17"/>
      <c r="C112" s="1">
        <v>44</v>
      </c>
      <c r="D112" s="264" t="str">
        <f>IF(E112="","",VLOOKUP(E112,'SWV gegevens'!$F$2:$G$76,2))</f>
        <v/>
      </c>
      <c r="E112" s="254" t="str">
        <f>IF(VLOOKUP($G$8&amp;IF($C112&lt;10,"0","")&amp;$C112,kijkglazen!$X$4:$AJ$815,1)=$G$8&amp;IF($C112&lt;10,"0","")&amp;$C112,VLOOKUP($G$8&amp;IF($C112&lt;10,"0","")&amp;$C112,kijkglazen!$X$4:$AJ$815,4),"")</f>
        <v/>
      </c>
      <c r="F112" s="40"/>
      <c r="G112" s="254">
        <f>IF(VLOOKUP($G$8&amp;IF($C112&lt;10,"0","")&amp;$C112,kijkglazen!$X$4:$AJ$815,1)=$G$8&amp;IF($C112&lt;10,"0","")&amp;$C112,VLOOKUP($G$8&amp;IF($C112&lt;10,"0","")&amp;$C112,kijkglazen!$X$4:$AJ$815,5),0)</f>
        <v>0</v>
      </c>
      <c r="H112" s="254">
        <f>IF(VLOOKUP($G$8&amp;IF($C112&lt;10,"0","")&amp;$C112,kijkglazen!$X$4:$AJ$815,1)=$G$8&amp;IF($C112&lt;10,"0","")&amp;$C112,VLOOKUP($G$8&amp;IF($C112&lt;10,"0","")&amp;$C112,kijkglazen!$X$4:$AJ$815,6),0)</f>
        <v>0</v>
      </c>
      <c r="I112" s="254">
        <f>IF(VLOOKUP($G$8&amp;IF($C112&lt;10,"0","")&amp;$C112,kijkglazen!$X$4:$AJ$815,1)=$G$8&amp;IF($C112&lt;10,"0","")&amp;$C112,VLOOKUP($G$8&amp;IF($C112&lt;10,"0","")&amp;$C112,kijkglazen!$X$4:$AJ$815,7),0)</f>
        <v>0</v>
      </c>
      <c r="J112" s="254">
        <f t="shared" si="32"/>
        <v>0</v>
      </c>
      <c r="K112" s="39"/>
      <c r="L112" s="254">
        <f>IF(VLOOKUP($G$8&amp;IF($C112&lt;10,"0","")&amp;$C112,kijkglazen!$X$4:$AJ$815,1)=$G$8&amp;IF($C112&lt;10,"0","")&amp;$C112,VLOOKUP($G$8&amp;IF($C112&lt;10,"0","")&amp;$C112,kijkglazen!$X$4:$AJ$815,9),0)</f>
        <v>0</v>
      </c>
      <c r="M112" s="254">
        <f>IF(VLOOKUP($G$8&amp;IF($C112&lt;10,"0","")&amp;$C112,kijkglazen!$X$4:$AJ$815,1)=$G$8&amp;IF($C112&lt;10,"0","")&amp;$C112,VLOOKUP($G$8&amp;IF($C112&lt;10,"0","")&amp;$C112,kijkglazen!$X$4:$AJ$815,10),0)</f>
        <v>0</v>
      </c>
      <c r="N112" s="254">
        <f>IF(VLOOKUP($G$8&amp;IF($C112&lt;10,"0","")&amp;$C112,kijkglazen!$X$4:$AJ$815,1)=$G$8&amp;IF($C112&lt;10,"0","")&amp;$C112,VLOOKUP($G$8&amp;IF($C112&lt;10,"0","")&amp;$C112,kijkglazen!$X$4:$AJ$815,11),0)</f>
        <v>0</v>
      </c>
      <c r="O112" s="254">
        <f t="shared" si="33"/>
        <v>0</v>
      </c>
      <c r="P112" s="260">
        <f>IF(VLOOKUP($G$8&amp;IF($C112&lt;10,"0","")&amp;$C112,kijkglazen!$X$4:$AJ$815,1)=$G$8&amp;IF($C112&lt;10,"0","")&amp;$C112,VLOOKUP($G$8&amp;IF($C112&lt;10,"0","")&amp;$C112,kijkglazen!$X$4:$AJ$815,13),0)</f>
        <v>0</v>
      </c>
      <c r="Q112" s="78" t="s">
        <v>55</v>
      </c>
      <c r="R112" s="255">
        <f>IF(Q112="nee",0,(J112-O112)*(tab!$C$22*tab!$C$8+tab!$D$24))</f>
        <v>0</v>
      </c>
      <c r="S112" s="255">
        <f>IF(AND(J112=0,O112=0),0,(G112-L112)*tab!$E$32+(H112-M112)*tab!$F$32+(I112-N112)*tab!$G$32)</f>
        <v>0</v>
      </c>
      <c r="T112" s="255">
        <f t="shared" si="34"/>
        <v>0</v>
      </c>
      <c r="U112" s="78" t="s">
        <v>55</v>
      </c>
      <c r="V112" s="255">
        <f>IF(U112="nee",0,(J112-O112)*(tab!$C$46))</f>
        <v>0</v>
      </c>
      <c r="W112" s="255">
        <f>IF(U112="nee",0,IF(AND(J112=0,O112=0),0,(G112-L112)*tab!$G$46+(H112-M112)*tab!$H$46+(I112-N112)*tab!$I$46))</f>
        <v>0</v>
      </c>
      <c r="X112" s="255">
        <f t="shared" si="35"/>
        <v>0</v>
      </c>
      <c r="Y112" s="3"/>
      <c r="Z112" s="19"/>
    </row>
    <row r="113" spans="2:26" ht="12" customHeight="1" x14ac:dyDescent="0.2">
      <c r="B113" s="17"/>
      <c r="C113" s="1">
        <v>45</v>
      </c>
      <c r="D113" s="264" t="str">
        <f>IF(E113="","",VLOOKUP(E113,'SWV gegevens'!$F$2:$G$76,2))</f>
        <v/>
      </c>
      <c r="E113" s="254" t="str">
        <f>IF(VLOOKUP($G$8&amp;IF($C113&lt;10,"0","")&amp;$C113,kijkglazen!$X$4:$AJ$815,1)=$G$8&amp;IF($C113&lt;10,"0","")&amp;$C113,VLOOKUP($G$8&amp;IF($C113&lt;10,"0","")&amp;$C113,kijkglazen!$X$4:$AJ$815,4),"")</f>
        <v/>
      </c>
      <c r="F113" s="40"/>
      <c r="G113" s="254">
        <f>IF(VLOOKUP($G$8&amp;IF($C113&lt;10,"0","")&amp;$C113,kijkglazen!$X$4:$AJ$815,1)=$G$8&amp;IF($C113&lt;10,"0","")&amp;$C113,VLOOKUP($G$8&amp;IF($C113&lt;10,"0","")&amp;$C113,kijkglazen!$X$4:$AJ$815,5),0)</f>
        <v>0</v>
      </c>
      <c r="H113" s="254">
        <f>IF(VLOOKUP($G$8&amp;IF($C113&lt;10,"0","")&amp;$C113,kijkglazen!$X$4:$AJ$815,1)=$G$8&amp;IF($C113&lt;10,"0","")&amp;$C113,VLOOKUP($G$8&amp;IF($C113&lt;10,"0","")&amp;$C113,kijkglazen!$X$4:$AJ$815,6),0)</f>
        <v>0</v>
      </c>
      <c r="I113" s="254">
        <f>IF(VLOOKUP($G$8&amp;IF($C113&lt;10,"0","")&amp;$C113,kijkglazen!$X$4:$AJ$815,1)=$G$8&amp;IF($C113&lt;10,"0","")&amp;$C113,VLOOKUP($G$8&amp;IF($C113&lt;10,"0","")&amp;$C113,kijkglazen!$X$4:$AJ$815,7),0)</f>
        <v>0</v>
      </c>
      <c r="J113" s="254">
        <f t="shared" si="32"/>
        <v>0</v>
      </c>
      <c r="K113" s="39"/>
      <c r="L113" s="254">
        <f>IF(VLOOKUP($G$8&amp;IF($C113&lt;10,"0","")&amp;$C113,kijkglazen!$X$4:$AJ$815,1)=$G$8&amp;IF($C113&lt;10,"0","")&amp;$C113,VLOOKUP($G$8&amp;IF($C113&lt;10,"0","")&amp;$C113,kijkglazen!$X$4:$AJ$815,9),0)</f>
        <v>0</v>
      </c>
      <c r="M113" s="254">
        <f>IF(VLOOKUP($G$8&amp;IF($C113&lt;10,"0","")&amp;$C113,kijkglazen!$X$4:$AJ$815,1)=$G$8&amp;IF($C113&lt;10,"0","")&amp;$C113,VLOOKUP($G$8&amp;IF($C113&lt;10,"0","")&amp;$C113,kijkglazen!$X$4:$AJ$815,10),0)</f>
        <v>0</v>
      </c>
      <c r="N113" s="254">
        <f>IF(VLOOKUP($G$8&amp;IF($C113&lt;10,"0","")&amp;$C113,kijkglazen!$X$4:$AJ$815,1)=$G$8&amp;IF($C113&lt;10,"0","")&amp;$C113,VLOOKUP($G$8&amp;IF($C113&lt;10,"0","")&amp;$C113,kijkglazen!$X$4:$AJ$815,11),0)</f>
        <v>0</v>
      </c>
      <c r="O113" s="254">
        <f t="shared" si="33"/>
        <v>0</v>
      </c>
      <c r="P113" s="260">
        <f>IF(VLOOKUP($G$8&amp;IF($C113&lt;10,"0","")&amp;$C113,kijkglazen!$X$4:$AJ$815,1)=$G$8&amp;IF($C113&lt;10,"0","")&amp;$C113,VLOOKUP($G$8&amp;IF($C113&lt;10,"0","")&amp;$C113,kijkglazen!$X$4:$AJ$815,13),0)</f>
        <v>0</v>
      </c>
      <c r="Q113" s="78" t="s">
        <v>55</v>
      </c>
      <c r="R113" s="255">
        <f>IF(Q113="nee",0,(J113-O113)*(tab!$C$22*tab!$C$8+tab!$D$24))</f>
        <v>0</v>
      </c>
      <c r="S113" s="255">
        <f>IF(AND(J113=0,O113=0),0,(G113-L113)*tab!$E$32+(H113-M113)*tab!$F$32+(I113-N113)*tab!$G$32)</f>
        <v>0</v>
      </c>
      <c r="T113" s="255">
        <f t="shared" si="34"/>
        <v>0</v>
      </c>
      <c r="U113" s="78" t="s">
        <v>55</v>
      </c>
      <c r="V113" s="255">
        <f>IF(U113="nee",0,(J113-O113)*(tab!$C$46))</f>
        <v>0</v>
      </c>
      <c r="W113" s="255">
        <f>IF(U113="nee",0,IF(AND(J113=0,O113=0),0,(G113-L113)*tab!$G$46+(H113-M113)*tab!$H$46+(I113-N113)*tab!$I$46))</f>
        <v>0</v>
      </c>
      <c r="X113" s="255">
        <f t="shared" si="35"/>
        <v>0</v>
      </c>
      <c r="Y113" s="3"/>
      <c r="Z113" s="19"/>
    </row>
    <row r="114" spans="2:26" s="82" customFormat="1" ht="12" customHeight="1" x14ac:dyDescent="0.2">
      <c r="B114" s="67"/>
      <c r="C114" s="61"/>
      <c r="D114" s="64"/>
      <c r="E114" s="64"/>
      <c r="F114" s="89"/>
      <c r="G114" s="90">
        <f>SUM(G69:G113)</f>
        <v>4</v>
      </c>
      <c r="H114" s="90">
        <f>SUM(H69:H113)</f>
        <v>0</v>
      </c>
      <c r="I114" s="90">
        <f>SUM(I69:I113)</f>
        <v>0</v>
      </c>
      <c r="J114" s="90">
        <f>SUM(G114:I114)</f>
        <v>4</v>
      </c>
      <c r="K114" s="91"/>
      <c r="L114" s="90">
        <f>SUM(L69:L113)</f>
        <v>0</v>
      </c>
      <c r="M114" s="90">
        <f>SUM(M69:M113)</f>
        <v>0</v>
      </c>
      <c r="N114" s="90">
        <f>SUM(N69:N113)</f>
        <v>0</v>
      </c>
      <c r="O114" s="90">
        <f>SUM(L114:N114)</f>
        <v>0</v>
      </c>
      <c r="P114" s="91"/>
      <c r="Q114" s="91"/>
      <c r="R114" s="224"/>
      <c r="S114" s="224"/>
      <c r="T114" s="225">
        <f>SUM(T69:T113)</f>
        <v>56104.446027999998</v>
      </c>
      <c r="U114" s="91"/>
      <c r="V114" s="224"/>
      <c r="W114" s="224"/>
      <c r="X114" s="225">
        <f>SUM(X69:X113)</f>
        <v>7010.7200000000012</v>
      </c>
      <c r="Y114" s="64"/>
      <c r="Z114" s="65"/>
    </row>
    <row r="115" spans="2:26" ht="12" customHeight="1" x14ac:dyDescent="0.2">
      <c r="B115" s="17"/>
      <c r="C115" s="1"/>
      <c r="D115" s="35"/>
      <c r="E115" s="35"/>
      <c r="F115" s="41"/>
      <c r="G115" s="81"/>
      <c r="H115" s="81"/>
      <c r="I115" s="81"/>
      <c r="J115" s="43"/>
      <c r="K115" s="43"/>
      <c r="L115" s="81"/>
      <c r="M115" s="81"/>
      <c r="N115" s="81"/>
      <c r="O115" s="43"/>
      <c r="P115" s="43"/>
      <c r="Q115" s="43"/>
      <c r="R115" s="223"/>
      <c r="S115" s="223"/>
      <c r="T115" s="223"/>
      <c r="U115" s="43"/>
      <c r="V115" s="223"/>
      <c r="W115" s="223"/>
      <c r="X115" s="223"/>
      <c r="Y115" s="3"/>
      <c r="Z115" s="19"/>
    </row>
    <row r="116" spans="2:26" ht="12" customHeight="1" x14ac:dyDescent="0.2">
      <c r="B116" s="17"/>
      <c r="C116" s="1"/>
      <c r="D116" s="35" t="s">
        <v>72</v>
      </c>
      <c r="E116" s="35"/>
      <c r="F116" s="41"/>
      <c r="G116" s="42">
        <f>+G39+G64+G114</f>
        <v>19</v>
      </c>
      <c r="H116" s="42">
        <f>+H39+H64+H114</f>
        <v>0</v>
      </c>
      <c r="I116" s="42">
        <f>+I39+I64+I114</f>
        <v>0</v>
      </c>
      <c r="J116" s="42">
        <f>+J39+J64+J114</f>
        <v>19</v>
      </c>
      <c r="K116" s="43"/>
      <c r="L116" s="42">
        <f>+L39+L64+L114</f>
        <v>7</v>
      </c>
      <c r="M116" s="42">
        <f>+M39+M64+M114</f>
        <v>0</v>
      </c>
      <c r="N116" s="42">
        <f>+N39+N64+N114</f>
        <v>0</v>
      </c>
      <c r="O116" s="42">
        <f>+O39+O64+O114</f>
        <v>7</v>
      </c>
      <c r="P116" s="43"/>
      <c r="Q116" s="43"/>
      <c r="R116" s="223"/>
      <c r="S116" s="223"/>
      <c r="T116" s="223"/>
      <c r="U116" s="43"/>
      <c r="V116" s="223"/>
      <c r="W116" s="223"/>
      <c r="X116" s="223"/>
      <c r="Y116" s="3"/>
      <c r="Z116" s="19"/>
    </row>
    <row r="117" spans="2:26" ht="12" customHeight="1" x14ac:dyDescent="0.2">
      <c r="B117" s="17"/>
      <c r="C117" s="1"/>
      <c r="D117" s="35"/>
      <c r="E117" s="35"/>
      <c r="F117" s="41"/>
      <c r="G117" s="81"/>
      <c r="H117" s="81"/>
      <c r="I117" s="81"/>
      <c r="J117" s="43"/>
      <c r="K117" s="43"/>
      <c r="L117" s="81"/>
      <c r="M117" s="81"/>
      <c r="N117" s="81"/>
      <c r="O117" s="43"/>
      <c r="P117" s="43"/>
      <c r="Q117" s="43"/>
      <c r="R117" s="223"/>
      <c r="S117" s="223"/>
      <c r="T117" s="223"/>
      <c r="U117" s="43"/>
      <c r="V117" s="223"/>
      <c r="W117" s="223"/>
      <c r="X117" s="223"/>
      <c r="Y117" s="3"/>
      <c r="Z117" s="19"/>
    </row>
    <row r="118" spans="2:26" ht="12" customHeight="1" x14ac:dyDescent="0.2">
      <c r="B118" s="17"/>
      <c r="C118" s="1"/>
      <c r="D118" s="3" t="s">
        <v>65</v>
      </c>
      <c r="E118" s="3"/>
      <c r="F118" s="71"/>
      <c r="G118" s="166"/>
      <c r="H118" s="166"/>
      <c r="I118" s="166"/>
      <c r="J118" s="167"/>
      <c r="K118" s="167"/>
      <c r="L118" s="166"/>
      <c r="M118" s="166"/>
      <c r="N118" s="166"/>
      <c r="O118" s="167"/>
      <c r="P118" s="167"/>
      <c r="Q118" s="69"/>
      <c r="R118" s="213"/>
      <c r="S118" s="213"/>
      <c r="T118" s="218">
        <f>+T39</f>
        <v>38117.232768000002</v>
      </c>
      <c r="U118" s="175"/>
      <c r="V118" s="231"/>
      <c r="W118" s="231"/>
      <c r="X118" s="232">
        <f>+X39</f>
        <v>4025.07</v>
      </c>
      <c r="Y118" s="38"/>
      <c r="Z118" s="19"/>
    </row>
    <row r="119" spans="2:26" ht="12" customHeight="1" x14ac:dyDescent="0.2">
      <c r="B119" s="17"/>
      <c r="C119" s="1"/>
      <c r="D119" s="3" t="s">
        <v>69</v>
      </c>
      <c r="E119" s="3"/>
      <c r="F119" s="71"/>
      <c r="G119" s="166"/>
      <c r="H119" s="166"/>
      <c r="I119" s="166"/>
      <c r="J119" s="167"/>
      <c r="K119" s="167"/>
      <c r="L119" s="166"/>
      <c r="M119" s="166"/>
      <c r="N119" s="166"/>
      <c r="O119" s="167"/>
      <c r="P119" s="167"/>
      <c r="Q119" s="69"/>
      <c r="R119" s="213"/>
      <c r="S119" s="213"/>
      <c r="T119" s="218">
        <f>+T64</f>
        <v>75806.778382999983</v>
      </c>
      <c r="U119" s="175"/>
      <c r="V119" s="231"/>
      <c r="W119" s="231"/>
      <c r="X119" s="232">
        <f>+X64</f>
        <v>9405.41</v>
      </c>
      <c r="Y119" s="38"/>
      <c r="Z119" s="19"/>
    </row>
    <row r="120" spans="2:26" ht="12" customHeight="1" x14ac:dyDescent="0.2">
      <c r="B120" s="17"/>
      <c r="C120" s="1"/>
      <c r="D120" s="3" t="s">
        <v>66</v>
      </c>
      <c r="E120" s="3"/>
      <c r="F120" s="71"/>
      <c r="G120" s="166"/>
      <c r="H120" s="166"/>
      <c r="I120" s="166"/>
      <c r="J120" s="167"/>
      <c r="K120" s="167"/>
      <c r="L120" s="166"/>
      <c r="M120" s="166"/>
      <c r="N120" s="166"/>
      <c r="O120" s="167"/>
      <c r="P120" s="167"/>
      <c r="Q120" s="69"/>
      <c r="R120" s="213"/>
      <c r="S120" s="213"/>
      <c r="T120" s="218">
        <f t="shared" ref="T120" si="36">+T114</f>
        <v>56104.446027999998</v>
      </c>
      <c r="U120" s="175"/>
      <c r="V120" s="231"/>
      <c r="W120" s="231"/>
      <c r="X120" s="232">
        <f>+X114</f>
        <v>7010.7200000000012</v>
      </c>
      <c r="Y120" s="38"/>
      <c r="Z120" s="19"/>
    </row>
    <row r="121" spans="2:26" ht="12" customHeight="1" x14ac:dyDescent="0.2">
      <c r="B121" s="17"/>
      <c r="C121" s="1"/>
      <c r="D121" s="70" t="s">
        <v>70</v>
      </c>
      <c r="E121" s="70"/>
      <c r="F121" s="168"/>
      <c r="G121" s="169"/>
      <c r="H121" s="169"/>
      <c r="I121" s="169"/>
      <c r="J121" s="170"/>
      <c r="K121" s="170"/>
      <c r="L121" s="169"/>
      <c r="M121" s="169"/>
      <c r="N121" s="169"/>
      <c r="O121" s="170"/>
      <c r="P121" s="170"/>
      <c r="Q121" s="170"/>
      <c r="R121" s="226"/>
      <c r="S121" s="226"/>
      <c r="T121" s="227">
        <f>SUM(T118:T120)</f>
        <v>170028.45717899999</v>
      </c>
      <c r="U121" s="170"/>
      <c r="V121" s="226"/>
      <c r="W121" s="226"/>
      <c r="X121" s="227">
        <f>SUM(X118:X120)</f>
        <v>20441.2</v>
      </c>
      <c r="Y121" s="3"/>
      <c r="Z121" s="19"/>
    </row>
    <row r="122" spans="2:26" ht="12" customHeight="1" x14ac:dyDescent="0.2">
      <c r="B122" s="17"/>
      <c r="C122" s="1"/>
      <c r="D122" s="35"/>
      <c r="E122" s="35"/>
      <c r="F122" s="41"/>
      <c r="G122" s="81"/>
      <c r="H122" s="81"/>
      <c r="I122" s="81"/>
      <c r="J122" s="43"/>
      <c r="K122" s="43"/>
      <c r="L122" s="81"/>
      <c r="M122" s="81"/>
      <c r="N122" s="81"/>
      <c r="O122" s="43"/>
      <c r="P122" s="43"/>
      <c r="Q122" s="43"/>
      <c r="R122" s="223"/>
      <c r="S122" s="223"/>
      <c r="T122" s="223"/>
      <c r="U122" s="43"/>
      <c r="V122" s="223"/>
      <c r="W122" s="223"/>
      <c r="X122" s="223"/>
      <c r="Y122" s="3"/>
      <c r="Z122" s="19"/>
    </row>
    <row r="123" spans="2:26" ht="12" customHeight="1" x14ac:dyDescent="0.2">
      <c r="B123" s="17"/>
      <c r="C123" s="56"/>
      <c r="D123" s="60"/>
      <c r="E123" s="60"/>
      <c r="F123" s="83"/>
      <c r="G123" s="84"/>
      <c r="H123" s="84"/>
      <c r="I123" s="84"/>
      <c r="J123" s="85"/>
      <c r="K123" s="85"/>
      <c r="L123" s="84"/>
      <c r="M123" s="84"/>
      <c r="N123" s="84"/>
      <c r="O123" s="85"/>
      <c r="P123" s="85"/>
      <c r="Q123" s="85"/>
      <c r="R123" s="228"/>
      <c r="S123" s="228"/>
      <c r="T123" s="228"/>
      <c r="U123" s="85"/>
      <c r="V123" s="228"/>
      <c r="W123" s="228"/>
      <c r="X123" s="228"/>
      <c r="Y123" s="18"/>
      <c r="Z123" s="19"/>
    </row>
    <row r="124" spans="2:26" ht="12" customHeight="1" x14ac:dyDescent="0.25">
      <c r="B124" s="45"/>
      <c r="C124" s="57"/>
      <c r="D124" s="46"/>
      <c r="E124" s="46"/>
      <c r="F124" s="46"/>
      <c r="G124" s="47"/>
      <c r="H124" s="47"/>
      <c r="I124" s="47"/>
      <c r="J124" s="47"/>
      <c r="K124" s="47"/>
      <c r="L124" s="47"/>
      <c r="M124" s="47"/>
      <c r="N124" s="47"/>
      <c r="O124" s="47"/>
      <c r="P124" s="253"/>
      <c r="Q124" s="47"/>
      <c r="R124" s="229"/>
      <c r="S124" s="229"/>
      <c r="T124" s="229"/>
      <c r="U124" s="47"/>
      <c r="V124" s="229"/>
      <c r="W124" s="229"/>
      <c r="X124" s="229"/>
      <c r="Y124" s="48"/>
      <c r="Z124" s="49"/>
    </row>
  </sheetData>
  <sheetProtection algorithmName="SHA-512" hashValue="B4mjz/b9i4h7cnRwOXnnwXk1xJ2coNNt41VBFBqhhWz0pr2DoxB2wNC4LJ4dKR/ALVuRoUODkomNhFS8l2aH7g==" saltValue="ud5cJmg2p9pFyOyP8RjAnA==" spinCount="100000" sheet="1" objects="1" scenarios="1"/>
  <dataValidations count="1">
    <dataValidation type="list" allowBlank="1" showInputMessage="1" showErrorMessage="1" sqref="Q44:Q63 Q69:Q113 Q19:Q38 U19:U38 U44:U63 U69:U113">
      <formula1>"ja,nee"</formula1>
    </dataValidation>
  </dataValidations>
  <pageMargins left="0.7" right="0.7" top="0.75" bottom="0.75" header="0.3" footer="0.3"/>
  <pageSetup paperSize="9" scale="40"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48" r:id="rId4" name="Drop Down 16">
              <controlPr locked="0" defaultSize="0" autoLine="0" autoPict="0">
                <anchor moveWithCells="1">
                  <from>
                    <xdr:col>5</xdr:col>
                    <xdr:colOff>0</xdr:colOff>
                    <xdr:row>6</xdr:row>
                    <xdr:rowOff>142875</xdr:rowOff>
                  </from>
                  <to>
                    <xdr:col>7</xdr:col>
                    <xdr:colOff>304800</xdr:colOff>
                    <xdr:row>8</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27"/>
  <sheetViews>
    <sheetView zoomScale="85" zoomScaleNormal="85" workbookViewId="0">
      <selection activeCell="B26" sqref="B26"/>
    </sheetView>
  </sheetViews>
  <sheetFormatPr defaultColWidth="9.140625" defaultRowHeight="12.75" x14ac:dyDescent="0.2"/>
  <cols>
    <col min="1" max="1" width="4" style="100" customWidth="1"/>
    <col min="2" max="2" width="42.85546875" style="100" customWidth="1"/>
    <col min="3" max="9" width="16.85546875" style="100" customWidth="1"/>
    <col min="10" max="12" width="14.85546875" style="100" customWidth="1"/>
    <col min="13" max="13" width="14.140625" style="100" customWidth="1"/>
    <col min="14" max="16384" width="9.140625" style="100"/>
  </cols>
  <sheetData>
    <row r="2" spans="2:13" s="4" customFormat="1" x14ac:dyDescent="0.2">
      <c r="B2" s="4" t="s">
        <v>32</v>
      </c>
      <c r="C2" s="97" t="s">
        <v>33</v>
      </c>
      <c r="D2" s="97" t="s">
        <v>34</v>
      </c>
      <c r="E2" s="97" t="s">
        <v>35</v>
      </c>
      <c r="F2" s="97" t="s">
        <v>36</v>
      </c>
      <c r="G2" s="97" t="s">
        <v>37</v>
      </c>
      <c r="H2" s="97" t="s">
        <v>46</v>
      </c>
      <c r="I2" s="97" t="s">
        <v>73</v>
      </c>
      <c r="J2" s="97" t="s">
        <v>74</v>
      </c>
      <c r="K2" s="97" t="s">
        <v>94</v>
      </c>
    </row>
    <row r="3" spans="2:13" s="4" customFormat="1" x14ac:dyDescent="0.2">
      <c r="B3" s="4" t="s">
        <v>38</v>
      </c>
      <c r="C3" s="98">
        <v>41913</v>
      </c>
      <c r="D3" s="98">
        <v>42278</v>
      </c>
      <c r="E3" s="98">
        <v>42644</v>
      </c>
      <c r="F3" s="98">
        <v>43009</v>
      </c>
      <c r="G3" s="98">
        <v>43374</v>
      </c>
      <c r="H3" s="98">
        <v>43739</v>
      </c>
      <c r="I3" s="98">
        <v>44105</v>
      </c>
      <c r="J3" s="98">
        <v>44470</v>
      </c>
      <c r="K3" s="98">
        <v>44835</v>
      </c>
    </row>
    <row r="4" spans="2:13" s="4" customFormat="1" x14ac:dyDescent="0.2">
      <c r="B4" s="4" t="s">
        <v>39</v>
      </c>
      <c r="C4" s="4">
        <v>2015</v>
      </c>
      <c r="D4" s="4">
        <v>2016</v>
      </c>
      <c r="E4" s="4">
        <v>2017</v>
      </c>
      <c r="F4" s="4">
        <v>2018</v>
      </c>
      <c r="G4" s="4">
        <v>2019</v>
      </c>
      <c r="H4" s="4">
        <v>2020</v>
      </c>
      <c r="I4" s="4">
        <v>2021</v>
      </c>
      <c r="J4" s="4">
        <v>2022</v>
      </c>
      <c r="K4" s="4">
        <v>2023</v>
      </c>
    </row>
    <row r="5" spans="2:13" s="4" customFormat="1" x14ac:dyDescent="0.2">
      <c r="B5" s="4" t="s">
        <v>52</v>
      </c>
      <c r="C5" s="98">
        <v>42036</v>
      </c>
      <c r="D5" s="98">
        <v>42401</v>
      </c>
      <c r="E5" s="98">
        <v>42767</v>
      </c>
      <c r="F5" s="98">
        <v>43132</v>
      </c>
      <c r="G5" s="98">
        <v>43497</v>
      </c>
      <c r="H5" s="98">
        <v>43862</v>
      </c>
      <c r="I5" s="98">
        <v>44228</v>
      </c>
      <c r="J5" s="98">
        <v>44593</v>
      </c>
      <c r="K5" s="98">
        <v>44958</v>
      </c>
    </row>
    <row r="7" spans="2:13" x14ac:dyDescent="0.2">
      <c r="B7" s="99" t="s">
        <v>40</v>
      </c>
    </row>
    <row r="8" spans="2:13" x14ac:dyDescent="0.2">
      <c r="B8" s="100" t="s">
        <v>41</v>
      </c>
      <c r="C8" s="187">
        <v>61889.29</v>
      </c>
    </row>
    <row r="9" spans="2:13" x14ac:dyDescent="0.2">
      <c r="B9" s="100" t="s">
        <v>92</v>
      </c>
      <c r="C9" s="187">
        <v>36902.89</v>
      </c>
      <c r="E9" s="158"/>
      <c r="F9" s="50"/>
      <c r="G9" s="50"/>
      <c r="H9" s="50"/>
      <c r="I9" s="50"/>
    </row>
    <row r="10" spans="2:13" ht="13.9" customHeight="1" x14ac:dyDescent="0.2">
      <c r="B10" s="100" t="s">
        <v>42</v>
      </c>
      <c r="C10" s="187">
        <v>21476.63</v>
      </c>
      <c r="F10" s="189"/>
    </row>
    <row r="11" spans="2:13" x14ac:dyDescent="0.2">
      <c r="B11" s="100" t="s">
        <v>43</v>
      </c>
      <c r="C11" s="187">
        <v>972.86</v>
      </c>
    </row>
    <row r="12" spans="2:13" x14ac:dyDescent="0.2">
      <c r="B12" s="101" t="s">
        <v>44</v>
      </c>
      <c r="C12" s="187">
        <v>438.91</v>
      </c>
    </row>
    <row r="13" spans="2:13" x14ac:dyDescent="0.2">
      <c r="B13" s="100" t="s">
        <v>45</v>
      </c>
      <c r="C13" s="188">
        <v>41.54</v>
      </c>
    </row>
    <row r="15" spans="2:13" x14ac:dyDescent="0.2">
      <c r="B15" s="102" t="s">
        <v>77</v>
      </c>
      <c r="C15" s="103"/>
      <c r="D15" s="103"/>
      <c r="E15" s="103"/>
      <c r="F15" s="103"/>
      <c r="G15" s="103"/>
      <c r="H15" s="103"/>
      <c r="I15" s="103"/>
      <c r="J15" s="103"/>
      <c r="K15" s="103"/>
      <c r="L15" s="103"/>
      <c r="M15" s="103"/>
    </row>
    <row r="16" spans="2:13" x14ac:dyDescent="0.2">
      <c r="B16" s="102" t="s">
        <v>9</v>
      </c>
      <c r="C16" s="103"/>
      <c r="D16" s="103"/>
      <c r="E16" s="103"/>
      <c r="F16" s="103"/>
      <c r="G16" s="103"/>
      <c r="H16" s="103"/>
      <c r="I16" s="103"/>
      <c r="J16" s="103"/>
      <c r="K16" s="103"/>
      <c r="L16" s="103"/>
      <c r="M16" s="103"/>
    </row>
    <row r="17" spans="2:15" x14ac:dyDescent="0.2">
      <c r="B17" s="104"/>
      <c r="C17" s="105" t="s">
        <v>10</v>
      </c>
      <c r="D17" s="106"/>
      <c r="E17" s="107" t="s">
        <v>11</v>
      </c>
      <c r="F17" s="105"/>
      <c r="G17" s="106"/>
      <c r="H17" s="107" t="s">
        <v>12</v>
      </c>
      <c r="I17" s="105"/>
      <c r="J17" s="106"/>
      <c r="K17" s="107" t="s">
        <v>13</v>
      </c>
      <c r="L17" s="105"/>
      <c r="M17" s="106"/>
    </row>
    <row r="18" spans="2:15" x14ac:dyDescent="0.2">
      <c r="B18" s="108"/>
      <c r="C18" s="109" t="s">
        <v>14</v>
      </c>
      <c r="D18" s="109" t="s">
        <v>15</v>
      </c>
      <c r="E18" s="110" t="s">
        <v>16</v>
      </c>
      <c r="F18" s="110" t="s">
        <v>17</v>
      </c>
      <c r="G18" s="109" t="s">
        <v>18</v>
      </c>
      <c r="H18" s="110" t="s">
        <v>16</v>
      </c>
      <c r="I18" s="110" t="s">
        <v>17</v>
      </c>
      <c r="J18" s="109" t="s">
        <v>18</v>
      </c>
      <c r="K18" s="110" t="s">
        <v>16</v>
      </c>
      <c r="L18" s="110" t="s">
        <v>17</v>
      </c>
      <c r="M18" s="109" t="s">
        <v>18</v>
      </c>
    </row>
    <row r="19" spans="2:15" x14ac:dyDescent="0.2">
      <c r="B19" s="111" t="s">
        <v>19</v>
      </c>
      <c r="C19" s="112">
        <v>1.1734</v>
      </c>
      <c r="D19" s="174">
        <f>C19*C8</f>
        <v>72620.892886000001</v>
      </c>
      <c r="E19" s="113"/>
      <c r="F19" s="113"/>
      <c r="G19" s="112"/>
      <c r="H19" s="113"/>
      <c r="I19" s="113"/>
      <c r="J19" s="112"/>
      <c r="K19" s="113"/>
      <c r="L19" s="113"/>
      <c r="M19" s="112"/>
    </row>
    <row r="20" spans="2:15" x14ac:dyDescent="0.2">
      <c r="B20" s="111" t="s">
        <v>3</v>
      </c>
      <c r="C20" s="112">
        <v>5.6500000000000002E-2</v>
      </c>
      <c r="D20" s="173">
        <f>ROUND(+C20*C$8,2)</f>
        <v>3496.74</v>
      </c>
      <c r="E20" s="152">
        <v>6.3700000000000007E-2</v>
      </c>
      <c r="F20" s="152">
        <v>6.1600000000000002E-2</v>
      </c>
      <c r="G20" s="153">
        <v>0.13039999999999999</v>
      </c>
      <c r="H20" s="152">
        <v>0.1182</v>
      </c>
      <c r="I20" s="152">
        <v>0.22869999999999999</v>
      </c>
      <c r="J20" s="153">
        <v>0.28960000000000002</v>
      </c>
      <c r="K20" s="233">
        <v>465.82</v>
      </c>
      <c r="L20" s="233">
        <v>604.54</v>
      </c>
      <c r="M20" s="234">
        <v>823.77</v>
      </c>
    </row>
    <row r="21" spans="2:15" x14ac:dyDescent="0.2">
      <c r="B21" s="111" t="s">
        <v>4</v>
      </c>
      <c r="C21" s="112">
        <v>3.9300000000000002E-2</v>
      </c>
      <c r="D21" s="173">
        <f t="shared" ref="D21:D23" si="0">ROUND(+C21*C$8,2)</f>
        <v>2432.25</v>
      </c>
      <c r="E21" s="152">
        <v>8.0100000000000005E-2</v>
      </c>
      <c r="F21" s="152">
        <v>7.8799999999999995E-2</v>
      </c>
      <c r="G21" s="153">
        <v>0.14760000000000001</v>
      </c>
      <c r="H21" s="152">
        <v>6.8699999999999997E-2</v>
      </c>
      <c r="I21" s="152">
        <v>0.22869999999999999</v>
      </c>
      <c r="J21" s="153">
        <v>0.28960000000000002</v>
      </c>
      <c r="K21" s="233">
        <v>465.82</v>
      </c>
      <c r="L21" s="233">
        <v>604.54</v>
      </c>
      <c r="M21" s="234">
        <v>823.77</v>
      </c>
    </row>
    <row r="22" spans="2:15" x14ac:dyDescent="0.2">
      <c r="B22" s="111" t="s">
        <v>5</v>
      </c>
      <c r="C22" s="112">
        <v>7.6499999999999999E-2</v>
      </c>
      <c r="D22" s="173">
        <f t="shared" si="0"/>
        <v>4734.53</v>
      </c>
      <c r="E22" s="152">
        <v>0.10290000000000001</v>
      </c>
      <c r="F22" s="152">
        <v>0.12540000000000001</v>
      </c>
      <c r="G22" s="153">
        <v>0.12970000000000001</v>
      </c>
      <c r="H22" s="152">
        <v>5.2900000000000003E-2</v>
      </c>
      <c r="I22" s="152">
        <v>0.19620000000000001</v>
      </c>
      <c r="J22" s="153">
        <v>0.28920000000000001</v>
      </c>
      <c r="K22" s="233">
        <v>532.1</v>
      </c>
      <c r="L22" s="233">
        <v>708.98</v>
      </c>
      <c r="M22" s="234">
        <v>841.17</v>
      </c>
    </row>
    <row r="23" spans="2:15" x14ac:dyDescent="0.2">
      <c r="B23" s="111" t="s">
        <v>76</v>
      </c>
      <c r="C23" s="112">
        <v>3.85E-2</v>
      </c>
      <c r="D23" s="173">
        <f t="shared" si="0"/>
        <v>2382.7399999999998</v>
      </c>
      <c r="E23" s="113"/>
      <c r="F23" s="113"/>
      <c r="G23" s="112"/>
      <c r="H23" s="113"/>
      <c r="I23" s="113"/>
      <c r="J23" s="112"/>
      <c r="K23" s="113"/>
      <c r="L23" s="113"/>
      <c r="M23" s="112"/>
    </row>
    <row r="24" spans="2:15" x14ac:dyDescent="0.2">
      <c r="B24" s="111" t="s">
        <v>6</v>
      </c>
      <c r="C24" s="112"/>
      <c r="D24" s="190">
        <f>+C12</f>
        <v>438.91</v>
      </c>
      <c r="E24" s="113"/>
      <c r="F24" s="113"/>
      <c r="G24" s="112"/>
      <c r="H24" s="113"/>
      <c r="I24" s="113"/>
      <c r="J24" s="112"/>
      <c r="K24" s="113"/>
      <c r="L24" s="113"/>
      <c r="M24" s="112"/>
    </row>
    <row r="25" spans="2:15" x14ac:dyDescent="0.2">
      <c r="B25" s="114" t="s">
        <v>75</v>
      </c>
      <c r="C25" s="115"/>
      <c r="D25" s="191">
        <v>128.57</v>
      </c>
      <c r="E25" s="116"/>
      <c r="F25" s="116"/>
      <c r="G25" s="115"/>
      <c r="H25" s="116"/>
      <c r="I25" s="116"/>
      <c r="J25" s="115"/>
      <c r="K25" s="116"/>
      <c r="L25" s="116"/>
      <c r="M25" s="115"/>
    </row>
    <row r="26" spans="2:15" x14ac:dyDescent="0.2">
      <c r="B26" s="117" t="s">
        <v>1626</v>
      </c>
      <c r="C26" s="103"/>
      <c r="D26" s="103"/>
      <c r="E26" s="103"/>
      <c r="F26" s="103"/>
      <c r="G26" s="103"/>
      <c r="H26" s="103"/>
      <c r="I26" s="103"/>
      <c r="J26" s="103"/>
      <c r="K26" s="103"/>
      <c r="L26" s="103"/>
      <c r="M26" s="103"/>
    </row>
    <row r="27" spans="2:15" x14ac:dyDescent="0.2">
      <c r="B27" s="104"/>
      <c r="C27" s="265" t="s">
        <v>20</v>
      </c>
      <c r="D27" s="266"/>
      <c r="E27" s="118" t="s">
        <v>21</v>
      </c>
      <c r="F27" s="119"/>
      <c r="G27" s="120"/>
      <c r="H27" s="103"/>
      <c r="I27" s="103"/>
      <c r="J27" s="103"/>
      <c r="K27" s="103"/>
      <c r="L27" s="103"/>
      <c r="M27" s="103"/>
    </row>
    <row r="28" spans="2:15" x14ac:dyDescent="0.2">
      <c r="B28" s="121"/>
      <c r="C28" s="122" t="s">
        <v>22</v>
      </c>
      <c r="D28" s="123" t="s">
        <v>23</v>
      </c>
      <c r="E28" s="108" t="s">
        <v>16</v>
      </c>
      <c r="F28" s="124" t="s">
        <v>17</v>
      </c>
      <c r="G28" s="125" t="s">
        <v>18</v>
      </c>
      <c r="H28" s="103"/>
      <c r="I28" s="103"/>
      <c r="J28" s="103"/>
      <c r="K28" s="103"/>
      <c r="L28" s="103"/>
      <c r="M28" s="103"/>
    </row>
    <row r="29" spans="2:15" x14ac:dyDescent="0.2">
      <c r="B29" s="126" t="s">
        <v>24</v>
      </c>
      <c r="C29" s="127">
        <f>ROUND(+C19*$C$10,2)</f>
        <v>25200.68</v>
      </c>
      <c r="D29" s="127">
        <f>ROUND(+C19*$C$11,2)</f>
        <v>1141.55</v>
      </c>
      <c r="E29" s="111"/>
      <c r="F29" s="113"/>
      <c r="G29" s="112"/>
      <c r="H29" s="103"/>
      <c r="I29" s="176" t="s">
        <v>105</v>
      </c>
      <c r="J29" s="103"/>
      <c r="K29" s="103"/>
      <c r="L29" s="103"/>
      <c r="M29" s="103"/>
      <c r="N29" s="103"/>
      <c r="O29" s="103"/>
    </row>
    <row r="30" spans="2:15" x14ac:dyDescent="0.2">
      <c r="B30" s="128" t="s">
        <v>3</v>
      </c>
      <c r="C30" s="127">
        <f>ROUND(+C20*$C$10,2)</f>
        <v>1213.43</v>
      </c>
      <c r="D30" s="127">
        <f>ROUND(+C20*$C$11,2)</f>
        <v>54.97</v>
      </c>
      <c r="E30" s="127">
        <f t="shared" ref="E30:G32" si="1">+E20*$C$8+H20*$C$9+K20</f>
        <v>8770.089371</v>
      </c>
      <c r="F30" s="127">
        <f t="shared" si="1"/>
        <v>12856.611207000002</v>
      </c>
      <c r="G30" s="127">
        <f t="shared" si="1"/>
        <v>19581.210360000001</v>
      </c>
      <c r="H30" s="157"/>
      <c r="I30" s="129">
        <f t="shared" ref="I30:K32" si="2">E30+G44</f>
        <v>9472.3493710000002</v>
      </c>
      <c r="J30" s="129">
        <f t="shared" si="2"/>
        <v>14028.331207000001</v>
      </c>
      <c r="K30" s="129">
        <f t="shared" si="2"/>
        <v>21126.65036</v>
      </c>
      <c r="L30" s="103"/>
      <c r="M30" s="103"/>
    </row>
    <row r="31" spans="2:15" x14ac:dyDescent="0.2">
      <c r="B31" s="128" t="s">
        <v>4</v>
      </c>
      <c r="C31" s="127">
        <f>ROUND(+C21*$C$10,2)</f>
        <v>844.03</v>
      </c>
      <c r="D31" s="127">
        <f>ROUND(+C21*$C$11,2)</f>
        <v>38.229999999999997</v>
      </c>
      <c r="E31" s="127">
        <f t="shared" si="1"/>
        <v>7958.3806719999993</v>
      </c>
      <c r="F31" s="127">
        <f t="shared" si="1"/>
        <v>13921.106994999998</v>
      </c>
      <c r="G31" s="127">
        <f t="shared" si="1"/>
        <v>20645.706148000001</v>
      </c>
      <c r="H31" s="157"/>
      <c r="I31" s="129">
        <f t="shared" si="2"/>
        <v>8742.780671999999</v>
      </c>
      <c r="J31" s="129">
        <f t="shared" si="2"/>
        <v>15173.546994999999</v>
      </c>
      <c r="K31" s="129">
        <f t="shared" si="2"/>
        <v>22184.786147999999</v>
      </c>
      <c r="L31" s="103"/>
      <c r="M31" s="103"/>
    </row>
    <row r="32" spans="2:15" x14ac:dyDescent="0.2">
      <c r="B32" s="128" t="s">
        <v>5</v>
      </c>
      <c r="C32" s="127">
        <f>ROUND(+C22*$C$10,2)</f>
        <v>1642.96</v>
      </c>
      <c r="D32" s="127">
        <f>ROUND(+C22*$C$11,2)</f>
        <v>74.42</v>
      </c>
      <c r="E32" s="127">
        <f t="shared" si="1"/>
        <v>8852.670822</v>
      </c>
      <c r="F32" s="127">
        <f t="shared" si="1"/>
        <v>15710.243984000001</v>
      </c>
      <c r="G32" s="127">
        <f t="shared" si="1"/>
        <v>19540.526700999999</v>
      </c>
      <c r="H32" s="157"/>
      <c r="I32" s="129">
        <f t="shared" si="2"/>
        <v>9427.9408220000005</v>
      </c>
      <c r="J32" s="129">
        <f t="shared" si="2"/>
        <v>16625.383984</v>
      </c>
      <c r="K32" s="129">
        <f t="shared" si="2"/>
        <v>20607.436700999999</v>
      </c>
      <c r="L32" s="103"/>
      <c r="M32" s="103"/>
    </row>
    <row r="33" spans="2:24" x14ac:dyDescent="0.2">
      <c r="B33" s="130" t="s">
        <v>76</v>
      </c>
      <c r="C33" s="131">
        <f>ROUND(+C23*$C$10,2)</f>
        <v>826.85</v>
      </c>
      <c r="D33" s="131">
        <f>ROUND(+C23*$C$11,2)</f>
        <v>37.46</v>
      </c>
      <c r="E33" s="131"/>
      <c r="F33" s="131"/>
      <c r="G33" s="131"/>
      <c r="H33" s="103"/>
      <c r="I33" s="103"/>
      <c r="J33" s="103"/>
      <c r="K33" s="103"/>
      <c r="L33" s="103"/>
      <c r="M33" s="103"/>
      <c r="N33" s="103"/>
      <c r="O33" s="132"/>
      <c r="P33" s="132"/>
      <c r="Q33" s="132"/>
      <c r="R33" s="103"/>
      <c r="S33" s="103"/>
    </row>
    <row r="34" spans="2:24" x14ac:dyDescent="0.2">
      <c r="B34"/>
      <c r="C34"/>
      <c r="D34"/>
      <c r="E34"/>
      <c r="F34"/>
      <c r="G34"/>
      <c r="H34" s="103"/>
      <c r="I34" s="103"/>
      <c r="J34" s="103"/>
      <c r="K34" s="103"/>
      <c r="L34" s="103"/>
      <c r="M34" s="103"/>
      <c r="N34" s="103"/>
      <c r="O34" s="103"/>
      <c r="P34" s="103"/>
      <c r="Q34" s="103"/>
      <c r="R34" s="103"/>
      <c r="S34" s="103"/>
      <c r="X34" s="103"/>
    </row>
    <row r="35" spans="2:24" x14ac:dyDescent="0.2">
      <c r="B35" s="134" t="s">
        <v>91</v>
      </c>
      <c r="C35" s="103"/>
      <c r="D35" s="103"/>
      <c r="E35" s="103"/>
      <c r="F35" s="103"/>
      <c r="G35" s="103"/>
      <c r="H35" s="103"/>
      <c r="I35" s="103"/>
      <c r="J35" s="103"/>
      <c r="K35" s="103"/>
      <c r="L35" s="103"/>
      <c r="M35" s="103"/>
      <c r="N35" s="103"/>
    </row>
    <row r="36" spans="2:24" x14ac:dyDescent="0.2">
      <c r="B36" s="267" t="s">
        <v>26</v>
      </c>
      <c r="C36" s="268"/>
      <c r="D36" s="268"/>
      <c r="E36" s="268"/>
      <c r="F36" s="135"/>
      <c r="G36" s="118" t="s">
        <v>27</v>
      </c>
      <c r="H36" s="119"/>
      <c r="I36" s="120"/>
      <c r="J36" s="103"/>
      <c r="K36" s="103"/>
      <c r="L36" s="103"/>
      <c r="M36" s="103"/>
      <c r="N36" s="103"/>
    </row>
    <row r="37" spans="2:24" x14ac:dyDescent="0.2">
      <c r="B37" s="136" t="s">
        <v>28</v>
      </c>
      <c r="C37" s="110" t="s">
        <v>2</v>
      </c>
      <c r="D37" s="110" t="s">
        <v>7</v>
      </c>
      <c r="E37" s="110" t="s">
        <v>8</v>
      </c>
      <c r="F37" s="109" t="s">
        <v>71</v>
      </c>
      <c r="G37" s="121" t="s">
        <v>16</v>
      </c>
      <c r="H37" s="137" t="s">
        <v>17</v>
      </c>
      <c r="I37" s="138" t="s">
        <v>18</v>
      </c>
      <c r="J37" s="103"/>
      <c r="K37" s="103"/>
      <c r="L37" s="103"/>
      <c r="M37" s="103"/>
      <c r="N37" s="103"/>
    </row>
    <row r="38" spans="2:24" x14ac:dyDescent="0.2">
      <c r="B38" s="139" t="s">
        <v>29</v>
      </c>
      <c r="C38" s="201">
        <v>18872.900000000001</v>
      </c>
      <c r="D38" s="201">
        <v>8147.47</v>
      </c>
      <c r="E38" s="201">
        <v>14376.67</v>
      </c>
      <c r="F38" s="205">
        <v>22524.14</v>
      </c>
      <c r="G38" s="196"/>
      <c r="H38" s="197"/>
      <c r="I38" s="198"/>
      <c r="J38" s="103"/>
      <c r="K38" s="141"/>
      <c r="L38" s="141"/>
      <c r="M38" s="141"/>
      <c r="N38" s="103"/>
    </row>
    <row r="39" spans="2:24" x14ac:dyDescent="0.2">
      <c r="B39" s="51" t="s">
        <v>30</v>
      </c>
      <c r="C39" s="201">
        <v>26980.92</v>
      </c>
      <c r="D39" s="201">
        <v>20384.009999999998</v>
      </c>
      <c r="E39" s="201">
        <v>20296.689999999999</v>
      </c>
      <c r="F39" s="202">
        <v>40680.699999999997</v>
      </c>
      <c r="G39" s="139"/>
      <c r="H39" s="199"/>
      <c r="I39" s="200"/>
      <c r="J39" s="103"/>
      <c r="K39" s="141"/>
      <c r="L39" s="141"/>
      <c r="M39" s="141"/>
      <c r="N39" s="103"/>
    </row>
    <row r="40" spans="2:24" x14ac:dyDescent="0.2">
      <c r="B40" s="139" t="s">
        <v>51</v>
      </c>
      <c r="C40" s="201">
        <v>20741.12</v>
      </c>
      <c r="D40" s="201">
        <v>8622.1</v>
      </c>
      <c r="E40" s="201">
        <v>13449.3</v>
      </c>
      <c r="F40" s="202">
        <v>22071.4</v>
      </c>
      <c r="G40" s="139"/>
      <c r="H40" s="199"/>
      <c r="I40" s="200"/>
      <c r="J40" s="103"/>
      <c r="K40" s="141"/>
      <c r="L40" s="141"/>
      <c r="M40" s="141"/>
      <c r="N40" s="103"/>
    </row>
    <row r="41" spans="2:24" x14ac:dyDescent="0.2">
      <c r="B41" s="139" t="s">
        <v>53</v>
      </c>
      <c r="C41" s="201">
        <v>24526.29</v>
      </c>
      <c r="D41" s="201">
        <v>7205.56</v>
      </c>
      <c r="E41" s="201">
        <v>9913.84</v>
      </c>
      <c r="F41" s="202">
        <v>17119.400000000001</v>
      </c>
      <c r="G41" s="139"/>
      <c r="H41" s="199"/>
      <c r="I41" s="200"/>
      <c r="J41" s="103"/>
      <c r="K41" s="141"/>
      <c r="L41" s="141"/>
      <c r="M41" s="141"/>
      <c r="N41" s="103"/>
    </row>
    <row r="42" spans="2:24" x14ac:dyDescent="0.2">
      <c r="B42" s="51" t="s">
        <v>31</v>
      </c>
      <c r="C42" s="201">
        <v>20071.64</v>
      </c>
      <c r="D42" s="201">
        <v>10376.84</v>
      </c>
      <c r="E42" s="201">
        <v>13021.11</v>
      </c>
      <c r="F42" s="202">
        <v>23397.95</v>
      </c>
      <c r="G42" s="139"/>
      <c r="H42" s="199"/>
      <c r="I42" s="200"/>
      <c r="J42" s="103"/>
      <c r="K42" s="141"/>
      <c r="L42" s="141"/>
      <c r="M42" s="141"/>
      <c r="N42" s="103"/>
    </row>
    <row r="43" spans="2:24" x14ac:dyDescent="0.2">
      <c r="B43" s="111" t="s">
        <v>90</v>
      </c>
      <c r="C43" s="201"/>
      <c r="D43" s="201">
        <v>3964.27</v>
      </c>
      <c r="E43" s="201"/>
      <c r="F43" s="202"/>
      <c r="G43" s="139"/>
      <c r="H43" s="199"/>
      <c r="I43" s="200"/>
      <c r="J43" s="103"/>
      <c r="K43" s="103"/>
      <c r="L43" s="103"/>
      <c r="M43" s="103"/>
      <c r="N43" s="103"/>
    </row>
    <row r="44" spans="2:24" x14ac:dyDescent="0.2">
      <c r="B44" s="143" t="s">
        <v>3</v>
      </c>
      <c r="C44" s="201">
        <v>639.42999999999995</v>
      </c>
      <c r="D44" s="201"/>
      <c r="E44" s="201"/>
      <c r="F44" s="202"/>
      <c r="G44" s="206">
        <v>702.26</v>
      </c>
      <c r="H44" s="201">
        <v>1171.72</v>
      </c>
      <c r="I44" s="202">
        <v>1545.44</v>
      </c>
      <c r="J44" s="103"/>
      <c r="K44" s="103"/>
      <c r="L44" s="103"/>
      <c r="M44" s="103"/>
      <c r="N44" s="103"/>
    </row>
    <row r="45" spans="2:24" x14ac:dyDescent="0.2">
      <c r="B45" s="143" t="s">
        <v>4</v>
      </c>
      <c r="C45" s="201">
        <v>559.23</v>
      </c>
      <c r="D45" s="201"/>
      <c r="E45" s="201"/>
      <c r="F45" s="202"/>
      <c r="G45" s="206">
        <v>784.4</v>
      </c>
      <c r="H45" s="201">
        <v>1252.44</v>
      </c>
      <c r="I45" s="202">
        <v>1539.08</v>
      </c>
      <c r="J45" s="103"/>
      <c r="K45" s="103"/>
      <c r="L45" s="103"/>
      <c r="M45" s="103"/>
      <c r="N45" s="103"/>
    </row>
    <row r="46" spans="2:24" x14ac:dyDescent="0.2">
      <c r="B46" s="121" t="s">
        <v>5</v>
      </c>
      <c r="C46" s="203">
        <v>1177.4100000000001</v>
      </c>
      <c r="D46" s="203"/>
      <c r="E46" s="203"/>
      <c r="F46" s="204"/>
      <c r="G46" s="207">
        <v>575.27</v>
      </c>
      <c r="H46" s="203">
        <v>915.14</v>
      </c>
      <c r="I46" s="204">
        <v>1066.9100000000001</v>
      </c>
      <c r="J46" s="103"/>
      <c r="K46" s="103"/>
      <c r="L46" s="103"/>
      <c r="M46" s="103"/>
      <c r="N46" s="103"/>
    </row>
    <row r="48" spans="2:24" x14ac:dyDescent="0.2">
      <c r="B48" s="134" t="s">
        <v>95</v>
      </c>
      <c r="C48" s="149">
        <v>0</v>
      </c>
      <c r="D48" s="103"/>
      <c r="E48" s="103"/>
      <c r="F48" s="103"/>
      <c r="G48" s="103"/>
      <c r="H48" s="103"/>
      <c r="I48" s="103"/>
    </row>
    <row r="49" spans="2:9" x14ac:dyDescent="0.2">
      <c r="B49" s="267" t="s">
        <v>26</v>
      </c>
      <c r="C49" s="268"/>
      <c r="D49" s="268"/>
      <c r="E49" s="268"/>
      <c r="F49" s="135"/>
      <c r="G49" s="118" t="s">
        <v>27</v>
      </c>
      <c r="H49" s="119"/>
      <c r="I49" s="120"/>
    </row>
    <row r="50" spans="2:9" x14ac:dyDescent="0.2">
      <c r="B50" s="136" t="s">
        <v>28</v>
      </c>
      <c r="C50" s="110" t="s">
        <v>2</v>
      </c>
      <c r="D50" s="110" t="s">
        <v>7</v>
      </c>
      <c r="E50" s="110" t="s">
        <v>8</v>
      </c>
      <c r="F50" s="109" t="s">
        <v>71</v>
      </c>
      <c r="G50" s="121" t="s">
        <v>16</v>
      </c>
      <c r="H50" s="137" t="s">
        <v>17</v>
      </c>
      <c r="I50" s="138" t="s">
        <v>18</v>
      </c>
    </row>
    <row r="51" spans="2:9" x14ac:dyDescent="0.2">
      <c r="B51" s="139" t="s">
        <v>29</v>
      </c>
      <c r="C51" s="133">
        <f t="shared" ref="C51:E56" si="3">ROUND(+C38*(1+$C$48),2)</f>
        <v>18872.900000000001</v>
      </c>
      <c r="D51" s="133">
        <f t="shared" si="3"/>
        <v>8147.47</v>
      </c>
      <c r="E51" s="148">
        <f t="shared" si="3"/>
        <v>14376.67</v>
      </c>
      <c r="F51" s="140">
        <f>+D51+E51</f>
        <v>22524.14</v>
      </c>
      <c r="G51" s="104"/>
      <c r="H51" s="105"/>
      <c r="I51" s="106"/>
    </row>
    <row r="52" spans="2:9" x14ac:dyDescent="0.2">
      <c r="B52" s="51" t="s">
        <v>30</v>
      </c>
      <c r="C52" s="133">
        <f t="shared" si="3"/>
        <v>26980.92</v>
      </c>
      <c r="D52" s="133">
        <f t="shared" si="3"/>
        <v>20384.009999999998</v>
      </c>
      <c r="E52" s="133">
        <f t="shared" si="3"/>
        <v>20296.689999999999</v>
      </c>
      <c r="F52" s="142">
        <f>+D52+E52</f>
        <v>40680.699999999997</v>
      </c>
      <c r="G52" s="111"/>
      <c r="H52" s="113"/>
      <c r="I52" s="112"/>
    </row>
    <row r="53" spans="2:9" x14ac:dyDescent="0.2">
      <c r="B53" s="139" t="s">
        <v>51</v>
      </c>
      <c r="C53" s="133">
        <f t="shared" si="3"/>
        <v>20741.12</v>
      </c>
      <c r="D53" s="133">
        <f t="shared" si="3"/>
        <v>8622.1</v>
      </c>
      <c r="E53" s="133">
        <f t="shared" si="3"/>
        <v>13449.3</v>
      </c>
      <c r="F53" s="142">
        <f>+D53+E53</f>
        <v>22071.4</v>
      </c>
      <c r="G53" s="111"/>
      <c r="H53" s="113"/>
      <c r="I53" s="112"/>
    </row>
    <row r="54" spans="2:9" x14ac:dyDescent="0.2">
      <c r="B54" s="139" t="s">
        <v>53</v>
      </c>
      <c r="C54" s="133">
        <f t="shared" si="3"/>
        <v>24526.29</v>
      </c>
      <c r="D54" s="133">
        <f t="shared" si="3"/>
        <v>7205.56</v>
      </c>
      <c r="E54" s="133">
        <f t="shared" si="3"/>
        <v>9913.84</v>
      </c>
      <c r="F54" s="142">
        <f>+D54+E54</f>
        <v>17119.400000000001</v>
      </c>
      <c r="G54" s="111"/>
      <c r="H54" s="113"/>
      <c r="I54" s="112"/>
    </row>
    <row r="55" spans="2:9" x14ac:dyDescent="0.2">
      <c r="B55" s="51" t="s">
        <v>31</v>
      </c>
      <c r="C55" s="133">
        <f t="shared" si="3"/>
        <v>20071.64</v>
      </c>
      <c r="D55" s="133">
        <f t="shared" si="3"/>
        <v>10376.84</v>
      </c>
      <c r="E55" s="133">
        <f t="shared" si="3"/>
        <v>13021.11</v>
      </c>
      <c r="F55" s="142">
        <f>+D55+E55</f>
        <v>23397.95</v>
      </c>
      <c r="G55" s="111"/>
      <c r="H55" s="113"/>
      <c r="I55" s="112"/>
    </row>
    <row r="56" spans="2:9" x14ac:dyDescent="0.2">
      <c r="B56" s="111" t="s">
        <v>90</v>
      </c>
      <c r="C56" s="150"/>
      <c r="D56" s="133">
        <f t="shared" si="3"/>
        <v>3964.27</v>
      </c>
      <c r="E56" s="113"/>
      <c r="F56" s="112"/>
      <c r="G56" s="111"/>
      <c r="H56" s="113"/>
      <c r="I56" s="112"/>
    </row>
    <row r="57" spans="2:9" x14ac:dyDescent="0.2">
      <c r="B57" s="143" t="s">
        <v>3</v>
      </c>
      <c r="C57" s="133">
        <f>ROUND(+C44*(1+$C$48),2)</f>
        <v>639.42999999999995</v>
      </c>
      <c r="D57" s="113"/>
      <c r="E57" s="113"/>
      <c r="F57" s="112"/>
      <c r="G57" s="144">
        <f t="shared" ref="G57:I59" si="4">ROUND(+G44*(1+$C$48),2)</f>
        <v>702.26</v>
      </c>
      <c r="H57" s="133">
        <f t="shared" si="4"/>
        <v>1171.72</v>
      </c>
      <c r="I57" s="142">
        <f t="shared" si="4"/>
        <v>1545.44</v>
      </c>
    </row>
    <row r="58" spans="2:9" x14ac:dyDescent="0.2">
      <c r="B58" s="143" t="s">
        <v>4</v>
      </c>
      <c r="C58" s="133">
        <f>ROUND(+C45*(1+$C$48),2)</f>
        <v>559.23</v>
      </c>
      <c r="D58" s="113"/>
      <c r="E58" s="113"/>
      <c r="F58" s="112"/>
      <c r="G58" s="144">
        <f t="shared" si="4"/>
        <v>784.4</v>
      </c>
      <c r="H58" s="133">
        <f t="shared" si="4"/>
        <v>1252.44</v>
      </c>
      <c r="I58" s="142">
        <f t="shared" si="4"/>
        <v>1539.08</v>
      </c>
    </row>
    <row r="59" spans="2:9" x14ac:dyDescent="0.2">
      <c r="B59" s="121" t="s">
        <v>5</v>
      </c>
      <c r="C59" s="145">
        <f>ROUND(+C46*(1+$C$48),2)</f>
        <v>1177.4100000000001</v>
      </c>
      <c r="D59" s="116"/>
      <c r="E59" s="116"/>
      <c r="F59" s="115"/>
      <c r="G59" s="146">
        <f t="shared" si="4"/>
        <v>575.27</v>
      </c>
      <c r="H59" s="145">
        <f t="shared" si="4"/>
        <v>915.14</v>
      </c>
      <c r="I59" s="147">
        <f t="shared" si="4"/>
        <v>1066.9100000000001</v>
      </c>
    </row>
    <row r="61" spans="2:9" x14ac:dyDescent="0.2">
      <c r="C61" s="154"/>
      <c r="D61" s="154"/>
      <c r="E61" s="154"/>
      <c r="F61" s="103"/>
    </row>
    <row r="62" spans="2:9" x14ac:dyDescent="0.2">
      <c r="C62" s="154"/>
      <c r="D62" s="155"/>
      <c r="E62" s="154"/>
      <c r="F62" s="103"/>
    </row>
    <row r="63" spans="2:9" x14ac:dyDescent="0.2">
      <c r="C63" s="156"/>
      <c r="D63" s="155"/>
      <c r="E63" s="154"/>
      <c r="F63" s="103"/>
    </row>
    <row r="64" spans="2:9" x14ac:dyDescent="0.2">
      <c r="C64" s="156"/>
      <c r="D64" s="155"/>
      <c r="E64" s="154"/>
      <c r="F64" s="103"/>
    </row>
    <row r="68" spans="3:3" customFormat="1" x14ac:dyDescent="0.2"/>
    <row r="69" spans="3:3" customFormat="1" x14ac:dyDescent="0.2">
      <c r="C69" s="189"/>
    </row>
    <row r="70" spans="3:3" customFormat="1" x14ac:dyDescent="0.2"/>
    <row r="71" spans="3:3" customFormat="1" x14ac:dyDescent="0.2"/>
    <row r="72" spans="3:3" customFormat="1" x14ac:dyDescent="0.2"/>
    <row r="73" spans="3:3" customFormat="1" x14ac:dyDescent="0.2"/>
    <row r="74" spans="3:3" customFormat="1" x14ac:dyDescent="0.2"/>
    <row r="75" spans="3:3" customFormat="1" x14ac:dyDescent="0.2"/>
    <row r="76" spans="3:3" customFormat="1" x14ac:dyDescent="0.2"/>
    <row r="77" spans="3:3" customFormat="1" x14ac:dyDescent="0.2"/>
    <row r="78" spans="3:3" customFormat="1" x14ac:dyDescent="0.2"/>
    <row r="79" spans="3:3" customFormat="1" x14ac:dyDescent="0.2"/>
    <row r="80" spans="3:3"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sheetData>
  <sheetProtection algorithmName="SHA-512" hashValue="c5fykzxpAs/0OptAPvPgV8LXh83q+QO3rW+Mj4LN0Zk/s27vOAet9aBO7Jb/dMKkwJZKscH+6jfAbUotzgAGqA==" saltValue="LVLZ8nv1vn6a59P2nBmM9A==" spinCount="100000" sheet="1" objects="1" scenarios="1"/>
  <mergeCells count="3">
    <mergeCell ref="C27:D27"/>
    <mergeCell ref="B36:E36"/>
    <mergeCell ref="B49:E49"/>
  </mergeCells>
  <printOptions gridLines="1"/>
  <pageMargins left="0.70866141732283472" right="0.70866141732283472" top="0.74803149606299213" bottom="0.74803149606299213" header="0.31496062992125984" footer="0.31496062992125984"/>
  <pageSetup paperSize="9" scale="60" orientation="landscape" r:id="rId1"/>
  <headerFooter>
    <oddHeader>&amp;L&amp;"Arial,Vet"&amp;F&amp;R&amp;"Arial,Vet"&amp;A</oddHeader>
    <oddFooter>&amp;L&amp;"Arial,Vet"keizer / goedhart&amp;C&amp;"Arial,Vet"pagina &amp;P&amp;R&amp;"Arial,Vet"&amp;D</oddFooter>
  </headerFooter>
  <colBreaks count="1" manualBreakCount="1">
    <brk id="1"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15"/>
  <sheetViews>
    <sheetView workbookViewId="0">
      <pane ySplit="3" topLeftCell="A4" activePane="bottomLeft" state="frozen"/>
      <selection pane="bottomLeft"/>
    </sheetView>
  </sheetViews>
  <sheetFormatPr defaultRowHeight="12.75" x14ac:dyDescent="0.2"/>
  <sheetData>
    <row r="1" spans="1:36" x14ac:dyDescent="0.2">
      <c r="E1" t="s">
        <v>116</v>
      </c>
      <c r="M1" t="s">
        <v>117</v>
      </c>
      <c r="AB1" t="s">
        <v>116</v>
      </c>
    </row>
    <row r="2" spans="1:36" x14ac:dyDescent="0.2">
      <c r="E2" t="s">
        <v>118</v>
      </c>
      <c r="I2" t="s">
        <v>119</v>
      </c>
      <c r="M2" t="s">
        <v>118</v>
      </c>
      <c r="Q2" t="s">
        <v>119</v>
      </c>
      <c r="AB2" t="s">
        <v>118</v>
      </c>
      <c r="AF2" t="s">
        <v>119</v>
      </c>
    </row>
    <row r="3" spans="1:36" x14ac:dyDescent="0.2">
      <c r="A3" t="s">
        <v>120</v>
      </c>
      <c r="B3" t="s">
        <v>121</v>
      </c>
      <c r="C3" t="s">
        <v>122</v>
      </c>
      <c r="D3" t="s">
        <v>58</v>
      </c>
      <c r="E3" t="s">
        <v>123</v>
      </c>
      <c r="F3" t="s">
        <v>124</v>
      </c>
      <c r="G3" t="s">
        <v>125</v>
      </c>
      <c r="H3" t="s">
        <v>126</v>
      </c>
      <c r="I3" t="s">
        <v>123</v>
      </c>
      <c r="J3" t="s">
        <v>124</v>
      </c>
      <c r="K3" t="s">
        <v>125</v>
      </c>
      <c r="L3" t="s">
        <v>126</v>
      </c>
      <c r="M3" t="s">
        <v>123</v>
      </c>
      <c r="N3" t="s">
        <v>124</v>
      </c>
      <c r="O3" t="s">
        <v>125</v>
      </c>
      <c r="P3" t="s">
        <v>126</v>
      </c>
      <c r="Q3" t="s">
        <v>123</v>
      </c>
      <c r="R3" t="s">
        <v>124</v>
      </c>
      <c r="S3" t="s">
        <v>125</v>
      </c>
      <c r="T3" t="s">
        <v>126</v>
      </c>
      <c r="U3" t="s">
        <v>127</v>
      </c>
      <c r="X3" t="s">
        <v>120</v>
      </c>
      <c r="Y3" t="s">
        <v>121</v>
      </c>
      <c r="Z3" t="s">
        <v>122</v>
      </c>
      <c r="AA3" t="s">
        <v>58</v>
      </c>
      <c r="AB3" t="s">
        <v>123</v>
      </c>
      <c r="AC3" t="s">
        <v>124</v>
      </c>
      <c r="AD3" t="s">
        <v>125</v>
      </c>
      <c r="AE3" t="s">
        <v>126</v>
      </c>
      <c r="AF3" t="s">
        <v>123</v>
      </c>
      <c r="AG3" t="s">
        <v>124</v>
      </c>
      <c r="AH3" t="s">
        <v>125</v>
      </c>
      <c r="AI3" t="s">
        <v>126</v>
      </c>
      <c r="AJ3" t="s">
        <v>127</v>
      </c>
    </row>
    <row r="4" spans="1:36" x14ac:dyDescent="0.2">
      <c r="A4" t="str">
        <f>C4&amp;IF(B4&lt;10,"0","")&amp;B4</f>
        <v>00AW01</v>
      </c>
      <c r="B4">
        <f>IF(C4=C3,B3+1,1)</f>
        <v>1</v>
      </c>
      <c r="C4" t="s">
        <v>260</v>
      </c>
      <c r="D4" t="s">
        <v>259</v>
      </c>
      <c r="E4">
        <v>1</v>
      </c>
      <c r="F4">
        <v>0</v>
      </c>
      <c r="G4">
        <v>0</v>
      </c>
      <c r="H4">
        <v>1</v>
      </c>
      <c r="I4">
        <v>0</v>
      </c>
      <c r="J4">
        <v>0</v>
      </c>
      <c r="K4">
        <v>0</v>
      </c>
      <c r="L4">
        <v>0</v>
      </c>
      <c r="M4">
        <v>0</v>
      </c>
      <c r="N4">
        <v>0</v>
      </c>
      <c r="O4">
        <v>0</v>
      </c>
      <c r="P4">
        <v>0</v>
      </c>
      <c r="Q4">
        <v>0</v>
      </c>
      <c r="R4">
        <v>0</v>
      </c>
      <c r="S4">
        <v>0</v>
      </c>
      <c r="T4">
        <v>0</v>
      </c>
      <c r="U4">
        <v>1</v>
      </c>
      <c r="X4" t="str">
        <f>Z4&amp;IF(Y4&lt;10,"0","")&amp;Y4</f>
        <v>00AO01</v>
      </c>
      <c r="Y4">
        <f>IF(Z4=Z3,Y3+1,1)</f>
        <v>1</v>
      </c>
      <c r="Z4" t="s">
        <v>450</v>
      </c>
      <c r="AA4" t="s">
        <v>454</v>
      </c>
      <c r="AB4">
        <v>1</v>
      </c>
      <c r="AC4">
        <v>0</v>
      </c>
      <c r="AD4">
        <v>0</v>
      </c>
      <c r="AE4">
        <v>1</v>
      </c>
      <c r="AF4">
        <v>2</v>
      </c>
      <c r="AG4">
        <v>0</v>
      </c>
      <c r="AH4">
        <v>0</v>
      </c>
      <c r="AI4">
        <v>2</v>
      </c>
      <c r="AJ4">
        <f t="shared" ref="AJ4:AJ67" si="0">IF(AE4&gt;AI4,1,0)</f>
        <v>0</v>
      </c>
    </row>
    <row r="5" spans="1:36" x14ac:dyDescent="0.2">
      <c r="A5" t="str">
        <f t="shared" ref="A5:A68" si="1">C5&amp;IF(B5&lt;10,"0","")&amp;B5</f>
        <v>00AW02</v>
      </c>
      <c r="B5">
        <f t="shared" ref="B5:B68" si="2">IF(C5=C4,B4+1,1)</f>
        <v>2</v>
      </c>
      <c r="C5" t="s">
        <v>260</v>
      </c>
      <c r="D5" t="s">
        <v>309</v>
      </c>
      <c r="E5">
        <v>0</v>
      </c>
      <c r="F5">
        <v>0</v>
      </c>
      <c r="G5">
        <v>0</v>
      </c>
      <c r="H5">
        <v>0</v>
      </c>
      <c r="I5">
        <v>0</v>
      </c>
      <c r="J5">
        <v>0</v>
      </c>
      <c r="K5">
        <v>0</v>
      </c>
      <c r="L5">
        <v>0</v>
      </c>
      <c r="M5">
        <v>1</v>
      </c>
      <c r="N5">
        <v>0</v>
      </c>
      <c r="O5">
        <v>0</v>
      </c>
      <c r="P5">
        <v>1</v>
      </c>
      <c r="Q5">
        <v>0</v>
      </c>
      <c r="R5">
        <v>0</v>
      </c>
      <c r="S5">
        <v>0</v>
      </c>
      <c r="T5">
        <v>0</v>
      </c>
      <c r="U5">
        <v>1</v>
      </c>
      <c r="X5" t="str">
        <f t="shared" ref="X5:X68" si="3">Z5&amp;IF(Y5&lt;10,"0","")&amp;Y5</f>
        <v>00AO02</v>
      </c>
      <c r="Y5">
        <f t="shared" ref="Y5:Y68" si="4">IF(Z5=Z4,Y4+1,1)</f>
        <v>2</v>
      </c>
      <c r="Z5" t="s">
        <v>450</v>
      </c>
      <c r="AA5" t="s">
        <v>455</v>
      </c>
      <c r="AB5">
        <v>1</v>
      </c>
      <c r="AC5">
        <v>0</v>
      </c>
      <c r="AD5">
        <v>0</v>
      </c>
      <c r="AE5">
        <v>1</v>
      </c>
      <c r="AF5">
        <v>0</v>
      </c>
      <c r="AG5">
        <v>0</v>
      </c>
      <c r="AH5">
        <v>0</v>
      </c>
      <c r="AI5">
        <v>0</v>
      </c>
      <c r="AJ5">
        <f t="shared" si="0"/>
        <v>1</v>
      </c>
    </row>
    <row r="6" spans="1:36" x14ac:dyDescent="0.2">
      <c r="A6" t="str">
        <f t="shared" si="1"/>
        <v>00AW03</v>
      </c>
      <c r="B6">
        <f t="shared" si="2"/>
        <v>3</v>
      </c>
      <c r="C6" t="s">
        <v>260</v>
      </c>
      <c r="D6" t="s">
        <v>318</v>
      </c>
      <c r="E6">
        <v>0</v>
      </c>
      <c r="F6">
        <v>0</v>
      </c>
      <c r="G6">
        <v>0</v>
      </c>
      <c r="H6">
        <v>0</v>
      </c>
      <c r="I6">
        <v>0</v>
      </c>
      <c r="J6">
        <v>0</v>
      </c>
      <c r="K6">
        <v>0</v>
      </c>
      <c r="L6">
        <v>0</v>
      </c>
      <c r="M6">
        <v>0</v>
      </c>
      <c r="N6">
        <v>0</v>
      </c>
      <c r="O6">
        <v>0</v>
      </c>
      <c r="P6">
        <v>0</v>
      </c>
      <c r="Q6">
        <v>1</v>
      </c>
      <c r="R6">
        <v>0</v>
      </c>
      <c r="S6">
        <v>0</v>
      </c>
      <c r="T6">
        <v>1</v>
      </c>
      <c r="U6">
        <v>0</v>
      </c>
      <c r="X6" t="str">
        <f t="shared" si="3"/>
        <v>00AO03</v>
      </c>
      <c r="Y6">
        <f t="shared" si="4"/>
        <v>3</v>
      </c>
      <c r="Z6" t="s">
        <v>450</v>
      </c>
      <c r="AA6" t="s">
        <v>462</v>
      </c>
      <c r="AB6">
        <v>0</v>
      </c>
      <c r="AC6">
        <v>0</v>
      </c>
      <c r="AD6">
        <v>0</v>
      </c>
      <c r="AE6">
        <v>0</v>
      </c>
      <c r="AF6">
        <v>1</v>
      </c>
      <c r="AG6">
        <v>0</v>
      </c>
      <c r="AH6">
        <v>0</v>
      </c>
      <c r="AI6">
        <v>1</v>
      </c>
      <c r="AJ6">
        <f t="shared" si="0"/>
        <v>0</v>
      </c>
    </row>
    <row r="7" spans="1:36" x14ac:dyDescent="0.2">
      <c r="A7" t="str">
        <f t="shared" si="1"/>
        <v>00AW04</v>
      </c>
      <c r="B7">
        <f t="shared" si="2"/>
        <v>4</v>
      </c>
      <c r="C7" t="s">
        <v>260</v>
      </c>
      <c r="D7" t="s">
        <v>321</v>
      </c>
      <c r="E7">
        <v>0</v>
      </c>
      <c r="F7">
        <v>0</v>
      </c>
      <c r="G7">
        <v>0</v>
      </c>
      <c r="H7">
        <v>0</v>
      </c>
      <c r="I7">
        <v>0</v>
      </c>
      <c r="J7">
        <v>0</v>
      </c>
      <c r="K7">
        <v>0</v>
      </c>
      <c r="L7">
        <v>0</v>
      </c>
      <c r="M7">
        <v>1</v>
      </c>
      <c r="N7">
        <v>0</v>
      </c>
      <c r="O7">
        <v>0</v>
      </c>
      <c r="P7">
        <v>1</v>
      </c>
      <c r="Q7">
        <v>0</v>
      </c>
      <c r="R7">
        <v>0</v>
      </c>
      <c r="S7">
        <v>0</v>
      </c>
      <c r="T7">
        <v>0</v>
      </c>
      <c r="U7">
        <v>1</v>
      </c>
      <c r="X7" t="str">
        <f t="shared" si="3"/>
        <v>00AO04</v>
      </c>
      <c r="Y7">
        <f t="shared" si="4"/>
        <v>4</v>
      </c>
      <c r="Z7" t="s">
        <v>450</v>
      </c>
      <c r="AA7" t="s">
        <v>465</v>
      </c>
      <c r="AB7">
        <v>1</v>
      </c>
      <c r="AC7">
        <v>0</v>
      </c>
      <c r="AD7">
        <v>0</v>
      </c>
      <c r="AE7">
        <v>1</v>
      </c>
      <c r="AF7">
        <v>0</v>
      </c>
      <c r="AG7">
        <v>0</v>
      </c>
      <c r="AH7">
        <v>0</v>
      </c>
      <c r="AI7">
        <v>0</v>
      </c>
      <c r="AJ7">
        <f t="shared" si="0"/>
        <v>1</v>
      </c>
    </row>
    <row r="8" spans="1:36" x14ac:dyDescent="0.2">
      <c r="A8" t="str">
        <f t="shared" si="1"/>
        <v>00AW05</v>
      </c>
      <c r="B8">
        <f t="shared" si="2"/>
        <v>5</v>
      </c>
      <c r="C8" t="s">
        <v>260</v>
      </c>
      <c r="D8" t="s">
        <v>324</v>
      </c>
      <c r="E8">
        <v>2</v>
      </c>
      <c r="F8">
        <v>0</v>
      </c>
      <c r="G8">
        <v>0</v>
      </c>
      <c r="H8">
        <v>2</v>
      </c>
      <c r="I8">
        <v>0</v>
      </c>
      <c r="J8">
        <v>0</v>
      </c>
      <c r="K8">
        <v>0</v>
      </c>
      <c r="L8">
        <v>0</v>
      </c>
      <c r="M8">
        <v>5</v>
      </c>
      <c r="N8">
        <v>0</v>
      </c>
      <c r="O8">
        <v>0</v>
      </c>
      <c r="P8">
        <v>5</v>
      </c>
      <c r="Q8">
        <v>4</v>
      </c>
      <c r="R8">
        <v>0</v>
      </c>
      <c r="S8">
        <v>0</v>
      </c>
      <c r="T8">
        <v>4</v>
      </c>
      <c r="U8">
        <v>1</v>
      </c>
      <c r="X8" t="str">
        <f t="shared" si="3"/>
        <v>00AO05</v>
      </c>
      <c r="Y8">
        <f t="shared" si="4"/>
        <v>5</v>
      </c>
      <c r="Z8" t="s">
        <v>450</v>
      </c>
      <c r="AA8" t="s">
        <v>473</v>
      </c>
      <c r="AB8">
        <v>7</v>
      </c>
      <c r="AC8">
        <v>0</v>
      </c>
      <c r="AD8">
        <v>0</v>
      </c>
      <c r="AE8">
        <v>7</v>
      </c>
      <c r="AF8">
        <v>9</v>
      </c>
      <c r="AG8">
        <v>0</v>
      </c>
      <c r="AH8">
        <v>0</v>
      </c>
      <c r="AI8">
        <v>9</v>
      </c>
      <c r="AJ8">
        <f t="shared" si="0"/>
        <v>0</v>
      </c>
    </row>
    <row r="9" spans="1:36" x14ac:dyDescent="0.2">
      <c r="A9" t="str">
        <f t="shared" si="1"/>
        <v>00AW06</v>
      </c>
      <c r="B9">
        <f t="shared" si="2"/>
        <v>6</v>
      </c>
      <c r="C9" t="s">
        <v>260</v>
      </c>
      <c r="D9" t="s">
        <v>331</v>
      </c>
      <c r="E9">
        <v>0</v>
      </c>
      <c r="F9">
        <v>0</v>
      </c>
      <c r="G9">
        <v>0</v>
      </c>
      <c r="H9">
        <v>0</v>
      </c>
      <c r="I9">
        <v>0</v>
      </c>
      <c r="J9">
        <v>0</v>
      </c>
      <c r="K9">
        <v>0</v>
      </c>
      <c r="L9">
        <v>0</v>
      </c>
      <c r="M9">
        <v>1</v>
      </c>
      <c r="N9">
        <v>0</v>
      </c>
      <c r="O9">
        <v>0</v>
      </c>
      <c r="P9">
        <v>1</v>
      </c>
      <c r="Q9">
        <v>1</v>
      </c>
      <c r="R9">
        <v>0</v>
      </c>
      <c r="S9">
        <v>0</v>
      </c>
      <c r="T9">
        <v>1</v>
      </c>
      <c r="U9">
        <v>0</v>
      </c>
      <c r="X9" t="str">
        <f t="shared" si="3"/>
        <v>00AO06</v>
      </c>
      <c r="Y9">
        <f t="shared" si="4"/>
        <v>6</v>
      </c>
      <c r="Z9" t="s">
        <v>450</v>
      </c>
      <c r="AA9" t="s">
        <v>475</v>
      </c>
      <c r="AB9">
        <v>1</v>
      </c>
      <c r="AC9">
        <v>0</v>
      </c>
      <c r="AD9">
        <v>0</v>
      </c>
      <c r="AE9">
        <v>1</v>
      </c>
      <c r="AF9">
        <v>0</v>
      </c>
      <c r="AG9">
        <v>0</v>
      </c>
      <c r="AH9">
        <v>0</v>
      </c>
      <c r="AI9">
        <v>0</v>
      </c>
      <c r="AJ9">
        <f t="shared" si="0"/>
        <v>1</v>
      </c>
    </row>
    <row r="10" spans="1:36" x14ac:dyDescent="0.2">
      <c r="A10" t="str">
        <f t="shared" si="1"/>
        <v>00AW07</v>
      </c>
      <c r="B10">
        <f t="shared" si="2"/>
        <v>7</v>
      </c>
      <c r="C10" t="s">
        <v>260</v>
      </c>
      <c r="D10" t="s">
        <v>333</v>
      </c>
      <c r="E10">
        <v>0</v>
      </c>
      <c r="F10">
        <v>0</v>
      </c>
      <c r="G10">
        <v>0</v>
      </c>
      <c r="H10">
        <v>0</v>
      </c>
      <c r="I10">
        <v>0</v>
      </c>
      <c r="J10">
        <v>0</v>
      </c>
      <c r="K10">
        <v>0</v>
      </c>
      <c r="L10">
        <v>0</v>
      </c>
      <c r="M10">
        <v>1</v>
      </c>
      <c r="N10">
        <v>0</v>
      </c>
      <c r="O10">
        <v>0</v>
      </c>
      <c r="P10">
        <v>1</v>
      </c>
      <c r="Q10">
        <v>0</v>
      </c>
      <c r="R10">
        <v>0</v>
      </c>
      <c r="S10">
        <v>0</v>
      </c>
      <c r="T10">
        <v>0</v>
      </c>
      <c r="U10">
        <v>1</v>
      </c>
      <c r="X10" t="str">
        <f t="shared" si="3"/>
        <v>00AO07</v>
      </c>
      <c r="Y10">
        <f t="shared" si="4"/>
        <v>7</v>
      </c>
      <c r="Z10" t="s">
        <v>450</v>
      </c>
      <c r="AA10" t="s">
        <v>489</v>
      </c>
      <c r="AB10">
        <v>1</v>
      </c>
      <c r="AC10">
        <v>0</v>
      </c>
      <c r="AD10">
        <v>0</v>
      </c>
      <c r="AE10">
        <v>1</v>
      </c>
      <c r="AF10">
        <v>0</v>
      </c>
      <c r="AG10">
        <v>0</v>
      </c>
      <c r="AH10">
        <v>0</v>
      </c>
      <c r="AI10">
        <v>0</v>
      </c>
      <c r="AJ10">
        <f t="shared" si="0"/>
        <v>1</v>
      </c>
    </row>
    <row r="11" spans="1:36" x14ac:dyDescent="0.2">
      <c r="A11" t="str">
        <f t="shared" si="1"/>
        <v>00AW08</v>
      </c>
      <c r="B11">
        <f t="shared" si="2"/>
        <v>8</v>
      </c>
      <c r="C11" t="s">
        <v>260</v>
      </c>
      <c r="D11" t="s">
        <v>341</v>
      </c>
      <c r="E11">
        <v>0</v>
      </c>
      <c r="F11">
        <v>0</v>
      </c>
      <c r="G11">
        <v>0</v>
      </c>
      <c r="H11">
        <v>0</v>
      </c>
      <c r="I11">
        <v>0</v>
      </c>
      <c r="J11">
        <v>0</v>
      </c>
      <c r="K11">
        <v>0</v>
      </c>
      <c r="L11">
        <v>0</v>
      </c>
      <c r="M11">
        <v>0</v>
      </c>
      <c r="N11">
        <v>0</v>
      </c>
      <c r="O11">
        <v>0</v>
      </c>
      <c r="P11">
        <v>0</v>
      </c>
      <c r="Q11">
        <v>1</v>
      </c>
      <c r="R11">
        <v>0</v>
      </c>
      <c r="S11">
        <v>0</v>
      </c>
      <c r="T11">
        <v>1</v>
      </c>
      <c r="U11">
        <v>0</v>
      </c>
      <c r="X11" t="str">
        <f t="shared" si="3"/>
        <v>00AO08</v>
      </c>
      <c r="Y11">
        <f t="shared" si="4"/>
        <v>8</v>
      </c>
      <c r="Z11" t="s">
        <v>450</v>
      </c>
      <c r="AA11" t="s">
        <v>490</v>
      </c>
      <c r="AB11">
        <v>1</v>
      </c>
      <c r="AC11">
        <v>0</v>
      </c>
      <c r="AD11">
        <v>0</v>
      </c>
      <c r="AE11">
        <v>1</v>
      </c>
      <c r="AF11">
        <v>0</v>
      </c>
      <c r="AG11">
        <v>0</v>
      </c>
      <c r="AH11">
        <v>0</v>
      </c>
      <c r="AI11">
        <v>0</v>
      </c>
      <c r="AJ11">
        <f t="shared" si="0"/>
        <v>1</v>
      </c>
    </row>
    <row r="12" spans="1:36" x14ac:dyDescent="0.2">
      <c r="A12" t="str">
        <f t="shared" si="1"/>
        <v>00AW09</v>
      </c>
      <c r="B12">
        <f t="shared" si="2"/>
        <v>9</v>
      </c>
      <c r="C12" t="s">
        <v>260</v>
      </c>
      <c r="D12" t="s">
        <v>343</v>
      </c>
      <c r="E12">
        <v>0</v>
      </c>
      <c r="F12">
        <v>0</v>
      </c>
      <c r="G12">
        <v>0</v>
      </c>
      <c r="H12">
        <v>0</v>
      </c>
      <c r="I12">
        <v>0</v>
      </c>
      <c r="J12">
        <v>0</v>
      </c>
      <c r="K12">
        <v>0</v>
      </c>
      <c r="L12">
        <v>0</v>
      </c>
      <c r="M12">
        <v>1</v>
      </c>
      <c r="N12">
        <v>0</v>
      </c>
      <c r="O12">
        <v>0</v>
      </c>
      <c r="P12">
        <v>1</v>
      </c>
      <c r="Q12">
        <v>0</v>
      </c>
      <c r="R12">
        <v>0</v>
      </c>
      <c r="S12">
        <v>0</v>
      </c>
      <c r="T12">
        <v>0</v>
      </c>
      <c r="U12">
        <v>1</v>
      </c>
      <c r="X12" t="str">
        <f t="shared" si="3"/>
        <v>00AO09</v>
      </c>
      <c r="Y12">
        <f t="shared" si="4"/>
        <v>9</v>
      </c>
      <c r="Z12" t="s">
        <v>450</v>
      </c>
      <c r="AA12" t="s">
        <v>494</v>
      </c>
      <c r="AB12">
        <v>1</v>
      </c>
      <c r="AC12">
        <v>0</v>
      </c>
      <c r="AD12">
        <v>0</v>
      </c>
      <c r="AE12">
        <v>1</v>
      </c>
      <c r="AF12">
        <v>0</v>
      </c>
      <c r="AG12">
        <v>0</v>
      </c>
      <c r="AH12">
        <v>0</v>
      </c>
      <c r="AI12">
        <v>0</v>
      </c>
      <c r="AJ12">
        <f t="shared" si="0"/>
        <v>1</v>
      </c>
    </row>
    <row r="13" spans="1:36" x14ac:dyDescent="0.2">
      <c r="A13" t="str">
        <f t="shared" si="1"/>
        <v>00AW10</v>
      </c>
      <c r="B13">
        <f t="shared" si="2"/>
        <v>10</v>
      </c>
      <c r="C13" t="s">
        <v>260</v>
      </c>
      <c r="D13" t="s">
        <v>345</v>
      </c>
      <c r="E13">
        <v>0</v>
      </c>
      <c r="F13">
        <v>0</v>
      </c>
      <c r="G13">
        <v>0</v>
      </c>
      <c r="H13">
        <v>0</v>
      </c>
      <c r="I13">
        <v>0</v>
      </c>
      <c r="J13">
        <v>0</v>
      </c>
      <c r="K13">
        <v>0</v>
      </c>
      <c r="L13">
        <v>0</v>
      </c>
      <c r="M13">
        <v>1</v>
      </c>
      <c r="N13">
        <v>0</v>
      </c>
      <c r="O13">
        <v>0</v>
      </c>
      <c r="P13">
        <v>1</v>
      </c>
      <c r="Q13">
        <v>0</v>
      </c>
      <c r="R13">
        <v>0</v>
      </c>
      <c r="S13">
        <v>0</v>
      </c>
      <c r="T13">
        <v>0</v>
      </c>
      <c r="U13">
        <v>1</v>
      </c>
      <c r="X13" t="str">
        <f t="shared" si="3"/>
        <v>00AO10</v>
      </c>
      <c r="Y13">
        <f t="shared" si="4"/>
        <v>10</v>
      </c>
      <c r="Z13" t="s">
        <v>450</v>
      </c>
      <c r="AA13" t="s">
        <v>499</v>
      </c>
      <c r="AB13">
        <v>0</v>
      </c>
      <c r="AC13">
        <v>0</v>
      </c>
      <c r="AD13">
        <v>0</v>
      </c>
      <c r="AE13">
        <v>0</v>
      </c>
      <c r="AF13">
        <v>1</v>
      </c>
      <c r="AG13">
        <v>0</v>
      </c>
      <c r="AH13">
        <v>0</v>
      </c>
      <c r="AI13">
        <v>1</v>
      </c>
      <c r="AJ13">
        <f t="shared" si="0"/>
        <v>0</v>
      </c>
    </row>
    <row r="14" spans="1:36" x14ac:dyDescent="0.2">
      <c r="A14" t="str">
        <f t="shared" si="1"/>
        <v>00AW11</v>
      </c>
      <c r="B14">
        <f t="shared" si="2"/>
        <v>11</v>
      </c>
      <c r="C14" t="s">
        <v>260</v>
      </c>
      <c r="D14" t="s">
        <v>360</v>
      </c>
      <c r="E14">
        <v>0</v>
      </c>
      <c r="F14">
        <v>0</v>
      </c>
      <c r="G14">
        <v>0</v>
      </c>
      <c r="H14">
        <v>0</v>
      </c>
      <c r="I14">
        <v>0</v>
      </c>
      <c r="J14">
        <v>0</v>
      </c>
      <c r="K14">
        <v>0</v>
      </c>
      <c r="L14">
        <v>0</v>
      </c>
      <c r="M14">
        <v>1</v>
      </c>
      <c r="N14">
        <v>0</v>
      </c>
      <c r="O14">
        <v>0</v>
      </c>
      <c r="P14">
        <v>1</v>
      </c>
      <c r="Q14">
        <v>0</v>
      </c>
      <c r="R14">
        <v>0</v>
      </c>
      <c r="S14">
        <v>0</v>
      </c>
      <c r="T14">
        <v>0</v>
      </c>
      <c r="U14">
        <v>1</v>
      </c>
      <c r="X14" t="str">
        <f t="shared" si="3"/>
        <v>00AO11</v>
      </c>
      <c r="Y14">
        <f t="shared" si="4"/>
        <v>11</v>
      </c>
      <c r="Z14" t="s">
        <v>450</v>
      </c>
      <c r="AA14" t="s">
        <v>505</v>
      </c>
      <c r="AB14">
        <v>1</v>
      </c>
      <c r="AC14">
        <v>0</v>
      </c>
      <c r="AD14">
        <v>0</v>
      </c>
      <c r="AE14">
        <v>1</v>
      </c>
      <c r="AF14">
        <v>0</v>
      </c>
      <c r="AG14">
        <v>0</v>
      </c>
      <c r="AH14">
        <v>0</v>
      </c>
      <c r="AI14">
        <v>0</v>
      </c>
      <c r="AJ14">
        <f t="shared" si="0"/>
        <v>1</v>
      </c>
    </row>
    <row r="15" spans="1:36" x14ac:dyDescent="0.2">
      <c r="A15" t="str">
        <f t="shared" si="1"/>
        <v>00KK01</v>
      </c>
      <c r="B15">
        <f t="shared" si="2"/>
        <v>1</v>
      </c>
      <c r="C15" t="s">
        <v>336</v>
      </c>
      <c r="D15" t="s">
        <v>335</v>
      </c>
      <c r="E15">
        <v>0</v>
      </c>
      <c r="F15">
        <v>1</v>
      </c>
      <c r="G15">
        <v>0</v>
      </c>
      <c r="H15">
        <v>1</v>
      </c>
      <c r="I15">
        <v>1</v>
      </c>
      <c r="J15">
        <v>0</v>
      </c>
      <c r="K15">
        <v>0</v>
      </c>
      <c r="L15">
        <v>1</v>
      </c>
      <c r="M15">
        <v>0</v>
      </c>
      <c r="N15">
        <v>1</v>
      </c>
      <c r="O15">
        <v>0</v>
      </c>
      <c r="P15">
        <v>1</v>
      </c>
      <c r="Q15">
        <v>0</v>
      </c>
      <c r="R15">
        <v>0</v>
      </c>
      <c r="S15">
        <v>0</v>
      </c>
      <c r="T15">
        <v>0</v>
      </c>
      <c r="U15">
        <v>1</v>
      </c>
      <c r="X15" t="str">
        <f t="shared" si="3"/>
        <v>00AO12</v>
      </c>
      <c r="Y15">
        <f t="shared" si="4"/>
        <v>12</v>
      </c>
      <c r="Z15" t="s">
        <v>450</v>
      </c>
      <c r="AA15" t="s">
        <v>508</v>
      </c>
      <c r="AB15">
        <v>1</v>
      </c>
      <c r="AC15">
        <v>0</v>
      </c>
      <c r="AD15">
        <v>0</v>
      </c>
      <c r="AE15">
        <v>1</v>
      </c>
      <c r="AF15">
        <v>0</v>
      </c>
      <c r="AG15">
        <v>0</v>
      </c>
      <c r="AH15">
        <v>0</v>
      </c>
      <c r="AI15">
        <v>0</v>
      </c>
      <c r="AJ15">
        <f t="shared" si="0"/>
        <v>1</v>
      </c>
    </row>
    <row r="16" spans="1:36" x14ac:dyDescent="0.2">
      <c r="A16" t="str">
        <f t="shared" si="1"/>
        <v>00KK02</v>
      </c>
      <c r="B16">
        <f t="shared" si="2"/>
        <v>2</v>
      </c>
      <c r="C16" t="s">
        <v>336</v>
      </c>
      <c r="D16" t="s">
        <v>338</v>
      </c>
      <c r="E16">
        <v>0</v>
      </c>
      <c r="F16">
        <v>0</v>
      </c>
      <c r="G16">
        <v>0</v>
      </c>
      <c r="H16">
        <v>0</v>
      </c>
      <c r="I16">
        <v>0</v>
      </c>
      <c r="J16">
        <v>0</v>
      </c>
      <c r="K16">
        <v>0</v>
      </c>
      <c r="L16">
        <v>0</v>
      </c>
      <c r="M16">
        <v>0</v>
      </c>
      <c r="N16">
        <v>0</v>
      </c>
      <c r="O16">
        <v>0</v>
      </c>
      <c r="P16">
        <v>0</v>
      </c>
      <c r="Q16">
        <v>1</v>
      </c>
      <c r="R16">
        <v>0</v>
      </c>
      <c r="S16">
        <v>0</v>
      </c>
      <c r="T16">
        <v>1</v>
      </c>
      <c r="U16">
        <v>0</v>
      </c>
      <c r="X16" t="str">
        <f t="shared" si="3"/>
        <v>00AO13</v>
      </c>
      <c r="Y16">
        <f t="shared" si="4"/>
        <v>13</v>
      </c>
      <c r="Z16" t="s">
        <v>450</v>
      </c>
      <c r="AA16" t="s">
        <v>512</v>
      </c>
      <c r="AB16">
        <v>1</v>
      </c>
      <c r="AC16">
        <v>0</v>
      </c>
      <c r="AD16">
        <v>0</v>
      </c>
      <c r="AE16">
        <v>1</v>
      </c>
      <c r="AF16">
        <v>0</v>
      </c>
      <c r="AG16">
        <v>0</v>
      </c>
      <c r="AH16">
        <v>0</v>
      </c>
      <c r="AI16">
        <v>0</v>
      </c>
      <c r="AJ16">
        <f t="shared" si="0"/>
        <v>1</v>
      </c>
    </row>
    <row r="17" spans="1:36" x14ac:dyDescent="0.2">
      <c r="A17" t="str">
        <f t="shared" si="1"/>
        <v>00KM01</v>
      </c>
      <c r="B17">
        <f t="shared" si="2"/>
        <v>1</v>
      </c>
      <c r="C17" t="s">
        <v>129</v>
      </c>
      <c r="D17" t="s">
        <v>171</v>
      </c>
      <c r="E17">
        <v>8</v>
      </c>
      <c r="F17">
        <v>0</v>
      </c>
      <c r="G17">
        <v>0</v>
      </c>
      <c r="H17">
        <v>8</v>
      </c>
      <c r="I17">
        <v>4</v>
      </c>
      <c r="J17">
        <v>0</v>
      </c>
      <c r="K17">
        <v>0</v>
      </c>
      <c r="L17">
        <v>4</v>
      </c>
      <c r="M17">
        <v>1</v>
      </c>
      <c r="N17">
        <v>0</v>
      </c>
      <c r="O17">
        <v>0</v>
      </c>
      <c r="P17">
        <v>1</v>
      </c>
      <c r="Q17">
        <v>0</v>
      </c>
      <c r="R17">
        <v>0</v>
      </c>
      <c r="S17">
        <v>0</v>
      </c>
      <c r="T17">
        <v>0</v>
      </c>
      <c r="U17">
        <v>1</v>
      </c>
      <c r="X17" t="str">
        <f t="shared" si="3"/>
        <v>00AO14</v>
      </c>
      <c r="Y17">
        <f t="shared" si="4"/>
        <v>14</v>
      </c>
      <c r="Z17" t="s">
        <v>450</v>
      </c>
      <c r="AA17" t="s">
        <v>513</v>
      </c>
      <c r="AB17">
        <v>1</v>
      </c>
      <c r="AC17">
        <v>0</v>
      </c>
      <c r="AD17">
        <v>0</v>
      </c>
      <c r="AE17">
        <v>1</v>
      </c>
      <c r="AF17">
        <v>0</v>
      </c>
      <c r="AG17">
        <v>0</v>
      </c>
      <c r="AH17">
        <v>0</v>
      </c>
      <c r="AI17">
        <v>0</v>
      </c>
      <c r="AJ17">
        <f t="shared" si="0"/>
        <v>1</v>
      </c>
    </row>
    <row r="18" spans="1:36" x14ac:dyDescent="0.2">
      <c r="A18" t="str">
        <f t="shared" si="1"/>
        <v>00KM02</v>
      </c>
      <c r="B18">
        <f t="shared" si="2"/>
        <v>2</v>
      </c>
      <c r="C18" t="s">
        <v>129</v>
      </c>
      <c r="D18" t="s">
        <v>176</v>
      </c>
      <c r="E18">
        <v>38</v>
      </c>
      <c r="F18">
        <v>0</v>
      </c>
      <c r="G18">
        <v>0</v>
      </c>
      <c r="H18">
        <v>38</v>
      </c>
      <c r="I18">
        <v>5</v>
      </c>
      <c r="J18">
        <v>0</v>
      </c>
      <c r="K18">
        <v>0</v>
      </c>
      <c r="L18">
        <v>5</v>
      </c>
      <c r="M18">
        <v>13</v>
      </c>
      <c r="N18">
        <v>0</v>
      </c>
      <c r="O18">
        <v>0</v>
      </c>
      <c r="P18">
        <v>13</v>
      </c>
      <c r="Q18">
        <v>4</v>
      </c>
      <c r="R18">
        <v>0</v>
      </c>
      <c r="S18">
        <v>0</v>
      </c>
      <c r="T18">
        <v>4</v>
      </c>
      <c r="U18">
        <v>1</v>
      </c>
      <c r="X18" t="str">
        <f t="shared" si="3"/>
        <v>00AO15</v>
      </c>
      <c r="Y18">
        <f t="shared" si="4"/>
        <v>15</v>
      </c>
      <c r="Z18" t="s">
        <v>450</v>
      </c>
      <c r="AA18" t="s">
        <v>515</v>
      </c>
      <c r="AB18">
        <v>1</v>
      </c>
      <c r="AC18">
        <v>0</v>
      </c>
      <c r="AD18">
        <v>0</v>
      </c>
      <c r="AE18">
        <v>1</v>
      </c>
      <c r="AF18">
        <v>0</v>
      </c>
      <c r="AG18">
        <v>0</v>
      </c>
      <c r="AH18">
        <v>0</v>
      </c>
      <c r="AI18">
        <v>0</v>
      </c>
      <c r="AJ18">
        <f t="shared" si="0"/>
        <v>1</v>
      </c>
    </row>
    <row r="19" spans="1:36" x14ac:dyDescent="0.2">
      <c r="A19" t="str">
        <f t="shared" si="1"/>
        <v>00KM03</v>
      </c>
      <c r="B19">
        <f t="shared" si="2"/>
        <v>3</v>
      </c>
      <c r="C19" t="s">
        <v>129</v>
      </c>
      <c r="D19" t="s">
        <v>189</v>
      </c>
      <c r="E19">
        <v>0</v>
      </c>
      <c r="F19">
        <v>0</v>
      </c>
      <c r="G19">
        <v>0</v>
      </c>
      <c r="H19">
        <v>0</v>
      </c>
      <c r="I19">
        <v>1</v>
      </c>
      <c r="J19">
        <v>0</v>
      </c>
      <c r="K19">
        <v>0</v>
      </c>
      <c r="L19">
        <v>1</v>
      </c>
      <c r="M19">
        <v>0</v>
      </c>
      <c r="N19">
        <v>0</v>
      </c>
      <c r="O19">
        <v>0</v>
      </c>
      <c r="P19">
        <v>0</v>
      </c>
      <c r="Q19">
        <v>1</v>
      </c>
      <c r="R19">
        <v>0</v>
      </c>
      <c r="S19">
        <v>0</v>
      </c>
      <c r="T19">
        <v>1</v>
      </c>
      <c r="U19">
        <v>0</v>
      </c>
      <c r="X19" t="str">
        <f t="shared" si="3"/>
        <v>00AO16</v>
      </c>
      <c r="Y19">
        <f t="shared" si="4"/>
        <v>16</v>
      </c>
      <c r="Z19" t="s">
        <v>450</v>
      </c>
      <c r="AA19" t="s">
        <v>516</v>
      </c>
      <c r="AB19">
        <v>1</v>
      </c>
      <c r="AC19">
        <v>0</v>
      </c>
      <c r="AD19">
        <v>0</v>
      </c>
      <c r="AE19">
        <v>1</v>
      </c>
      <c r="AF19">
        <v>0</v>
      </c>
      <c r="AG19">
        <v>0</v>
      </c>
      <c r="AH19">
        <v>0</v>
      </c>
      <c r="AI19">
        <v>0</v>
      </c>
      <c r="AJ19">
        <f t="shared" si="0"/>
        <v>1</v>
      </c>
    </row>
    <row r="20" spans="1:36" x14ac:dyDescent="0.2">
      <c r="A20" t="str">
        <f t="shared" si="1"/>
        <v>00KM04</v>
      </c>
      <c r="B20">
        <f t="shared" si="2"/>
        <v>4</v>
      </c>
      <c r="C20" t="s">
        <v>129</v>
      </c>
      <c r="D20" t="s">
        <v>192</v>
      </c>
      <c r="E20">
        <v>0</v>
      </c>
      <c r="F20">
        <v>0</v>
      </c>
      <c r="G20">
        <v>0</v>
      </c>
      <c r="H20">
        <v>0</v>
      </c>
      <c r="I20">
        <v>0</v>
      </c>
      <c r="J20">
        <v>0</v>
      </c>
      <c r="K20">
        <v>0</v>
      </c>
      <c r="L20">
        <v>0</v>
      </c>
      <c r="M20">
        <v>0</v>
      </c>
      <c r="N20">
        <v>0</v>
      </c>
      <c r="O20">
        <v>0</v>
      </c>
      <c r="P20">
        <v>0</v>
      </c>
      <c r="Q20">
        <v>1</v>
      </c>
      <c r="R20">
        <v>0</v>
      </c>
      <c r="S20">
        <v>0</v>
      </c>
      <c r="T20">
        <v>1</v>
      </c>
      <c r="U20">
        <v>0</v>
      </c>
      <c r="X20" t="str">
        <f t="shared" si="3"/>
        <v>00AO17</v>
      </c>
      <c r="Y20">
        <f t="shared" si="4"/>
        <v>17</v>
      </c>
      <c r="Z20" t="s">
        <v>450</v>
      </c>
      <c r="AA20" t="s">
        <v>518</v>
      </c>
      <c r="AB20">
        <v>1</v>
      </c>
      <c r="AC20">
        <v>0</v>
      </c>
      <c r="AD20">
        <v>0</v>
      </c>
      <c r="AE20">
        <v>1</v>
      </c>
      <c r="AF20">
        <v>0</v>
      </c>
      <c r="AG20">
        <v>0</v>
      </c>
      <c r="AH20">
        <v>0</v>
      </c>
      <c r="AI20">
        <v>0</v>
      </c>
      <c r="AJ20">
        <f t="shared" si="0"/>
        <v>1</v>
      </c>
    </row>
    <row r="21" spans="1:36" x14ac:dyDescent="0.2">
      <c r="A21" t="str">
        <f t="shared" si="1"/>
        <v>00KM05</v>
      </c>
      <c r="B21">
        <f t="shared" si="2"/>
        <v>5</v>
      </c>
      <c r="C21" t="s">
        <v>129</v>
      </c>
      <c r="D21" t="s">
        <v>208</v>
      </c>
      <c r="E21">
        <v>0</v>
      </c>
      <c r="F21">
        <v>0</v>
      </c>
      <c r="G21">
        <v>0</v>
      </c>
      <c r="H21">
        <v>0</v>
      </c>
      <c r="I21">
        <v>0</v>
      </c>
      <c r="J21">
        <v>0</v>
      </c>
      <c r="K21">
        <v>0</v>
      </c>
      <c r="L21">
        <v>0</v>
      </c>
      <c r="M21">
        <v>1</v>
      </c>
      <c r="N21">
        <v>0</v>
      </c>
      <c r="O21">
        <v>0</v>
      </c>
      <c r="P21">
        <v>1</v>
      </c>
      <c r="Q21">
        <v>0</v>
      </c>
      <c r="R21">
        <v>0</v>
      </c>
      <c r="S21">
        <v>0</v>
      </c>
      <c r="T21">
        <v>0</v>
      </c>
      <c r="U21">
        <v>1</v>
      </c>
      <c r="X21" t="str">
        <f t="shared" si="3"/>
        <v>00AW01</v>
      </c>
      <c r="Y21">
        <f t="shared" si="4"/>
        <v>1</v>
      </c>
      <c r="Z21" t="s">
        <v>260</v>
      </c>
      <c r="AA21" t="s">
        <v>516</v>
      </c>
      <c r="AB21">
        <v>3</v>
      </c>
      <c r="AC21">
        <v>0</v>
      </c>
      <c r="AD21">
        <v>0</v>
      </c>
      <c r="AE21">
        <v>3</v>
      </c>
      <c r="AF21">
        <v>0</v>
      </c>
      <c r="AG21">
        <v>0</v>
      </c>
      <c r="AH21">
        <v>0</v>
      </c>
      <c r="AI21">
        <v>0</v>
      </c>
      <c r="AJ21">
        <f t="shared" si="0"/>
        <v>1</v>
      </c>
    </row>
    <row r="22" spans="1:36" x14ac:dyDescent="0.2">
      <c r="A22" t="str">
        <f t="shared" si="1"/>
        <v>00LD01</v>
      </c>
      <c r="B22">
        <f t="shared" si="2"/>
        <v>1</v>
      </c>
      <c r="C22" t="s">
        <v>152</v>
      </c>
      <c r="D22" t="s">
        <v>151</v>
      </c>
      <c r="E22">
        <v>0</v>
      </c>
      <c r="F22">
        <v>2</v>
      </c>
      <c r="G22">
        <v>2</v>
      </c>
      <c r="H22">
        <v>4</v>
      </c>
      <c r="I22">
        <v>0</v>
      </c>
      <c r="J22">
        <v>0</v>
      </c>
      <c r="K22">
        <v>0</v>
      </c>
      <c r="L22">
        <v>0</v>
      </c>
      <c r="M22">
        <v>0</v>
      </c>
      <c r="N22">
        <v>0</v>
      </c>
      <c r="O22">
        <v>0</v>
      </c>
      <c r="P22">
        <v>0</v>
      </c>
      <c r="Q22">
        <v>0</v>
      </c>
      <c r="R22">
        <v>0</v>
      </c>
      <c r="S22">
        <v>0</v>
      </c>
      <c r="T22">
        <v>0</v>
      </c>
      <c r="U22">
        <v>1</v>
      </c>
      <c r="X22" t="str">
        <f t="shared" si="3"/>
        <v>00AW02</v>
      </c>
      <c r="Y22">
        <f t="shared" si="4"/>
        <v>2</v>
      </c>
      <c r="Z22" t="s">
        <v>260</v>
      </c>
      <c r="AA22" t="s">
        <v>519</v>
      </c>
      <c r="AB22">
        <v>1</v>
      </c>
      <c r="AC22">
        <v>0</v>
      </c>
      <c r="AD22">
        <v>0</v>
      </c>
      <c r="AE22">
        <v>1</v>
      </c>
      <c r="AF22">
        <v>0</v>
      </c>
      <c r="AG22">
        <v>0</v>
      </c>
      <c r="AH22">
        <v>0</v>
      </c>
      <c r="AI22">
        <v>0</v>
      </c>
      <c r="AJ22">
        <f t="shared" si="0"/>
        <v>1</v>
      </c>
    </row>
    <row r="23" spans="1:36" x14ac:dyDescent="0.2">
      <c r="A23" t="str">
        <f t="shared" si="1"/>
        <v>00LD02</v>
      </c>
      <c r="B23">
        <f t="shared" si="2"/>
        <v>2</v>
      </c>
      <c r="C23" t="s">
        <v>152</v>
      </c>
      <c r="D23" t="s">
        <v>189</v>
      </c>
      <c r="E23">
        <v>0</v>
      </c>
      <c r="F23">
        <v>0</v>
      </c>
      <c r="G23">
        <v>0</v>
      </c>
      <c r="H23">
        <v>0</v>
      </c>
      <c r="I23">
        <v>0</v>
      </c>
      <c r="J23">
        <v>0</v>
      </c>
      <c r="K23">
        <v>0</v>
      </c>
      <c r="L23">
        <v>0</v>
      </c>
      <c r="M23">
        <v>0</v>
      </c>
      <c r="N23">
        <v>0</v>
      </c>
      <c r="O23">
        <v>0</v>
      </c>
      <c r="P23">
        <v>0</v>
      </c>
      <c r="Q23">
        <v>0</v>
      </c>
      <c r="R23">
        <v>1</v>
      </c>
      <c r="S23">
        <v>0</v>
      </c>
      <c r="T23">
        <v>1</v>
      </c>
      <c r="U23">
        <v>0</v>
      </c>
      <c r="X23" t="str">
        <f t="shared" si="3"/>
        <v>00KK01</v>
      </c>
      <c r="Y23">
        <f t="shared" si="4"/>
        <v>1</v>
      </c>
      <c r="Z23" t="s">
        <v>336</v>
      </c>
      <c r="AA23" t="s">
        <v>521</v>
      </c>
      <c r="AB23">
        <v>0</v>
      </c>
      <c r="AC23">
        <v>0</v>
      </c>
      <c r="AD23">
        <v>0</v>
      </c>
      <c r="AE23">
        <v>0</v>
      </c>
      <c r="AF23">
        <v>0</v>
      </c>
      <c r="AG23">
        <v>0</v>
      </c>
      <c r="AH23">
        <v>1</v>
      </c>
      <c r="AI23">
        <v>1</v>
      </c>
      <c r="AJ23">
        <f t="shared" si="0"/>
        <v>0</v>
      </c>
    </row>
    <row r="24" spans="1:36" x14ac:dyDescent="0.2">
      <c r="A24" t="str">
        <f t="shared" si="1"/>
        <v>00LD03</v>
      </c>
      <c r="B24">
        <f t="shared" si="2"/>
        <v>3</v>
      </c>
      <c r="C24" t="s">
        <v>152</v>
      </c>
      <c r="D24" t="s">
        <v>192</v>
      </c>
      <c r="E24">
        <v>0</v>
      </c>
      <c r="F24">
        <v>0</v>
      </c>
      <c r="G24">
        <v>0</v>
      </c>
      <c r="H24">
        <v>0</v>
      </c>
      <c r="I24">
        <v>0</v>
      </c>
      <c r="J24">
        <v>0</v>
      </c>
      <c r="K24">
        <v>0</v>
      </c>
      <c r="L24">
        <v>0</v>
      </c>
      <c r="M24">
        <v>0</v>
      </c>
      <c r="N24">
        <v>1</v>
      </c>
      <c r="O24">
        <v>0</v>
      </c>
      <c r="P24">
        <v>1</v>
      </c>
      <c r="Q24">
        <v>0</v>
      </c>
      <c r="R24">
        <v>0</v>
      </c>
      <c r="S24">
        <v>0</v>
      </c>
      <c r="T24">
        <v>0</v>
      </c>
      <c r="U24">
        <v>1</v>
      </c>
      <c r="X24" t="str">
        <f t="shared" si="3"/>
        <v>00KM01</v>
      </c>
      <c r="Y24">
        <f t="shared" si="4"/>
        <v>1</v>
      </c>
      <c r="Z24" t="s">
        <v>129</v>
      </c>
      <c r="AA24" t="s">
        <v>428</v>
      </c>
      <c r="AB24">
        <v>1</v>
      </c>
      <c r="AC24">
        <v>0</v>
      </c>
      <c r="AD24">
        <v>0</v>
      </c>
      <c r="AE24">
        <v>1</v>
      </c>
      <c r="AF24">
        <v>1</v>
      </c>
      <c r="AG24">
        <v>0</v>
      </c>
      <c r="AH24">
        <v>0</v>
      </c>
      <c r="AI24">
        <v>1</v>
      </c>
      <c r="AJ24">
        <f t="shared" si="0"/>
        <v>0</v>
      </c>
    </row>
    <row r="25" spans="1:36" x14ac:dyDescent="0.2">
      <c r="A25" t="str">
        <f t="shared" si="1"/>
        <v>00MU01</v>
      </c>
      <c r="B25">
        <f t="shared" si="2"/>
        <v>1</v>
      </c>
      <c r="C25" t="s">
        <v>153</v>
      </c>
      <c r="D25" t="s">
        <v>151</v>
      </c>
      <c r="E25">
        <v>3</v>
      </c>
      <c r="F25">
        <v>0</v>
      </c>
      <c r="G25">
        <v>0</v>
      </c>
      <c r="H25">
        <v>3</v>
      </c>
      <c r="I25">
        <v>6</v>
      </c>
      <c r="J25">
        <v>0</v>
      </c>
      <c r="K25">
        <v>0</v>
      </c>
      <c r="L25">
        <v>6</v>
      </c>
      <c r="M25">
        <v>0</v>
      </c>
      <c r="N25">
        <v>0</v>
      </c>
      <c r="O25">
        <v>0</v>
      </c>
      <c r="P25">
        <v>0</v>
      </c>
      <c r="Q25">
        <v>0</v>
      </c>
      <c r="R25">
        <v>0</v>
      </c>
      <c r="S25">
        <v>0</v>
      </c>
      <c r="T25">
        <v>0</v>
      </c>
      <c r="U25">
        <v>0</v>
      </c>
      <c r="X25" t="str">
        <f t="shared" si="3"/>
        <v>00KM02</v>
      </c>
      <c r="Y25">
        <f t="shared" si="4"/>
        <v>2</v>
      </c>
      <c r="Z25" t="s">
        <v>129</v>
      </c>
      <c r="AA25" t="s">
        <v>447</v>
      </c>
      <c r="AB25">
        <v>0</v>
      </c>
      <c r="AC25">
        <v>0</v>
      </c>
      <c r="AD25">
        <v>0</v>
      </c>
      <c r="AE25">
        <v>0</v>
      </c>
      <c r="AF25">
        <v>1</v>
      </c>
      <c r="AG25">
        <v>0</v>
      </c>
      <c r="AH25">
        <v>0</v>
      </c>
      <c r="AI25">
        <v>1</v>
      </c>
      <c r="AJ25">
        <f t="shared" si="0"/>
        <v>0</v>
      </c>
    </row>
    <row r="26" spans="1:36" x14ac:dyDescent="0.2">
      <c r="A26" t="str">
        <f t="shared" si="1"/>
        <v>00NT01</v>
      </c>
      <c r="B26">
        <f t="shared" si="2"/>
        <v>1</v>
      </c>
      <c r="C26" t="s">
        <v>263</v>
      </c>
      <c r="D26" t="s">
        <v>262</v>
      </c>
      <c r="E26">
        <v>0</v>
      </c>
      <c r="F26">
        <v>0</v>
      </c>
      <c r="G26">
        <v>0</v>
      </c>
      <c r="H26">
        <v>0</v>
      </c>
      <c r="I26">
        <v>0</v>
      </c>
      <c r="J26">
        <v>0</v>
      </c>
      <c r="K26">
        <v>0</v>
      </c>
      <c r="L26">
        <v>0</v>
      </c>
      <c r="M26">
        <v>0</v>
      </c>
      <c r="N26">
        <v>0</v>
      </c>
      <c r="O26">
        <v>0</v>
      </c>
      <c r="P26">
        <v>0</v>
      </c>
      <c r="Q26">
        <v>1</v>
      </c>
      <c r="R26">
        <v>0</v>
      </c>
      <c r="S26">
        <v>0</v>
      </c>
      <c r="T26">
        <v>1</v>
      </c>
      <c r="U26">
        <v>0</v>
      </c>
      <c r="X26" t="str">
        <f t="shared" si="3"/>
        <v>00KM03</v>
      </c>
      <c r="Y26">
        <f t="shared" si="4"/>
        <v>3</v>
      </c>
      <c r="Z26" t="s">
        <v>129</v>
      </c>
      <c r="AA26" t="s">
        <v>449</v>
      </c>
      <c r="AB26">
        <v>10</v>
      </c>
      <c r="AC26">
        <v>0</v>
      </c>
      <c r="AD26">
        <v>0</v>
      </c>
      <c r="AE26">
        <v>10</v>
      </c>
      <c r="AF26">
        <v>10</v>
      </c>
      <c r="AG26">
        <v>0</v>
      </c>
      <c r="AH26">
        <v>0</v>
      </c>
      <c r="AI26">
        <v>10</v>
      </c>
      <c r="AJ26">
        <f t="shared" si="0"/>
        <v>0</v>
      </c>
    </row>
    <row r="27" spans="1:36" x14ac:dyDescent="0.2">
      <c r="A27" t="str">
        <f t="shared" si="1"/>
        <v>00NT02</v>
      </c>
      <c r="B27">
        <f t="shared" si="2"/>
        <v>2</v>
      </c>
      <c r="C27" t="s">
        <v>263</v>
      </c>
      <c r="D27" t="s">
        <v>304</v>
      </c>
      <c r="E27">
        <v>0</v>
      </c>
      <c r="F27">
        <v>0</v>
      </c>
      <c r="G27">
        <v>0</v>
      </c>
      <c r="H27">
        <v>0</v>
      </c>
      <c r="I27">
        <v>0</v>
      </c>
      <c r="J27">
        <v>0</v>
      </c>
      <c r="K27">
        <v>0</v>
      </c>
      <c r="L27">
        <v>0</v>
      </c>
      <c r="M27">
        <v>2</v>
      </c>
      <c r="N27">
        <v>0</v>
      </c>
      <c r="O27">
        <v>0</v>
      </c>
      <c r="P27">
        <v>2</v>
      </c>
      <c r="Q27">
        <v>0</v>
      </c>
      <c r="R27">
        <v>0</v>
      </c>
      <c r="S27">
        <v>0</v>
      </c>
      <c r="T27">
        <v>0</v>
      </c>
      <c r="U27">
        <v>1</v>
      </c>
      <c r="X27" t="str">
        <f t="shared" si="3"/>
        <v>00KM04</v>
      </c>
      <c r="Y27">
        <f t="shared" si="4"/>
        <v>4</v>
      </c>
      <c r="Z27" t="s">
        <v>129</v>
      </c>
      <c r="AA27" t="s">
        <v>452</v>
      </c>
      <c r="AB27">
        <v>14</v>
      </c>
      <c r="AC27">
        <v>0</v>
      </c>
      <c r="AD27">
        <v>0</v>
      </c>
      <c r="AE27">
        <v>14</v>
      </c>
      <c r="AF27">
        <v>39</v>
      </c>
      <c r="AG27">
        <v>0</v>
      </c>
      <c r="AH27">
        <v>0</v>
      </c>
      <c r="AI27">
        <v>39</v>
      </c>
      <c r="AJ27">
        <f t="shared" si="0"/>
        <v>0</v>
      </c>
    </row>
    <row r="28" spans="1:36" x14ac:dyDescent="0.2">
      <c r="A28" t="str">
        <f t="shared" si="1"/>
        <v>00NT03</v>
      </c>
      <c r="B28">
        <f t="shared" si="2"/>
        <v>3</v>
      </c>
      <c r="C28" t="s">
        <v>263</v>
      </c>
      <c r="D28" t="s">
        <v>309</v>
      </c>
      <c r="E28">
        <v>0</v>
      </c>
      <c r="F28">
        <v>0</v>
      </c>
      <c r="G28">
        <v>0</v>
      </c>
      <c r="H28">
        <v>0</v>
      </c>
      <c r="I28">
        <v>0</v>
      </c>
      <c r="J28">
        <v>0</v>
      </c>
      <c r="K28">
        <v>0</v>
      </c>
      <c r="L28">
        <v>0</v>
      </c>
      <c r="M28">
        <v>0</v>
      </c>
      <c r="N28">
        <v>0</v>
      </c>
      <c r="O28">
        <v>0</v>
      </c>
      <c r="P28">
        <v>0</v>
      </c>
      <c r="Q28">
        <v>1</v>
      </c>
      <c r="R28">
        <v>0</v>
      </c>
      <c r="S28">
        <v>0</v>
      </c>
      <c r="T28">
        <v>1</v>
      </c>
      <c r="U28">
        <v>0</v>
      </c>
      <c r="X28" t="str">
        <f t="shared" si="3"/>
        <v>00KM05</v>
      </c>
      <c r="Y28">
        <f t="shared" si="4"/>
        <v>5</v>
      </c>
      <c r="Z28" t="s">
        <v>129</v>
      </c>
      <c r="AA28" t="s">
        <v>455</v>
      </c>
      <c r="AB28">
        <v>0</v>
      </c>
      <c r="AC28">
        <v>0</v>
      </c>
      <c r="AD28">
        <v>0</v>
      </c>
      <c r="AE28">
        <v>0</v>
      </c>
      <c r="AF28">
        <v>1</v>
      </c>
      <c r="AG28">
        <v>0</v>
      </c>
      <c r="AH28">
        <v>0</v>
      </c>
      <c r="AI28">
        <v>1</v>
      </c>
      <c r="AJ28">
        <f t="shared" si="0"/>
        <v>0</v>
      </c>
    </row>
    <row r="29" spans="1:36" x14ac:dyDescent="0.2">
      <c r="A29" t="str">
        <f t="shared" si="1"/>
        <v>00NT04</v>
      </c>
      <c r="B29">
        <f t="shared" si="2"/>
        <v>4</v>
      </c>
      <c r="C29" t="s">
        <v>263</v>
      </c>
      <c r="D29" t="s">
        <v>341</v>
      </c>
      <c r="E29">
        <v>0</v>
      </c>
      <c r="F29">
        <v>0</v>
      </c>
      <c r="G29">
        <v>0</v>
      </c>
      <c r="H29">
        <v>0</v>
      </c>
      <c r="I29">
        <v>0</v>
      </c>
      <c r="J29">
        <v>0</v>
      </c>
      <c r="K29">
        <v>0</v>
      </c>
      <c r="L29">
        <v>0</v>
      </c>
      <c r="M29">
        <v>1</v>
      </c>
      <c r="N29">
        <v>0</v>
      </c>
      <c r="O29">
        <v>0</v>
      </c>
      <c r="P29">
        <v>1</v>
      </c>
      <c r="Q29">
        <v>0</v>
      </c>
      <c r="R29">
        <v>0</v>
      </c>
      <c r="S29">
        <v>0</v>
      </c>
      <c r="T29">
        <v>0</v>
      </c>
      <c r="U29">
        <v>1</v>
      </c>
      <c r="X29" t="str">
        <f t="shared" si="3"/>
        <v>00KM06</v>
      </c>
      <c r="Y29">
        <f t="shared" si="4"/>
        <v>6</v>
      </c>
      <c r="Z29" t="s">
        <v>129</v>
      </c>
      <c r="AA29" t="s">
        <v>457</v>
      </c>
      <c r="AB29">
        <v>1</v>
      </c>
      <c r="AC29">
        <v>0</v>
      </c>
      <c r="AD29">
        <v>0</v>
      </c>
      <c r="AE29">
        <v>1</v>
      </c>
      <c r="AF29">
        <v>0</v>
      </c>
      <c r="AG29">
        <v>0</v>
      </c>
      <c r="AH29">
        <v>0</v>
      </c>
      <c r="AI29">
        <v>0</v>
      </c>
      <c r="AJ29">
        <f t="shared" si="0"/>
        <v>1</v>
      </c>
    </row>
    <row r="30" spans="1:36" x14ac:dyDescent="0.2">
      <c r="A30" t="str">
        <f t="shared" si="1"/>
        <v>00NT05</v>
      </c>
      <c r="B30">
        <f t="shared" si="2"/>
        <v>5</v>
      </c>
      <c r="C30" t="s">
        <v>263</v>
      </c>
      <c r="D30" t="s">
        <v>343</v>
      </c>
      <c r="E30">
        <v>1</v>
      </c>
      <c r="F30">
        <v>0</v>
      </c>
      <c r="G30">
        <v>0</v>
      </c>
      <c r="H30">
        <v>1</v>
      </c>
      <c r="I30">
        <v>1</v>
      </c>
      <c r="J30">
        <v>0</v>
      </c>
      <c r="K30">
        <v>0</v>
      </c>
      <c r="L30">
        <v>1</v>
      </c>
      <c r="M30">
        <v>1</v>
      </c>
      <c r="N30">
        <v>0</v>
      </c>
      <c r="O30">
        <v>0</v>
      </c>
      <c r="P30">
        <v>1</v>
      </c>
      <c r="Q30">
        <v>2</v>
      </c>
      <c r="R30">
        <v>0</v>
      </c>
      <c r="S30">
        <v>0</v>
      </c>
      <c r="T30">
        <v>2</v>
      </c>
      <c r="U30">
        <v>0</v>
      </c>
      <c r="X30" t="str">
        <f t="shared" si="3"/>
        <v>00KM07</v>
      </c>
      <c r="Y30">
        <f t="shared" si="4"/>
        <v>7</v>
      </c>
      <c r="Z30" t="s">
        <v>129</v>
      </c>
      <c r="AA30" t="s">
        <v>465</v>
      </c>
      <c r="AB30">
        <v>2</v>
      </c>
      <c r="AC30">
        <v>0</v>
      </c>
      <c r="AD30">
        <v>0</v>
      </c>
      <c r="AE30">
        <v>2</v>
      </c>
      <c r="AF30">
        <v>2</v>
      </c>
      <c r="AG30">
        <v>0</v>
      </c>
      <c r="AH30">
        <v>0</v>
      </c>
      <c r="AI30">
        <v>2</v>
      </c>
      <c r="AJ30">
        <f t="shared" si="0"/>
        <v>0</v>
      </c>
    </row>
    <row r="31" spans="1:36" x14ac:dyDescent="0.2">
      <c r="A31" t="str">
        <f t="shared" si="1"/>
        <v>00NT06</v>
      </c>
      <c r="B31">
        <f t="shared" si="2"/>
        <v>6</v>
      </c>
      <c r="C31" t="s">
        <v>263</v>
      </c>
      <c r="D31" t="s">
        <v>345</v>
      </c>
      <c r="E31">
        <v>0</v>
      </c>
      <c r="F31">
        <v>0</v>
      </c>
      <c r="G31">
        <v>0</v>
      </c>
      <c r="H31">
        <v>0</v>
      </c>
      <c r="I31">
        <v>0</v>
      </c>
      <c r="J31">
        <v>0</v>
      </c>
      <c r="K31">
        <v>0</v>
      </c>
      <c r="L31">
        <v>0</v>
      </c>
      <c r="M31">
        <v>2</v>
      </c>
      <c r="N31">
        <v>0</v>
      </c>
      <c r="O31">
        <v>0</v>
      </c>
      <c r="P31">
        <v>2</v>
      </c>
      <c r="Q31">
        <v>0</v>
      </c>
      <c r="R31">
        <v>0</v>
      </c>
      <c r="S31">
        <v>0</v>
      </c>
      <c r="T31">
        <v>0</v>
      </c>
      <c r="U31">
        <v>1</v>
      </c>
      <c r="X31" t="str">
        <f t="shared" si="3"/>
        <v>00KM08</v>
      </c>
      <c r="Y31">
        <f t="shared" si="4"/>
        <v>8</v>
      </c>
      <c r="Z31" t="s">
        <v>129</v>
      </c>
      <c r="AA31" t="s">
        <v>473</v>
      </c>
      <c r="AB31">
        <v>1</v>
      </c>
      <c r="AC31">
        <v>0</v>
      </c>
      <c r="AD31">
        <v>0</v>
      </c>
      <c r="AE31">
        <v>1</v>
      </c>
      <c r="AF31">
        <v>0</v>
      </c>
      <c r="AG31">
        <v>0</v>
      </c>
      <c r="AH31">
        <v>0</v>
      </c>
      <c r="AI31">
        <v>0</v>
      </c>
      <c r="AJ31">
        <f t="shared" si="0"/>
        <v>1</v>
      </c>
    </row>
    <row r="32" spans="1:36" x14ac:dyDescent="0.2">
      <c r="A32" t="str">
        <f t="shared" si="1"/>
        <v>00NT07</v>
      </c>
      <c r="B32">
        <f t="shared" si="2"/>
        <v>7</v>
      </c>
      <c r="C32" t="s">
        <v>263</v>
      </c>
      <c r="D32" t="s">
        <v>348</v>
      </c>
      <c r="E32">
        <v>0</v>
      </c>
      <c r="F32">
        <v>0</v>
      </c>
      <c r="G32">
        <v>0</v>
      </c>
      <c r="H32">
        <v>0</v>
      </c>
      <c r="I32">
        <v>0</v>
      </c>
      <c r="J32">
        <v>0</v>
      </c>
      <c r="K32">
        <v>0</v>
      </c>
      <c r="L32">
        <v>0</v>
      </c>
      <c r="M32">
        <v>1</v>
      </c>
      <c r="N32">
        <v>0</v>
      </c>
      <c r="O32">
        <v>0</v>
      </c>
      <c r="P32">
        <v>1</v>
      </c>
      <c r="Q32">
        <v>0</v>
      </c>
      <c r="R32">
        <v>0</v>
      </c>
      <c r="S32">
        <v>0</v>
      </c>
      <c r="T32">
        <v>0</v>
      </c>
      <c r="U32">
        <v>1</v>
      </c>
      <c r="X32" t="str">
        <f t="shared" si="3"/>
        <v>00KM09</v>
      </c>
      <c r="Y32">
        <f t="shared" si="4"/>
        <v>9</v>
      </c>
      <c r="Z32" t="s">
        <v>129</v>
      </c>
      <c r="AA32" t="s">
        <v>493</v>
      </c>
      <c r="AB32">
        <v>0</v>
      </c>
      <c r="AC32">
        <v>0</v>
      </c>
      <c r="AD32">
        <v>0</v>
      </c>
      <c r="AE32">
        <v>0</v>
      </c>
      <c r="AF32">
        <v>1</v>
      </c>
      <c r="AG32">
        <v>0</v>
      </c>
      <c r="AH32">
        <v>0</v>
      </c>
      <c r="AI32">
        <v>1</v>
      </c>
      <c r="AJ32">
        <f t="shared" si="0"/>
        <v>0</v>
      </c>
    </row>
    <row r="33" spans="1:36" x14ac:dyDescent="0.2">
      <c r="A33" t="str">
        <f t="shared" si="1"/>
        <v>00NT08</v>
      </c>
      <c r="B33">
        <f t="shared" si="2"/>
        <v>8</v>
      </c>
      <c r="C33" t="s">
        <v>263</v>
      </c>
      <c r="D33" t="s">
        <v>359</v>
      </c>
      <c r="E33">
        <v>0</v>
      </c>
      <c r="F33">
        <v>0</v>
      </c>
      <c r="G33">
        <v>0</v>
      </c>
      <c r="H33">
        <v>0</v>
      </c>
      <c r="I33">
        <v>0</v>
      </c>
      <c r="J33">
        <v>0</v>
      </c>
      <c r="K33">
        <v>0</v>
      </c>
      <c r="L33">
        <v>0</v>
      </c>
      <c r="M33">
        <v>0</v>
      </c>
      <c r="N33">
        <v>0</v>
      </c>
      <c r="O33">
        <v>0</v>
      </c>
      <c r="P33">
        <v>0</v>
      </c>
      <c r="Q33">
        <v>1</v>
      </c>
      <c r="R33">
        <v>0</v>
      </c>
      <c r="S33">
        <v>0</v>
      </c>
      <c r="T33">
        <v>1</v>
      </c>
      <c r="U33">
        <v>0</v>
      </c>
      <c r="X33" t="str">
        <f t="shared" si="3"/>
        <v>00KX01</v>
      </c>
      <c r="Y33">
        <f t="shared" si="4"/>
        <v>1</v>
      </c>
      <c r="Z33" t="s">
        <v>537</v>
      </c>
      <c r="AA33" t="s">
        <v>536</v>
      </c>
      <c r="AB33">
        <v>2</v>
      </c>
      <c r="AC33">
        <v>0</v>
      </c>
      <c r="AD33">
        <v>0</v>
      </c>
      <c r="AE33">
        <v>2</v>
      </c>
      <c r="AF33">
        <v>2</v>
      </c>
      <c r="AG33">
        <v>0</v>
      </c>
      <c r="AH33">
        <v>0</v>
      </c>
      <c r="AI33">
        <v>2</v>
      </c>
      <c r="AJ33">
        <f t="shared" si="0"/>
        <v>0</v>
      </c>
    </row>
    <row r="34" spans="1:36" x14ac:dyDescent="0.2">
      <c r="A34" t="str">
        <f t="shared" si="1"/>
        <v>00OJ01</v>
      </c>
      <c r="B34">
        <f t="shared" si="2"/>
        <v>1</v>
      </c>
      <c r="C34" t="s">
        <v>364</v>
      </c>
      <c r="D34" t="s">
        <v>363</v>
      </c>
      <c r="E34">
        <v>0</v>
      </c>
      <c r="F34">
        <v>0</v>
      </c>
      <c r="G34">
        <v>0</v>
      </c>
      <c r="H34">
        <v>0</v>
      </c>
      <c r="I34">
        <v>0</v>
      </c>
      <c r="J34">
        <v>0</v>
      </c>
      <c r="K34">
        <v>0</v>
      </c>
      <c r="L34">
        <v>0</v>
      </c>
      <c r="M34">
        <v>0</v>
      </c>
      <c r="N34">
        <v>0</v>
      </c>
      <c r="O34">
        <v>0</v>
      </c>
      <c r="P34">
        <v>0</v>
      </c>
      <c r="Q34">
        <v>1</v>
      </c>
      <c r="R34">
        <v>0</v>
      </c>
      <c r="S34">
        <v>0</v>
      </c>
      <c r="T34">
        <v>1</v>
      </c>
      <c r="U34">
        <v>0</v>
      </c>
      <c r="X34" t="str">
        <f t="shared" si="3"/>
        <v>00LD01</v>
      </c>
      <c r="Y34">
        <f t="shared" si="4"/>
        <v>1</v>
      </c>
      <c r="Z34" t="s">
        <v>152</v>
      </c>
      <c r="AA34" t="s">
        <v>434</v>
      </c>
      <c r="AB34">
        <v>0</v>
      </c>
      <c r="AC34">
        <v>0</v>
      </c>
      <c r="AD34">
        <v>0</v>
      </c>
      <c r="AE34">
        <v>0</v>
      </c>
      <c r="AF34">
        <v>1</v>
      </c>
      <c r="AG34">
        <v>0</v>
      </c>
      <c r="AH34">
        <v>0</v>
      </c>
      <c r="AI34">
        <v>1</v>
      </c>
      <c r="AJ34">
        <f t="shared" si="0"/>
        <v>0</v>
      </c>
    </row>
    <row r="35" spans="1:36" x14ac:dyDescent="0.2">
      <c r="A35" t="str">
        <f t="shared" si="1"/>
        <v>00ON01</v>
      </c>
      <c r="B35">
        <f t="shared" si="2"/>
        <v>1</v>
      </c>
      <c r="C35" t="s">
        <v>227</v>
      </c>
      <c r="D35" t="s">
        <v>226</v>
      </c>
      <c r="E35">
        <v>1</v>
      </c>
      <c r="F35">
        <v>0</v>
      </c>
      <c r="G35">
        <v>0</v>
      </c>
      <c r="H35">
        <v>1</v>
      </c>
      <c r="I35">
        <v>0</v>
      </c>
      <c r="J35">
        <v>0</v>
      </c>
      <c r="K35">
        <v>0</v>
      </c>
      <c r="L35">
        <v>0</v>
      </c>
      <c r="M35">
        <v>0</v>
      </c>
      <c r="N35">
        <v>0</v>
      </c>
      <c r="O35">
        <v>0</v>
      </c>
      <c r="P35">
        <v>0</v>
      </c>
      <c r="Q35">
        <v>0</v>
      </c>
      <c r="R35">
        <v>0</v>
      </c>
      <c r="S35">
        <v>0</v>
      </c>
      <c r="T35">
        <v>0</v>
      </c>
      <c r="U35">
        <v>1</v>
      </c>
      <c r="X35" t="str">
        <f t="shared" si="3"/>
        <v>00LD02</v>
      </c>
      <c r="Y35">
        <f t="shared" si="4"/>
        <v>2</v>
      </c>
      <c r="Z35" t="s">
        <v>152</v>
      </c>
      <c r="AA35" t="s">
        <v>437</v>
      </c>
      <c r="AB35">
        <v>1</v>
      </c>
      <c r="AC35">
        <v>2</v>
      </c>
      <c r="AD35">
        <v>0</v>
      </c>
      <c r="AE35">
        <v>3</v>
      </c>
      <c r="AF35">
        <v>0</v>
      </c>
      <c r="AG35">
        <v>0</v>
      </c>
      <c r="AH35">
        <v>0</v>
      </c>
      <c r="AI35">
        <v>0</v>
      </c>
      <c r="AJ35">
        <f t="shared" si="0"/>
        <v>1</v>
      </c>
    </row>
    <row r="36" spans="1:36" x14ac:dyDescent="0.2">
      <c r="A36" t="str">
        <f t="shared" si="1"/>
        <v>00ON02</v>
      </c>
      <c r="B36">
        <f t="shared" si="2"/>
        <v>2</v>
      </c>
      <c r="C36" t="s">
        <v>227</v>
      </c>
      <c r="D36" t="s">
        <v>231</v>
      </c>
      <c r="E36">
        <v>0</v>
      </c>
      <c r="F36">
        <v>0</v>
      </c>
      <c r="G36">
        <v>0</v>
      </c>
      <c r="H36">
        <v>0</v>
      </c>
      <c r="I36">
        <v>0</v>
      </c>
      <c r="J36">
        <v>0</v>
      </c>
      <c r="K36">
        <v>0</v>
      </c>
      <c r="L36">
        <v>0</v>
      </c>
      <c r="M36">
        <v>2</v>
      </c>
      <c r="N36">
        <v>0</v>
      </c>
      <c r="O36">
        <v>0</v>
      </c>
      <c r="P36">
        <v>2</v>
      </c>
      <c r="Q36">
        <v>1</v>
      </c>
      <c r="R36">
        <v>0</v>
      </c>
      <c r="S36">
        <v>0</v>
      </c>
      <c r="T36">
        <v>1</v>
      </c>
      <c r="U36">
        <v>1</v>
      </c>
      <c r="X36" t="str">
        <f t="shared" si="3"/>
        <v>00LD03</v>
      </c>
      <c r="Y36">
        <f t="shared" si="4"/>
        <v>3</v>
      </c>
      <c r="Z36" t="s">
        <v>152</v>
      </c>
      <c r="AA36" t="s">
        <v>441</v>
      </c>
      <c r="AB36">
        <v>0</v>
      </c>
      <c r="AC36">
        <v>4</v>
      </c>
      <c r="AD36">
        <v>0</v>
      </c>
      <c r="AE36">
        <v>4</v>
      </c>
      <c r="AF36">
        <v>1</v>
      </c>
      <c r="AG36">
        <v>1</v>
      </c>
      <c r="AH36">
        <v>1</v>
      </c>
      <c r="AI36">
        <v>3</v>
      </c>
      <c r="AJ36">
        <f t="shared" si="0"/>
        <v>1</v>
      </c>
    </row>
    <row r="37" spans="1:36" x14ac:dyDescent="0.2">
      <c r="A37" t="str">
        <f t="shared" si="1"/>
        <v>00ON03</v>
      </c>
      <c r="B37">
        <f t="shared" si="2"/>
        <v>3</v>
      </c>
      <c r="C37" t="s">
        <v>227</v>
      </c>
      <c r="D37" t="s">
        <v>237</v>
      </c>
      <c r="E37">
        <v>2</v>
      </c>
      <c r="F37">
        <v>0</v>
      </c>
      <c r="G37">
        <v>0</v>
      </c>
      <c r="H37">
        <v>2</v>
      </c>
      <c r="I37">
        <v>0</v>
      </c>
      <c r="J37">
        <v>0</v>
      </c>
      <c r="K37">
        <v>0</v>
      </c>
      <c r="L37">
        <v>0</v>
      </c>
      <c r="M37">
        <v>1</v>
      </c>
      <c r="N37">
        <v>0</v>
      </c>
      <c r="O37">
        <v>0</v>
      </c>
      <c r="P37">
        <v>1</v>
      </c>
      <c r="Q37">
        <v>1</v>
      </c>
      <c r="R37">
        <v>0</v>
      </c>
      <c r="S37">
        <v>0</v>
      </c>
      <c r="T37">
        <v>1</v>
      </c>
      <c r="U37">
        <v>1</v>
      </c>
      <c r="X37" t="str">
        <f t="shared" si="3"/>
        <v>00LD04</v>
      </c>
      <c r="Y37">
        <f t="shared" si="4"/>
        <v>4</v>
      </c>
      <c r="Z37" t="s">
        <v>152</v>
      </c>
      <c r="AA37" t="s">
        <v>443</v>
      </c>
      <c r="AB37">
        <v>0</v>
      </c>
      <c r="AC37">
        <v>0</v>
      </c>
      <c r="AD37">
        <v>0</v>
      </c>
      <c r="AE37">
        <v>0</v>
      </c>
      <c r="AF37">
        <v>1</v>
      </c>
      <c r="AG37">
        <v>1</v>
      </c>
      <c r="AH37">
        <v>0</v>
      </c>
      <c r="AI37">
        <v>2</v>
      </c>
      <c r="AJ37">
        <f t="shared" si="0"/>
        <v>0</v>
      </c>
    </row>
    <row r="38" spans="1:36" x14ac:dyDescent="0.2">
      <c r="A38" t="str">
        <f t="shared" si="1"/>
        <v>00ON04</v>
      </c>
      <c r="B38">
        <f t="shared" si="2"/>
        <v>4</v>
      </c>
      <c r="C38" t="s">
        <v>227</v>
      </c>
      <c r="D38" t="s">
        <v>384</v>
      </c>
      <c r="E38">
        <v>1</v>
      </c>
      <c r="F38">
        <v>0</v>
      </c>
      <c r="G38">
        <v>0</v>
      </c>
      <c r="H38">
        <v>1</v>
      </c>
      <c r="I38">
        <v>0</v>
      </c>
      <c r="J38">
        <v>0</v>
      </c>
      <c r="K38">
        <v>0</v>
      </c>
      <c r="L38">
        <v>0</v>
      </c>
      <c r="M38">
        <v>0</v>
      </c>
      <c r="N38">
        <v>0</v>
      </c>
      <c r="O38">
        <v>0</v>
      </c>
      <c r="P38">
        <v>0</v>
      </c>
      <c r="Q38">
        <v>0</v>
      </c>
      <c r="R38">
        <v>0</v>
      </c>
      <c r="S38">
        <v>0</v>
      </c>
      <c r="T38">
        <v>0</v>
      </c>
      <c r="U38">
        <v>1</v>
      </c>
      <c r="X38" t="str">
        <f t="shared" si="3"/>
        <v>00LD05</v>
      </c>
      <c r="Y38">
        <f t="shared" si="4"/>
        <v>5</v>
      </c>
      <c r="Z38" t="s">
        <v>152</v>
      </c>
      <c r="AA38" t="s">
        <v>444</v>
      </c>
      <c r="AB38">
        <v>0</v>
      </c>
      <c r="AC38">
        <v>0</v>
      </c>
      <c r="AD38">
        <v>0</v>
      </c>
      <c r="AE38">
        <v>0</v>
      </c>
      <c r="AF38">
        <v>0</v>
      </c>
      <c r="AG38">
        <v>1</v>
      </c>
      <c r="AH38">
        <v>0</v>
      </c>
      <c r="AI38">
        <v>1</v>
      </c>
      <c r="AJ38">
        <f t="shared" si="0"/>
        <v>0</v>
      </c>
    </row>
    <row r="39" spans="1:36" x14ac:dyDescent="0.2">
      <c r="A39" t="str">
        <f t="shared" si="1"/>
        <v>00ON05</v>
      </c>
      <c r="B39">
        <f t="shared" si="2"/>
        <v>5</v>
      </c>
      <c r="C39" t="s">
        <v>227</v>
      </c>
      <c r="D39" t="s">
        <v>406</v>
      </c>
      <c r="E39">
        <v>0</v>
      </c>
      <c r="F39">
        <v>0</v>
      </c>
      <c r="G39">
        <v>0</v>
      </c>
      <c r="H39">
        <v>0</v>
      </c>
      <c r="I39">
        <v>0</v>
      </c>
      <c r="J39">
        <v>0</v>
      </c>
      <c r="K39">
        <v>0</v>
      </c>
      <c r="L39">
        <v>0</v>
      </c>
      <c r="M39">
        <v>1</v>
      </c>
      <c r="N39">
        <v>0</v>
      </c>
      <c r="O39">
        <v>0</v>
      </c>
      <c r="P39">
        <v>1</v>
      </c>
      <c r="Q39">
        <v>0</v>
      </c>
      <c r="R39">
        <v>0</v>
      </c>
      <c r="S39">
        <v>0</v>
      </c>
      <c r="T39">
        <v>0</v>
      </c>
      <c r="U39">
        <v>1</v>
      </c>
      <c r="X39" t="str">
        <f t="shared" si="3"/>
        <v>00LD06</v>
      </c>
      <c r="Y39">
        <f t="shared" si="4"/>
        <v>6</v>
      </c>
      <c r="Z39" t="s">
        <v>152</v>
      </c>
      <c r="AA39" t="s">
        <v>457</v>
      </c>
      <c r="AB39">
        <v>0</v>
      </c>
      <c r="AC39">
        <v>1</v>
      </c>
      <c r="AD39">
        <v>0</v>
      </c>
      <c r="AE39">
        <v>1</v>
      </c>
      <c r="AF39">
        <v>0</v>
      </c>
      <c r="AG39">
        <v>0</v>
      </c>
      <c r="AH39">
        <v>0</v>
      </c>
      <c r="AI39">
        <v>0</v>
      </c>
      <c r="AJ39">
        <f t="shared" si="0"/>
        <v>1</v>
      </c>
    </row>
    <row r="40" spans="1:36" x14ac:dyDescent="0.2">
      <c r="A40" t="str">
        <f t="shared" si="1"/>
        <v>00OQ01</v>
      </c>
      <c r="B40">
        <f t="shared" si="2"/>
        <v>1</v>
      </c>
      <c r="C40" t="s">
        <v>305</v>
      </c>
      <c r="D40" t="s">
        <v>304</v>
      </c>
      <c r="E40">
        <v>0</v>
      </c>
      <c r="F40">
        <v>0</v>
      </c>
      <c r="G40">
        <v>0</v>
      </c>
      <c r="H40">
        <v>0</v>
      </c>
      <c r="I40">
        <v>0</v>
      </c>
      <c r="J40">
        <v>0</v>
      </c>
      <c r="K40">
        <v>0</v>
      </c>
      <c r="L40">
        <v>0</v>
      </c>
      <c r="M40">
        <v>0</v>
      </c>
      <c r="N40">
        <v>0</v>
      </c>
      <c r="O40">
        <v>1</v>
      </c>
      <c r="P40">
        <v>1</v>
      </c>
      <c r="Q40">
        <v>0</v>
      </c>
      <c r="R40">
        <v>0</v>
      </c>
      <c r="S40">
        <v>0</v>
      </c>
      <c r="T40">
        <v>0</v>
      </c>
      <c r="U40">
        <v>1</v>
      </c>
      <c r="X40" t="str">
        <f t="shared" si="3"/>
        <v>00LD07</v>
      </c>
      <c r="Y40">
        <f t="shared" si="4"/>
        <v>7</v>
      </c>
      <c r="Z40" t="s">
        <v>152</v>
      </c>
      <c r="AA40" t="s">
        <v>460</v>
      </c>
      <c r="AB40">
        <v>0</v>
      </c>
      <c r="AC40">
        <v>1</v>
      </c>
      <c r="AD40">
        <v>0</v>
      </c>
      <c r="AE40">
        <v>1</v>
      </c>
      <c r="AF40">
        <v>0</v>
      </c>
      <c r="AG40">
        <v>0</v>
      </c>
      <c r="AH40">
        <v>0</v>
      </c>
      <c r="AI40">
        <v>0</v>
      </c>
      <c r="AJ40">
        <f t="shared" si="0"/>
        <v>1</v>
      </c>
    </row>
    <row r="41" spans="1:36" x14ac:dyDescent="0.2">
      <c r="A41" t="str">
        <f t="shared" si="1"/>
        <v>00OQ02</v>
      </c>
      <c r="B41">
        <f t="shared" si="2"/>
        <v>2</v>
      </c>
      <c r="C41" t="s">
        <v>305</v>
      </c>
      <c r="D41" t="s">
        <v>359</v>
      </c>
      <c r="E41">
        <v>0</v>
      </c>
      <c r="F41">
        <v>0</v>
      </c>
      <c r="G41">
        <v>0</v>
      </c>
      <c r="H41">
        <v>0</v>
      </c>
      <c r="I41">
        <v>0</v>
      </c>
      <c r="J41">
        <v>0</v>
      </c>
      <c r="K41">
        <v>0</v>
      </c>
      <c r="L41">
        <v>0</v>
      </c>
      <c r="M41">
        <v>1</v>
      </c>
      <c r="N41">
        <v>0</v>
      </c>
      <c r="O41">
        <v>0</v>
      </c>
      <c r="P41">
        <v>1</v>
      </c>
      <c r="Q41">
        <v>0</v>
      </c>
      <c r="R41">
        <v>0</v>
      </c>
      <c r="S41">
        <v>0</v>
      </c>
      <c r="T41">
        <v>0</v>
      </c>
      <c r="U41">
        <v>1</v>
      </c>
      <c r="X41" t="str">
        <f t="shared" si="3"/>
        <v>00LH01</v>
      </c>
      <c r="Y41">
        <f t="shared" si="4"/>
        <v>1</v>
      </c>
      <c r="Z41" t="s">
        <v>403</v>
      </c>
      <c r="AA41" t="s">
        <v>532</v>
      </c>
      <c r="AB41">
        <v>1</v>
      </c>
      <c r="AC41">
        <v>0</v>
      </c>
      <c r="AD41">
        <v>0</v>
      </c>
      <c r="AE41">
        <v>1</v>
      </c>
      <c r="AF41">
        <v>0</v>
      </c>
      <c r="AG41">
        <v>0</v>
      </c>
      <c r="AH41">
        <v>1</v>
      </c>
      <c r="AI41">
        <v>1</v>
      </c>
      <c r="AJ41">
        <f t="shared" si="0"/>
        <v>0</v>
      </c>
    </row>
    <row r="42" spans="1:36" x14ac:dyDescent="0.2">
      <c r="A42" t="str">
        <f t="shared" si="1"/>
        <v>00OS01</v>
      </c>
      <c r="B42">
        <f t="shared" si="2"/>
        <v>1</v>
      </c>
      <c r="C42" t="s">
        <v>232</v>
      </c>
      <c r="D42" t="s">
        <v>231</v>
      </c>
      <c r="E42">
        <v>0</v>
      </c>
      <c r="F42">
        <v>7</v>
      </c>
      <c r="G42">
        <v>1</v>
      </c>
      <c r="H42">
        <v>8</v>
      </c>
      <c r="I42">
        <v>0</v>
      </c>
      <c r="J42">
        <v>2</v>
      </c>
      <c r="K42">
        <v>3</v>
      </c>
      <c r="L42">
        <v>5</v>
      </c>
      <c r="M42">
        <v>0</v>
      </c>
      <c r="N42">
        <v>0</v>
      </c>
      <c r="O42">
        <v>0</v>
      </c>
      <c r="P42">
        <v>0</v>
      </c>
      <c r="Q42">
        <v>0</v>
      </c>
      <c r="R42">
        <v>0</v>
      </c>
      <c r="S42">
        <v>0</v>
      </c>
      <c r="T42">
        <v>0</v>
      </c>
      <c r="U42">
        <v>1</v>
      </c>
      <c r="X42" t="str">
        <f t="shared" si="3"/>
        <v>00LH02</v>
      </c>
      <c r="Y42">
        <f t="shared" si="4"/>
        <v>2</v>
      </c>
      <c r="Z42" t="s">
        <v>403</v>
      </c>
      <c r="AA42" t="s">
        <v>538</v>
      </c>
      <c r="AB42">
        <v>0</v>
      </c>
      <c r="AC42">
        <v>0</v>
      </c>
      <c r="AD42">
        <v>0</v>
      </c>
      <c r="AE42">
        <v>0</v>
      </c>
      <c r="AF42">
        <v>1</v>
      </c>
      <c r="AG42">
        <v>0</v>
      </c>
      <c r="AH42">
        <v>0</v>
      </c>
      <c r="AI42">
        <v>1</v>
      </c>
      <c r="AJ42">
        <f t="shared" si="0"/>
        <v>0</v>
      </c>
    </row>
    <row r="43" spans="1:36" x14ac:dyDescent="0.2">
      <c r="A43" t="str">
        <f t="shared" si="1"/>
        <v>00OS02</v>
      </c>
      <c r="B43">
        <f t="shared" si="2"/>
        <v>2</v>
      </c>
      <c r="C43" t="s">
        <v>232</v>
      </c>
      <c r="D43" t="s">
        <v>387</v>
      </c>
      <c r="E43">
        <v>0</v>
      </c>
      <c r="F43">
        <v>1</v>
      </c>
      <c r="G43">
        <v>0</v>
      </c>
      <c r="H43">
        <v>1</v>
      </c>
      <c r="I43">
        <v>0</v>
      </c>
      <c r="J43">
        <v>0</v>
      </c>
      <c r="K43">
        <v>0</v>
      </c>
      <c r="L43">
        <v>0</v>
      </c>
      <c r="M43">
        <v>0</v>
      </c>
      <c r="N43">
        <v>0</v>
      </c>
      <c r="O43">
        <v>0</v>
      </c>
      <c r="P43">
        <v>0</v>
      </c>
      <c r="Q43">
        <v>0</v>
      </c>
      <c r="R43">
        <v>0</v>
      </c>
      <c r="S43">
        <v>0</v>
      </c>
      <c r="T43">
        <v>0</v>
      </c>
      <c r="U43">
        <v>1</v>
      </c>
      <c r="X43" t="str">
        <f t="shared" si="3"/>
        <v>00MU01</v>
      </c>
      <c r="Y43">
        <f t="shared" si="4"/>
        <v>1</v>
      </c>
      <c r="Z43" t="s">
        <v>153</v>
      </c>
      <c r="AA43" t="s">
        <v>437</v>
      </c>
      <c r="AB43">
        <v>0</v>
      </c>
      <c r="AC43">
        <v>0</v>
      </c>
      <c r="AD43">
        <v>1</v>
      </c>
      <c r="AE43">
        <v>1</v>
      </c>
      <c r="AF43">
        <v>0</v>
      </c>
      <c r="AG43">
        <v>0</v>
      </c>
      <c r="AH43">
        <v>0</v>
      </c>
      <c r="AI43">
        <v>0</v>
      </c>
      <c r="AJ43">
        <f t="shared" si="0"/>
        <v>1</v>
      </c>
    </row>
    <row r="44" spans="1:36" x14ac:dyDescent="0.2">
      <c r="A44" t="str">
        <f t="shared" si="1"/>
        <v>00PQ01</v>
      </c>
      <c r="B44">
        <f t="shared" si="2"/>
        <v>1</v>
      </c>
      <c r="C44" t="s">
        <v>247</v>
      </c>
      <c r="D44" t="s">
        <v>246</v>
      </c>
      <c r="E44">
        <v>0</v>
      </c>
      <c r="F44">
        <v>0</v>
      </c>
      <c r="G44">
        <v>0</v>
      </c>
      <c r="H44">
        <v>0</v>
      </c>
      <c r="I44">
        <v>1</v>
      </c>
      <c r="J44">
        <v>0</v>
      </c>
      <c r="K44">
        <v>0</v>
      </c>
      <c r="L44">
        <v>1</v>
      </c>
      <c r="M44">
        <v>2</v>
      </c>
      <c r="N44">
        <v>0</v>
      </c>
      <c r="O44">
        <v>0</v>
      </c>
      <c r="P44">
        <v>2</v>
      </c>
      <c r="Q44">
        <v>0</v>
      </c>
      <c r="R44">
        <v>0</v>
      </c>
      <c r="S44">
        <v>0</v>
      </c>
      <c r="T44">
        <v>0</v>
      </c>
      <c r="U44">
        <v>1</v>
      </c>
      <c r="X44" t="str">
        <f t="shared" si="3"/>
        <v>00MU02</v>
      </c>
      <c r="Y44">
        <f t="shared" si="4"/>
        <v>2</v>
      </c>
      <c r="Z44" t="s">
        <v>153</v>
      </c>
      <c r="AA44" t="s">
        <v>443</v>
      </c>
      <c r="AB44">
        <v>0</v>
      </c>
      <c r="AC44">
        <v>0</v>
      </c>
      <c r="AD44">
        <v>0</v>
      </c>
      <c r="AE44">
        <v>0</v>
      </c>
      <c r="AF44">
        <v>1</v>
      </c>
      <c r="AG44">
        <v>0</v>
      </c>
      <c r="AH44">
        <v>0</v>
      </c>
      <c r="AI44">
        <v>1</v>
      </c>
      <c r="AJ44">
        <f t="shared" si="0"/>
        <v>0</v>
      </c>
    </row>
    <row r="45" spans="1:36" x14ac:dyDescent="0.2">
      <c r="A45" t="str">
        <f t="shared" si="1"/>
        <v>00PQ02</v>
      </c>
      <c r="B45">
        <f t="shared" si="2"/>
        <v>2</v>
      </c>
      <c r="C45" t="s">
        <v>247</v>
      </c>
      <c r="D45" t="s">
        <v>259</v>
      </c>
      <c r="E45">
        <v>0</v>
      </c>
      <c r="F45">
        <v>0</v>
      </c>
      <c r="G45">
        <v>0</v>
      </c>
      <c r="H45">
        <v>0</v>
      </c>
      <c r="I45">
        <v>0</v>
      </c>
      <c r="J45">
        <v>0</v>
      </c>
      <c r="K45">
        <v>0</v>
      </c>
      <c r="L45">
        <v>0</v>
      </c>
      <c r="M45">
        <v>0</v>
      </c>
      <c r="N45">
        <v>0</v>
      </c>
      <c r="O45">
        <v>0</v>
      </c>
      <c r="P45">
        <v>0</v>
      </c>
      <c r="Q45">
        <v>1</v>
      </c>
      <c r="R45">
        <v>0</v>
      </c>
      <c r="S45">
        <v>0</v>
      </c>
      <c r="T45">
        <v>1</v>
      </c>
      <c r="U45">
        <v>0</v>
      </c>
      <c r="X45" t="str">
        <f t="shared" si="3"/>
        <v>00NT01</v>
      </c>
      <c r="Y45">
        <f t="shared" si="4"/>
        <v>1</v>
      </c>
      <c r="Z45" t="s">
        <v>263</v>
      </c>
      <c r="AA45" t="s">
        <v>458</v>
      </c>
      <c r="AB45">
        <v>0</v>
      </c>
      <c r="AC45">
        <v>0</v>
      </c>
      <c r="AD45">
        <v>0</v>
      </c>
      <c r="AE45">
        <v>0</v>
      </c>
      <c r="AF45">
        <v>1</v>
      </c>
      <c r="AG45">
        <v>0</v>
      </c>
      <c r="AH45">
        <v>0</v>
      </c>
      <c r="AI45">
        <v>1</v>
      </c>
      <c r="AJ45">
        <f t="shared" si="0"/>
        <v>0</v>
      </c>
    </row>
    <row r="46" spans="1:36" x14ac:dyDescent="0.2">
      <c r="A46" t="str">
        <f t="shared" si="1"/>
        <v>00PQ03</v>
      </c>
      <c r="B46">
        <f t="shared" si="2"/>
        <v>3</v>
      </c>
      <c r="C46" t="s">
        <v>247</v>
      </c>
      <c r="D46" t="s">
        <v>262</v>
      </c>
      <c r="E46">
        <v>1</v>
      </c>
      <c r="F46">
        <v>0</v>
      </c>
      <c r="G46">
        <v>0</v>
      </c>
      <c r="H46">
        <v>1</v>
      </c>
      <c r="I46">
        <v>0</v>
      </c>
      <c r="J46">
        <v>0</v>
      </c>
      <c r="K46">
        <v>0</v>
      </c>
      <c r="L46">
        <v>0</v>
      </c>
      <c r="M46">
        <v>1</v>
      </c>
      <c r="N46">
        <v>0</v>
      </c>
      <c r="O46">
        <v>0</v>
      </c>
      <c r="P46">
        <v>1</v>
      </c>
      <c r="Q46">
        <v>1</v>
      </c>
      <c r="R46">
        <v>0</v>
      </c>
      <c r="S46">
        <v>0</v>
      </c>
      <c r="T46">
        <v>1</v>
      </c>
      <c r="U46">
        <v>1</v>
      </c>
      <c r="X46" t="str">
        <f t="shared" si="3"/>
        <v>00NT02</v>
      </c>
      <c r="Y46">
        <f t="shared" si="4"/>
        <v>2</v>
      </c>
      <c r="Z46" t="s">
        <v>263</v>
      </c>
      <c r="AA46" t="s">
        <v>499</v>
      </c>
      <c r="AB46">
        <v>1</v>
      </c>
      <c r="AC46">
        <v>0</v>
      </c>
      <c r="AD46">
        <v>0</v>
      </c>
      <c r="AE46">
        <v>1</v>
      </c>
      <c r="AF46">
        <v>0</v>
      </c>
      <c r="AG46">
        <v>0</v>
      </c>
      <c r="AH46">
        <v>0</v>
      </c>
      <c r="AI46">
        <v>0</v>
      </c>
      <c r="AJ46">
        <f t="shared" si="0"/>
        <v>1</v>
      </c>
    </row>
    <row r="47" spans="1:36" x14ac:dyDescent="0.2">
      <c r="A47" t="str">
        <f t="shared" si="1"/>
        <v>00PQ04</v>
      </c>
      <c r="B47">
        <f t="shared" si="2"/>
        <v>4</v>
      </c>
      <c r="C47" t="s">
        <v>247</v>
      </c>
      <c r="D47" t="s">
        <v>266</v>
      </c>
      <c r="E47">
        <v>0</v>
      </c>
      <c r="F47">
        <v>0</v>
      </c>
      <c r="G47">
        <v>0</v>
      </c>
      <c r="H47">
        <v>0</v>
      </c>
      <c r="I47">
        <v>0</v>
      </c>
      <c r="J47">
        <v>0</v>
      </c>
      <c r="K47">
        <v>0</v>
      </c>
      <c r="L47">
        <v>0</v>
      </c>
      <c r="M47">
        <v>1</v>
      </c>
      <c r="N47">
        <v>0</v>
      </c>
      <c r="O47">
        <v>0</v>
      </c>
      <c r="P47">
        <v>1</v>
      </c>
      <c r="Q47">
        <v>0</v>
      </c>
      <c r="R47">
        <v>0</v>
      </c>
      <c r="S47">
        <v>0</v>
      </c>
      <c r="T47">
        <v>0</v>
      </c>
      <c r="U47">
        <v>1</v>
      </c>
      <c r="X47" t="str">
        <f t="shared" si="3"/>
        <v>00NT03</v>
      </c>
      <c r="Y47">
        <f t="shared" si="4"/>
        <v>3</v>
      </c>
      <c r="Z47" t="s">
        <v>263</v>
      </c>
      <c r="AA47" t="s">
        <v>504</v>
      </c>
      <c r="AB47">
        <v>4</v>
      </c>
      <c r="AC47">
        <v>0</v>
      </c>
      <c r="AD47">
        <v>0</v>
      </c>
      <c r="AE47">
        <v>4</v>
      </c>
      <c r="AF47">
        <v>0</v>
      </c>
      <c r="AG47">
        <v>0</v>
      </c>
      <c r="AH47">
        <v>0</v>
      </c>
      <c r="AI47">
        <v>0</v>
      </c>
      <c r="AJ47">
        <f t="shared" si="0"/>
        <v>1</v>
      </c>
    </row>
    <row r="48" spans="1:36" x14ac:dyDescent="0.2">
      <c r="A48" t="str">
        <f t="shared" si="1"/>
        <v>00PQ05</v>
      </c>
      <c r="B48">
        <f t="shared" si="2"/>
        <v>5</v>
      </c>
      <c r="C48" t="s">
        <v>247</v>
      </c>
      <c r="D48" t="s">
        <v>304</v>
      </c>
      <c r="E48">
        <v>0</v>
      </c>
      <c r="F48">
        <v>0</v>
      </c>
      <c r="G48">
        <v>0</v>
      </c>
      <c r="H48">
        <v>0</v>
      </c>
      <c r="I48">
        <v>0</v>
      </c>
      <c r="J48">
        <v>0</v>
      </c>
      <c r="K48">
        <v>0</v>
      </c>
      <c r="L48">
        <v>0</v>
      </c>
      <c r="M48">
        <v>1</v>
      </c>
      <c r="N48">
        <v>0</v>
      </c>
      <c r="O48">
        <v>0</v>
      </c>
      <c r="P48">
        <v>1</v>
      </c>
      <c r="Q48">
        <v>0</v>
      </c>
      <c r="R48">
        <v>0</v>
      </c>
      <c r="S48">
        <v>0</v>
      </c>
      <c r="T48">
        <v>0</v>
      </c>
      <c r="U48">
        <v>1</v>
      </c>
      <c r="X48" t="str">
        <f t="shared" si="3"/>
        <v>00NT04</v>
      </c>
      <c r="Y48">
        <f t="shared" si="4"/>
        <v>4</v>
      </c>
      <c r="Z48" t="s">
        <v>263</v>
      </c>
      <c r="AA48" t="s">
        <v>506</v>
      </c>
      <c r="AB48">
        <v>6</v>
      </c>
      <c r="AC48">
        <v>0</v>
      </c>
      <c r="AD48">
        <v>0</v>
      </c>
      <c r="AE48">
        <v>6</v>
      </c>
      <c r="AF48">
        <v>2</v>
      </c>
      <c r="AG48">
        <v>0</v>
      </c>
      <c r="AH48">
        <v>0</v>
      </c>
      <c r="AI48">
        <v>2</v>
      </c>
      <c r="AJ48">
        <f t="shared" si="0"/>
        <v>1</v>
      </c>
    </row>
    <row r="49" spans="1:36" x14ac:dyDescent="0.2">
      <c r="A49" t="str">
        <f t="shared" si="1"/>
        <v>00PZ01</v>
      </c>
      <c r="B49">
        <f t="shared" si="2"/>
        <v>1</v>
      </c>
      <c r="C49" t="s">
        <v>310</v>
      </c>
      <c r="D49" t="s">
        <v>309</v>
      </c>
      <c r="E49">
        <v>2</v>
      </c>
      <c r="F49">
        <v>0</v>
      </c>
      <c r="G49">
        <v>0</v>
      </c>
      <c r="H49">
        <v>2</v>
      </c>
      <c r="I49">
        <v>0</v>
      </c>
      <c r="J49">
        <v>0</v>
      </c>
      <c r="K49">
        <v>0</v>
      </c>
      <c r="L49">
        <v>0</v>
      </c>
      <c r="M49">
        <v>0</v>
      </c>
      <c r="N49">
        <v>0</v>
      </c>
      <c r="O49">
        <v>0</v>
      </c>
      <c r="P49">
        <v>0</v>
      </c>
      <c r="Q49">
        <v>0</v>
      </c>
      <c r="R49">
        <v>0</v>
      </c>
      <c r="S49">
        <v>0</v>
      </c>
      <c r="T49">
        <v>0</v>
      </c>
      <c r="U49">
        <v>1</v>
      </c>
      <c r="X49" t="str">
        <f t="shared" si="3"/>
        <v>00NT05</v>
      </c>
      <c r="Y49">
        <f t="shared" si="4"/>
        <v>5</v>
      </c>
      <c r="Z49" t="s">
        <v>263</v>
      </c>
      <c r="AA49" t="s">
        <v>507</v>
      </c>
      <c r="AB49">
        <v>3</v>
      </c>
      <c r="AC49">
        <v>0</v>
      </c>
      <c r="AD49">
        <v>0</v>
      </c>
      <c r="AE49">
        <v>3</v>
      </c>
      <c r="AF49">
        <v>3</v>
      </c>
      <c r="AG49">
        <v>0</v>
      </c>
      <c r="AH49">
        <v>0</v>
      </c>
      <c r="AI49">
        <v>3</v>
      </c>
      <c r="AJ49">
        <f t="shared" si="0"/>
        <v>0</v>
      </c>
    </row>
    <row r="50" spans="1:36" x14ac:dyDescent="0.2">
      <c r="A50" t="str">
        <f t="shared" si="1"/>
        <v>00PZ02</v>
      </c>
      <c r="B50">
        <f t="shared" si="2"/>
        <v>2</v>
      </c>
      <c r="C50" t="s">
        <v>310</v>
      </c>
      <c r="D50" t="s">
        <v>318</v>
      </c>
      <c r="E50">
        <v>1</v>
      </c>
      <c r="F50">
        <v>0</v>
      </c>
      <c r="G50">
        <v>0</v>
      </c>
      <c r="H50">
        <v>1</v>
      </c>
      <c r="I50">
        <v>0</v>
      </c>
      <c r="J50">
        <v>0</v>
      </c>
      <c r="K50">
        <v>0</v>
      </c>
      <c r="L50">
        <v>0</v>
      </c>
      <c r="M50">
        <v>0</v>
      </c>
      <c r="N50">
        <v>0</v>
      </c>
      <c r="O50">
        <v>0</v>
      </c>
      <c r="P50">
        <v>0</v>
      </c>
      <c r="Q50">
        <v>0</v>
      </c>
      <c r="R50">
        <v>0</v>
      </c>
      <c r="S50">
        <v>0</v>
      </c>
      <c r="T50">
        <v>0</v>
      </c>
      <c r="U50">
        <v>1</v>
      </c>
      <c r="X50" t="str">
        <f t="shared" si="3"/>
        <v>00NT06</v>
      </c>
      <c r="Y50">
        <f t="shared" si="4"/>
        <v>6</v>
      </c>
      <c r="Z50" t="s">
        <v>263</v>
      </c>
      <c r="AA50" t="s">
        <v>508</v>
      </c>
      <c r="AB50">
        <v>5</v>
      </c>
      <c r="AC50">
        <v>0</v>
      </c>
      <c r="AD50">
        <v>0</v>
      </c>
      <c r="AE50">
        <v>5</v>
      </c>
      <c r="AF50">
        <v>2</v>
      </c>
      <c r="AG50">
        <v>0</v>
      </c>
      <c r="AH50">
        <v>0</v>
      </c>
      <c r="AI50">
        <v>2</v>
      </c>
      <c r="AJ50">
        <f t="shared" si="0"/>
        <v>1</v>
      </c>
    </row>
    <row r="51" spans="1:36" x14ac:dyDescent="0.2">
      <c r="A51" t="str">
        <f t="shared" si="1"/>
        <v>00PZ03</v>
      </c>
      <c r="B51">
        <f t="shared" si="2"/>
        <v>3</v>
      </c>
      <c r="C51" t="s">
        <v>310</v>
      </c>
      <c r="D51" t="s">
        <v>348</v>
      </c>
      <c r="E51">
        <v>0</v>
      </c>
      <c r="F51">
        <v>0</v>
      </c>
      <c r="G51">
        <v>0</v>
      </c>
      <c r="H51">
        <v>0</v>
      </c>
      <c r="I51">
        <v>0</v>
      </c>
      <c r="J51">
        <v>0</v>
      </c>
      <c r="K51">
        <v>0</v>
      </c>
      <c r="L51">
        <v>0</v>
      </c>
      <c r="M51">
        <v>1</v>
      </c>
      <c r="N51">
        <v>0</v>
      </c>
      <c r="O51">
        <v>0</v>
      </c>
      <c r="P51">
        <v>1</v>
      </c>
      <c r="Q51">
        <v>1</v>
      </c>
      <c r="R51">
        <v>0</v>
      </c>
      <c r="S51">
        <v>0</v>
      </c>
      <c r="T51">
        <v>1</v>
      </c>
      <c r="U51">
        <v>0</v>
      </c>
      <c r="X51" t="str">
        <f t="shared" si="3"/>
        <v>00NT07</v>
      </c>
      <c r="Y51">
        <f t="shared" si="4"/>
        <v>7</v>
      </c>
      <c r="Z51" t="s">
        <v>263</v>
      </c>
      <c r="AA51" t="s">
        <v>512</v>
      </c>
      <c r="AB51">
        <v>1</v>
      </c>
      <c r="AC51">
        <v>0</v>
      </c>
      <c r="AD51">
        <v>0</v>
      </c>
      <c r="AE51">
        <v>1</v>
      </c>
      <c r="AF51">
        <v>3</v>
      </c>
      <c r="AG51">
        <v>0</v>
      </c>
      <c r="AH51">
        <v>0</v>
      </c>
      <c r="AI51">
        <v>3</v>
      </c>
      <c r="AJ51">
        <f t="shared" si="0"/>
        <v>0</v>
      </c>
    </row>
    <row r="52" spans="1:36" x14ac:dyDescent="0.2">
      <c r="A52" t="str">
        <f t="shared" si="1"/>
        <v>00RL01</v>
      </c>
      <c r="B52">
        <f t="shared" si="2"/>
        <v>1</v>
      </c>
      <c r="C52" t="s">
        <v>177</v>
      </c>
      <c r="D52" t="s">
        <v>268</v>
      </c>
      <c r="E52">
        <v>7</v>
      </c>
      <c r="F52">
        <v>0</v>
      </c>
      <c r="G52">
        <v>0</v>
      </c>
      <c r="H52">
        <v>7</v>
      </c>
      <c r="I52">
        <v>4</v>
      </c>
      <c r="J52">
        <v>0</v>
      </c>
      <c r="K52">
        <v>0</v>
      </c>
      <c r="L52">
        <v>4</v>
      </c>
      <c r="M52">
        <v>4</v>
      </c>
      <c r="N52">
        <v>0</v>
      </c>
      <c r="O52">
        <v>0</v>
      </c>
      <c r="P52">
        <v>4</v>
      </c>
      <c r="Q52">
        <v>0</v>
      </c>
      <c r="R52">
        <v>0</v>
      </c>
      <c r="S52">
        <v>0</v>
      </c>
      <c r="T52">
        <v>0</v>
      </c>
      <c r="U52">
        <v>1</v>
      </c>
      <c r="X52" t="str">
        <f t="shared" si="3"/>
        <v>00NT08</v>
      </c>
      <c r="Y52">
        <f t="shared" si="4"/>
        <v>8</v>
      </c>
      <c r="Z52" t="s">
        <v>263</v>
      </c>
      <c r="AA52" t="s">
        <v>513</v>
      </c>
      <c r="AB52">
        <v>1</v>
      </c>
      <c r="AC52">
        <v>0</v>
      </c>
      <c r="AD52">
        <v>0</v>
      </c>
      <c r="AE52">
        <v>1</v>
      </c>
      <c r="AF52">
        <v>3</v>
      </c>
      <c r="AG52">
        <v>0</v>
      </c>
      <c r="AH52">
        <v>0</v>
      </c>
      <c r="AI52">
        <v>3</v>
      </c>
      <c r="AJ52">
        <f t="shared" si="0"/>
        <v>0</v>
      </c>
    </row>
    <row r="53" spans="1:36" x14ac:dyDescent="0.2">
      <c r="A53" t="str">
        <f t="shared" si="1"/>
        <v>00RL02</v>
      </c>
      <c r="B53">
        <f t="shared" si="2"/>
        <v>2</v>
      </c>
      <c r="C53" t="s">
        <v>177</v>
      </c>
      <c r="D53" t="s">
        <v>270</v>
      </c>
      <c r="E53">
        <v>4</v>
      </c>
      <c r="F53">
        <v>0</v>
      </c>
      <c r="G53">
        <v>0</v>
      </c>
      <c r="H53">
        <v>4</v>
      </c>
      <c r="I53">
        <v>3</v>
      </c>
      <c r="J53">
        <v>0</v>
      </c>
      <c r="K53">
        <v>0</v>
      </c>
      <c r="L53">
        <v>3</v>
      </c>
      <c r="M53">
        <v>1</v>
      </c>
      <c r="N53">
        <v>0</v>
      </c>
      <c r="O53">
        <v>0</v>
      </c>
      <c r="P53">
        <v>1</v>
      </c>
      <c r="Q53">
        <v>0</v>
      </c>
      <c r="R53">
        <v>0</v>
      </c>
      <c r="S53">
        <v>0</v>
      </c>
      <c r="T53">
        <v>0</v>
      </c>
      <c r="U53">
        <v>1</v>
      </c>
      <c r="X53" t="str">
        <f t="shared" si="3"/>
        <v>00OJ01</v>
      </c>
      <c r="Y53">
        <f t="shared" si="4"/>
        <v>1</v>
      </c>
      <c r="Z53" t="s">
        <v>364</v>
      </c>
      <c r="AA53" t="s">
        <v>522</v>
      </c>
      <c r="AB53">
        <v>0</v>
      </c>
      <c r="AC53">
        <v>0</v>
      </c>
      <c r="AD53">
        <v>0</v>
      </c>
      <c r="AE53">
        <v>0</v>
      </c>
      <c r="AF53">
        <v>8</v>
      </c>
      <c r="AG53">
        <v>0</v>
      </c>
      <c r="AH53">
        <v>0</v>
      </c>
      <c r="AI53">
        <v>8</v>
      </c>
      <c r="AJ53">
        <f t="shared" si="0"/>
        <v>0</v>
      </c>
    </row>
    <row r="54" spans="1:36" x14ac:dyDescent="0.2">
      <c r="A54" t="str">
        <f t="shared" si="1"/>
        <v>00RL03</v>
      </c>
      <c r="B54">
        <f t="shared" si="2"/>
        <v>3</v>
      </c>
      <c r="C54" t="s">
        <v>177</v>
      </c>
      <c r="D54" t="s">
        <v>273</v>
      </c>
      <c r="E54">
        <v>8</v>
      </c>
      <c r="F54">
        <v>0</v>
      </c>
      <c r="G54">
        <v>0</v>
      </c>
      <c r="H54">
        <v>8</v>
      </c>
      <c r="I54">
        <v>5</v>
      </c>
      <c r="J54">
        <v>0</v>
      </c>
      <c r="K54">
        <v>0</v>
      </c>
      <c r="L54">
        <v>5</v>
      </c>
      <c r="M54">
        <v>1</v>
      </c>
      <c r="N54">
        <v>0</v>
      </c>
      <c r="O54">
        <v>0</v>
      </c>
      <c r="P54">
        <v>1</v>
      </c>
      <c r="Q54">
        <v>2</v>
      </c>
      <c r="R54">
        <v>0</v>
      </c>
      <c r="S54">
        <v>0</v>
      </c>
      <c r="T54">
        <v>2</v>
      </c>
      <c r="U54">
        <v>1</v>
      </c>
      <c r="X54" t="str">
        <f t="shared" si="3"/>
        <v>00OQ01</v>
      </c>
      <c r="Y54">
        <f t="shared" si="4"/>
        <v>1</v>
      </c>
      <c r="Z54" t="s">
        <v>305</v>
      </c>
      <c r="AA54" t="s">
        <v>506</v>
      </c>
      <c r="AB54">
        <v>1</v>
      </c>
      <c r="AC54">
        <v>0</v>
      </c>
      <c r="AD54">
        <v>0</v>
      </c>
      <c r="AE54">
        <v>1</v>
      </c>
      <c r="AF54">
        <v>3</v>
      </c>
      <c r="AG54">
        <v>0</v>
      </c>
      <c r="AH54">
        <v>0</v>
      </c>
      <c r="AI54">
        <v>3</v>
      </c>
      <c r="AJ54">
        <f t="shared" si="0"/>
        <v>0</v>
      </c>
    </row>
    <row r="55" spans="1:36" x14ac:dyDescent="0.2">
      <c r="A55" t="str">
        <f t="shared" si="1"/>
        <v>00RL04</v>
      </c>
      <c r="B55">
        <f t="shared" si="2"/>
        <v>4</v>
      </c>
      <c r="C55" t="s">
        <v>177</v>
      </c>
      <c r="D55" t="s">
        <v>275</v>
      </c>
      <c r="E55">
        <v>7</v>
      </c>
      <c r="F55">
        <v>0</v>
      </c>
      <c r="G55">
        <v>0</v>
      </c>
      <c r="H55">
        <v>7</v>
      </c>
      <c r="I55">
        <v>1</v>
      </c>
      <c r="J55">
        <v>0</v>
      </c>
      <c r="K55">
        <v>0</v>
      </c>
      <c r="L55">
        <v>1</v>
      </c>
      <c r="M55">
        <v>0</v>
      </c>
      <c r="N55">
        <v>0</v>
      </c>
      <c r="O55">
        <v>0</v>
      </c>
      <c r="P55">
        <v>0</v>
      </c>
      <c r="Q55">
        <v>0</v>
      </c>
      <c r="R55">
        <v>0</v>
      </c>
      <c r="S55">
        <v>0</v>
      </c>
      <c r="T55">
        <v>0</v>
      </c>
      <c r="U55">
        <v>1</v>
      </c>
      <c r="X55" t="str">
        <f t="shared" si="3"/>
        <v>00PQ01</v>
      </c>
      <c r="Y55">
        <f t="shared" si="4"/>
        <v>1</v>
      </c>
      <c r="Z55" t="s">
        <v>247</v>
      </c>
      <c r="AA55" t="s">
        <v>487</v>
      </c>
      <c r="AB55">
        <v>9</v>
      </c>
      <c r="AC55">
        <v>0</v>
      </c>
      <c r="AD55">
        <v>0</v>
      </c>
      <c r="AE55">
        <v>9</v>
      </c>
      <c r="AF55">
        <v>3</v>
      </c>
      <c r="AG55">
        <v>0</v>
      </c>
      <c r="AH55">
        <v>0</v>
      </c>
      <c r="AI55">
        <v>3</v>
      </c>
      <c r="AJ55">
        <f t="shared" si="0"/>
        <v>1</v>
      </c>
    </row>
    <row r="56" spans="1:36" x14ac:dyDescent="0.2">
      <c r="A56" t="str">
        <f t="shared" si="1"/>
        <v>00RL05</v>
      </c>
      <c r="B56">
        <f t="shared" si="2"/>
        <v>5</v>
      </c>
      <c r="C56" t="s">
        <v>177</v>
      </c>
      <c r="D56" t="s">
        <v>303</v>
      </c>
      <c r="E56">
        <v>10</v>
      </c>
      <c r="F56">
        <v>0</v>
      </c>
      <c r="G56">
        <v>0</v>
      </c>
      <c r="H56">
        <v>10</v>
      </c>
      <c r="I56">
        <v>4</v>
      </c>
      <c r="J56">
        <v>0</v>
      </c>
      <c r="K56">
        <v>0</v>
      </c>
      <c r="L56">
        <v>4</v>
      </c>
      <c r="M56">
        <v>0</v>
      </c>
      <c r="N56">
        <v>0</v>
      </c>
      <c r="O56">
        <v>0</v>
      </c>
      <c r="P56">
        <v>0</v>
      </c>
      <c r="Q56">
        <v>0</v>
      </c>
      <c r="R56">
        <v>0</v>
      </c>
      <c r="S56">
        <v>0</v>
      </c>
      <c r="T56">
        <v>0</v>
      </c>
      <c r="U56">
        <v>1</v>
      </c>
      <c r="X56" t="str">
        <f t="shared" si="3"/>
        <v>00PQ02</v>
      </c>
      <c r="Y56">
        <f t="shared" si="4"/>
        <v>2</v>
      </c>
      <c r="Z56" t="s">
        <v>247</v>
      </c>
      <c r="AA56" t="s">
        <v>490</v>
      </c>
      <c r="AB56">
        <v>1</v>
      </c>
      <c r="AC56">
        <v>0</v>
      </c>
      <c r="AD56">
        <v>0</v>
      </c>
      <c r="AE56">
        <v>1</v>
      </c>
      <c r="AF56">
        <v>0</v>
      </c>
      <c r="AG56">
        <v>0</v>
      </c>
      <c r="AH56">
        <v>0</v>
      </c>
      <c r="AI56">
        <v>0</v>
      </c>
      <c r="AJ56">
        <f t="shared" si="0"/>
        <v>1</v>
      </c>
    </row>
    <row r="57" spans="1:36" x14ac:dyDescent="0.2">
      <c r="A57" t="str">
        <f t="shared" si="1"/>
        <v>00RT01</v>
      </c>
      <c r="B57">
        <f t="shared" si="2"/>
        <v>1</v>
      </c>
      <c r="C57" t="s">
        <v>388</v>
      </c>
      <c r="D57" t="s">
        <v>387</v>
      </c>
      <c r="E57">
        <v>2</v>
      </c>
      <c r="F57">
        <v>0</v>
      </c>
      <c r="G57">
        <v>0</v>
      </c>
      <c r="H57">
        <v>2</v>
      </c>
      <c r="I57">
        <v>0</v>
      </c>
      <c r="J57">
        <v>0</v>
      </c>
      <c r="K57">
        <v>0</v>
      </c>
      <c r="L57">
        <v>0</v>
      </c>
      <c r="M57">
        <v>11</v>
      </c>
      <c r="N57">
        <v>0</v>
      </c>
      <c r="O57">
        <v>0</v>
      </c>
      <c r="P57">
        <v>11</v>
      </c>
      <c r="Q57">
        <v>2</v>
      </c>
      <c r="R57">
        <v>0</v>
      </c>
      <c r="S57">
        <v>0</v>
      </c>
      <c r="T57">
        <v>2</v>
      </c>
      <c r="U57">
        <v>1</v>
      </c>
      <c r="X57" t="str">
        <f t="shared" si="3"/>
        <v>00PQ03</v>
      </c>
      <c r="Y57">
        <f t="shared" si="4"/>
        <v>3</v>
      </c>
      <c r="Z57" t="s">
        <v>247</v>
      </c>
      <c r="AA57" t="s">
        <v>492</v>
      </c>
      <c r="AB57">
        <v>4</v>
      </c>
      <c r="AC57">
        <v>0</v>
      </c>
      <c r="AD57">
        <v>0</v>
      </c>
      <c r="AE57">
        <v>4</v>
      </c>
      <c r="AF57">
        <v>2</v>
      </c>
      <c r="AG57">
        <v>0</v>
      </c>
      <c r="AH57">
        <v>0</v>
      </c>
      <c r="AI57">
        <v>2</v>
      </c>
      <c r="AJ57">
        <f t="shared" si="0"/>
        <v>1</v>
      </c>
    </row>
    <row r="58" spans="1:36" x14ac:dyDescent="0.2">
      <c r="A58" t="str">
        <f t="shared" si="1"/>
        <v>00RT02</v>
      </c>
      <c r="B58">
        <f t="shared" si="2"/>
        <v>2</v>
      </c>
      <c r="C58" t="s">
        <v>388</v>
      </c>
      <c r="D58" t="s">
        <v>398</v>
      </c>
      <c r="E58">
        <v>0</v>
      </c>
      <c r="F58">
        <v>0</v>
      </c>
      <c r="G58">
        <v>0</v>
      </c>
      <c r="H58">
        <v>0</v>
      </c>
      <c r="I58">
        <v>0</v>
      </c>
      <c r="J58">
        <v>0</v>
      </c>
      <c r="K58">
        <v>0</v>
      </c>
      <c r="L58">
        <v>0</v>
      </c>
      <c r="M58">
        <v>0</v>
      </c>
      <c r="N58">
        <v>0</v>
      </c>
      <c r="O58">
        <v>0</v>
      </c>
      <c r="P58">
        <v>0</v>
      </c>
      <c r="Q58">
        <v>1</v>
      </c>
      <c r="R58">
        <v>0</v>
      </c>
      <c r="S58">
        <v>0</v>
      </c>
      <c r="T58">
        <v>1</v>
      </c>
      <c r="U58">
        <v>0</v>
      </c>
      <c r="X58" t="str">
        <f t="shared" si="3"/>
        <v>00PQ04</v>
      </c>
      <c r="Y58">
        <f t="shared" si="4"/>
        <v>4</v>
      </c>
      <c r="Z58" t="s">
        <v>247</v>
      </c>
      <c r="AA58" t="s">
        <v>507</v>
      </c>
      <c r="AB58">
        <v>1</v>
      </c>
      <c r="AC58">
        <v>0</v>
      </c>
      <c r="AD58">
        <v>0</v>
      </c>
      <c r="AE58">
        <v>1</v>
      </c>
      <c r="AF58">
        <v>0</v>
      </c>
      <c r="AG58">
        <v>0</v>
      </c>
      <c r="AH58">
        <v>0</v>
      </c>
      <c r="AI58">
        <v>0</v>
      </c>
      <c r="AJ58">
        <f t="shared" si="0"/>
        <v>1</v>
      </c>
    </row>
    <row r="59" spans="1:36" x14ac:dyDescent="0.2">
      <c r="A59" t="str">
        <f t="shared" si="1"/>
        <v>00SH01</v>
      </c>
      <c r="B59">
        <f t="shared" si="2"/>
        <v>1</v>
      </c>
      <c r="C59" t="s">
        <v>419</v>
      </c>
      <c r="D59" t="s">
        <v>418</v>
      </c>
      <c r="E59">
        <v>5</v>
      </c>
      <c r="F59">
        <v>0</v>
      </c>
      <c r="G59">
        <v>0</v>
      </c>
      <c r="H59">
        <v>5</v>
      </c>
      <c r="I59">
        <v>1</v>
      </c>
      <c r="J59">
        <v>0</v>
      </c>
      <c r="K59">
        <v>0</v>
      </c>
      <c r="L59">
        <v>1</v>
      </c>
      <c r="M59">
        <v>0</v>
      </c>
      <c r="N59">
        <v>0</v>
      </c>
      <c r="O59">
        <v>0</v>
      </c>
      <c r="P59">
        <v>0</v>
      </c>
      <c r="Q59">
        <v>0</v>
      </c>
      <c r="R59">
        <v>0</v>
      </c>
      <c r="S59">
        <v>0</v>
      </c>
      <c r="T59">
        <v>0</v>
      </c>
      <c r="U59">
        <v>1</v>
      </c>
      <c r="X59" t="str">
        <f t="shared" si="3"/>
        <v>00PZ01</v>
      </c>
      <c r="Y59">
        <f t="shared" si="4"/>
        <v>1</v>
      </c>
      <c r="Z59" t="s">
        <v>310</v>
      </c>
      <c r="AA59" t="s">
        <v>512</v>
      </c>
      <c r="AB59">
        <v>0</v>
      </c>
      <c r="AC59">
        <v>0</v>
      </c>
      <c r="AD59">
        <v>0</v>
      </c>
      <c r="AE59">
        <v>0</v>
      </c>
      <c r="AF59">
        <v>2</v>
      </c>
      <c r="AG59">
        <v>0</v>
      </c>
      <c r="AH59">
        <v>0</v>
      </c>
      <c r="AI59">
        <v>2</v>
      </c>
      <c r="AJ59">
        <f t="shared" si="0"/>
        <v>0</v>
      </c>
    </row>
    <row r="60" spans="1:36" x14ac:dyDescent="0.2">
      <c r="A60" t="str">
        <f t="shared" si="1"/>
        <v>00SI01</v>
      </c>
      <c r="B60">
        <f t="shared" si="2"/>
        <v>1</v>
      </c>
      <c r="C60" t="s">
        <v>306</v>
      </c>
      <c r="D60" t="s">
        <v>341</v>
      </c>
      <c r="E60">
        <v>0</v>
      </c>
      <c r="F60">
        <v>0</v>
      </c>
      <c r="G60">
        <v>0</v>
      </c>
      <c r="H60">
        <v>0</v>
      </c>
      <c r="I60">
        <v>0</v>
      </c>
      <c r="J60">
        <v>0</v>
      </c>
      <c r="K60">
        <v>0</v>
      </c>
      <c r="L60">
        <v>0</v>
      </c>
      <c r="M60">
        <v>1</v>
      </c>
      <c r="N60">
        <v>0</v>
      </c>
      <c r="O60">
        <v>0</v>
      </c>
      <c r="P60">
        <v>1</v>
      </c>
      <c r="Q60">
        <v>0</v>
      </c>
      <c r="R60">
        <v>0</v>
      </c>
      <c r="S60">
        <v>0</v>
      </c>
      <c r="T60">
        <v>0</v>
      </c>
      <c r="U60">
        <v>1</v>
      </c>
      <c r="X60" t="str">
        <f t="shared" si="3"/>
        <v>00PZ02</v>
      </c>
      <c r="Y60">
        <f t="shared" si="4"/>
        <v>2</v>
      </c>
      <c r="Z60" t="s">
        <v>310</v>
      </c>
      <c r="AA60" t="s">
        <v>514</v>
      </c>
      <c r="AB60">
        <v>0</v>
      </c>
      <c r="AC60">
        <v>0</v>
      </c>
      <c r="AD60">
        <v>0</v>
      </c>
      <c r="AE60">
        <v>0</v>
      </c>
      <c r="AF60">
        <v>6</v>
      </c>
      <c r="AG60">
        <v>0</v>
      </c>
      <c r="AH60">
        <v>1</v>
      </c>
      <c r="AI60">
        <v>7</v>
      </c>
      <c r="AJ60">
        <f t="shared" si="0"/>
        <v>0</v>
      </c>
    </row>
    <row r="61" spans="1:36" x14ac:dyDescent="0.2">
      <c r="A61" t="str">
        <f t="shared" si="1"/>
        <v>00SL01</v>
      </c>
      <c r="B61">
        <f t="shared" si="2"/>
        <v>1</v>
      </c>
      <c r="C61" t="s">
        <v>301</v>
      </c>
      <c r="D61" t="s">
        <v>300</v>
      </c>
      <c r="E61">
        <v>0</v>
      </c>
      <c r="F61">
        <v>0</v>
      </c>
      <c r="G61">
        <v>2</v>
      </c>
      <c r="H61">
        <v>2</v>
      </c>
      <c r="I61">
        <v>0</v>
      </c>
      <c r="J61">
        <v>0</v>
      </c>
      <c r="K61">
        <v>0</v>
      </c>
      <c r="L61">
        <v>0</v>
      </c>
      <c r="M61">
        <v>0</v>
      </c>
      <c r="N61">
        <v>0</v>
      </c>
      <c r="O61">
        <v>0</v>
      </c>
      <c r="P61">
        <v>0</v>
      </c>
      <c r="Q61">
        <v>0</v>
      </c>
      <c r="R61">
        <v>0</v>
      </c>
      <c r="S61">
        <v>0</v>
      </c>
      <c r="T61">
        <v>0</v>
      </c>
      <c r="U61">
        <v>1</v>
      </c>
      <c r="X61" t="str">
        <f t="shared" si="3"/>
        <v>00PZ03</v>
      </c>
      <c r="Y61">
        <f t="shared" si="4"/>
        <v>3</v>
      </c>
      <c r="Z61" t="s">
        <v>310</v>
      </c>
      <c r="AA61" t="s">
        <v>515</v>
      </c>
      <c r="AB61">
        <v>0</v>
      </c>
      <c r="AC61">
        <v>0</v>
      </c>
      <c r="AD61">
        <v>0</v>
      </c>
      <c r="AE61">
        <v>0</v>
      </c>
      <c r="AF61">
        <v>4</v>
      </c>
      <c r="AG61">
        <v>0</v>
      </c>
      <c r="AH61">
        <v>0</v>
      </c>
      <c r="AI61">
        <v>4</v>
      </c>
      <c r="AJ61">
        <f t="shared" si="0"/>
        <v>0</v>
      </c>
    </row>
    <row r="62" spans="1:36" x14ac:dyDescent="0.2">
      <c r="A62" t="str">
        <f t="shared" si="1"/>
        <v>00SO01</v>
      </c>
      <c r="B62">
        <f t="shared" si="2"/>
        <v>1</v>
      </c>
      <c r="C62" t="s">
        <v>212</v>
      </c>
      <c r="D62" t="s">
        <v>211</v>
      </c>
      <c r="E62">
        <v>1</v>
      </c>
      <c r="F62">
        <v>0</v>
      </c>
      <c r="G62">
        <v>0</v>
      </c>
      <c r="H62">
        <v>1</v>
      </c>
      <c r="I62">
        <v>0</v>
      </c>
      <c r="J62">
        <v>0</v>
      </c>
      <c r="K62">
        <v>0</v>
      </c>
      <c r="L62">
        <v>0</v>
      </c>
      <c r="M62">
        <v>0</v>
      </c>
      <c r="N62">
        <v>0</v>
      </c>
      <c r="O62">
        <v>0</v>
      </c>
      <c r="P62">
        <v>0</v>
      </c>
      <c r="Q62">
        <v>0</v>
      </c>
      <c r="R62">
        <v>0</v>
      </c>
      <c r="S62">
        <v>0</v>
      </c>
      <c r="T62">
        <v>0</v>
      </c>
      <c r="U62">
        <v>1</v>
      </c>
      <c r="X62" t="str">
        <f t="shared" si="3"/>
        <v>00RK01</v>
      </c>
      <c r="Y62">
        <f t="shared" si="4"/>
        <v>1</v>
      </c>
      <c r="Z62" t="s">
        <v>510</v>
      </c>
      <c r="AA62" t="s">
        <v>509</v>
      </c>
      <c r="AB62">
        <v>0</v>
      </c>
      <c r="AC62">
        <v>0</v>
      </c>
      <c r="AD62">
        <v>0</v>
      </c>
      <c r="AE62">
        <v>0</v>
      </c>
      <c r="AF62">
        <v>4</v>
      </c>
      <c r="AG62">
        <v>0</v>
      </c>
      <c r="AH62">
        <v>0</v>
      </c>
      <c r="AI62">
        <v>4</v>
      </c>
      <c r="AJ62">
        <f t="shared" si="0"/>
        <v>0</v>
      </c>
    </row>
    <row r="63" spans="1:36" x14ac:dyDescent="0.2">
      <c r="A63" t="str">
        <f t="shared" si="1"/>
        <v>00SU01</v>
      </c>
      <c r="B63">
        <f t="shared" si="2"/>
        <v>1</v>
      </c>
      <c r="C63" t="s">
        <v>167</v>
      </c>
      <c r="D63" t="s">
        <v>166</v>
      </c>
      <c r="E63">
        <v>0</v>
      </c>
      <c r="F63">
        <v>0</v>
      </c>
      <c r="G63">
        <v>0</v>
      </c>
      <c r="H63">
        <v>0</v>
      </c>
      <c r="I63">
        <v>0</v>
      </c>
      <c r="J63">
        <v>0</v>
      </c>
      <c r="K63">
        <v>0</v>
      </c>
      <c r="L63">
        <v>0</v>
      </c>
      <c r="M63">
        <v>1</v>
      </c>
      <c r="N63">
        <v>0</v>
      </c>
      <c r="O63">
        <v>1</v>
      </c>
      <c r="P63">
        <v>2</v>
      </c>
      <c r="Q63">
        <v>0</v>
      </c>
      <c r="R63">
        <v>0</v>
      </c>
      <c r="S63">
        <v>0</v>
      </c>
      <c r="T63">
        <v>0</v>
      </c>
      <c r="U63">
        <v>1</v>
      </c>
      <c r="X63" t="str">
        <f t="shared" si="3"/>
        <v>00RK02</v>
      </c>
      <c r="Y63">
        <f t="shared" si="4"/>
        <v>2</v>
      </c>
      <c r="Z63" t="s">
        <v>510</v>
      </c>
      <c r="AA63" t="s">
        <v>520</v>
      </c>
      <c r="AB63">
        <v>1</v>
      </c>
      <c r="AC63">
        <v>0</v>
      </c>
      <c r="AD63">
        <v>0</v>
      </c>
      <c r="AE63">
        <v>1</v>
      </c>
      <c r="AF63">
        <v>1</v>
      </c>
      <c r="AG63">
        <v>0</v>
      </c>
      <c r="AH63">
        <v>0</v>
      </c>
      <c r="AI63">
        <v>1</v>
      </c>
      <c r="AJ63">
        <f t="shared" si="0"/>
        <v>0</v>
      </c>
    </row>
    <row r="64" spans="1:36" x14ac:dyDescent="0.2">
      <c r="A64" t="str">
        <f t="shared" si="1"/>
        <v>00TO01</v>
      </c>
      <c r="B64">
        <f t="shared" si="2"/>
        <v>1</v>
      </c>
      <c r="C64" t="s">
        <v>228</v>
      </c>
      <c r="D64" t="s">
        <v>226</v>
      </c>
      <c r="E64">
        <v>0</v>
      </c>
      <c r="F64">
        <v>0</v>
      </c>
      <c r="G64">
        <v>0</v>
      </c>
      <c r="H64">
        <v>0</v>
      </c>
      <c r="I64">
        <v>0</v>
      </c>
      <c r="J64">
        <v>0</v>
      </c>
      <c r="K64">
        <v>0</v>
      </c>
      <c r="L64">
        <v>0</v>
      </c>
      <c r="M64">
        <v>0</v>
      </c>
      <c r="N64">
        <v>0</v>
      </c>
      <c r="O64">
        <v>0</v>
      </c>
      <c r="P64">
        <v>0</v>
      </c>
      <c r="Q64">
        <v>0</v>
      </c>
      <c r="R64">
        <v>0</v>
      </c>
      <c r="S64">
        <v>1</v>
      </c>
      <c r="T64">
        <v>1</v>
      </c>
      <c r="U64">
        <v>0</v>
      </c>
      <c r="X64" t="str">
        <f t="shared" si="3"/>
        <v>00RS01</v>
      </c>
      <c r="Y64">
        <f t="shared" si="4"/>
        <v>1</v>
      </c>
      <c r="Z64" t="s">
        <v>435</v>
      </c>
      <c r="AA64" t="s">
        <v>434</v>
      </c>
      <c r="AB64">
        <v>0</v>
      </c>
      <c r="AC64">
        <v>0</v>
      </c>
      <c r="AD64">
        <v>0</v>
      </c>
      <c r="AE64">
        <v>0</v>
      </c>
      <c r="AF64">
        <v>0</v>
      </c>
      <c r="AG64">
        <v>0</v>
      </c>
      <c r="AH64">
        <v>1</v>
      </c>
      <c r="AI64">
        <v>1</v>
      </c>
      <c r="AJ64">
        <f t="shared" si="0"/>
        <v>0</v>
      </c>
    </row>
    <row r="65" spans="1:36" x14ac:dyDescent="0.2">
      <c r="A65" t="str">
        <f t="shared" si="1"/>
        <v>00TO02</v>
      </c>
      <c r="B65">
        <f t="shared" si="2"/>
        <v>2</v>
      </c>
      <c r="C65" t="s">
        <v>228</v>
      </c>
      <c r="D65" t="s">
        <v>231</v>
      </c>
      <c r="E65">
        <v>0</v>
      </c>
      <c r="F65">
        <v>0</v>
      </c>
      <c r="G65">
        <v>0</v>
      </c>
      <c r="H65">
        <v>0</v>
      </c>
      <c r="I65">
        <v>0</v>
      </c>
      <c r="J65">
        <v>0</v>
      </c>
      <c r="K65">
        <v>0</v>
      </c>
      <c r="L65">
        <v>0</v>
      </c>
      <c r="M65">
        <v>0</v>
      </c>
      <c r="N65">
        <v>0</v>
      </c>
      <c r="O65">
        <v>0</v>
      </c>
      <c r="P65">
        <v>0</v>
      </c>
      <c r="Q65">
        <v>0</v>
      </c>
      <c r="R65">
        <v>0</v>
      </c>
      <c r="S65">
        <v>1</v>
      </c>
      <c r="T65">
        <v>1</v>
      </c>
      <c r="U65">
        <v>0</v>
      </c>
      <c r="X65" t="str">
        <f t="shared" si="3"/>
        <v>00RS02</v>
      </c>
      <c r="Y65">
        <f t="shared" si="4"/>
        <v>2</v>
      </c>
      <c r="Z65" t="s">
        <v>435</v>
      </c>
      <c r="AA65" t="s">
        <v>437</v>
      </c>
      <c r="AB65">
        <v>1</v>
      </c>
      <c r="AC65">
        <v>0</v>
      </c>
      <c r="AD65">
        <v>0</v>
      </c>
      <c r="AE65">
        <v>1</v>
      </c>
      <c r="AF65">
        <v>0</v>
      </c>
      <c r="AG65">
        <v>0</v>
      </c>
      <c r="AH65">
        <v>1</v>
      </c>
      <c r="AI65">
        <v>1</v>
      </c>
      <c r="AJ65">
        <f t="shared" si="0"/>
        <v>0</v>
      </c>
    </row>
    <row r="66" spans="1:36" x14ac:dyDescent="0.2">
      <c r="A66" t="str">
        <f t="shared" si="1"/>
        <v>00UT01</v>
      </c>
      <c r="B66">
        <f t="shared" si="2"/>
        <v>1</v>
      </c>
      <c r="C66" t="s">
        <v>407</v>
      </c>
      <c r="D66" t="s">
        <v>406</v>
      </c>
      <c r="E66">
        <v>0</v>
      </c>
      <c r="F66">
        <v>0</v>
      </c>
      <c r="G66">
        <v>0</v>
      </c>
      <c r="H66">
        <v>0</v>
      </c>
      <c r="I66">
        <v>1</v>
      </c>
      <c r="J66">
        <v>0</v>
      </c>
      <c r="K66">
        <v>0</v>
      </c>
      <c r="L66">
        <v>1</v>
      </c>
      <c r="M66">
        <v>0</v>
      </c>
      <c r="N66">
        <v>0</v>
      </c>
      <c r="O66">
        <v>0</v>
      </c>
      <c r="P66">
        <v>0</v>
      </c>
      <c r="Q66">
        <v>0</v>
      </c>
      <c r="R66">
        <v>0</v>
      </c>
      <c r="S66">
        <v>0</v>
      </c>
      <c r="T66">
        <v>0</v>
      </c>
      <c r="U66">
        <v>0</v>
      </c>
      <c r="X66" t="str">
        <f t="shared" si="3"/>
        <v>00RS03</v>
      </c>
      <c r="Y66">
        <f t="shared" si="4"/>
        <v>3</v>
      </c>
      <c r="Z66" t="s">
        <v>435</v>
      </c>
      <c r="AA66" t="s">
        <v>441</v>
      </c>
      <c r="AB66">
        <v>0</v>
      </c>
      <c r="AC66">
        <v>0</v>
      </c>
      <c r="AD66">
        <v>1</v>
      </c>
      <c r="AE66">
        <v>1</v>
      </c>
      <c r="AF66">
        <v>5</v>
      </c>
      <c r="AG66">
        <v>0</v>
      </c>
      <c r="AH66">
        <v>3</v>
      </c>
      <c r="AI66">
        <v>8</v>
      </c>
      <c r="AJ66">
        <f t="shared" si="0"/>
        <v>0</v>
      </c>
    </row>
    <row r="67" spans="1:36" x14ac:dyDescent="0.2">
      <c r="A67" t="str">
        <f t="shared" si="1"/>
        <v>00UT02</v>
      </c>
      <c r="B67">
        <f t="shared" si="2"/>
        <v>2</v>
      </c>
      <c r="C67" t="s">
        <v>407</v>
      </c>
      <c r="D67" t="s">
        <v>411</v>
      </c>
      <c r="E67">
        <v>3</v>
      </c>
      <c r="F67">
        <v>0</v>
      </c>
      <c r="G67">
        <v>0</v>
      </c>
      <c r="H67">
        <v>3</v>
      </c>
      <c r="I67">
        <v>0</v>
      </c>
      <c r="J67">
        <v>0</v>
      </c>
      <c r="K67">
        <v>0</v>
      </c>
      <c r="L67">
        <v>0</v>
      </c>
      <c r="M67">
        <v>1</v>
      </c>
      <c r="N67">
        <v>0</v>
      </c>
      <c r="O67">
        <v>0</v>
      </c>
      <c r="P67">
        <v>1</v>
      </c>
      <c r="Q67">
        <v>0</v>
      </c>
      <c r="R67">
        <v>0</v>
      </c>
      <c r="S67">
        <v>0</v>
      </c>
      <c r="T67">
        <v>0</v>
      </c>
      <c r="U67">
        <v>1</v>
      </c>
      <c r="X67" t="str">
        <f t="shared" si="3"/>
        <v>00RT01</v>
      </c>
      <c r="Y67">
        <f t="shared" si="4"/>
        <v>1</v>
      </c>
      <c r="Z67" t="s">
        <v>388</v>
      </c>
      <c r="AA67" t="s">
        <v>480</v>
      </c>
      <c r="AB67">
        <v>1</v>
      </c>
      <c r="AC67">
        <v>0</v>
      </c>
      <c r="AD67">
        <v>0</v>
      </c>
      <c r="AE67">
        <v>1</v>
      </c>
      <c r="AF67">
        <v>0</v>
      </c>
      <c r="AG67">
        <v>0</v>
      </c>
      <c r="AH67">
        <v>0</v>
      </c>
      <c r="AI67">
        <v>0</v>
      </c>
      <c r="AJ67">
        <f t="shared" si="0"/>
        <v>1</v>
      </c>
    </row>
    <row r="68" spans="1:36" x14ac:dyDescent="0.2">
      <c r="A68" t="str">
        <f t="shared" si="1"/>
        <v>00VV01</v>
      </c>
      <c r="B68">
        <f t="shared" si="2"/>
        <v>1</v>
      </c>
      <c r="C68" t="s">
        <v>248</v>
      </c>
      <c r="D68" t="s">
        <v>246</v>
      </c>
      <c r="E68">
        <v>1</v>
      </c>
      <c r="F68">
        <v>0</v>
      </c>
      <c r="G68">
        <v>0</v>
      </c>
      <c r="H68">
        <v>1</v>
      </c>
      <c r="I68">
        <v>1</v>
      </c>
      <c r="J68">
        <v>0</v>
      </c>
      <c r="K68">
        <v>0</v>
      </c>
      <c r="L68">
        <v>1</v>
      </c>
      <c r="M68">
        <v>1</v>
      </c>
      <c r="N68">
        <v>0</v>
      </c>
      <c r="O68">
        <v>0</v>
      </c>
      <c r="P68">
        <v>1</v>
      </c>
      <c r="Q68">
        <v>2</v>
      </c>
      <c r="R68">
        <v>0</v>
      </c>
      <c r="S68">
        <v>0</v>
      </c>
      <c r="T68">
        <v>2</v>
      </c>
      <c r="U68">
        <v>0</v>
      </c>
      <c r="X68" t="str">
        <f t="shared" si="3"/>
        <v>00RT02</v>
      </c>
      <c r="Y68">
        <f t="shared" si="4"/>
        <v>2</v>
      </c>
      <c r="Z68" t="s">
        <v>388</v>
      </c>
      <c r="AA68" t="s">
        <v>482</v>
      </c>
      <c r="AB68">
        <v>2</v>
      </c>
      <c r="AC68">
        <v>0</v>
      </c>
      <c r="AD68">
        <v>0</v>
      </c>
      <c r="AE68">
        <v>2</v>
      </c>
      <c r="AF68">
        <v>1</v>
      </c>
      <c r="AG68">
        <v>0</v>
      </c>
      <c r="AH68">
        <v>0</v>
      </c>
      <c r="AI68">
        <v>1</v>
      </c>
      <c r="AJ68">
        <f t="shared" ref="AJ68:AJ131" si="5">IF(AE68&gt;AI68,1,0)</f>
        <v>1</v>
      </c>
    </row>
    <row r="69" spans="1:36" x14ac:dyDescent="0.2">
      <c r="A69" t="str">
        <f t="shared" ref="A69:A132" si="6">C69&amp;IF(B69&lt;10,"0","")&amp;B69</f>
        <v>00VV02</v>
      </c>
      <c r="B69">
        <f t="shared" ref="B69:B132" si="7">IF(C69=C68,B68+1,1)</f>
        <v>2</v>
      </c>
      <c r="C69" t="s">
        <v>248</v>
      </c>
      <c r="D69" t="s">
        <v>253</v>
      </c>
      <c r="E69">
        <v>0</v>
      </c>
      <c r="F69">
        <v>0</v>
      </c>
      <c r="G69">
        <v>0</v>
      </c>
      <c r="H69">
        <v>0</v>
      </c>
      <c r="I69">
        <v>0</v>
      </c>
      <c r="J69">
        <v>0</v>
      </c>
      <c r="K69">
        <v>0</v>
      </c>
      <c r="L69">
        <v>0</v>
      </c>
      <c r="M69">
        <v>3</v>
      </c>
      <c r="N69">
        <v>0</v>
      </c>
      <c r="O69">
        <v>0</v>
      </c>
      <c r="P69">
        <v>3</v>
      </c>
      <c r="Q69">
        <v>0</v>
      </c>
      <c r="R69">
        <v>0</v>
      </c>
      <c r="S69">
        <v>0</v>
      </c>
      <c r="T69">
        <v>0</v>
      </c>
      <c r="U69">
        <v>1</v>
      </c>
      <c r="X69" t="str">
        <f t="shared" ref="X69:X132" si="8">Z69&amp;IF(Y69&lt;10,"0","")&amp;Y69</f>
        <v>00RT03</v>
      </c>
      <c r="Y69">
        <f t="shared" ref="Y69:Y132" si="9">IF(Z69=Z68,Y68+1,1)</f>
        <v>3</v>
      </c>
      <c r="Z69" t="s">
        <v>388</v>
      </c>
      <c r="AA69" t="s">
        <v>531</v>
      </c>
      <c r="AB69">
        <v>3</v>
      </c>
      <c r="AC69">
        <v>0</v>
      </c>
      <c r="AD69">
        <v>0</v>
      </c>
      <c r="AE69">
        <v>3</v>
      </c>
      <c r="AF69">
        <v>4</v>
      </c>
      <c r="AG69">
        <v>0</v>
      </c>
      <c r="AH69">
        <v>0</v>
      </c>
      <c r="AI69">
        <v>4</v>
      </c>
      <c r="AJ69">
        <f t="shared" si="5"/>
        <v>0</v>
      </c>
    </row>
    <row r="70" spans="1:36" x14ac:dyDescent="0.2">
      <c r="A70" t="str">
        <f t="shared" si="6"/>
        <v>00VV03</v>
      </c>
      <c r="B70">
        <f t="shared" si="7"/>
        <v>3</v>
      </c>
      <c r="C70" t="s">
        <v>248</v>
      </c>
      <c r="D70" t="s">
        <v>259</v>
      </c>
      <c r="E70">
        <v>0</v>
      </c>
      <c r="F70">
        <v>0</v>
      </c>
      <c r="G70">
        <v>0</v>
      </c>
      <c r="H70">
        <v>0</v>
      </c>
      <c r="I70">
        <v>0</v>
      </c>
      <c r="J70">
        <v>0</v>
      </c>
      <c r="K70">
        <v>0</v>
      </c>
      <c r="L70">
        <v>0</v>
      </c>
      <c r="M70">
        <v>2</v>
      </c>
      <c r="N70">
        <v>0</v>
      </c>
      <c r="O70">
        <v>0</v>
      </c>
      <c r="P70">
        <v>2</v>
      </c>
      <c r="Q70">
        <v>1</v>
      </c>
      <c r="R70">
        <v>0</v>
      </c>
      <c r="S70">
        <v>0</v>
      </c>
      <c r="T70">
        <v>1</v>
      </c>
      <c r="U70">
        <v>1</v>
      </c>
      <c r="X70" t="str">
        <f t="shared" si="8"/>
        <v>00SH01</v>
      </c>
      <c r="Y70">
        <f t="shared" si="9"/>
        <v>1</v>
      </c>
      <c r="Z70" t="s">
        <v>419</v>
      </c>
      <c r="AA70" t="s">
        <v>539</v>
      </c>
      <c r="AB70">
        <v>0</v>
      </c>
      <c r="AC70">
        <v>0</v>
      </c>
      <c r="AD70">
        <v>0</v>
      </c>
      <c r="AE70">
        <v>0</v>
      </c>
      <c r="AF70">
        <v>2</v>
      </c>
      <c r="AG70">
        <v>0</v>
      </c>
      <c r="AH70">
        <v>0</v>
      </c>
      <c r="AI70">
        <v>2</v>
      </c>
      <c r="AJ70">
        <f t="shared" si="5"/>
        <v>0</v>
      </c>
    </row>
    <row r="71" spans="1:36" x14ac:dyDescent="0.2">
      <c r="A71" t="str">
        <f t="shared" si="6"/>
        <v>00VV04</v>
      </c>
      <c r="B71">
        <f t="shared" si="7"/>
        <v>4</v>
      </c>
      <c r="C71" t="s">
        <v>248</v>
      </c>
      <c r="D71" t="s">
        <v>262</v>
      </c>
      <c r="E71">
        <v>1</v>
      </c>
      <c r="F71">
        <v>0</v>
      </c>
      <c r="G71">
        <v>0</v>
      </c>
      <c r="H71">
        <v>1</v>
      </c>
      <c r="I71">
        <v>0</v>
      </c>
      <c r="J71">
        <v>0</v>
      </c>
      <c r="K71">
        <v>0</v>
      </c>
      <c r="L71">
        <v>0</v>
      </c>
      <c r="M71">
        <v>1</v>
      </c>
      <c r="N71">
        <v>0</v>
      </c>
      <c r="O71">
        <v>0</v>
      </c>
      <c r="P71">
        <v>1</v>
      </c>
      <c r="Q71">
        <v>1</v>
      </c>
      <c r="R71">
        <v>0</v>
      </c>
      <c r="S71">
        <v>0</v>
      </c>
      <c r="T71">
        <v>1</v>
      </c>
      <c r="U71">
        <v>1</v>
      </c>
      <c r="X71" t="str">
        <f t="shared" si="8"/>
        <v>00SH02</v>
      </c>
      <c r="Y71">
        <f t="shared" si="9"/>
        <v>2</v>
      </c>
      <c r="Z71" t="s">
        <v>419</v>
      </c>
      <c r="AA71" t="s">
        <v>540</v>
      </c>
      <c r="AB71">
        <v>0</v>
      </c>
      <c r="AC71">
        <v>0</v>
      </c>
      <c r="AD71">
        <v>0</v>
      </c>
      <c r="AE71">
        <v>0</v>
      </c>
      <c r="AF71">
        <v>3</v>
      </c>
      <c r="AG71">
        <v>0</v>
      </c>
      <c r="AH71">
        <v>0</v>
      </c>
      <c r="AI71">
        <v>3</v>
      </c>
      <c r="AJ71">
        <f t="shared" si="5"/>
        <v>0</v>
      </c>
    </row>
    <row r="72" spans="1:36" x14ac:dyDescent="0.2">
      <c r="A72" t="str">
        <f t="shared" si="6"/>
        <v>00VV05</v>
      </c>
      <c r="B72">
        <f t="shared" si="7"/>
        <v>5</v>
      </c>
      <c r="C72" t="s">
        <v>248</v>
      </c>
      <c r="D72" t="s">
        <v>266</v>
      </c>
      <c r="E72">
        <v>1</v>
      </c>
      <c r="F72">
        <v>0</v>
      </c>
      <c r="G72">
        <v>0</v>
      </c>
      <c r="H72">
        <v>1</v>
      </c>
      <c r="I72">
        <v>1</v>
      </c>
      <c r="J72">
        <v>0</v>
      </c>
      <c r="K72">
        <v>0</v>
      </c>
      <c r="L72">
        <v>1</v>
      </c>
      <c r="M72">
        <v>3</v>
      </c>
      <c r="N72">
        <v>0</v>
      </c>
      <c r="O72">
        <v>0</v>
      </c>
      <c r="P72">
        <v>3</v>
      </c>
      <c r="Q72">
        <v>4</v>
      </c>
      <c r="R72">
        <v>0</v>
      </c>
      <c r="S72">
        <v>0</v>
      </c>
      <c r="T72">
        <v>4</v>
      </c>
      <c r="U72">
        <v>0</v>
      </c>
      <c r="X72" t="str">
        <f t="shared" si="8"/>
        <v>00SH03</v>
      </c>
      <c r="Y72">
        <f t="shared" si="9"/>
        <v>3</v>
      </c>
      <c r="Z72" t="s">
        <v>419</v>
      </c>
      <c r="AA72" t="s">
        <v>542</v>
      </c>
      <c r="AB72">
        <v>0</v>
      </c>
      <c r="AC72">
        <v>0</v>
      </c>
      <c r="AD72">
        <v>0</v>
      </c>
      <c r="AE72">
        <v>0</v>
      </c>
      <c r="AF72">
        <v>4</v>
      </c>
      <c r="AG72">
        <v>0</v>
      </c>
      <c r="AH72">
        <v>0</v>
      </c>
      <c r="AI72">
        <v>4</v>
      </c>
      <c r="AJ72">
        <f t="shared" si="5"/>
        <v>0</v>
      </c>
    </row>
    <row r="73" spans="1:36" x14ac:dyDescent="0.2">
      <c r="A73" t="str">
        <f t="shared" si="6"/>
        <v>00VV06</v>
      </c>
      <c r="B73">
        <f t="shared" si="7"/>
        <v>6</v>
      </c>
      <c r="C73" t="s">
        <v>248</v>
      </c>
      <c r="D73" t="s">
        <v>324</v>
      </c>
      <c r="E73">
        <v>1</v>
      </c>
      <c r="F73">
        <v>0</v>
      </c>
      <c r="G73">
        <v>0</v>
      </c>
      <c r="H73">
        <v>1</v>
      </c>
      <c r="I73">
        <v>0</v>
      </c>
      <c r="J73">
        <v>0</v>
      </c>
      <c r="K73">
        <v>0</v>
      </c>
      <c r="L73">
        <v>0</v>
      </c>
      <c r="M73">
        <v>0</v>
      </c>
      <c r="N73">
        <v>0</v>
      </c>
      <c r="O73">
        <v>0</v>
      </c>
      <c r="P73">
        <v>0</v>
      </c>
      <c r="Q73">
        <v>0</v>
      </c>
      <c r="R73">
        <v>0</v>
      </c>
      <c r="S73">
        <v>0</v>
      </c>
      <c r="T73">
        <v>0</v>
      </c>
      <c r="U73">
        <v>1</v>
      </c>
      <c r="X73" t="str">
        <f t="shared" si="8"/>
        <v>00SL01</v>
      </c>
      <c r="Y73">
        <f t="shared" si="9"/>
        <v>1</v>
      </c>
      <c r="Z73" t="s">
        <v>301</v>
      </c>
      <c r="AA73" t="s">
        <v>489</v>
      </c>
      <c r="AB73">
        <v>0</v>
      </c>
      <c r="AC73">
        <v>0</v>
      </c>
      <c r="AD73">
        <v>0</v>
      </c>
      <c r="AE73">
        <v>0</v>
      </c>
      <c r="AF73">
        <v>1</v>
      </c>
      <c r="AG73">
        <v>0</v>
      </c>
      <c r="AH73">
        <v>0</v>
      </c>
      <c r="AI73">
        <v>1</v>
      </c>
      <c r="AJ73">
        <f t="shared" si="5"/>
        <v>0</v>
      </c>
    </row>
    <row r="74" spans="1:36" x14ac:dyDescent="0.2">
      <c r="A74" t="str">
        <f t="shared" si="6"/>
        <v>00ZN01</v>
      </c>
      <c r="B74">
        <f t="shared" si="7"/>
        <v>1</v>
      </c>
      <c r="C74" t="s">
        <v>178</v>
      </c>
      <c r="D74" t="s">
        <v>176</v>
      </c>
      <c r="E74">
        <v>1</v>
      </c>
      <c r="F74">
        <v>0</v>
      </c>
      <c r="G74">
        <v>0</v>
      </c>
      <c r="H74">
        <v>1</v>
      </c>
      <c r="I74">
        <v>0</v>
      </c>
      <c r="J74">
        <v>0</v>
      </c>
      <c r="K74">
        <v>0</v>
      </c>
      <c r="L74">
        <v>0</v>
      </c>
      <c r="M74">
        <v>0</v>
      </c>
      <c r="N74">
        <v>0</v>
      </c>
      <c r="O74">
        <v>0</v>
      </c>
      <c r="P74">
        <v>0</v>
      </c>
      <c r="Q74">
        <v>0</v>
      </c>
      <c r="R74">
        <v>0</v>
      </c>
      <c r="S74">
        <v>0</v>
      </c>
      <c r="T74">
        <v>0</v>
      </c>
      <c r="U74">
        <v>1</v>
      </c>
      <c r="X74" t="str">
        <f t="shared" si="8"/>
        <v>00SL02</v>
      </c>
      <c r="Y74">
        <f t="shared" si="9"/>
        <v>2</v>
      </c>
      <c r="Z74" t="s">
        <v>301</v>
      </c>
      <c r="AA74" t="s">
        <v>505</v>
      </c>
      <c r="AB74">
        <v>1</v>
      </c>
      <c r="AC74">
        <v>0</v>
      </c>
      <c r="AD74">
        <v>0</v>
      </c>
      <c r="AE74">
        <v>1</v>
      </c>
      <c r="AF74">
        <v>5</v>
      </c>
      <c r="AG74">
        <v>0</v>
      </c>
      <c r="AH74">
        <v>0</v>
      </c>
      <c r="AI74">
        <v>5</v>
      </c>
      <c r="AJ74">
        <f t="shared" si="5"/>
        <v>0</v>
      </c>
    </row>
    <row r="75" spans="1:36" x14ac:dyDescent="0.2">
      <c r="A75" t="str">
        <f t="shared" si="6"/>
        <v>01AI01</v>
      </c>
      <c r="B75">
        <f t="shared" si="7"/>
        <v>1</v>
      </c>
      <c r="C75" t="s">
        <v>130</v>
      </c>
      <c r="D75" t="s">
        <v>128</v>
      </c>
      <c r="E75">
        <v>1</v>
      </c>
      <c r="F75">
        <v>0</v>
      </c>
      <c r="G75">
        <v>0</v>
      </c>
      <c r="H75">
        <v>1</v>
      </c>
      <c r="I75">
        <v>0</v>
      </c>
      <c r="J75">
        <v>0</v>
      </c>
      <c r="K75">
        <v>0</v>
      </c>
      <c r="L75">
        <v>0</v>
      </c>
      <c r="M75">
        <v>0</v>
      </c>
      <c r="N75">
        <v>0</v>
      </c>
      <c r="O75">
        <v>0</v>
      </c>
      <c r="P75">
        <v>0</v>
      </c>
      <c r="Q75">
        <v>0</v>
      </c>
      <c r="R75">
        <v>0</v>
      </c>
      <c r="S75">
        <v>0</v>
      </c>
      <c r="T75">
        <v>0</v>
      </c>
      <c r="U75">
        <v>1</v>
      </c>
      <c r="X75" t="str">
        <f t="shared" si="8"/>
        <v>00SO01</v>
      </c>
      <c r="Y75">
        <f t="shared" si="9"/>
        <v>1</v>
      </c>
      <c r="Z75" t="s">
        <v>212</v>
      </c>
      <c r="AA75" t="s">
        <v>465</v>
      </c>
      <c r="AB75">
        <v>0</v>
      </c>
      <c r="AC75">
        <v>0</v>
      </c>
      <c r="AD75">
        <v>0</v>
      </c>
      <c r="AE75">
        <v>0</v>
      </c>
      <c r="AF75">
        <v>4</v>
      </c>
      <c r="AG75">
        <v>0</v>
      </c>
      <c r="AH75">
        <v>1</v>
      </c>
      <c r="AI75">
        <v>5</v>
      </c>
      <c r="AJ75">
        <f t="shared" si="5"/>
        <v>0</v>
      </c>
    </row>
    <row r="76" spans="1:36" x14ac:dyDescent="0.2">
      <c r="A76" t="str">
        <f t="shared" si="6"/>
        <v>01AI02</v>
      </c>
      <c r="B76">
        <f t="shared" si="7"/>
        <v>2</v>
      </c>
      <c r="C76" t="s">
        <v>130</v>
      </c>
      <c r="D76" t="s">
        <v>318</v>
      </c>
      <c r="E76">
        <v>0</v>
      </c>
      <c r="F76">
        <v>0</v>
      </c>
      <c r="G76">
        <v>0</v>
      </c>
      <c r="H76">
        <v>0</v>
      </c>
      <c r="I76">
        <v>0</v>
      </c>
      <c r="J76">
        <v>0</v>
      </c>
      <c r="K76">
        <v>0</v>
      </c>
      <c r="L76">
        <v>0</v>
      </c>
      <c r="M76">
        <v>1</v>
      </c>
      <c r="N76">
        <v>0</v>
      </c>
      <c r="O76">
        <v>0</v>
      </c>
      <c r="P76">
        <v>1</v>
      </c>
      <c r="Q76">
        <v>0</v>
      </c>
      <c r="R76">
        <v>0</v>
      </c>
      <c r="S76">
        <v>0</v>
      </c>
      <c r="T76">
        <v>0</v>
      </c>
      <c r="U76">
        <v>1</v>
      </c>
      <c r="X76" t="str">
        <f t="shared" si="8"/>
        <v>00SO02</v>
      </c>
      <c r="Y76">
        <f t="shared" si="9"/>
        <v>2</v>
      </c>
      <c r="Z76" t="s">
        <v>212</v>
      </c>
      <c r="AA76" t="s">
        <v>470</v>
      </c>
      <c r="AB76">
        <v>0</v>
      </c>
      <c r="AC76">
        <v>0</v>
      </c>
      <c r="AD76">
        <v>0</v>
      </c>
      <c r="AE76">
        <v>0</v>
      </c>
      <c r="AF76">
        <v>4</v>
      </c>
      <c r="AG76">
        <v>0</v>
      </c>
      <c r="AH76">
        <v>1</v>
      </c>
      <c r="AI76">
        <v>5</v>
      </c>
      <c r="AJ76">
        <f t="shared" si="5"/>
        <v>0</v>
      </c>
    </row>
    <row r="77" spans="1:36" x14ac:dyDescent="0.2">
      <c r="A77" t="str">
        <f t="shared" si="6"/>
        <v>01AI03</v>
      </c>
      <c r="B77">
        <f t="shared" si="7"/>
        <v>3</v>
      </c>
      <c r="C77" t="s">
        <v>130</v>
      </c>
      <c r="D77" t="s">
        <v>324</v>
      </c>
      <c r="E77">
        <v>9</v>
      </c>
      <c r="F77">
        <v>0</v>
      </c>
      <c r="G77">
        <v>0</v>
      </c>
      <c r="H77">
        <v>9</v>
      </c>
      <c r="I77">
        <v>0</v>
      </c>
      <c r="J77">
        <v>0</v>
      </c>
      <c r="K77">
        <v>0</v>
      </c>
      <c r="L77">
        <v>0</v>
      </c>
      <c r="M77">
        <v>0</v>
      </c>
      <c r="N77">
        <v>0</v>
      </c>
      <c r="O77">
        <v>0</v>
      </c>
      <c r="P77">
        <v>0</v>
      </c>
      <c r="Q77">
        <v>0</v>
      </c>
      <c r="R77">
        <v>0</v>
      </c>
      <c r="S77">
        <v>0</v>
      </c>
      <c r="T77">
        <v>0</v>
      </c>
      <c r="U77">
        <v>1</v>
      </c>
      <c r="X77" t="str">
        <f t="shared" si="8"/>
        <v>00SU01</v>
      </c>
      <c r="Y77">
        <f t="shared" si="9"/>
        <v>1</v>
      </c>
      <c r="Z77" t="s">
        <v>167</v>
      </c>
      <c r="AA77" t="s">
        <v>445</v>
      </c>
      <c r="AB77">
        <v>1</v>
      </c>
      <c r="AC77">
        <v>0</v>
      </c>
      <c r="AD77">
        <v>0</v>
      </c>
      <c r="AE77">
        <v>1</v>
      </c>
      <c r="AF77">
        <v>9</v>
      </c>
      <c r="AG77">
        <v>0</v>
      </c>
      <c r="AH77">
        <v>1</v>
      </c>
      <c r="AI77">
        <v>10</v>
      </c>
      <c r="AJ77">
        <f t="shared" si="5"/>
        <v>0</v>
      </c>
    </row>
    <row r="78" spans="1:36" x14ac:dyDescent="0.2">
      <c r="A78" t="str">
        <f t="shared" si="6"/>
        <v>01AI04</v>
      </c>
      <c r="B78">
        <f t="shared" si="7"/>
        <v>4</v>
      </c>
      <c r="C78" t="s">
        <v>130</v>
      </c>
      <c r="D78" t="s">
        <v>331</v>
      </c>
      <c r="E78">
        <v>3</v>
      </c>
      <c r="F78">
        <v>0</v>
      </c>
      <c r="G78">
        <v>0</v>
      </c>
      <c r="H78">
        <v>3</v>
      </c>
      <c r="I78">
        <v>0</v>
      </c>
      <c r="J78">
        <v>0</v>
      </c>
      <c r="K78">
        <v>0</v>
      </c>
      <c r="L78">
        <v>0</v>
      </c>
      <c r="M78">
        <v>5</v>
      </c>
      <c r="N78">
        <v>0</v>
      </c>
      <c r="O78">
        <v>0</v>
      </c>
      <c r="P78">
        <v>5</v>
      </c>
      <c r="Q78">
        <v>0</v>
      </c>
      <c r="R78">
        <v>0</v>
      </c>
      <c r="S78">
        <v>0</v>
      </c>
      <c r="T78">
        <v>0</v>
      </c>
      <c r="U78">
        <v>1</v>
      </c>
      <c r="X78" t="str">
        <f t="shared" si="8"/>
        <v>00SU02</v>
      </c>
      <c r="Y78">
        <f t="shared" si="9"/>
        <v>2</v>
      </c>
      <c r="Z78" t="s">
        <v>167</v>
      </c>
      <c r="AA78" t="s">
        <v>465</v>
      </c>
      <c r="AB78">
        <v>0</v>
      </c>
      <c r="AC78">
        <v>0</v>
      </c>
      <c r="AD78">
        <v>0</v>
      </c>
      <c r="AE78">
        <v>0</v>
      </c>
      <c r="AF78">
        <v>1</v>
      </c>
      <c r="AG78">
        <v>0</v>
      </c>
      <c r="AH78">
        <v>0</v>
      </c>
      <c r="AI78">
        <v>1</v>
      </c>
      <c r="AJ78">
        <f t="shared" si="5"/>
        <v>0</v>
      </c>
    </row>
    <row r="79" spans="1:36" x14ac:dyDescent="0.2">
      <c r="A79" t="str">
        <f t="shared" si="6"/>
        <v>01AI05</v>
      </c>
      <c r="B79">
        <f t="shared" si="7"/>
        <v>5</v>
      </c>
      <c r="C79" t="s">
        <v>130</v>
      </c>
      <c r="D79" t="s">
        <v>333</v>
      </c>
      <c r="E79">
        <v>7</v>
      </c>
      <c r="F79">
        <v>0</v>
      </c>
      <c r="G79">
        <v>0</v>
      </c>
      <c r="H79">
        <v>7</v>
      </c>
      <c r="I79">
        <v>1</v>
      </c>
      <c r="J79">
        <v>0</v>
      </c>
      <c r="K79">
        <v>0</v>
      </c>
      <c r="L79">
        <v>1</v>
      </c>
      <c r="M79">
        <v>5</v>
      </c>
      <c r="N79">
        <v>0</v>
      </c>
      <c r="O79">
        <v>0</v>
      </c>
      <c r="P79">
        <v>5</v>
      </c>
      <c r="Q79">
        <v>3</v>
      </c>
      <c r="R79">
        <v>0</v>
      </c>
      <c r="S79">
        <v>0</v>
      </c>
      <c r="T79">
        <v>3</v>
      </c>
      <c r="U79">
        <v>1</v>
      </c>
      <c r="X79" t="str">
        <f t="shared" si="8"/>
        <v>00TD01</v>
      </c>
      <c r="Y79">
        <f t="shared" si="9"/>
        <v>1</v>
      </c>
      <c r="Z79" t="s">
        <v>497</v>
      </c>
      <c r="AA79" t="s">
        <v>496</v>
      </c>
      <c r="AB79">
        <v>0</v>
      </c>
      <c r="AC79">
        <v>0</v>
      </c>
      <c r="AD79">
        <v>0</v>
      </c>
      <c r="AE79">
        <v>0</v>
      </c>
      <c r="AF79">
        <v>1</v>
      </c>
      <c r="AG79">
        <v>1</v>
      </c>
      <c r="AH79">
        <v>1</v>
      </c>
      <c r="AI79">
        <v>3</v>
      </c>
      <c r="AJ79">
        <f t="shared" si="5"/>
        <v>0</v>
      </c>
    </row>
    <row r="80" spans="1:36" x14ac:dyDescent="0.2">
      <c r="A80" t="str">
        <f t="shared" si="6"/>
        <v>01AI06</v>
      </c>
      <c r="B80">
        <f t="shared" si="7"/>
        <v>6</v>
      </c>
      <c r="C80" t="s">
        <v>130</v>
      </c>
      <c r="D80" t="s">
        <v>338</v>
      </c>
      <c r="E80">
        <v>1</v>
      </c>
      <c r="F80">
        <v>0</v>
      </c>
      <c r="G80">
        <v>0</v>
      </c>
      <c r="H80">
        <v>1</v>
      </c>
      <c r="I80">
        <v>0</v>
      </c>
      <c r="J80">
        <v>0</v>
      </c>
      <c r="K80">
        <v>0</v>
      </c>
      <c r="L80">
        <v>0</v>
      </c>
      <c r="M80">
        <v>0</v>
      </c>
      <c r="N80">
        <v>0</v>
      </c>
      <c r="O80">
        <v>0</v>
      </c>
      <c r="P80">
        <v>0</v>
      </c>
      <c r="Q80">
        <v>0</v>
      </c>
      <c r="R80">
        <v>0</v>
      </c>
      <c r="S80">
        <v>0</v>
      </c>
      <c r="T80">
        <v>0</v>
      </c>
      <c r="U80">
        <v>1</v>
      </c>
      <c r="X80" t="str">
        <f t="shared" si="8"/>
        <v>00TD02</v>
      </c>
      <c r="Y80">
        <f t="shared" si="9"/>
        <v>2</v>
      </c>
      <c r="Z80" t="s">
        <v>497</v>
      </c>
      <c r="AA80" t="s">
        <v>498</v>
      </c>
      <c r="AB80">
        <v>1</v>
      </c>
      <c r="AC80">
        <v>0</v>
      </c>
      <c r="AD80">
        <v>0</v>
      </c>
      <c r="AE80">
        <v>1</v>
      </c>
      <c r="AF80">
        <v>7</v>
      </c>
      <c r="AG80">
        <v>0</v>
      </c>
      <c r="AH80">
        <v>1</v>
      </c>
      <c r="AI80">
        <v>8</v>
      </c>
      <c r="AJ80">
        <f t="shared" si="5"/>
        <v>0</v>
      </c>
    </row>
    <row r="81" spans="1:36" x14ac:dyDescent="0.2">
      <c r="A81" t="str">
        <f t="shared" si="6"/>
        <v>01AI07</v>
      </c>
      <c r="B81">
        <f t="shared" si="7"/>
        <v>7</v>
      </c>
      <c r="C81" t="s">
        <v>130</v>
      </c>
      <c r="D81" t="s">
        <v>340</v>
      </c>
      <c r="E81">
        <v>0</v>
      </c>
      <c r="F81">
        <v>0</v>
      </c>
      <c r="G81">
        <v>0</v>
      </c>
      <c r="H81">
        <v>0</v>
      </c>
      <c r="I81">
        <v>0</v>
      </c>
      <c r="J81">
        <v>0</v>
      </c>
      <c r="K81">
        <v>0</v>
      </c>
      <c r="L81">
        <v>0</v>
      </c>
      <c r="M81">
        <v>1</v>
      </c>
      <c r="N81">
        <v>0</v>
      </c>
      <c r="O81">
        <v>0</v>
      </c>
      <c r="P81">
        <v>1</v>
      </c>
      <c r="Q81">
        <v>0</v>
      </c>
      <c r="R81">
        <v>0</v>
      </c>
      <c r="S81">
        <v>0</v>
      </c>
      <c r="T81">
        <v>0</v>
      </c>
      <c r="U81">
        <v>1</v>
      </c>
      <c r="X81" t="str">
        <f t="shared" si="8"/>
        <v>00TD03</v>
      </c>
      <c r="Y81">
        <f t="shared" si="9"/>
        <v>3</v>
      </c>
      <c r="Z81" t="s">
        <v>497</v>
      </c>
      <c r="AA81" t="s">
        <v>499</v>
      </c>
      <c r="AB81">
        <v>0</v>
      </c>
      <c r="AC81">
        <v>0</v>
      </c>
      <c r="AD81">
        <v>0</v>
      </c>
      <c r="AE81">
        <v>0</v>
      </c>
      <c r="AF81">
        <v>3</v>
      </c>
      <c r="AG81">
        <v>0</v>
      </c>
      <c r="AH81">
        <v>0</v>
      </c>
      <c r="AI81">
        <v>3</v>
      </c>
      <c r="AJ81">
        <f t="shared" si="5"/>
        <v>0</v>
      </c>
    </row>
    <row r="82" spans="1:36" x14ac:dyDescent="0.2">
      <c r="A82" t="str">
        <f t="shared" si="6"/>
        <v>01AJ01</v>
      </c>
      <c r="B82">
        <f t="shared" si="7"/>
        <v>1</v>
      </c>
      <c r="C82" t="s">
        <v>131</v>
      </c>
      <c r="D82" t="s">
        <v>128</v>
      </c>
      <c r="E82">
        <v>1</v>
      </c>
      <c r="F82">
        <v>0</v>
      </c>
      <c r="G82">
        <v>0</v>
      </c>
      <c r="H82">
        <v>1</v>
      </c>
      <c r="I82">
        <v>0</v>
      </c>
      <c r="J82">
        <v>0</v>
      </c>
      <c r="K82">
        <v>0</v>
      </c>
      <c r="L82">
        <v>0</v>
      </c>
      <c r="M82">
        <v>0</v>
      </c>
      <c r="N82">
        <v>0</v>
      </c>
      <c r="O82">
        <v>0</v>
      </c>
      <c r="P82">
        <v>0</v>
      </c>
      <c r="Q82">
        <v>0</v>
      </c>
      <c r="R82">
        <v>0</v>
      </c>
      <c r="S82">
        <v>0</v>
      </c>
      <c r="T82">
        <v>0</v>
      </c>
      <c r="U82">
        <v>1</v>
      </c>
      <c r="X82" t="str">
        <f t="shared" si="8"/>
        <v>00TD04</v>
      </c>
      <c r="Y82">
        <f t="shared" si="9"/>
        <v>4</v>
      </c>
      <c r="Z82" t="s">
        <v>497</v>
      </c>
      <c r="AA82" t="s">
        <v>500</v>
      </c>
      <c r="AB82">
        <v>0</v>
      </c>
      <c r="AC82">
        <v>0</v>
      </c>
      <c r="AD82">
        <v>0</v>
      </c>
      <c r="AE82">
        <v>0</v>
      </c>
      <c r="AF82">
        <v>1</v>
      </c>
      <c r="AG82">
        <v>0</v>
      </c>
      <c r="AH82">
        <v>0</v>
      </c>
      <c r="AI82">
        <v>1</v>
      </c>
      <c r="AJ82">
        <f t="shared" si="5"/>
        <v>0</v>
      </c>
    </row>
    <row r="83" spans="1:36" x14ac:dyDescent="0.2">
      <c r="A83" t="str">
        <f t="shared" si="6"/>
        <v>01AJ02</v>
      </c>
      <c r="B83">
        <f t="shared" si="7"/>
        <v>2</v>
      </c>
      <c r="C83" t="s">
        <v>131</v>
      </c>
      <c r="D83" t="s">
        <v>241</v>
      </c>
      <c r="E83">
        <v>3</v>
      </c>
      <c r="F83">
        <v>0</v>
      </c>
      <c r="G83">
        <v>0</v>
      </c>
      <c r="H83">
        <v>3</v>
      </c>
      <c r="I83">
        <v>0</v>
      </c>
      <c r="J83">
        <v>0</v>
      </c>
      <c r="K83">
        <v>0</v>
      </c>
      <c r="L83">
        <v>0</v>
      </c>
      <c r="M83">
        <v>4</v>
      </c>
      <c r="N83">
        <v>0</v>
      </c>
      <c r="O83">
        <v>0</v>
      </c>
      <c r="P83">
        <v>4</v>
      </c>
      <c r="Q83">
        <v>1</v>
      </c>
      <c r="R83">
        <v>0</v>
      </c>
      <c r="S83">
        <v>0</v>
      </c>
      <c r="T83">
        <v>1</v>
      </c>
      <c r="U83">
        <v>1</v>
      </c>
      <c r="X83" t="str">
        <f t="shared" si="8"/>
        <v>00TD05</v>
      </c>
      <c r="Y83">
        <f t="shared" si="9"/>
        <v>5</v>
      </c>
      <c r="Z83" t="s">
        <v>497</v>
      </c>
      <c r="AA83" t="s">
        <v>502</v>
      </c>
      <c r="AB83">
        <v>0</v>
      </c>
      <c r="AC83">
        <v>0</v>
      </c>
      <c r="AD83">
        <v>0</v>
      </c>
      <c r="AE83">
        <v>0</v>
      </c>
      <c r="AF83">
        <v>0</v>
      </c>
      <c r="AG83">
        <v>0</v>
      </c>
      <c r="AH83">
        <v>1</v>
      </c>
      <c r="AI83">
        <v>1</v>
      </c>
      <c r="AJ83">
        <f t="shared" si="5"/>
        <v>0</v>
      </c>
    </row>
    <row r="84" spans="1:36" x14ac:dyDescent="0.2">
      <c r="A84" t="str">
        <f t="shared" si="6"/>
        <v>01CN01</v>
      </c>
      <c r="B84">
        <f t="shared" si="7"/>
        <v>1</v>
      </c>
      <c r="C84" t="s">
        <v>179</v>
      </c>
      <c r="D84" t="s">
        <v>176</v>
      </c>
      <c r="E84">
        <v>1</v>
      </c>
      <c r="F84">
        <v>0</v>
      </c>
      <c r="G84">
        <v>0</v>
      </c>
      <c r="H84">
        <v>1</v>
      </c>
      <c r="I84">
        <v>0</v>
      </c>
      <c r="J84">
        <v>0</v>
      </c>
      <c r="K84">
        <v>0</v>
      </c>
      <c r="L84">
        <v>0</v>
      </c>
      <c r="M84">
        <v>0</v>
      </c>
      <c r="N84">
        <v>0</v>
      </c>
      <c r="O84">
        <v>0</v>
      </c>
      <c r="P84">
        <v>0</v>
      </c>
      <c r="Q84">
        <v>0</v>
      </c>
      <c r="R84">
        <v>0</v>
      </c>
      <c r="S84">
        <v>0</v>
      </c>
      <c r="T84">
        <v>0</v>
      </c>
      <c r="U84">
        <v>1</v>
      </c>
      <c r="X84" t="str">
        <f t="shared" si="8"/>
        <v>00TD06</v>
      </c>
      <c r="Y84">
        <f t="shared" si="9"/>
        <v>6</v>
      </c>
      <c r="Z84" t="s">
        <v>497</v>
      </c>
      <c r="AA84" t="s">
        <v>508</v>
      </c>
      <c r="AB84">
        <v>0</v>
      </c>
      <c r="AC84">
        <v>0</v>
      </c>
      <c r="AD84">
        <v>0</v>
      </c>
      <c r="AE84">
        <v>0</v>
      </c>
      <c r="AF84">
        <v>0</v>
      </c>
      <c r="AG84">
        <v>0</v>
      </c>
      <c r="AH84">
        <v>1</v>
      </c>
      <c r="AI84">
        <v>1</v>
      </c>
      <c r="AJ84">
        <f t="shared" si="5"/>
        <v>0</v>
      </c>
    </row>
    <row r="85" spans="1:36" x14ac:dyDescent="0.2">
      <c r="A85" t="str">
        <f t="shared" si="6"/>
        <v>01FX01</v>
      </c>
      <c r="B85">
        <f t="shared" si="7"/>
        <v>1</v>
      </c>
      <c r="C85" t="s">
        <v>172</v>
      </c>
      <c r="D85" t="s">
        <v>382</v>
      </c>
      <c r="E85">
        <v>1</v>
      </c>
      <c r="F85">
        <v>0</v>
      </c>
      <c r="G85">
        <v>0</v>
      </c>
      <c r="H85">
        <v>1</v>
      </c>
      <c r="I85">
        <v>0</v>
      </c>
      <c r="J85">
        <v>0</v>
      </c>
      <c r="K85">
        <v>0</v>
      </c>
      <c r="L85">
        <v>0</v>
      </c>
      <c r="M85">
        <v>1</v>
      </c>
      <c r="N85">
        <v>0</v>
      </c>
      <c r="O85">
        <v>0</v>
      </c>
      <c r="P85">
        <v>1</v>
      </c>
      <c r="Q85">
        <v>2</v>
      </c>
      <c r="R85">
        <v>0</v>
      </c>
      <c r="S85">
        <v>0</v>
      </c>
      <c r="T85">
        <v>2</v>
      </c>
      <c r="U85">
        <v>0</v>
      </c>
      <c r="X85" t="str">
        <f t="shared" si="8"/>
        <v>00TO01</v>
      </c>
      <c r="Y85">
        <f t="shared" si="9"/>
        <v>1</v>
      </c>
      <c r="Z85" t="s">
        <v>228</v>
      </c>
      <c r="AA85" t="s">
        <v>475</v>
      </c>
      <c r="AB85">
        <v>0</v>
      </c>
      <c r="AC85">
        <v>0</v>
      </c>
      <c r="AD85">
        <v>0</v>
      </c>
      <c r="AE85">
        <v>0</v>
      </c>
      <c r="AF85">
        <v>1</v>
      </c>
      <c r="AG85">
        <v>0</v>
      </c>
      <c r="AH85">
        <v>0</v>
      </c>
      <c r="AI85">
        <v>1</v>
      </c>
      <c r="AJ85">
        <f t="shared" si="5"/>
        <v>0</v>
      </c>
    </row>
    <row r="86" spans="1:36" x14ac:dyDescent="0.2">
      <c r="A86" t="str">
        <f t="shared" si="6"/>
        <v>01FX02</v>
      </c>
      <c r="B86">
        <f t="shared" si="7"/>
        <v>2</v>
      </c>
      <c r="C86" t="s">
        <v>172</v>
      </c>
      <c r="D86" t="s">
        <v>405</v>
      </c>
      <c r="E86">
        <v>1</v>
      </c>
      <c r="F86">
        <v>0</v>
      </c>
      <c r="G86">
        <v>0</v>
      </c>
      <c r="H86">
        <v>1</v>
      </c>
      <c r="I86">
        <v>0</v>
      </c>
      <c r="J86">
        <v>0</v>
      </c>
      <c r="K86">
        <v>0</v>
      </c>
      <c r="L86">
        <v>0</v>
      </c>
      <c r="M86">
        <v>0</v>
      </c>
      <c r="N86">
        <v>0</v>
      </c>
      <c r="O86">
        <v>0</v>
      </c>
      <c r="P86">
        <v>0</v>
      </c>
      <c r="Q86">
        <v>0</v>
      </c>
      <c r="R86">
        <v>0</v>
      </c>
      <c r="S86">
        <v>0</v>
      </c>
      <c r="T86">
        <v>0</v>
      </c>
      <c r="U86">
        <v>1</v>
      </c>
      <c r="X86" t="str">
        <f t="shared" si="8"/>
        <v>00TO02</v>
      </c>
      <c r="Y86">
        <f t="shared" si="9"/>
        <v>2</v>
      </c>
      <c r="Z86" t="s">
        <v>228</v>
      </c>
      <c r="AA86" t="s">
        <v>480</v>
      </c>
      <c r="AB86">
        <v>1</v>
      </c>
      <c r="AC86">
        <v>0</v>
      </c>
      <c r="AD86">
        <v>0</v>
      </c>
      <c r="AE86">
        <v>1</v>
      </c>
      <c r="AF86">
        <v>4</v>
      </c>
      <c r="AG86">
        <v>0</v>
      </c>
      <c r="AH86">
        <v>0</v>
      </c>
      <c r="AI86">
        <v>4</v>
      </c>
      <c r="AJ86">
        <f t="shared" si="5"/>
        <v>0</v>
      </c>
    </row>
    <row r="87" spans="1:36" x14ac:dyDescent="0.2">
      <c r="A87" t="str">
        <f t="shared" si="6"/>
        <v>01GF01</v>
      </c>
      <c r="B87">
        <f t="shared" si="7"/>
        <v>1</v>
      </c>
      <c r="C87" t="s">
        <v>214</v>
      </c>
      <c r="D87" t="s">
        <v>231</v>
      </c>
      <c r="E87">
        <v>2</v>
      </c>
      <c r="F87">
        <v>0</v>
      </c>
      <c r="G87">
        <v>0</v>
      </c>
      <c r="H87">
        <v>2</v>
      </c>
      <c r="I87">
        <v>0</v>
      </c>
      <c r="J87">
        <v>0</v>
      </c>
      <c r="K87">
        <v>0</v>
      </c>
      <c r="L87">
        <v>0</v>
      </c>
      <c r="M87">
        <v>2</v>
      </c>
      <c r="N87">
        <v>0</v>
      </c>
      <c r="O87">
        <v>0</v>
      </c>
      <c r="P87">
        <v>2</v>
      </c>
      <c r="Q87">
        <v>2</v>
      </c>
      <c r="R87">
        <v>0</v>
      </c>
      <c r="S87">
        <v>0</v>
      </c>
      <c r="T87">
        <v>2</v>
      </c>
      <c r="U87">
        <v>1</v>
      </c>
      <c r="X87" t="str">
        <f t="shared" si="8"/>
        <v>00VV01</v>
      </c>
      <c r="Y87">
        <f t="shared" si="9"/>
        <v>1</v>
      </c>
      <c r="Z87" t="s">
        <v>248</v>
      </c>
      <c r="AA87" t="s">
        <v>482</v>
      </c>
      <c r="AB87">
        <v>0</v>
      </c>
      <c r="AC87">
        <v>0</v>
      </c>
      <c r="AD87">
        <v>0</v>
      </c>
      <c r="AE87">
        <v>0</v>
      </c>
      <c r="AF87">
        <v>1</v>
      </c>
      <c r="AG87">
        <v>0</v>
      </c>
      <c r="AH87">
        <v>0</v>
      </c>
      <c r="AI87">
        <v>1</v>
      </c>
      <c r="AJ87">
        <f t="shared" si="5"/>
        <v>0</v>
      </c>
    </row>
    <row r="88" spans="1:36" x14ac:dyDescent="0.2">
      <c r="A88" t="str">
        <f t="shared" si="6"/>
        <v>01GF02</v>
      </c>
      <c r="B88">
        <f t="shared" si="7"/>
        <v>2</v>
      </c>
      <c r="C88" t="s">
        <v>214</v>
      </c>
      <c r="D88" t="s">
        <v>377</v>
      </c>
      <c r="E88">
        <v>0</v>
      </c>
      <c r="F88">
        <v>0</v>
      </c>
      <c r="G88">
        <v>0</v>
      </c>
      <c r="H88">
        <v>0</v>
      </c>
      <c r="I88">
        <v>0</v>
      </c>
      <c r="J88">
        <v>0</v>
      </c>
      <c r="K88">
        <v>0</v>
      </c>
      <c r="L88">
        <v>0</v>
      </c>
      <c r="M88">
        <v>1</v>
      </c>
      <c r="N88">
        <v>0</v>
      </c>
      <c r="O88">
        <v>0</v>
      </c>
      <c r="P88">
        <v>1</v>
      </c>
      <c r="Q88">
        <v>0</v>
      </c>
      <c r="R88">
        <v>0</v>
      </c>
      <c r="S88">
        <v>0</v>
      </c>
      <c r="T88">
        <v>0</v>
      </c>
      <c r="U88">
        <v>1</v>
      </c>
      <c r="X88" t="str">
        <f t="shared" si="8"/>
        <v>00VV02</v>
      </c>
      <c r="Y88">
        <f t="shared" si="9"/>
        <v>2</v>
      </c>
      <c r="Z88" t="s">
        <v>248</v>
      </c>
      <c r="AA88" t="s">
        <v>487</v>
      </c>
      <c r="AB88">
        <v>4</v>
      </c>
      <c r="AC88">
        <v>0</v>
      </c>
      <c r="AD88">
        <v>0</v>
      </c>
      <c r="AE88">
        <v>4</v>
      </c>
      <c r="AF88">
        <v>2</v>
      </c>
      <c r="AG88">
        <v>0</v>
      </c>
      <c r="AH88">
        <v>0</v>
      </c>
      <c r="AI88">
        <v>2</v>
      </c>
      <c r="AJ88">
        <f t="shared" si="5"/>
        <v>1</v>
      </c>
    </row>
    <row r="89" spans="1:36" x14ac:dyDescent="0.2">
      <c r="A89" t="str">
        <f t="shared" si="6"/>
        <v>01JE01</v>
      </c>
      <c r="B89">
        <f t="shared" si="7"/>
        <v>1</v>
      </c>
      <c r="C89" t="s">
        <v>229</v>
      </c>
      <c r="D89" t="s">
        <v>226</v>
      </c>
      <c r="E89">
        <v>0</v>
      </c>
      <c r="F89">
        <v>0</v>
      </c>
      <c r="G89">
        <v>0</v>
      </c>
      <c r="H89">
        <v>0</v>
      </c>
      <c r="I89">
        <v>0</v>
      </c>
      <c r="J89">
        <v>0</v>
      </c>
      <c r="K89">
        <v>0</v>
      </c>
      <c r="L89">
        <v>0</v>
      </c>
      <c r="M89">
        <v>3</v>
      </c>
      <c r="N89">
        <v>0</v>
      </c>
      <c r="O89">
        <v>0</v>
      </c>
      <c r="P89">
        <v>3</v>
      </c>
      <c r="Q89">
        <v>0</v>
      </c>
      <c r="R89">
        <v>0</v>
      </c>
      <c r="S89">
        <v>0</v>
      </c>
      <c r="T89">
        <v>0</v>
      </c>
      <c r="U89">
        <v>1</v>
      </c>
      <c r="X89" t="str">
        <f t="shared" si="8"/>
        <v>00VV03</v>
      </c>
      <c r="Y89">
        <f t="shared" si="9"/>
        <v>3</v>
      </c>
      <c r="Z89" t="s">
        <v>248</v>
      </c>
      <c r="AA89" t="s">
        <v>490</v>
      </c>
      <c r="AB89">
        <v>2</v>
      </c>
      <c r="AC89">
        <v>0</v>
      </c>
      <c r="AD89">
        <v>0</v>
      </c>
      <c r="AE89">
        <v>2</v>
      </c>
      <c r="AF89">
        <v>1</v>
      </c>
      <c r="AG89">
        <v>0</v>
      </c>
      <c r="AH89">
        <v>0</v>
      </c>
      <c r="AI89">
        <v>1</v>
      </c>
      <c r="AJ89">
        <f t="shared" si="5"/>
        <v>1</v>
      </c>
    </row>
    <row r="90" spans="1:36" x14ac:dyDescent="0.2">
      <c r="A90" t="str">
        <f t="shared" si="6"/>
        <v>01JE02</v>
      </c>
      <c r="B90">
        <f t="shared" si="7"/>
        <v>2</v>
      </c>
      <c r="C90" t="s">
        <v>229</v>
      </c>
      <c r="D90" t="s">
        <v>244</v>
      </c>
      <c r="E90">
        <v>2</v>
      </c>
      <c r="F90">
        <v>0</v>
      </c>
      <c r="G90">
        <v>0</v>
      </c>
      <c r="H90">
        <v>2</v>
      </c>
      <c r="I90">
        <v>0</v>
      </c>
      <c r="J90">
        <v>0</v>
      </c>
      <c r="K90">
        <v>0</v>
      </c>
      <c r="L90">
        <v>0</v>
      </c>
      <c r="M90">
        <v>1</v>
      </c>
      <c r="N90">
        <v>0</v>
      </c>
      <c r="O90">
        <v>0</v>
      </c>
      <c r="P90">
        <v>1</v>
      </c>
      <c r="Q90">
        <v>0</v>
      </c>
      <c r="R90">
        <v>0</v>
      </c>
      <c r="S90">
        <v>0</v>
      </c>
      <c r="T90">
        <v>0</v>
      </c>
      <c r="U90">
        <v>1</v>
      </c>
      <c r="X90" t="str">
        <f t="shared" si="8"/>
        <v>00VV04</v>
      </c>
      <c r="Y90">
        <f t="shared" si="9"/>
        <v>4</v>
      </c>
      <c r="Z90" t="s">
        <v>248</v>
      </c>
      <c r="AA90" t="s">
        <v>491</v>
      </c>
      <c r="AB90">
        <v>2</v>
      </c>
      <c r="AC90">
        <v>0</v>
      </c>
      <c r="AD90">
        <v>0</v>
      </c>
      <c r="AE90">
        <v>2</v>
      </c>
      <c r="AF90">
        <v>0</v>
      </c>
      <c r="AG90">
        <v>0</v>
      </c>
      <c r="AH90">
        <v>0</v>
      </c>
      <c r="AI90">
        <v>0</v>
      </c>
      <c r="AJ90">
        <f t="shared" si="5"/>
        <v>1</v>
      </c>
    </row>
    <row r="91" spans="1:36" x14ac:dyDescent="0.2">
      <c r="A91" t="str">
        <f t="shared" si="6"/>
        <v>01JH01</v>
      </c>
      <c r="B91">
        <f t="shared" si="7"/>
        <v>1</v>
      </c>
      <c r="C91" t="s">
        <v>180</v>
      </c>
      <c r="D91" t="s">
        <v>203</v>
      </c>
      <c r="E91">
        <v>0</v>
      </c>
      <c r="F91">
        <v>0</v>
      </c>
      <c r="G91">
        <v>0</v>
      </c>
      <c r="H91">
        <v>0</v>
      </c>
      <c r="I91">
        <v>1</v>
      </c>
      <c r="J91">
        <v>0</v>
      </c>
      <c r="K91">
        <v>0</v>
      </c>
      <c r="L91">
        <v>1</v>
      </c>
      <c r="M91">
        <v>0</v>
      </c>
      <c r="N91">
        <v>0</v>
      </c>
      <c r="O91">
        <v>0</v>
      </c>
      <c r="P91">
        <v>0</v>
      </c>
      <c r="Q91">
        <v>0</v>
      </c>
      <c r="R91">
        <v>0</v>
      </c>
      <c r="S91">
        <v>0</v>
      </c>
      <c r="T91">
        <v>0</v>
      </c>
      <c r="U91">
        <v>0</v>
      </c>
      <c r="X91" t="str">
        <f t="shared" si="8"/>
        <v>00VV05</v>
      </c>
      <c r="Y91">
        <f t="shared" si="9"/>
        <v>5</v>
      </c>
      <c r="Z91" t="s">
        <v>248</v>
      </c>
      <c r="AA91" t="s">
        <v>492</v>
      </c>
      <c r="AB91">
        <v>4</v>
      </c>
      <c r="AC91">
        <v>0</v>
      </c>
      <c r="AD91">
        <v>0</v>
      </c>
      <c r="AE91">
        <v>4</v>
      </c>
      <c r="AF91">
        <v>0</v>
      </c>
      <c r="AG91">
        <v>0</v>
      </c>
      <c r="AH91">
        <v>0</v>
      </c>
      <c r="AI91">
        <v>0</v>
      </c>
      <c r="AJ91">
        <f t="shared" si="5"/>
        <v>1</v>
      </c>
    </row>
    <row r="92" spans="1:36" x14ac:dyDescent="0.2">
      <c r="A92" t="str">
        <f t="shared" si="6"/>
        <v>01JH02</v>
      </c>
      <c r="B92">
        <f t="shared" si="7"/>
        <v>2</v>
      </c>
      <c r="C92" t="s">
        <v>180</v>
      </c>
      <c r="D92" t="s">
        <v>208</v>
      </c>
      <c r="E92">
        <v>0</v>
      </c>
      <c r="F92">
        <v>0</v>
      </c>
      <c r="G92">
        <v>0</v>
      </c>
      <c r="H92">
        <v>0</v>
      </c>
      <c r="I92">
        <v>0</v>
      </c>
      <c r="J92">
        <v>0</v>
      </c>
      <c r="K92">
        <v>0</v>
      </c>
      <c r="L92">
        <v>0</v>
      </c>
      <c r="M92">
        <v>1</v>
      </c>
      <c r="N92">
        <v>0</v>
      </c>
      <c r="O92">
        <v>0</v>
      </c>
      <c r="P92">
        <v>1</v>
      </c>
      <c r="Q92">
        <v>1</v>
      </c>
      <c r="R92">
        <v>0</v>
      </c>
      <c r="S92">
        <v>0</v>
      </c>
      <c r="T92">
        <v>1</v>
      </c>
      <c r="U92">
        <v>0</v>
      </c>
      <c r="X92" t="str">
        <f t="shared" si="8"/>
        <v>00ZF01</v>
      </c>
      <c r="Y92">
        <f t="shared" si="9"/>
        <v>1</v>
      </c>
      <c r="Z92" t="s">
        <v>429</v>
      </c>
      <c r="AA92" t="s">
        <v>428</v>
      </c>
      <c r="AB92">
        <v>2</v>
      </c>
      <c r="AC92">
        <v>0</v>
      </c>
      <c r="AD92">
        <v>0</v>
      </c>
      <c r="AE92">
        <v>2</v>
      </c>
      <c r="AF92">
        <v>0</v>
      </c>
      <c r="AG92">
        <v>0</v>
      </c>
      <c r="AH92">
        <v>0</v>
      </c>
      <c r="AI92">
        <v>0</v>
      </c>
      <c r="AJ92">
        <f t="shared" si="5"/>
        <v>1</v>
      </c>
    </row>
    <row r="93" spans="1:36" x14ac:dyDescent="0.2">
      <c r="A93" t="str">
        <f t="shared" si="6"/>
        <v>01JH03</v>
      </c>
      <c r="B93">
        <f t="shared" si="7"/>
        <v>3</v>
      </c>
      <c r="C93" t="s">
        <v>180</v>
      </c>
      <c r="D93" t="s">
        <v>218</v>
      </c>
      <c r="E93">
        <v>0</v>
      </c>
      <c r="F93">
        <v>0</v>
      </c>
      <c r="G93">
        <v>0</v>
      </c>
      <c r="H93">
        <v>0</v>
      </c>
      <c r="I93">
        <v>0</v>
      </c>
      <c r="J93">
        <v>0</v>
      </c>
      <c r="K93">
        <v>0</v>
      </c>
      <c r="L93">
        <v>0</v>
      </c>
      <c r="M93">
        <v>1</v>
      </c>
      <c r="N93">
        <v>0</v>
      </c>
      <c r="O93">
        <v>0</v>
      </c>
      <c r="P93">
        <v>1</v>
      </c>
      <c r="Q93">
        <v>0</v>
      </c>
      <c r="R93">
        <v>0</v>
      </c>
      <c r="S93">
        <v>0</v>
      </c>
      <c r="T93">
        <v>0</v>
      </c>
      <c r="U93">
        <v>1</v>
      </c>
      <c r="X93" t="str">
        <f t="shared" si="8"/>
        <v>00ZF02</v>
      </c>
      <c r="Y93">
        <f t="shared" si="9"/>
        <v>2</v>
      </c>
      <c r="Z93" t="s">
        <v>429</v>
      </c>
      <c r="AA93" t="s">
        <v>434</v>
      </c>
      <c r="AB93">
        <v>0</v>
      </c>
      <c r="AC93">
        <v>0</v>
      </c>
      <c r="AD93">
        <v>0</v>
      </c>
      <c r="AE93">
        <v>0</v>
      </c>
      <c r="AF93">
        <v>4</v>
      </c>
      <c r="AG93">
        <v>0</v>
      </c>
      <c r="AH93">
        <v>0</v>
      </c>
      <c r="AI93">
        <v>4</v>
      </c>
      <c r="AJ93">
        <f t="shared" si="5"/>
        <v>0</v>
      </c>
    </row>
    <row r="94" spans="1:36" x14ac:dyDescent="0.2">
      <c r="A94" t="str">
        <f t="shared" si="6"/>
        <v>01JH04</v>
      </c>
      <c r="B94">
        <f t="shared" si="7"/>
        <v>4</v>
      </c>
      <c r="C94" t="s">
        <v>180</v>
      </c>
      <c r="D94" t="s">
        <v>221</v>
      </c>
      <c r="E94">
        <v>0</v>
      </c>
      <c r="F94">
        <v>0</v>
      </c>
      <c r="G94">
        <v>0</v>
      </c>
      <c r="H94">
        <v>0</v>
      </c>
      <c r="I94">
        <v>0</v>
      </c>
      <c r="J94">
        <v>0</v>
      </c>
      <c r="K94">
        <v>0</v>
      </c>
      <c r="L94">
        <v>0</v>
      </c>
      <c r="M94">
        <v>1</v>
      </c>
      <c r="N94">
        <v>0</v>
      </c>
      <c r="O94">
        <v>0</v>
      </c>
      <c r="P94">
        <v>1</v>
      </c>
      <c r="Q94">
        <v>0</v>
      </c>
      <c r="R94">
        <v>0</v>
      </c>
      <c r="S94">
        <v>0</v>
      </c>
      <c r="T94">
        <v>0</v>
      </c>
      <c r="U94">
        <v>1</v>
      </c>
      <c r="X94" t="str">
        <f t="shared" si="8"/>
        <v>00ZF03</v>
      </c>
      <c r="Y94">
        <f t="shared" si="9"/>
        <v>3</v>
      </c>
      <c r="Z94" t="s">
        <v>429</v>
      </c>
      <c r="AA94" t="s">
        <v>437</v>
      </c>
      <c r="AB94">
        <v>2</v>
      </c>
      <c r="AC94">
        <v>0</v>
      </c>
      <c r="AD94">
        <v>0</v>
      </c>
      <c r="AE94">
        <v>2</v>
      </c>
      <c r="AF94">
        <v>0</v>
      </c>
      <c r="AG94">
        <v>0</v>
      </c>
      <c r="AH94">
        <v>0</v>
      </c>
      <c r="AI94">
        <v>0</v>
      </c>
      <c r="AJ94">
        <f t="shared" si="5"/>
        <v>1</v>
      </c>
    </row>
    <row r="95" spans="1:36" x14ac:dyDescent="0.2">
      <c r="A95" t="str">
        <f t="shared" si="6"/>
        <v>01JH05</v>
      </c>
      <c r="B95">
        <f t="shared" si="7"/>
        <v>5</v>
      </c>
      <c r="C95" t="s">
        <v>180</v>
      </c>
      <c r="D95" t="s">
        <v>226</v>
      </c>
      <c r="E95">
        <v>0</v>
      </c>
      <c r="F95">
        <v>0</v>
      </c>
      <c r="G95">
        <v>0</v>
      </c>
      <c r="H95">
        <v>0</v>
      </c>
      <c r="I95">
        <v>3</v>
      </c>
      <c r="J95">
        <v>0</v>
      </c>
      <c r="K95">
        <v>0</v>
      </c>
      <c r="L95">
        <v>3</v>
      </c>
      <c r="M95">
        <v>0</v>
      </c>
      <c r="N95">
        <v>0</v>
      </c>
      <c r="O95">
        <v>0</v>
      </c>
      <c r="P95">
        <v>0</v>
      </c>
      <c r="Q95">
        <v>1</v>
      </c>
      <c r="R95">
        <v>0</v>
      </c>
      <c r="S95">
        <v>0</v>
      </c>
      <c r="T95">
        <v>1</v>
      </c>
      <c r="U95">
        <v>0</v>
      </c>
      <c r="X95" t="str">
        <f t="shared" si="8"/>
        <v>00ZF04</v>
      </c>
      <c r="Y95">
        <f t="shared" si="9"/>
        <v>4</v>
      </c>
      <c r="Z95" t="s">
        <v>429</v>
      </c>
      <c r="AA95" t="s">
        <v>441</v>
      </c>
      <c r="AB95">
        <v>0</v>
      </c>
      <c r="AC95">
        <v>0</v>
      </c>
      <c r="AD95">
        <v>0</v>
      </c>
      <c r="AE95">
        <v>0</v>
      </c>
      <c r="AF95">
        <v>1</v>
      </c>
      <c r="AG95">
        <v>0</v>
      </c>
      <c r="AH95">
        <v>0</v>
      </c>
      <c r="AI95">
        <v>1</v>
      </c>
      <c r="AJ95">
        <f t="shared" si="5"/>
        <v>0</v>
      </c>
    </row>
    <row r="96" spans="1:36" x14ac:dyDescent="0.2">
      <c r="A96" t="str">
        <f t="shared" si="6"/>
        <v>01JH06</v>
      </c>
      <c r="B96">
        <f t="shared" si="7"/>
        <v>6</v>
      </c>
      <c r="C96" t="s">
        <v>180</v>
      </c>
      <c r="D96" t="s">
        <v>231</v>
      </c>
      <c r="E96">
        <v>1</v>
      </c>
      <c r="F96">
        <v>0</v>
      </c>
      <c r="G96">
        <v>0</v>
      </c>
      <c r="H96">
        <v>1</v>
      </c>
      <c r="I96">
        <v>0</v>
      </c>
      <c r="J96">
        <v>0</v>
      </c>
      <c r="K96">
        <v>0</v>
      </c>
      <c r="L96">
        <v>0</v>
      </c>
      <c r="M96">
        <v>0</v>
      </c>
      <c r="N96">
        <v>0</v>
      </c>
      <c r="O96">
        <v>0</v>
      </c>
      <c r="P96">
        <v>0</v>
      </c>
      <c r="Q96">
        <v>0</v>
      </c>
      <c r="R96">
        <v>0</v>
      </c>
      <c r="S96">
        <v>0</v>
      </c>
      <c r="T96">
        <v>0</v>
      </c>
      <c r="U96">
        <v>1</v>
      </c>
      <c r="X96" t="str">
        <f t="shared" si="8"/>
        <v>00ZF05</v>
      </c>
      <c r="Y96">
        <f t="shared" si="9"/>
        <v>5</v>
      </c>
      <c r="Z96" t="s">
        <v>429</v>
      </c>
      <c r="AA96" t="s">
        <v>444</v>
      </c>
      <c r="AB96">
        <v>0</v>
      </c>
      <c r="AC96">
        <v>0</v>
      </c>
      <c r="AD96">
        <v>0</v>
      </c>
      <c r="AE96">
        <v>0</v>
      </c>
      <c r="AF96">
        <v>4</v>
      </c>
      <c r="AG96">
        <v>0</v>
      </c>
      <c r="AH96">
        <v>0</v>
      </c>
      <c r="AI96">
        <v>4</v>
      </c>
      <c r="AJ96">
        <f t="shared" si="5"/>
        <v>0</v>
      </c>
    </row>
    <row r="97" spans="1:36" x14ac:dyDescent="0.2">
      <c r="A97" t="str">
        <f t="shared" si="6"/>
        <v>01JH07</v>
      </c>
      <c r="B97">
        <f t="shared" si="7"/>
        <v>7</v>
      </c>
      <c r="C97" t="s">
        <v>180</v>
      </c>
      <c r="D97" t="s">
        <v>241</v>
      </c>
      <c r="E97">
        <v>1</v>
      </c>
      <c r="F97">
        <v>0</v>
      </c>
      <c r="G97">
        <v>0</v>
      </c>
      <c r="H97">
        <v>1</v>
      </c>
      <c r="I97">
        <v>0</v>
      </c>
      <c r="J97">
        <v>0</v>
      </c>
      <c r="K97">
        <v>0</v>
      </c>
      <c r="L97">
        <v>0</v>
      </c>
      <c r="M97">
        <v>0</v>
      </c>
      <c r="N97">
        <v>0</v>
      </c>
      <c r="O97">
        <v>0</v>
      </c>
      <c r="P97">
        <v>0</v>
      </c>
      <c r="Q97">
        <v>0</v>
      </c>
      <c r="R97">
        <v>0</v>
      </c>
      <c r="S97">
        <v>0</v>
      </c>
      <c r="T97">
        <v>0</v>
      </c>
      <c r="U97">
        <v>1</v>
      </c>
      <c r="X97" t="str">
        <f t="shared" si="8"/>
        <v>00ZF06</v>
      </c>
      <c r="Y97">
        <f t="shared" si="9"/>
        <v>6</v>
      </c>
      <c r="Z97" t="s">
        <v>429</v>
      </c>
      <c r="AA97" t="s">
        <v>445</v>
      </c>
      <c r="AB97">
        <v>7</v>
      </c>
      <c r="AC97">
        <v>0</v>
      </c>
      <c r="AD97">
        <v>0</v>
      </c>
      <c r="AE97">
        <v>7</v>
      </c>
      <c r="AF97">
        <v>7</v>
      </c>
      <c r="AG97">
        <v>0</v>
      </c>
      <c r="AH97">
        <v>0</v>
      </c>
      <c r="AI97">
        <v>7</v>
      </c>
      <c r="AJ97">
        <f t="shared" si="5"/>
        <v>0</v>
      </c>
    </row>
    <row r="98" spans="1:36" x14ac:dyDescent="0.2">
      <c r="A98" t="str">
        <f t="shared" si="6"/>
        <v>01JH08</v>
      </c>
      <c r="B98">
        <f t="shared" si="7"/>
        <v>8</v>
      </c>
      <c r="C98" t="s">
        <v>180</v>
      </c>
      <c r="D98" t="s">
        <v>244</v>
      </c>
      <c r="E98">
        <v>4</v>
      </c>
      <c r="F98">
        <v>0</v>
      </c>
      <c r="G98">
        <v>0</v>
      </c>
      <c r="H98">
        <v>4</v>
      </c>
      <c r="I98">
        <v>2</v>
      </c>
      <c r="J98">
        <v>0</v>
      </c>
      <c r="K98">
        <v>0</v>
      </c>
      <c r="L98">
        <v>2</v>
      </c>
      <c r="M98">
        <v>2</v>
      </c>
      <c r="N98">
        <v>0</v>
      </c>
      <c r="O98">
        <v>0</v>
      </c>
      <c r="P98">
        <v>2</v>
      </c>
      <c r="Q98">
        <v>3</v>
      </c>
      <c r="R98">
        <v>0</v>
      </c>
      <c r="S98">
        <v>0</v>
      </c>
      <c r="T98">
        <v>3</v>
      </c>
      <c r="U98">
        <v>1</v>
      </c>
      <c r="X98" t="str">
        <f t="shared" si="8"/>
        <v>00ZF07</v>
      </c>
      <c r="Y98">
        <f t="shared" si="9"/>
        <v>7</v>
      </c>
      <c r="Z98" t="s">
        <v>429</v>
      </c>
      <c r="AA98" t="s">
        <v>447</v>
      </c>
      <c r="AB98">
        <v>7</v>
      </c>
      <c r="AC98">
        <v>0</v>
      </c>
      <c r="AD98">
        <v>0</v>
      </c>
      <c r="AE98">
        <v>7</v>
      </c>
      <c r="AF98">
        <v>9</v>
      </c>
      <c r="AG98">
        <v>0</v>
      </c>
      <c r="AH98">
        <v>0</v>
      </c>
      <c r="AI98">
        <v>9</v>
      </c>
      <c r="AJ98">
        <f t="shared" si="5"/>
        <v>0</v>
      </c>
    </row>
    <row r="99" spans="1:36" x14ac:dyDescent="0.2">
      <c r="A99" t="str">
        <f t="shared" si="6"/>
        <v>01JH09</v>
      </c>
      <c r="B99">
        <f t="shared" si="7"/>
        <v>9</v>
      </c>
      <c r="C99" t="s">
        <v>180</v>
      </c>
      <c r="D99" t="s">
        <v>246</v>
      </c>
      <c r="E99">
        <v>0</v>
      </c>
      <c r="F99">
        <v>0</v>
      </c>
      <c r="G99">
        <v>0</v>
      </c>
      <c r="H99">
        <v>0</v>
      </c>
      <c r="I99">
        <v>0</v>
      </c>
      <c r="J99">
        <v>0</v>
      </c>
      <c r="K99">
        <v>0</v>
      </c>
      <c r="L99">
        <v>0</v>
      </c>
      <c r="M99">
        <v>1</v>
      </c>
      <c r="N99">
        <v>0</v>
      </c>
      <c r="O99">
        <v>0</v>
      </c>
      <c r="P99">
        <v>1</v>
      </c>
      <c r="Q99">
        <v>0</v>
      </c>
      <c r="R99">
        <v>0</v>
      </c>
      <c r="S99">
        <v>0</v>
      </c>
      <c r="T99">
        <v>0</v>
      </c>
      <c r="U99">
        <v>1</v>
      </c>
      <c r="X99" t="str">
        <f t="shared" si="8"/>
        <v>01BS01</v>
      </c>
      <c r="Y99">
        <f t="shared" si="9"/>
        <v>1</v>
      </c>
      <c r="Z99" t="s">
        <v>466</v>
      </c>
      <c r="AA99" t="s">
        <v>465</v>
      </c>
      <c r="AB99">
        <v>1</v>
      </c>
      <c r="AC99">
        <v>0</v>
      </c>
      <c r="AD99">
        <v>0</v>
      </c>
      <c r="AE99">
        <v>1</v>
      </c>
      <c r="AF99">
        <v>0</v>
      </c>
      <c r="AG99">
        <v>0</v>
      </c>
      <c r="AH99">
        <v>0</v>
      </c>
      <c r="AI99">
        <v>0</v>
      </c>
      <c r="AJ99">
        <f t="shared" si="5"/>
        <v>1</v>
      </c>
    </row>
    <row r="100" spans="1:36" x14ac:dyDescent="0.2">
      <c r="A100" t="str">
        <f t="shared" si="6"/>
        <v>01JH10</v>
      </c>
      <c r="B100">
        <f t="shared" si="7"/>
        <v>10</v>
      </c>
      <c r="C100" t="s">
        <v>180</v>
      </c>
      <c r="D100" t="s">
        <v>259</v>
      </c>
      <c r="E100">
        <v>0</v>
      </c>
      <c r="F100">
        <v>0</v>
      </c>
      <c r="G100">
        <v>0</v>
      </c>
      <c r="H100">
        <v>0</v>
      </c>
      <c r="I100">
        <v>0</v>
      </c>
      <c r="J100">
        <v>0</v>
      </c>
      <c r="K100">
        <v>0</v>
      </c>
      <c r="L100">
        <v>0</v>
      </c>
      <c r="M100">
        <v>2</v>
      </c>
      <c r="N100">
        <v>0</v>
      </c>
      <c r="O100">
        <v>0</v>
      </c>
      <c r="P100">
        <v>2</v>
      </c>
      <c r="Q100">
        <v>0</v>
      </c>
      <c r="R100">
        <v>0</v>
      </c>
      <c r="S100">
        <v>0</v>
      </c>
      <c r="T100">
        <v>0</v>
      </c>
      <c r="U100">
        <v>1</v>
      </c>
      <c r="X100" t="str">
        <f t="shared" si="8"/>
        <v>01BS02</v>
      </c>
      <c r="Y100">
        <f t="shared" si="9"/>
        <v>2</v>
      </c>
      <c r="Z100" t="s">
        <v>466</v>
      </c>
      <c r="AA100" t="s">
        <v>473</v>
      </c>
      <c r="AB100">
        <v>0</v>
      </c>
      <c r="AC100">
        <v>0</v>
      </c>
      <c r="AD100">
        <v>0</v>
      </c>
      <c r="AE100">
        <v>0</v>
      </c>
      <c r="AF100">
        <v>1</v>
      </c>
      <c r="AG100">
        <v>0</v>
      </c>
      <c r="AH100">
        <v>0</v>
      </c>
      <c r="AI100">
        <v>1</v>
      </c>
      <c r="AJ100">
        <f t="shared" si="5"/>
        <v>0</v>
      </c>
    </row>
    <row r="101" spans="1:36" x14ac:dyDescent="0.2">
      <c r="A101" t="str">
        <f t="shared" si="6"/>
        <v>01KX01</v>
      </c>
      <c r="B101">
        <f t="shared" si="7"/>
        <v>1</v>
      </c>
      <c r="C101" t="s">
        <v>287</v>
      </c>
      <c r="D101" t="s">
        <v>286</v>
      </c>
      <c r="E101">
        <v>0</v>
      </c>
      <c r="F101">
        <v>0</v>
      </c>
      <c r="G101">
        <v>0</v>
      </c>
      <c r="H101">
        <v>0</v>
      </c>
      <c r="I101">
        <v>0</v>
      </c>
      <c r="J101">
        <v>0</v>
      </c>
      <c r="K101">
        <v>0</v>
      </c>
      <c r="L101">
        <v>0</v>
      </c>
      <c r="M101">
        <v>0</v>
      </c>
      <c r="N101">
        <v>0</v>
      </c>
      <c r="O101">
        <v>0</v>
      </c>
      <c r="P101">
        <v>0</v>
      </c>
      <c r="Q101">
        <v>1</v>
      </c>
      <c r="R101">
        <v>0</v>
      </c>
      <c r="S101">
        <v>0</v>
      </c>
      <c r="T101">
        <v>1</v>
      </c>
      <c r="U101">
        <v>0</v>
      </c>
      <c r="X101" t="str">
        <f t="shared" si="8"/>
        <v>01BS03</v>
      </c>
      <c r="Y101">
        <f t="shared" si="9"/>
        <v>3</v>
      </c>
      <c r="Z101" t="s">
        <v>466</v>
      </c>
      <c r="AA101" t="s">
        <v>507</v>
      </c>
      <c r="AB101">
        <v>0</v>
      </c>
      <c r="AC101">
        <v>0</v>
      </c>
      <c r="AD101">
        <v>0</v>
      </c>
      <c r="AE101">
        <v>0</v>
      </c>
      <c r="AF101">
        <v>3</v>
      </c>
      <c r="AG101">
        <v>0</v>
      </c>
      <c r="AH101">
        <v>0</v>
      </c>
      <c r="AI101">
        <v>3</v>
      </c>
      <c r="AJ101">
        <f t="shared" si="5"/>
        <v>0</v>
      </c>
    </row>
    <row r="102" spans="1:36" x14ac:dyDescent="0.2">
      <c r="A102" t="str">
        <f t="shared" si="6"/>
        <v>01KX02</v>
      </c>
      <c r="B102">
        <f t="shared" si="7"/>
        <v>2</v>
      </c>
      <c r="C102" t="s">
        <v>287</v>
      </c>
      <c r="D102" t="s">
        <v>290</v>
      </c>
      <c r="E102">
        <v>0</v>
      </c>
      <c r="F102">
        <v>0</v>
      </c>
      <c r="G102">
        <v>0</v>
      </c>
      <c r="H102">
        <v>0</v>
      </c>
      <c r="I102">
        <v>1</v>
      </c>
      <c r="J102">
        <v>0</v>
      </c>
      <c r="K102">
        <v>0</v>
      </c>
      <c r="L102">
        <v>1</v>
      </c>
      <c r="M102">
        <v>1</v>
      </c>
      <c r="N102">
        <v>0</v>
      </c>
      <c r="O102">
        <v>0</v>
      </c>
      <c r="P102">
        <v>1</v>
      </c>
      <c r="Q102">
        <v>0</v>
      </c>
      <c r="R102">
        <v>0</v>
      </c>
      <c r="S102">
        <v>0</v>
      </c>
      <c r="T102">
        <v>0</v>
      </c>
      <c r="U102">
        <v>0</v>
      </c>
      <c r="X102" t="str">
        <f t="shared" si="8"/>
        <v>01BS04</v>
      </c>
      <c r="Y102">
        <f t="shared" si="9"/>
        <v>4</v>
      </c>
      <c r="Z102" t="s">
        <v>466</v>
      </c>
      <c r="AA102" t="s">
        <v>512</v>
      </c>
      <c r="AB102">
        <v>0</v>
      </c>
      <c r="AC102">
        <v>0</v>
      </c>
      <c r="AD102">
        <v>0</v>
      </c>
      <c r="AE102">
        <v>0</v>
      </c>
      <c r="AF102">
        <v>2</v>
      </c>
      <c r="AG102">
        <v>0</v>
      </c>
      <c r="AH102">
        <v>0</v>
      </c>
      <c r="AI102">
        <v>2</v>
      </c>
      <c r="AJ102">
        <f t="shared" si="5"/>
        <v>0</v>
      </c>
    </row>
    <row r="103" spans="1:36" x14ac:dyDescent="0.2">
      <c r="A103" t="str">
        <f t="shared" si="6"/>
        <v>01KX03</v>
      </c>
      <c r="B103">
        <f t="shared" si="7"/>
        <v>3</v>
      </c>
      <c r="C103" t="s">
        <v>287</v>
      </c>
      <c r="D103" t="s">
        <v>302</v>
      </c>
      <c r="E103">
        <v>1</v>
      </c>
      <c r="F103">
        <v>0</v>
      </c>
      <c r="G103">
        <v>0</v>
      </c>
      <c r="H103">
        <v>1</v>
      </c>
      <c r="I103">
        <v>0</v>
      </c>
      <c r="J103">
        <v>0</v>
      </c>
      <c r="K103">
        <v>0</v>
      </c>
      <c r="L103">
        <v>0</v>
      </c>
      <c r="M103">
        <v>0</v>
      </c>
      <c r="N103">
        <v>0</v>
      </c>
      <c r="O103">
        <v>0</v>
      </c>
      <c r="P103">
        <v>0</v>
      </c>
      <c r="Q103">
        <v>0</v>
      </c>
      <c r="R103">
        <v>0</v>
      </c>
      <c r="S103">
        <v>0</v>
      </c>
      <c r="T103">
        <v>0</v>
      </c>
      <c r="U103">
        <v>1</v>
      </c>
      <c r="X103" t="str">
        <f t="shared" si="8"/>
        <v>01BS05</v>
      </c>
      <c r="Y103">
        <f t="shared" si="9"/>
        <v>5</v>
      </c>
      <c r="Z103" t="s">
        <v>466</v>
      </c>
      <c r="AA103" t="s">
        <v>515</v>
      </c>
      <c r="AB103">
        <v>0</v>
      </c>
      <c r="AC103">
        <v>0</v>
      </c>
      <c r="AD103">
        <v>0</v>
      </c>
      <c r="AE103">
        <v>0</v>
      </c>
      <c r="AF103">
        <v>1</v>
      </c>
      <c r="AG103">
        <v>0</v>
      </c>
      <c r="AH103">
        <v>0</v>
      </c>
      <c r="AI103">
        <v>1</v>
      </c>
      <c r="AJ103">
        <f t="shared" si="5"/>
        <v>0</v>
      </c>
    </row>
    <row r="104" spans="1:36" x14ac:dyDescent="0.2">
      <c r="A104" t="str">
        <f t="shared" si="6"/>
        <v>01LB01</v>
      </c>
      <c r="B104">
        <f t="shared" si="7"/>
        <v>1</v>
      </c>
      <c r="C104" t="s">
        <v>274</v>
      </c>
      <c r="D104" t="s">
        <v>273</v>
      </c>
      <c r="E104">
        <v>2</v>
      </c>
      <c r="F104">
        <v>0</v>
      </c>
      <c r="G104">
        <v>1</v>
      </c>
      <c r="H104">
        <v>3</v>
      </c>
      <c r="I104">
        <v>0</v>
      </c>
      <c r="J104">
        <v>0</v>
      </c>
      <c r="K104">
        <v>0</v>
      </c>
      <c r="L104">
        <v>0</v>
      </c>
      <c r="M104">
        <v>0</v>
      </c>
      <c r="N104">
        <v>0</v>
      </c>
      <c r="O104">
        <v>0</v>
      </c>
      <c r="P104">
        <v>0</v>
      </c>
      <c r="Q104">
        <v>0</v>
      </c>
      <c r="R104">
        <v>0</v>
      </c>
      <c r="S104">
        <v>0</v>
      </c>
      <c r="T104">
        <v>0</v>
      </c>
      <c r="U104">
        <v>1</v>
      </c>
      <c r="X104" t="str">
        <f t="shared" si="8"/>
        <v>01BS06</v>
      </c>
      <c r="Y104">
        <f t="shared" si="9"/>
        <v>6</v>
      </c>
      <c r="Z104" t="s">
        <v>466</v>
      </c>
      <c r="AA104" t="s">
        <v>516</v>
      </c>
      <c r="AB104">
        <v>17</v>
      </c>
      <c r="AC104">
        <v>0</v>
      </c>
      <c r="AD104">
        <v>0</v>
      </c>
      <c r="AE104">
        <v>17</v>
      </c>
      <c r="AF104">
        <v>35</v>
      </c>
      <c r="AG104">
        <v>0</v>
      </c>
      <c r="AH104">
        <v>0</v>
      </c>
      <c r="AI104">
        <v>35</v>
      </c>
      <c r="AJ104">
        <f t="shared" si="5"/>
        <v>0</v>
      </c>
    </row>
    <row r="105" spans="1:36" x14ac:dyDescent="0.2">
      <c r="A105" t="str">
        <f t="shared" si="6"/>
        <v>01MI01</v>
      </c>
      <c r="B105">
        <f t="shared" si="7"/>
        <v>1</v>
      </c>
      <c r="C105" t="s">
        <v>276</v>
      </c>
      <c r="D105" t="s">
        <v>275</v>
      </c>
      <c r="E105">
        <v>0</v>
      </c>
      <c r="F105">
        <v>1</v>
      </c>
      <c r="G105">
        <v>0</v>
      </c>
      <c r="H105">
        <v>1</v>
      </c>
      <c r="I105">
        <v>0</v>
      </c>
      <c r="J105">
        <v>0</v>
      </c>
      <c r="K105">
        <v>0</v>
      </c>
      <c r="L105">
        <v>0</v>
      </c>
      <c r="M105">
        <v>0</v>
      </c>
      <c r="N105">
        <v>0</v>
      </c>
      <c r="O105">
        <v>0</v>
      </c>
      <c r="P105">
        <v>0</v>
      </c>
      <c r="Q105">
        <v>0</v>
      </c>
      <c r="R105">
        <v>0</v>
      </c>
      <c r="S105">
        <v>0</v>
      </c>
      <c r="T105">
        <v>0</v>
      </c>
      <c r="U105">
        <v>1</v>
      </c>
      <c r="X105" t="str">
        <f t="shared" si="8"/>
        <v>01BS07</v>
      </c>
      <c r="Y105">
        <f t="shared" si="9"/>
        <v>7</v>
      </c>
      <c r="Z105" t="s">
        <v>466</v>
      </c>
      <c r="AA105" t="s">
        <v>518</v>
      </c>
      <c r="AB105">
        <v>4</v>
      </c>
      <c r="AC105">
        <v>0</v>
      </c>
      <c r="AD105">
        <v>0</v>
      </c>
      <c r="AE105">
        <v>4</v>
      </c>
      <c r="AF105">
        <v>4</v>
      </c>
      <c r="AG105">
        <v>0</v>
      </c>
      <c r="AH105">
        <v>0</v>
      </c>
      <c r="AI105">
        <v>4</v>
      </c>
      <c r="AJ105">
        <f t="shared" si="5"/>
        <v>0</v>
      </c>
    </row>
    <row r="106" spans="1:36" x14ac:dyDescent="0.2">
      <c r="A106" t="str">
        <f t="shared" si="6"/>
        <v>01MI02</v>
      </c>
      <c r="B106">
        <f t="shared" si="7"/>
        <v>2</v>
      </c>
      <c r="C106" t="s">
        <v>276</v>
      </c>
      <c r="D106" t="s">
        <v>303</v>
      </c>
      <c r="E106">
        <v>1</v>
      </c>
      <c r="F106">
        <v>0</v>
      </c>
      <c r="G106">
        <v>0</v>
      </c>
      <c r="H106">
        <v>1</v>
      </c>
      <c r="I106">
        <v>0</v>
      </c>
      <c r="J106">
        <v>0</v>
      </c>
      <c r="K106">
        <v>0</v>
      </c>
      <c r="L106">
        <v>0</v>
      </c>
      <c r="M106">
        <v>1</v>
      </c>
      <c r="N106">
        <v>0</v>
      </c>
      <c r="O106">
        <v>0</v>
      </c>
      <c r="P106">
        <v>1</v>
      </c>
      <c r="Q106">
        <v>1</v>
      </c>
      <c r="R106">
        <v>0</v>
      </c>
      <c r="S106">
        <v>0</v>
      </c>
      <c r="T106">
        <v>1</v>
      </c>
      <c r="U106">
        <v>1</v>
      </c>
      <c r="X106" t="str">
        <f t="shared" si="8"/>
        <v>01BS08</v>
      </c>
      <c r="Y106">
        <f t="shared" si="9"/>
        <v>8</v>
      </c>
      <c r="Z106" t="s">
        <v>466</v>
      </c>
      <c r="AA106" t="s">
        <v>519</v>
      </c>
      <c r="AB106">
        <v>0</v>
      </c>
      <c r="AC106">
        <v>0</v>
      </c>
      <c r="AD106">
        <v>0</v>
      </c>
      <c r="AE106">
        <v>0</v>
      </c>
      <c r="AF106">
        <v>2</v>
      </c>
      <c r="AG106">
        <v>0</v>
      </c>
      <c r="AH106">
        <v>0</v>
      </c>
      <c r="AI106">
        <v>2</v>
      </c>
      <c r="AJ106">
        <f t="shared" si="5"/>
        <v>0</v>
      </c>
    </row>
    <row r="107" spans="1:36" x14ac:dyDescent="0.2">
      <c r="A107" t="str">
        <f t="shared" si="6"/>
        <v>01OY01</v>
      </c>
      <c r="B107">
        <f t="shared" si="7"/>
        <v>1</v>
      </c>
      <c r="C107" t="s">
        <v>311</v>
      </c>
      <c r="D107" t="s">
        <v>309</v>
      </c>
      <c r="E107">
        <v>1</v>
      </c>
      <c r="F107">
        <v>0</v>
      </c>
      <c r="G107">
        <v>0</v>
      </c>
      <c r="H107">
        <v>1</v>
      </c>
      <c r="I107">
        <v>0</v>
      </c>
      <c r="J107">
        <v>0</v>
      </c>
      <c r="K107">
        <v>0</v>
      </c>
      <c r="L107">
        <v>0</v>
      </c>
      <c r="M107">
        <v>0</v>
      </c>
      <c r="N107">
        <v>0</v>
      </c>
      <c r="O107">
        <v>0</v>
      </c>
      <c r="P107">
        <v>0</v>
      </c>
      <c r="Q107">
        <v>0</v>
      </c>
      <c r="R107">
        <v>0</v>
      </c>
      <c r="S107">
        <v>0</v>
      </c>
      <c r="T107">
        <v>0</v>
      </c>
      <c r="U107">
        <v>1</v>
      </c>
      <c r="X107" t="str">
        <f t="shared" si="8"/>
        <v>01CN01</v>
      </c>
      <c r="Y107">
        <f t="shared" si="9"/>
        <v>1</v>
      </c>
      <c r="Z107" t="s">
        <v>179</v>
      </c>
      <c r="AA107" t="s">
        <v>452</v>
      </c>
      <c r="AB107">
        <v>0</v>
      </c>
      <c r="AC107">
        <v>0</v>
      </c>
      <c r="AD107">
        <v>0</v>
      </c>
      <c r="AE107">
        <v>0</v>
      </c>
      <c r="AF107">
        <v>15</v>
      </c>
      <c r="AG107">
        <v>0</v>
      </c>
      <c r="AH107">
        <v>0</v>
      </c>
      <c r="AI107">
        <v>15</v>
      </c>
      <c r="AJ107">
        <f t="shared" si="5"/>
        <v>0</v>
      </c>
    </row>
    <row r="108" spans="1:36" x14ac:dyDescent="0.2">
      <c r="A108" t="str">
        <f t="shared" si="6"/>
        <v>01OY02</v>
      </c>
      <c r="B108">
        <f t="shared" si="7"/>
        <v>2</v>
      </c>
      <c r="C108" t="s">
        <v>311</v>
      </c>
      <c r="D108" t="s">
        <v>348</v>
      </c>
      <c r="E108">
        <v>1</v>
      </c>
      <c r="F108">
        <v>0</v>
      </c>
      <c r="G108">
        <v>0</v>
      </c>
      <c r="H108">
        <v>1</v>
      </c>
      <c r="I108">
        <v>0</v>
      </c>
      <c r="J108">
        <v>0</v>
      </c>
      <c r="K108">
        <v>0</v>
      </c>
      <c r="L108">
        <v>0</v>
      </c>
      <c r="M108">
        <v>0</v>
      </c>
      <c r="N108">
        <v>0</v>
      </c>
      <c r="O108">
        <v>0</v>
      </c>
      <c r="P108">
        <v>0</v>
      </c>
      <c r="Q108">
        <v>0</v>
      </c>
      <c r="R108">
        <v>0</v>
      </c>
      <c r="S108">
        <v>0</v>
      </c>
      <c r="T108">
        <v>0</v>
      </c>
      <c r="U108">
        <v>1</v>
      </c>
      <c r="X108" t="str">
        <f t="shared" si="8"/>
        <v>01FX01</v>
      </c>
      <c r="Y108">
        <f t="shared" si="9"/>
        <v>1</v>
      </c>
      <c r="Z108" t="s">
        <v>172</v>
      </c>
      <c r="AA108" t="s">
        <v>529</v>
      </c>
      <c r="AB108">
        <v>2</v>
      </c>
      <c r="AC108">
        <v>0</v>
      </c>
      <c r="AD108">
        <v>0</v>
      </c>
      <c r="AE108">
        <v>2</v>
      </c>
      <c r="AF108">
        <v>9</v>
      </c>
      <c r="AG108">
        <v>0</v>
      </c>
      <c r="AH108">
        <v>0</v>
      </c>
      <c r="AI108">
        <v>9</v>
      </c>
      <c r="AJ108">
        <f t="shared" si="5"/>
        <v>0</v>
      </c>
    </row>
    <row r="109" spans="1:36" x14ac:dyDescent="0.2">
      <c r="A109" t="str">
        <f t="shared" si="6"/>
        <v>01OZ01</v>
      </c>
      <c r="B109">
        <f t="shared" si="7"/>
        <v>1</v>
      </c>
      <c r="C109" t="s">
        <v>261</v>
      </c>
      <c r="D109" t="s">
        <v>259</v>
      </c>
      <c r="E109">
        <v>0</v>
      </c>
      <c r="F109">
        <v>0</v>
      </c>
      <c r="G109">
        <v>0</v>
      </c>
      <c r="H109">
        <v>0</v>
      </c>
      <c r="I109">
        <v>0</v>
      </c>
      <c r="J109">
        <v>0</v>
      </c>
      <c r="K109">
        <v>0</v>
      </c>
      <c r="L109">
        <v>0</v>
      </c>
      <c r="M109">
        <v>1</v>
      </c>
      <c r="N109">
        <v>0</v>
      </c>
      <c r="O109">
        <v>0</v>
      </c>
      <c r="P109">
        <v>1</v>
      </c>
      <c r="Q109">
        <v>0</v>
      </c>
      <c r="R109">
        <v>0</v>
      </c>
      <c r="S109">
        <v>0</v>
      </c>
      <c r="T109">
        <v>0</v>
      </c>
      <c r="U109">
        <v>1</v>
      </c>
      <c r="X109" t="str">
        <f t="shared" si="8"/>
        <v>01FX02</v>
      </c>
      <c r="Y109">
        <f t="shared" si="9"/>
        <v>2</v>
      </c>
      <c r="Z109" t="s">
        <v>172</v>
      </c>
      <c r="AA109" t="s">
        <v>530</v>
      </c>
      <c r="AB109">
        <v>0</v>
      </c>
      <c r="AC109">
        <v>0</v>
      </c>
      <c r="AD109">
        <v>0</v>
      </c>
      <c r="AE109">
        <v>0</v>
      </c>
      <c r="AF109">
        <v>1</v>
      </c>
      <c r="AG109">
        <v>0</v>
      </c>
      <c r="AH109">
        <v>0</v>
      </c>
      <c r="AI109">
        <v>1</v>
      </c>
      <c r="AJ109">
        <f t="shared" si="5"/>
        <v>0</v>
      </c>
    </row>
    <row r="110" spans="1:36" x14ac:dyDescent="0.2">
      <c r="A110" t="str">
        <f t="shared" si="6"/>
        <v>01OZ02</v>
      </c>
      <c r="B110">
        <f t="shared" si="7"/>
        <v>2</v>
      </c>
      <c r="C110" t="s">
        <v>261</v>
      </c>
      <c r="D110" t="s">
        <v>318</v>
      </c>
      <c r="E110">
        <v>0</v>
      </c>
      <c r="F110">
        <v>0</v>
      </c>
      <c r="G110">
        <v>0</v>
      </c>
      <c r="H110">
        <v>0</v>
      </c>
      <c r="I110">
        <v>0</v>
      </c>
      <c r="J110">
        <v>0</v>
      </c>
      <c r="K110">
        <v>0</v>
      </c>
      <c r="L110">
        <v>0</v>
      </c>
      <c r="M110">
        <v>1</v>
      </c>
      <c r="N110">
        <v>0</v>
      </c>
      <c r="O110">
        <v>0</v>
      </c>
      <c r="P110">
        <v>1</v>
      </c>
      <c r="Q110">
        <v>0</v>
      </c>
      <c r="R110">
        <v>0</v>
      </c>
      <c r="S110">
        <v>0</v>
      </c>
      <c r="T110">
        <v>0</v>
      </c>
      <c r="U110">
        <v>1</v>
      </c>
      <c r="X110" t="str">
        <f t="shared" si="8"/>
        <v>01FX03</v>
      </c>
      <c r="Y110">
        <f t="shared" si="9"/>
        <v>3</v>
      </c>
      <c r="Z110" t="s">
        <v>172</v>
      </c>
      <c r="AA110" t="s">
        <v>534</v>
      </c>
      <c r="AB110">
        <v>0</v>
      </c>
      <c r="AC110">
        <v>0</v>
      </c>
      <c r="AD110">
        <v>0</v>
      </c>
      <c r="AE110">
        <v>0</v>
      </c>
      <c r="AF110">
        <v>1</v>
      </c>
      <c r="AG110">
        <v>0</v>
      </c>
      <c r="AH110">
        <v>0</v>
      </c>
      <c r="AI110">
        <v>1</v>
      </c>
      <c r="AJ110">
        <f t="shared" si="5"/>
        <v>0</v>
      </c>
    </row>
    <row r="111" spans="1:36" x14ac:dyDescent="0.2">
      <c r="A111" t="str">
        <f t="shared" si="6"/>
        <v>01OZ03</v>
      </c>
      <c r="B111">
        <f t="shared" si="7"/>
        <v>3</v>
      </c>
      <c r="C111" t="s">
        <v>261</v>
      </c>
      <c r="D111" t="s">
        <v>324</v>
      </c>
      <c r="E111">
        <v>0</v>
      </c>
      <c r="F111">
        <v>0</v>
      </c>
      <c r="G111">
        <v>0</v>
      </c>
      <c r="H111">
        <v>0</v>
      </c>
      <c r="I111">
        <v>0</v>
      </c>
      <c r="J111">
        <v>0</v>
      </c>
      <c r="K111">
        <v>0</v>
      </c>
      <c r="L111">
        <v>0</v>
      </c>
      <c r="M111">
        <v>1</v>
      </c>
      <c r="N111">
        <v>0</v>
      </c>
      <c r="O111">
        <v>0</v>
      </c>
      <c r="P111">
        <v>1</v>
      </c>
      <c r="Q111">
        <v>0</v>
      </c>
      <c r="R111">
        <v>0</v>
      </c>
      <c r="S111">
        <v>0</v>
      </c>
      <c r="T111">
        <v>0</v>
      </c>
      <c r="U111">
        <v>1</v>
      </c>
      <c r="X111" t="str">
        <f t="shared" si="8"/>
        <v>01JH01</v>
      </c>
      <c r="Y111">
        <f t="shared" si="9"/>
        <v>1</v>
      </c>
      <c r="Z111" t="s">
        <v>180</v>
      </c>
      <c r="AA111" t="s">
        <v>455</v>
      </c>
      <c r="AB111">
        <v>1</v>
      </c>
      <c r="AC111">
        <v>0</v>
      </c>
      <c r="AD111">
        <v>0</v>
      </c>
      <c r="AE111">
        <v>1</v>
      </c>
      <c r="AF111">
        <v>1</v>
      </c>
      <c r="AG111">
        <v>0</v>
      </c>
      <c r="AH111">
        <v>0</v>
      </c>
      <c r="AI111">
        <v>1</v>
      </c>
      <c r="AJ111">
        <f t="shared" si="5"/>
        <v>0</v>
      </c>
    </row>
    <row r="112" spans="1:36" x14ac:dyDescent="0.2">
      <c r="A112" t="str">
        <f t="shared" si="6"/>
        <v>01OZ04</v>
      </c>
      <c r="B112">
        <f t="shared" si="7"/>
        <v>4</v>
      </c>
      <c r="C112" t="s">
        <v>261</v>
      </c>
      <c r="D112" t="s">
        <v>348</v>
      </c>
      <c r="E112">
        <v>0</v>
      </c>
      <c r="F112">
        <v>0</v>
      </c>
      <c r="G112">
        <v>0</v>
      </c>
      <c r="H112">
        <v>0</v>
      </c>
      <c r="I112">
        <v>0</v>
      </c>
      <c r="J112">
        <v>0</v>
      </c>
      <c r="K112">
        <v>0</v>
      </c>
      <c r="L112">
        <v>0</v>
      </c>
      <c r="M112">
        <v>0</v>
      </c>
      <c r="N112">
        <v>0</v>
      </c>
      <c r="O112">
        <v>0</v>
      </c>
      <c r="P112">
        <v>0</v>
      </c>
      <c r="Q112">
        <v>1</v>
      </c>
      <c r="R112">
        <v>0</v>
      </c>
      <c r="S112">
        <v>0</v>
      </c>
      <c r="T112">
        <v>1</v>
      </c>
      <c r="U112">
        <v>0</v>
      </c>
      <c r="X112" t="str">
        <f t="shared" si="8"/>
        <v>01JH02</v>
      </c>
      <c r="Y112">
        <f t="shared" si="9"/>
        <v>2</v>
      </c>
      <c r="Z112" t="s">
        <v>180</v>
      </c>
      <c r="AA112" t="s">
        <v>470</v>
      </c>
      <c r="AB112">
        <v>1</v>
      </c>
      <c r="AC112">
        <v>0</v>
      </c>
      <c r="AD112">
        <v>0</v>
      </c>
      <c r="AE112">
        <v>1</v>
      </c>
      <c r="AF112">
        <v>3</v>
      </c>
      <c r="AG112">
        <v>0</v>
      </c>
      <c r="AH112">
        <v>0</v>
      </c>
      <c r="AI112">
        <v>3</v>
      </c>
      <c r="AJ112">
        <f t="shared" si="5"/>
        <v>0</v>
      </c>
    </row>
    <row r="113" spans="1:36" x14ac:dyDescent="0.2">
      <c r="A113" t="str">
        <f t="shared" si="6"/>
        <v>01OZ05</v>
      </c>
      <c r="B113">
        <f t="shared" si="7"/>
        <v>5</v>
      </c>
      <c r="C113" t="s">
        <v>261</v>
      </c>
      <c r="D113" t="s">
        <v>356</v>
      </c>
      <c r="E113">
        <v>0</v>
      </c>
      <c r="F113">
        <v>0</v>
      </c>
      <c r="G113">
        <v>0</v>
      </c>
      <c r="H113">
        <v>0</v>
      </c>
      <c r="I113">
        <v>0</v>
      </c>
      <c r="J113">
        <v>0</v>
      </c>
      <c r="K113">
        <v>0</v>
      </c>
      <c r="L113">
        <v>0</v>
      </c>
      <c r="M113">
        <v>1</v>
      </c>
      <c r="N113">
        <v>0</v>
      </c>
      <c r="O113">
        <v>0</v>
      </c>
      <c r="P113">
        <v>1</v>
      </c>
      <c r="Q113">
        <v>0</v>
      </c>
      <c r="R113">
        <v>0</v>
      </c>
      <c r="S113">
        <v>0</v>
      </c>
      <c r="T113">
        <v>0</v>
      </c>
      <c r="U113">
        <v>1</v>
      </c>
      <c r="X113" t="str">
        <f t="shared" si="8"/>
        <v>01JH03</v>
      </c>
      <c r="Y113">
        <f t="shared" si="9"/>
        <v>3</v>
      </c>
      <c r="Z113" t="s">
        <v>180</v>
      </c>
      <c r="AA113" t="s">
        <v>472</v>
      </c>
      <c r="AB113">
        <v>0</v>
      </c>
      <c r="AC113">
        <v>0</v>
      </c>
      <c r="AD113">
        <v>0</v>
      </c>
      <c r="AE113">
        <v>0</v>
      </c>
      <c r="AF113">
        <v>1</v>
      </c>
      <c r="AG113">
        <v>0</v>
      </c>
      <c r="AH113">
        <v>0</v>
      </c>
      <c r="AI113">
        <v>1</v>
      </c>
      <c r="AJ113">
        <f t="shared" si="5"/>
        <v>0</v>
      </c>
    </row>
    <row r="114" spans="1:36" x14ac:dyDescent="0.2">
      <c r="A114" t="str">
        <f t="shared" si="6"/>
        <v>01OZ06</v>
      </c>
      <c r="B114">
        <f t="shared" si="7"/>
        <v>6</v>
      </c>
      <c r="C114" t="s">
        <v>261</v>
      </c>
      <c r="D114" t="s">
        <v>360</v>
      </c>
      <c r="E114">
        <v>0</v>
      </c>
      <c r="F114">
        <v>0</v>
      </c>
      <c r="G114">
        <v>0</v>
      </c>
      <c r="H114">
        <v>0</v>
      </c>
      <c r="I114">
        <v>0</v>
      </c>
      <c r="J114">
        <v>0</v>
      </c>
      <c r="K114">
        <v>0</v>
      </c>
      <c r="L114">
        <v>0</v>
      </c>
      <c r="M114">
        <v>0</v>
      </c>
      <c r="N114">
        <v>0</v>
      </c>
      <c r="O114">
        <v>0</v>
      </c>
      <c r="P114">
        <v>0</v>
      </c>
      <c r="Q114">
        <v>1</v>
      </c>
      <c r="R114">
        <v>0</v>
      </c>
      <c r="S114">
        <v>0</v>
      </c>
      <c r="T114">
        <v>1</v>
      </c>
      <c r="U114">
        <v>0</v>
      </c>
      <c r="X114" t="str">
        <f t="shared" si="8"/>
        <v>01JH04</v>
      </c>
      <c r="Y114">
        <f t="shared" si="9"/>
        <v>4</v>
      </c>
      <c r="Z114" t="s">
        <v>180</v>
      </c>
      <c r="AA114" t="s">
        <v>475</v>
      </c>
      <c r="AB114">
        <v>5</v>
      </c>
      <c r="AC114">
        <v>0</v>
      </c>
      <c r="AD114">
        <v>0</v>
      </c>
      <c r="AE114">
        <v>5</v>
      </c>
      <c r="AF114">
        <v>8</v>
      </c>
      <c r="AG114">
        <v>0</v>
      </c>
      <c r="AH114">
        <v>0</v>
      </c>
      <c r="AI114">
        <v>8</v>
      </c>
      <c r="AJ114">
        <f t="shared" si="5"/>
        <v>0</v>
      </c>
    </row>
    <row r="115" spans="1:36" x14ac:dyDescent="0.2">
      <c r="A115" t="str">
        <f t="shared" si="6"/>
        <v>01OZ07</v>
      </c>
      <c r="B115">
        <f t="shared" si="7"/>
        <v>7</v>
      </c>
      <c r="C115" t="s">
        <v>261</v>
      </c>
      <c r="D115" t="s">
        <v>373</v>
      </c>
      <c r="E115">
        <v>0</v>
      </c>
      <c r="F115">
        <v>0</v>
      </c>
      <c r="G115">
        <v>0</v>
      </c>
      <c r="H115">
        <v>0</v>
      </c>
      <c r="I115">
        <v>0</v>
      </c>
      <c r="J115">
        <v>0</v>
      </c>
      <c r="K115">
        <v>0</v>
      </c>
      <c r="L115">
        <v>0</v>
      </c>
      <c r="M115">
        <v>1</v>
      </c>
      <c r="N115">
        <v>0</v>
      </c>
      <c r="O115">
        <v>0</v>
      </c>
      <c r="P115">
        <v>1</v>
      </c>
      <c r="Q115">
        <v>0</v>
      </c>
      <c r="R115">
        <v>0</v>
      </c>
      <c r="S115">
        <v>0</v>
      </c>
      <c r="T115">
        <v>0</v>
      </c>
      <c r="U115">
        <v>1</v>
      </c>
      <c r="X115" t="str">
        <f t="shared" si="8"/>
        <v>01JH05</v>
      </c>
      <c r="Y115">
        <f t="shared" si="9"/>
        <v>5</v>
      </c>
      <c r="Z115" t="s">
        <v>180</v>
      </c>
      <c r="AA115" t="s">
        <v>480</v>
      </c>
      <c r="AB115">
        <v>1</v>
      </c>
      <c r="AC115">
        <v>0</v>
      </c>
      <c r="AD115">
        <v>0</v>
      </c>
      <c r="AE115">
        <v>1</v>
      </c>
      <c r="AF115">
        <v>1</v>
      </c>
      <c r="AG115">
        <v>0</v>
      </c>
      <c r="AH115">
        <v>0</v>
      </c>
      <c r="AI115">
        <v>1</v>
      </c>
      <c r="AJ115">
        <f t="shared" si="5"/>
        <v>0</v>
      </c>
    </row>
    <row r="116" spans="1:36" x14ac:dyDescent="0.2">
      <c r="A116" t="str">
        <f t="shared" si="6"/>
        <v>01OZ08</v>
      </c>
      <c r="B116">
        <f t="shared" si="7"/>
        <v>8</v>
      </c>
      <c r="C116" t="s">
        <v>261</v>
      </c>
      <c r="D116" t="s">
        <v>382</v>
      </c>
      <c r="E116">
        <v>0</v>
      </c>
      <c r="F116">
        <v>0</v>
      </c>
      <c r="G116">
        <v>0</v>
      </c>
      <c r="H116">
        <v>0</v>
      </c>
      <c r="I116">
        <v>0</v>
      </c>
      <c r="J116">
        <v>0</v>
      </c>
      <c r="K116">
        <v>0</v>
      </c>
      <c r="L116">
        <v>0</v>
      </c>
      <c r="M116">
        <v>1</v>
      </c>
      <c r="N116">
        <v>0</v>
      </c>
      <c r="O116">
        <v>0</v>
      </c>
      <c r="P116">
        <v>1</v>
      </c>
      <c r="Q116">
        <v>2</v>
      </c>
      <c r="R116">
        <v>0</v>
      </c>
      <c r="S116">
        <v>0</v>
      </c>
      <c r="T116">
        <v>2</v>
      </c>
      <c r="U116">
        <v>0</v>
      </c>
      <c r="X116" t="str">
        <f t="shared" si="8"/>
        <v>01JH06</v>
      </c>
      <c r="Y116">
        <f t="shared" si="9"/>
        <v>6</v>
      </c>
      <c r="Z116" t="s">
        <v>180</v>
      </c>
      <c r="AA116" t="s">
        <v>482</v>
      </c>
      <c r="AB116">
        <v>2</v>
      </c>
      <c r="AC116">
        <v>0</v>
      </c>
      <c r="AD116">
        <v>0</v>
      </c>
      <c r="AE116">
        <v>2</v>
      </c>
      <c r="AF116">
        <v>2</v>
      </c>
      <c r="AG116">
        <v>0</v>
      </c>
      <c r="AH116">
        <v>0</v>
      </c>
      <c r="AI116">
        <v>2</v>
      </c>
      <c r="AJ116">
        <f t="shared" si="5"/>
        <v>0</v>
      </c>
    </row>
    <row r="117" spans="1:36" x14ac:dyDescent="0.2">
      <c r="A117" t="str">
        <f t="shared" si="6"/>
        <v>01OZ09</v>
      </c>
      <c r="B117">
        <f t="shared" si="7"/>
        <v>9</v>
      </c>
      <c r="C117" t="s">
        <v>261</v>
      </c>
      <c r="D117" t="s">
        <v>384</v>
      </c>
      <c r="E117">
        <v>0</v>
      </c>
      <c r="F117">
        <v>0</v>
      </c>
      <c r="G117">
        <v>0</v>
      </c>
      <c r="H117">
        <v>0</v>
      </c>
      <c r="I117">
        <v>0</v>
      </c>
      <c r="J117">
        <v>0</v>
      </c>
      <c r="K117">
        <v>0</v>
      </c>
      <c r="L117">
        <v>0</v>
      </c>
      <c r="M117">
        <v>0</v>
      </c>
      <c r="N117">
        <v>0</v>
      </c>
      <c r="O117">
        <v>0</v>
      </c>
      <c r="P117">
        <v>0</v>
      </c>
      <c r="Q117">
        <v>3</v>
      </c>
      <c r="R117">
        <v>0</v>
      </c>
      <c r="S117">
        <v>0</v>
      </c>
      <c r="T117">
        <v>3</v>
      </c>
      <c r="U117">
        <v>0</v>
      </c>
      <c r="X117" t="str">
        <f t="shared" si="8"/>
        <v>01JH07</v>
      </c>
      <c r="Y117">
        <f t="shared" si="9"/>
        <v>7</v>
      </c>
      <c r="Z117" t="s">
        <v>180</v>
      </c>
      <c r="AA117" t="s">
        <v>483</v>
      </c>
      <c r="AB117">
        <v>1</v>
      </c>
      <c r="AC117">
        <v>0</v>
      </c>
      <c r="AD117">
        <v>0</v>
      </c>
      <c r="AE117">
        <v>1</v>
      </c>
      <c r="AF117">
        <v>0</v>
      </c>
      <c r="AG117">
        <v>0</v>
      </c>
      <c r="AH117">
        <v>0</v>
      </c>
      <c r="AI117">
        <v>0</v>
      </c>
      <c r="AJ117">
        <f t="shared" si="5"/>
        <v>1</v>
      </c>
    </row>
    <row r="118" spans="1:36" x14ac:dyDescent="0.2">
      <c r="A118" t="str">
        <f t="shared" si="6"/>
        <v>01OZ10</v>
      </c>
      <c r="B118">
        <f t="shared" si="7"/>
        <v>10</v>
      </c>
      <c r="C118" t="s">
        <v>261</v>
      </c>
      <c r="D118" t="s">
        <v>394</v>
      </c>
      <c r="E118">
        <v>0</v>
      </c>
      <c r="F118">
        <v>0</v>
      </c>
      <c r="G118">
        <v>0</v>
      </c>
      <c r="H118">
        <v>0</v>
      </c>
      <c r="I118">
        <v>0</v>
      </c>
      <c r="J118">
        <v>0</v>
      </c>
      <c r="K118">
        <v>0</v>
      </c>
      <c r="L118">
        <v>0</v>
      </c>
      <c r="M118">
        <v>1</v>
      </c>
      <c r="N118">
        <v>0</v>
      </c>
      <c r="O118">
        <v>0</v>
      </c>
      <c r="P118">
        <v>1</v>
      </c>
      <c r="Q118">
        <v>0</v>
      </c>
      <c r="R118">
        <v>0</v>
      </c>
      <c r="S118">
        <v>0</v>
      </c>
      <c r="T118">
        <v>0</v>
      </c>
      <c r="U118">
        <v>1</v>
      </c>
      <c r="X118" t="str">
        <f t="shared" si="8"/>
        <v>01JH08</v>
      </c>
      <c r="Y118">
        <f t="shared" si="9"/>
        <v>8</v>
      </c>
      <c r="Z118" t="s">
        <v>180</v>
      </c>
      <c r="AA118" t="s">
        <v>484</v>
      </c>
      <c r="AB118">
        <v>1</v>
      </c>
      <c r="AC118">
        <v>0</v>
      </c>
      <c r="AD118">
        <v>0</v>
      </c>
      <c r="AE118">
        <v>1</v>
      </c>
      <c r="AF118">
        <v>2</v>
      </c>
      <c r="AG118">
        <v>0</v>
      </c>
      <c r="AH118">
        <v>0</v>
      </c>
      <c r="AI118">
        <v>2</v>
      </c>
      <c r="AJ118">
        <f t="shared" si="5"/>
        <v>0</v>
      </c>
    </row>
    <row r="119" spans="1:36" x14ac:dyDescent="0.2">
      <c r="A119" t="str">
        <f t="shared" si="6"/>
        <v>01OZ11</v>
      </c>
      <c r="B119">
        <f t="shared" si="7"/>
        <v>11</v>
      </c>
      <c r="C119" t="s">
        <v>261</v>
      </c>
      <c r="D119" t="s">
        <v>398</v>
      </c>
      <c r="E119">
        <v>0</v>
      </c>
      <c r="F119">
        <v>0</v>
      </c>
      <c r="G119">
        <v>0</v>
      </c>
      <c r="H119">
        <v>0</v>
      </c>
      <c r="I119">
        <v>0</v>
      </c>
      <c r="J119">
        <v>0</v>
      </c>
      <c r="K119">
        <v>0</v>
      </c>
      <c r="L119">
        <v>0</v>
      </c>
      <c r="M119">
        <v>0</v>
      </c>
      <c r="N119">
        <v>0</v>
      </c>
      <c r="O119">
        <v>0</v>
      </c>
      <c r="P119">
        <v>0</v>
      </c>
      <c r="Q119">
        <v>1</v>
      </c>
      <c r="R119">
        <v>0</v>
      </c>
      <c r="S119">
        <v>0</v>
      </c>
      <c r="T119">
        <v>1</v>
      </c>
      <c r="U119">
        <v>0</v>
      </c>
      <c r="X119" t="str">
        <f t="shared" si="8"/>
        <v>01JH09</v>
      </c>
      <c r="Y119">
        <f t="shared" si="9"/>
        <v>9</v>
      </c>
      <c r="Z119" t="s">
        <v>180</v>
      </c>
      <c r="AA119" t="s">
        <v>489</v>
      </c>
      <c r="AB119">
        <v>0</v>
      </c>
      <c r="AC119">
        <v>0</v>
      </c>
      <c r="AD119">
        <v>0</v>
      </c>
      <c r="AE119">
        <v>0</v>
      </c>
      <c r="AF119">
        <v>2</v>
      </c>
      <c r="AG119">
        <v>0</v>
      </c>
      <c r="AH119">
        <v>0</v>
      </c>
      <c r="AI119">
        <v>2</v>
      </c>
      <c r="AJ119">
        <f t="shared" si="5"/>
        <v>0</v>
      </c>
    </row>
    <row r="120" spans="1:36" x14ac:dyDescent="0.2">
      <c r="A120" t="str">
        <f t="shared" si="6"/>
        <v>01OZ12</v>
      </c>
      <c r="B120">
        <f t="shared" si="7"/>
        <v>12</v>
      </c>
      <c r="C120" t="s">
        <v>261</v>
      </c>
      <c r="D120" t="s">
        <v>402</v>
      </c>
      <c r="E120">
        <v>0</v>
      </c>
      <c r="F120">
        <v>0</v>
      </c>
      <c r="G120">
        <v>0</v>
      </c>
      <c r="H120">
        <v>0</v>
      </c>
      <c r="I120">
        <v>0</v>
      </c>
      <c r="J120">
        <v>0</v>
      </c>
      <c r="K120">
        <v>0</v>
      </c>
      <c r="L120">
        <v>0</v>
      </c>
      <c r="M120">
        <v>1</v>
      </c>
      <c r="N120">
        <v>0</v>
      </c>
      <c r="O120">
        <v>0</v>
      </c>
      <c r="P120">
        <v>1</v>
      </c>
      <c r="Q120">
        <v>1</v>
      </c>
      <c r="R120">
        <v>0</v>
      </c>
      <c r="S120">
        <v>0</v>
      </c>
      <c r="T120">
        <v>1</v>
      </c>
      <c r="U120">
        <v>0</v>
      </c>
      <c r="X120" t="str">
        <f t="shared" si="8"/>
        <v>01JH10</v>
      </c>
      <c r="Y120">
        <f t="shared" si="9"/>
        <v>10</v>
      </c>
      <c r="Z120" t="s">
        <v>180</v>
      </c>
      <c r="AA120" t="s">
        <v>490</v>
      </c>
      <c r="AB120">
        <v>1</v>
      </c>
      <c r="AC120">
        <v>0</v>
      </c>
      <c r="AD120">
        <v>0</v>
      </c>
      <c r="AE120">
        <v>1</v>
      </c>
      <c r="AF120">
        <v>0</v>
      </c>
      <c r="AG120">
        <v>0</v>
      </c>
      <c r="AH120">
        <v>0</v>
      </c>
      <c r="AI120">
        <v>0</v>
      </c>
      <c r="AJ120">
        <f t="shared" si="5"/>
        <v>1</v>
      </c>
    </row>
    <row r="121" spans="1:36" x14ac:dyDescent="0.2">
      <c r="A121" t="str">
        <f t="shared" si="6"/>
        <v>01OZ13</v>
      </c>
      <c r="B121">
        <f t="shared" si="7"/>
        <v>13</v>
      </c>
      <c r="C121" t="s">
        <v>261</v>
      </c>
      <c r="D121" t="s">
        <v>406</v>
      </c>
      <c r="E121">
        <v>0</v>
      </c>
      <c r="F121">
        <v>0</v>
      </c>
      <c r="G121">
        <v>0</v>
      </c>
      <c r="H121">
        <v>0</v>
      </c>
      <c r="I121">
        <v>0</v>
      </c>
      <c r="J121">
        <v>0</v>
      </c>
      <c r="K121">
        <v>0</v>
      </c>
      <c r="L121">
        <v>0</v>
      </c>
      <c r="M121">
        <v>1</v>
      </c>
      <c r="N121">
        <v>0</v>
      </c>
      <c r="O121">
        <v>0</v>
      </c>
      <c r="P121">
        <v>1</v>
      </c>
      <c r="Q121">
        <v>0</v>
      </c>
      <c r="R121">
        <v>0</v>
      </c>
      <c r="S121">
        <v>0</v>
      </c>
      <c r="T121">
        <v>0</v>
      </c>
      <c r="U121">
        <v>1</v>
      </c>
      <c r="X121" t="str">
        <f t="shared" si="8"/>
        <v>01JH11</v>
      </c>
      <c r="Y121">
        <f t="shared" si="9"/>
        <v>11</v>
      </c>
      <c r="Z121" t="s">
        <v>180</v>
      </c>
      <c r="AA121" t="s">
        <v>496</v>
      </c>
      <c r="AB121">
        <v>0</v>
      </c>
      <c r="AC121">
        <v>0</v>
      </c>
      <c r="AD121">
        <v>0</v>
      </c>
      <c r="AE121">
        <v>0</v>
      </c>
      <c r="AF121">
        <v>1</v>
      </c>
      <c r="AG121">
        <v>0</v>
      </c>
      <c r="AH121">
        <v>0</v>
      </c>
      <c r="AI121">
        <v>1</v>
      </c>
      <c r="AJ121">
        <f t="shared" si="5"/>
        <v>0</v>
      </c>
    </row>
    <row r="122" spans="1:36" x14ac:dyDescent="0.2">
      <c r="A122" t="str">
        <f t="shared" si="6"/>
        <v>01PA01</v>
      </c>
      <c r="B122">
        <f t="shared" si="7"/>
        <v>1</v>
      </c>
      <c r="C122" t="s">
        <v>389</v>
      </c>
      <c r="D122" t="s">
        <v>387</v>
      </c>
      <c r="E122">
        <v>0</v>
      </c>
      <c r="F122">
        <v>0</v>
      </c>
      <c r="G122">
        <v>0</v>
      </c>
      <c r="H122">
        <v>0</v>
      </c>
      <c r="I122">
        <v>0</v>
      </c>
      <c r="J122">
        <v>0</v>
      </c>
      <c r="K122">
        <v>0</v>
      </c>
      <c r="L122">
        <v>0</v>
      </c>
      <c r="M122">
        <v>0</v>
      </c>
      <c r="N122">
        <v>0</v>
      </c>
      <c r="O122">
        <v>0</v>
      </c>
      <c r="P122">
        <v>0</v>
      </c>
      <c r="Q122">
        <v>0</v>
      </c>
      <c r="R122">
        <v>0</v>
      </c>
      <c r="S122">
        <v>1</v>
      </c>
      <c r="T122">
        <v>1</v>
      </c>
      <c r="U122">
        <v>0</v>
      </c>
      <c r="X122" t="str">
        <f t="shared" si="8"/>
        <v>01JH12</v>
      </c>
      <c r="Y122">
        <f t="shared" si="9"/>
        <v>12</v>
      </c>
      <c r="Z122" t="s">
        <v>180</v>
      </c>
      <c r="AA122" t="s">
        <v>507</v>
      </c>
      <c r="AB122">
        <v>0</v>
      </c>
      <c r="AC122">
        <v>0</v>
      </c>
      <c r="AD122">
        <v>0</v>
      </c>
      <c r="AE122">
        <v>0</v>
      </c>
      <c r="AF122">
        <v>1</v>
      </c>
      <c r="AG122">
        <v>0</v>
      </c>
      <c r="AH122">
        <v>0</v>
      </c>
      <c r="AI122">
        <v>1</v>
      </c>
      <c r="AJ122">
        <f t="shared" si="5"/>
        <v>0</v>
      </c>
    </row>
    <row r="123" spans="1:36" x14ac:dyDescent="0.2">
      <c r="A123" t="str">
        <f t="shared" si="6"/>
        <v>01PA02</v>
      </c>
      <c r="B123">
        <f t="shared" si="7"/>
        <v>2</v>
      </c>
      <c r="C123" t="s">
        <v>389</v>
      </c>
      <c r="D123" t="s">
        <v>394</v>
      </c>
      <c r="E123">
        <v>0</v>
      </c>
      <c r="F123">
        <v>0</v>
      </c>
      <c r="G123">
        <v>1</v>
      </c>
      <c r="H123">
        <v>1</v>
      </c>
      <c r="I123">
        <v>0</v>
      </c>
      <c r="J123">
        <v>0</v>
      </c>
      <c r="K123">
        <v>0</v>
      </c>
      <c r="L123">
        <v>0</v>
      </c>
      <c r="M123">
        <v>0</v>
      </c>
      <c r="N123">
        <v>0</v>
      </c>
      <c r="O123">
        <v>0</v>
      </c>
      <c r="P123">
        <v>0</v>
      </c>
      <c r="Q123">
        <v>0</v>
      </c>
      <c r="R123">
        <v>0</v>
      </c>
      <c r="S123">
        <v>0</v>
      </c>
      <c r="T123">
        <v>0</v>
      </c>
      <c r="U123">
        <v>1</v>
      </c>
      <c r="X123" t="str">
        <f t="shared" si="8"/>
        <v>01JR01</v>
      </c>
      <c r="Y123">
        <f t="shared" si="9"/>
        <v>1</v>
      </c>
      <c r="Z123" t="s">
        <v>467</v>
      </c>
      <c r="AA123" t="s">
        <v>475</v>
      </c>
      <c r="AB123">
        <v>0</v>
      </c>
      <c r="AC123">
        <v>1</v>
      </c>
      <c r="AD123">
        <v>0</v>
      </c>
      <c r="AE123">
        <v>1</v>
      </c>
      <c r="AF123">
        <v>0</v>
      </c>
      <c r="AG123">
        <v>1</v>
      </c>
      <c r="AH123">
        <v>0</v>
      </c>
      <c r="AI123">
        <v>1</v>
      </c>
      <c r="AJ123">
        <f t="shared" si="5"/>
        <v>0</v>
      </c>
    </row>
    <row r="124" spans="1:36" x14ac:dyDescent="0.2">
      <c r="A124" t="str">
        <f t="shared" si="6"/>
        <v>01PA03</v>
      </c>
      <c r="B124">
        <f t="shared" si="7"/>
        <v>3</v>
      </c>
      <c r="C124" t="s">
        <v>389</v>
      </c>
      <c r="D124" t="s">
        <v>398</v>
      </c>
      <c r="E124">
        <v>0</v>
      </c>
      <c r="F124">
        <v>0</v>
      </c>
      <c r="G124">
        <v>0</v>
      </c>
      <c r="H124">
        <v>0</v>
      </c>
      <c r="I124">
        <v>0</v>
      </c>
      <c r="J124">
        <v>0</v>
      </c>
      <c r="K124">
        <v>0</v>
      </c>
      <c r="L124">
        <v>0</v>
      </c>
      <c r="M124">
        <v>0</v>
      </c>
      <c r="N124">
        <v>0</v>
      </c>
      <c r="O124">
        <v>0</v>
      </c>
      <c r="P124">
        <v>0</v>
      </c>
      <c r="Q124">
        <v>0</v>
      </c>
      <c r="R124">
        <v>0</v>
      </c>
      <c r="S124">
        <v>1</v>
      </c>
      <c r="T124">
        <v>1</v>
      </c>
      <c r="U124">
        <v>0</v>
      </c>
      <c r="X124" t="str">
        <f t="shared" si="8"/>
        <v>01JR02</v>
      </c>
      <c r="Y124">
        <f t="shared" si="9"/>
        <v>2</v>
      </c>
      <c r="Z124" t="s">
        <v>467</v>
      </c>
      <c r="AA124" t="s">
        <v>480</v>
      </c>
      <c r="AB124">
        <v>0</v>
      </c>
      <c r="AC124">
        <v>0</v>
      </c>
      <c r="AD124">
        <v>0</v>
      </c>
      <c r="AE124">
        <v>0</v>
      </c>
      <c r="AF124">
        <v>1</v>
      </c>
      <c r="AG124">
        <v>0</v>
      </c>
      <c r="AH124">
        <v>2</v>
      </c>
      <c r="AI124">
        <v>3</v>
      </c>
      <c r="AJ124">
        <f t="shared" si="5"/>
        <v>0</v>
      </c>
    </row>
    <row r="125" spans="1:36" x14ac:dyDescent="0.2">
      <c r="A125" t="str">
        <f t="shared" si="6"/>
        <v>01PD01</v>
      </c>
      <c r="B125">
        <f t="shared" si="7"/>
        <v>1</v>
      </c>
      <c r="C125" t="s">
        <v>385</v>
      </c>
      <c r="D125" t="s">
        <v>384</v>
      </c>
      <c r="E125">
        <v>2</v>
      </c>
      <c r="F125">
        <v>0</v>
      </c>
      <c r="G125">
        <v>0</v>
      </c>
      <c r="H125">
        <v>2</v>
      </c>
      <c r="I125">
        <v>0</v>
      </c>
      <c r="J125">
        <v>0</v>
      </c>
      <c r="K125">
        <v>0</v>
      </c>
      <c r="L125">
        <v>0</v>
      </c>
      <c r="M125">
        <v>1</v>
      </c>
      <c r="N125">
        <v>0</v>
      </c>
      <c r="O125">
        <v>0</v>
      </c>
      <c r="P125">
        <v>1</v>
      </c>
      <c r="Q125">
        <v>1</v>
      </c>
      <c r="R125">
        <v>0</v>
      </c>
      <c r="S125">
        <v>0</v>
      </c>
      <c r="T125">
        <v>1</v>
      </c>
      <c r="U125">
        <v>1</v>
      </c>
      <c r="X125" t="str">
        <f t="shared" si="8"/>
        <v>01JR03</v>
      </c>
      <c r="Y125">
        <f t="shared" si="9"/>
        <v>3</v>
      </c>
      <c r="Z125" t="s">
        <v>467</v>
      </c>
      <c r="AA125" t="s">
        <v>535</v>
      </c>
      <c r="AB125">
        <v>0</v>
      </c>
      <c r="AC125">
        <v>1</v>
      </c>
      <c r="AD125">
        <v>0</v>
      </c>
      <c r="AE125">
        <v>1</v>
      </c>
      <c r="AF125">
        <v>0</v>
      </c>
      <c r="AG125">
        <v>1</v>
      </c>
      <c r="AH125">
        <v>0</v>
      </c>
      <c r="AI125">
        <v>1</v>
      </c>
      <c r="AJ125">
        <f t="shared" si="5"/>
        <v>0</v>
      </c>
    </row>
    <row r="126" spans="1:36" x14ac:dyDescent="0.2">
      <c r="A126" t="str">
        <f t="shared" si="6"/>
        <v>01PD02</v>
      </c>
      <c r="B126">
        <f t="shared" si="7"/>
        <v>2</v>
      </c>
      <c r="C126" t="s">
        <v>385</v>
      </c>
      <c r="D126" t="s">
        <v>387</v>
      </c>
      <c r="E126">
        <v>0</v>
      </c>
      <c r="F126">
        <v>0</v>
      </c>
      <c r="G126">
        <v>0</v>
      </c>
      <c r="H126">
        <v>0</v>
      </c>
      <c r="I126">
        <v>0</v>
      </c>
      <c r="J126">
        <v>0</v>
      </c>
      <c r="K126">
        <v>0</v>
      </c>
      <c r="L126">
        <v>0</v>
      </c>
      <c r="M126">
        <v>1</v>
      </c>
      <c r="N126">
        <v>0</v>
      </c>
      <c r="O126">
        <v>0</v>
      </c>
      <c r="P126">
        <v>1</v>
      </c>
      <c r="Q126">
        <v>0</v>
      </c>
      <c r="R126">
        <v>0</v>
      </c>
      <c r="S126">
        <v>0</v>
      </c>
      <c r="T126">
        <v>0</v>
      </c>
      <c r="U126">
        <v>1</v>
      </c>
      <c r="X126" t="str">
        <f t="shared" si="8"/>
        <v>01KI01</v>
      </c>
      <c r="Y126">
        <f t="shared" si="9"/>
        <v>1</v>
      </c>
      <c r="Z126" t="s">
        <v>485</v>
      </c>
      <c r="AA126" t="s">
        <v>484</v>
      </c>
      <c r="AB126">
        <v>1</v>
      </c>
      <c r="AC126">
        <v>0</v>
      </c>
      <c r="AD126">
        <v>0</v>
      </c>
      <c r="AE126">
        <v>1</v>
      </c>
      <c r="AF126">
        <v>0</v>
      </c>
      <c r="AG126">
        <v>0</v>
      </c>
      <c r="AH126">
        <v>0</v>
      </c>
      <c r="AI126">
        <v>0</v>
      </c>
      <c r="AJ126">
        <f t="shared" si="5"/>
        <v>1</v>
      </c>
    </row>
    <row r="127" spans="1:36" x14ac:dyDescent="0.2">
      <c r="A127" t="str">
        <f t="shared" si="6"/>
        <v>01PD03</v>
      </c>
      <c r="B127">
        <f t="shared" si="7"/>
        <v>3</v>
      </c>
      <c r="C127" t="s">
        <v>385</v>
      </c>
      <c r="D127" t="s">
        <v>405</v>
      </c>
      <c r="E127">
        <v>1</v>
      </c>
      <c r="F127">
        <v>0</v>
      </c>
      <c r="G127">
        <v>0</v>
      </c>
      <c r="H127">
        <v>1</v>
      </c>
      <c r="I127">
        <v>0</v>
      </c>
      <c r="J127">
        <v>0</v>
      </c>
      <c r="K127">
        <v>0</v>
      </c>
      <c r="L127">
        <v>0</v>
      </c>
      <c r="M127">
        <v>0</v>
      </c>
      <c r="N127">
        <v>0</v>
      </c>
      <c r="O127">
        <v>0</v>
      </c>
      <c r="P127">
        <v>0</v>
      </c>
      <c r="Q127">
        <v>0</v>
      </c>
      <c r="R127">
        <v>0</v>
      </c>
      <c r="S127">
        <v>0</v>
      </c>
      <c r="T127">
        <v>0</v>
      </c>
      <c r="U127">
        <v>1</v>
      </c>
      <c r="X127" t="str">
        <f t="shared" si="8"/>
        <v>01KI02</v>
      </c>
      <c r="Y127">
        <f t="shared" si="9"/>
        <v>2</v>
      </c>
      <c r="Z127" t="s">
        <v>485</v>
      </c>
      <c r="AA127" t="s">
        <v>487</v>
      </c>
      <c r="AB127">
        <v>4</v>
      </c>
      <c r="AC127">
        <v>0</v>
      </c>
      <c r="AD127">
        <v>0</v>
      </c>
      <c r="AE127">
        <v>4</v>
      </c>
      <c r="AF127">
        <v>1</v>
      </c>
      <c r="AG127">
        <v>0</v>
      </c>
      <c r="AH127">
        <v>0</v>
      </c>
      <c r="AI127">
        <v>1</v>
      </c>
      <c r="AJ127">
        <f t="shared" si="5"/>
        <v>1</v>
      </c>
    </row>
    <row r="128" spans="1:36" x14ac:dyDescent="0.2">
      <c r="A128" t="str">
        <f t="shared" si="6"/>
        <v>01PE01</v>
      </c>
      <c r="B128">
        <f t="shared" si="7"/>
        <v>1</v>
      </c>
      <c r="C128" t="s">
        <v>320</v>
      </c>
      <c r="D128" t="s">
        <v>319</v>
      </c>
      <c r="E128">
        <v>0</v>
      </c>
      <c r="F128">
        <v>0</v>
      </c>
      <c r="G128">
        <v>0</v>
      </c>
      <c r="H128">
        <v>0</v>
      </c>
      <c r="I128">
        <v>1</v>
      </c>
      <c r="J128">
        <v>0</v>
      </c>
      <c r="K128">
        <v>0</v>
      </c>
      <c r="L128">
        <v>1</v>
      </c>
      <c r="M128">
        <v>0</v>
      </c>
      <c r="N128">
        <v>0</v>
      </c>
      <c r="O128">
        <v>0</v>
      </c>
      <c r="P128">
        <v>0</v>
      </c>
      <c r="Q128">
        <v>0</v>
      </c>
      <c r="R128">
        <v>0</v>
      </c>
      <c r="S128">
        <v>0</v>
      </c>
      <c r="T128">
        <v>0</v>
      </c>
      <c r="U128">
        <v>0</v>
      </c>
      <c r="X128" t="str">
        <f t="shared" si="8"/>
        <v>01KI03</v>
      </c>
      <c r="Y128">
        <f t="shared" si="9"/>
        <v>3</v>
      </c>
      <c r="Z128" t="s">
        <v>485</v>
      </c>
      <c r="AA128" t="s">
        <v>489</v>
      </c>
      <c r="AB128">
        <v>1</v>
      </c>
      <c r="AC128">
        <v>0</v>
      </c>
      <c r="AD128">
        <v>0</v>
      </c>
      <c r="AE128">
        <v>1</v>
      </c>
      <c r="AF128">
        <v>0</v>
      </c>
      <c r="AG128">
        <v>0</v>
      </c>
      <c r="AH128">
        <v>0</v>
      </c>
      <c r="AI128">
        <v>0</v>
      </c>
      <c r="AJ128">
        <f t="shared" si="5"/>
        <v>1</v>
      </c>
    </row>
    <row r="129" spans="1:36" x14ac:dyDescent="0.2">
      <c r="A129" t="str">
        <f t="shared" si="6"/>
        <v>01PE02</v>
      </c>
      <c r="B129">
        <f t="shared" si="7"/>
        <v>2</v>
      </c>
      <c r="C129" t="s">
        <v>320</v>
      </c>
      <c r="D129" t="s">
        <v>335</v>
      </c>
      <c r="E129">
        <v>0</v>
      </c>
      <c r="F129">
        <v>0</v>
      </c>
      <c r="G129">
        <v>0</v>
      </c>
      <c r="H129">
        <v>0</v>
      </c>
      <c r="I129">
        <v>3</v>
      </c>
      <c r="J129">
        <v>0</v>
      </c>
      <c r="K129">
        <v>0</v>
      </c>
      <c r="L129">
        <v>3</v>
      </c>
      <c r="M129">
        <v>0</v>
      </c>
      <c r="N129">
        <v>0</v>
      </c>
      <c r="O129">
        <v>0</v>
      </c>
      <c r="P129">
        <v>0</v>
      </c>
      <c r="Q129">
        <v>0</v>
      </c>
      <c r="R129">
        <v>0</v>
      </c>
      <c r="S129">
        <v>0</v>
      </c>
      <c r="T129">
        <v>0</v>
      </c>
      <c r="U129">
        <v>0</v>
      </c>
      <c r="X129" t="str">
        <f t="shared" si="8"/>
        <v>01KI04</v>
      </c>
      <c r="Y129">
        <f t="shared" si="9"/>
        <v>4</v>
      </c>
      <c r="Z129" t="s">
        <v>485</v>
      </c>
      <c r="AA129" t="s">
        <v>490</v>
      </c>
      <c r="AB129">
        <v>9</v>
      </c>
      <c r="AC129">
        <v>0</v>
      </c>
      <c r="AD129">
        <v>0</v>
      </c>
      <c r="AE129">
        <v>9</v>
      </c>
      <c r="AF129">
        <v>4</v>
      </c>
      <c r="AG129">
        <v>0</v>
      </c>
      <c r="AH129">
        <v>0</v>
      </c>
      <c r="AI129">
        <v>4</v>
      </c>
      <c r="AJ129">
        <f t="shared" si="5"/>
        <v>1</v>
      </c>
    </row>
    <row r="130" spans="1:36" x14ac:dyDescent="0.2">
      <c r="A130" t="str">
        <f t="shared" si="6"/>
        <v>01PE03</v>
      </c>
      <c r="B130">
        <f t="shared" si="7"/>
        <v>3</v>
      </c>
      <c r="C130" t="s">
        <v>320</v>
      </c>
      <c r="D130" t="s">
        <v>338</v>
      </c>
      <c r="E130">
        <v>1</v>
      </c>
      <c r="F130">
        <v>0</v>
      </c>
      <c r="G130">
        <v>0</v>
      </c>
      <c r="H130">
        <v>1</v>
      </c>
      <c r="I130">
        <v>2</v>
      </c>
      <c r="J130">
        <v>0</v>
      </c>
      <c r="K130">
        <v>0</v>
      </c>
      <c r="L130">
        <v>2</v>
      </c>
      <c r="M130">
        <v>0</v>
      </c>
      <c r="N130">
        <v>0</v>
      </c>
      <c r="O130">
        <v>0</v>
      </c>
      <c r="P130">
        <v>0</v>
      </c>
      <c r="Q130">
        <v>0</v>
      </c>
      <c r="R130">
        <v>0</v>
      </c>
      <c r="S130">
        <v>0</v>
      </c>
      <c r="T130">
        <v>0</v>
      </c>
      <c r="U130">
        <v>0</v>
      </c>
      <c r="X130" t="str">
        <f t="shared" si="8"/>
        <v>01KI05</v>
      </c>
      <c r="Y130">
        <f t="shared" si="9"/>
        <v>5</v>
      </c>
      <c r="Z130" t="s">
        <v>485</v>
      </c>
      <c r="AA130" t="s">
        <v>492</v>
      </c>
      <c r="AB130">
        <v>3</v>
      </c>
      <c r="AC130">
        <v>0</v>
      </c>
      <c r="AD130">
        <v>0</v>
      </c>
      <c r="AE130">
        <v>3</v>
      </c>
      <c r="AF130">
        <v>2</v>
      </c>
      <c r="AG130">
        <v>0</v>
      </c>
      <c r="AH130">
        <v>0</v>
      </c>
      <c r="AI130">
        <v>2</v>
      </c>
      <c r="AJ130">
        <f t="shared" si="5"/>
        <v>1</v>
      </c>
    </row>
    <row r="131" spans="1:36" x14ac:dyDescent="0.2">
      <c r="A131" t="str">
        <f t="shared" si="6"/>
        <v>01PJ01</v>
      </c>
      <c r="B131">
        <f t="shared" si="7"/>
        <v>1</v>
      </c>
      <c r="C131" t="s">
        <v>404</v>
      </c>
      <c r="D131" t="s">
        <v>402</v>
      </c>
      <c r="E131">
        <v>0</v>
      </c>
      <c r="F131">
        <v>0</v>
      </c>
      <c r="G131">
        <v>0</v>
      </c>
      <c r="H131">
        <v>0</v>
      </c>
      <c r="I131">
        <v>0</v>
      </c>
      <c r="J131">
        <v>0</v>
      </c>
      <c r="K131">
        <v>0</v>
      </c>
      <c r="L131">
        <v>0</v>
      </c>
      <c r="M131">
        <v>1</v>
      </c>
      <c r="N131">
        <v>0</v>
      </c>
      <c r="O131">
        <v>0</v>
      </c>
      <c r="P131">
        <v>1</v>
      </c>
      <c r="Q131">
        <v>0</v>
      </c>
      <c r="R131">
        <v>0</v>
      </c>
      <c r="S131">
        <v>0</v>
      </c>
      <c r="T131">
        <v>0</v>
      </c>
      <c r="U131">
        <v>1</v>
      </c>
      <c r="X131" t="str">
        <f t="shared" si="8"/>
        <v>01KI06</v>
      </c>
      <c r="Y131">
        <f t="shared" si="9"/>
        <v>6</v>
      </c>
      <c r="Z131" t="s">
        <v>485</v>
      </c>
      <c r="AA131" t="s">
        <v>506</v>
      </c>
      <c r="AB131">
        <v>1</v>
      </c>
      <c r="AC131">
        <v>0</v>
      </c>
      <c r="AD131">
        <v>0</v>
      </c>
      <c r="AE131">
        <v>1</v>
      </c>
      <c r="AF131">
        <v>0</v>
      </c>
      <c r="AG131">
        <v>0</v>
      </c>
      <c r="AH131">
        <v>0</v>
      </c>
      <c r="AI131">
        <v>0</v>
      </c>
      <c r="AJ131">
        <f t="shared" si="5"/>
        <v>1</v>
      </c>
    </row>
    <row r="132" spans="1:36" x14ac:dyDescent="0.2">
      <c r="A132" t="str">
        <f t="shared" si="6"/>
        <v>01RE01</v>
      </c>
      <c r="B132">
        <f t="shared" si="7"/>
        <v>1</v>
      </c>
      <c r="C132" t="s">
        <v>173</v>
      </c>
      <c r="D132" t="s">
        <v>171</v>
      </c>
      <c r="E132">
        <v>0</v>
      </c>
      <c r="F132">
        <v>0</v>
      </c>
      <c r="G132">
        <v>1</v>
      </c>
      <c r="H132">
        <v>1</v>
      </c>
      <c r="I132">
        <v>0</v>
      </c>
      <c r="J132">
        <v>0</v>
      </c>
      <c r="K132">
        <v>0</v>
      </c>
      <c r="L132">
        <v>0</v>
      </c>
      <c r="M132">
        <v>0</v>
      </c>
      <c r="N132">
        <v>0</v>
      </c>
      <c r="O132">
        <v>0</v>
      </c>
      <c r="P132">
        <v>0</v>
      </c>
      <c r="Q132">
        <v>0</v>
      </c>
      <c r="R132">
        <v>0</v>
      </c>
      <c r="S132">
        <v>0</v>
      </c>
      <c r="T132">
        <v>0</v>
      </c>
      <c r="U132">
        <v>1</v>
      </c>
      <c r="X132" t="str">
        <f t="shared" si="8"/>
        <v>01MI01</v>
      </c>
      <c r="Y132">
        <f t="shared" si="9"/>
        <v>1</v>
      </c>
      <c r="Z132" t="s">
        <v>276</v>
      </c>
      <c r="AA132" t="s">
        <v>496</v>
      </c>
      <c r="AB132">
        <v>0</v>
      </c>
      <c r="AC132">
        <v>0</v>
      </c>
      <c r="AD132">
        <v>0</v>
      </c>
      <c r="AE132">
        <v>0</v>
      </c>
      <c r="AF132">
        <v>1</v>
      </c>
      <c r="AG132">
        <v>1</v>
      </c>
      <c r="AH132">
        <v>0</v>
      </c>
      <c r="AI132">
        <v>2</v>
      </c>
      <c r="AJ132">
        <f t="shared" ref="AJ132:AJ195" si="10">IF(AE132&gt;AI132,1,0)</f>
        <v>0</v>
      </c>
    </row>
    <row r="133" spans="1:36" x14ac:dyDescent="0.2">
      <c r="A133" t="str">
        <f t="shared" ref="A133:A196" si="11">C133&amp;IF(B133&lt;10,"0","")&amp;B133</f>
        <v>01RE02</v>
      </c>
      <c r="B133">
        <f t="shared" ref="B133:B196" si="12">IF(C133=C132,B132+1,1)</f>
        <v>2</v>
      </c>
      <c r="C133" t="s">
        <v>173</v>
      </c>
      <c r="D133" t="s">
        <v>208</v>
      </c>
      <c r="E133">
        <v>0</v>
      </c>
      <c r="F133">
        <v>0</v>
      </c>
      <c r="G133">
        <v>0</v>
      </c>
      <c r="H133">
        <v>0</v>
      </c>
      <c r="I133">
        <v>0</v>
      </c>
      <c r="J133">
        <v>0</v>
      </c>
      <c r="K133">
        <v>0</v>
      </c>
      <c r="L133">
        <v>0</v>
      </c>
      <c r="M133">
        <v>1</v>
      </c>
      <c r="N133">
        <v>0</v>
      </c>
      <c r="O133">
        <v>0</v>
      </c>
      <c r="P133">
        <v>1</v>
      </c>
      <c r="Q133">
        <v>0</v>
      </c>
      <c r="R133">
        <v>0</v>
      </c>
      <c r="S133">
        <v>0</v>
      </c>
      <c r="T133">
        <v>0</v>
      </c>
      <c r="U133">
        <v>1</v>
      </c>
      <c r="X133" t="str">
        <f t="shared" ref="X133:X196" si="13">Z133&amp;IF(Y133&lt;10,"0","")&amp;Y133</f>
        <v>01MI02</v>
      </c>
      <c r="Y133">
        <f t="shared" ref="Y133:Y196" si="14">IF(Z133=Z132,Y132+1,1)</f>
        <v>2</v>
      </c>
      <c r="Z133" t="s">
        <v>276</v>
      </c>
      <c r="AA133" t="s">
        <v>498</v>
      </c>
      <c r="AB133">
        <v>6</v>
      </c>
      <c r="AC133">
        <v>0</v>
      </c>
      <c r="AD133">
        <v>0</v>
      </c>
      <c r="AE133">
        <v>6</v>
      </c>
      <c r="AF133">
        <v>2</v>
      </c>
      <c r="AG133">
        <v>0</v>
      </c>
      <c r="AH133">
        <v>1</v>
      </c>
      <c r="AI133">
        <v>3</v>
      </c>
      <c r="AJ133">
        <f t="shared" si="10"/>
        <v>1</v>
      </c>
    </row>
    <row r="134" spans="1:36" x14ac:dyDescent="0.2">
      <c r="A134" t="str">
        <f t="shared" si="11"/>
        <v>01RE03</v>
      </c>
      <c r="B134">
        <f t="shared" si="12"/>
        <v>3</v>
      </c>
      <c r="C134" t="s">
        <v>173</v>
      </c>
      <c r="D134" t="s">
        <v>218</v>
      </c>
      <c r="E134">
        <v>0</v>
      </c>
      <c r="F134">
        <v>1</v>
      </c>
      <c r="G134">
        <v>0</v>
      </c>
      <c r="H134">
        <v>1</v>
      </c>
      <c r="I134">
        <v>0</v>
      </c>
      <c r="J134">
        <v>0</v>
      </c>
      <c r="K134">
        <v>0</v>
      </c>
      <c r="L134">
        <v>0</v>
      </c>
      <c r="M134">
        <v>0</v>
      </c>
      <c r="N134">
        <v>0</v>
      </c>
      <c r="O134">
        <v>0</v>
      </c>
      <c r="P134">
        <v>0</v>
      </c>
      <c r="Q134">
        <v>0</v>
      </c>
      <c r="R134">
        <v>0</v>
      </c>
      <c r="S134">
        <v>0</v>
      </c>
      <c r="T134">
        <v>0</v>
      </c>
      <c r="U134">
        <v>1</v>
      </c>
      <c r="X134" t="str">
        <f t="shared" si="13"/>
        <v>01MI03</v>
      </c>
      <c r="Y134">
        <f t="shared" si="14"/>
        <v>3</v>
      </c>
      <c r="Z134" t="s">
        <v>276</v>
      </c>
      <c r="AA134" t="s">
        <v>499</v>
      </c>
      <c r="AB134">
        <v>1</v>
      </c>
      <c r="AC134">
        <v>0</v>
      </c>
      <c r="AD134">
        <v>0</v>
      </c>
      <c r="AE134">
        <v>1</v>
      </c>
      <c r="AF134">
        <v>0</v>
      </c>
      <c r="AG134">
        <v>0</v>
      </c>
      <c r="AH134">
        <v>1</v>
      </c>
      <c r="AI134">
        <v>1</v>
      </c>
      <c r="AJ134">
        <f t="shared" si="10"/>
        <v>0</v>
      </c>
    </row>
    <row r="135" spans="1:36" x14ac:dyDescent="0.2">
      <c r="A135" t="str">
        <f t="shared" si="11"/>
        <v>01RE04</v>
      </c>
      <c r="B135">
        <f t="shared" si="12"/>
        <v>4</v>
      </c>
      <c r="C135" t="s">
        <v>173</v>
      </c>
      <c r="D135" t="s">
        <v>221</v>
      </c>
      <c r="E135">
        <v>0</v>
      </c>
      <c r="F135">
        <v>0</v>
      </c>
      <c r="G135">
        <v>1</v>
      </c>
      <c r="H135">
        <v>1</v>
      </c>
      <c r="I135">
        <v>0</v>
      </c>
      <c r="J135">
        <v>0</v>
      </c>
      <c r="K135">
        <v>0</v>
      </c>
      <c r="L135">
        <v>0</v>
      </c>
      <c r="M135">
        <v>1</v>
      </c>
      <c r="N135">
        <v>0</v>
      </c>
      <c r="O135">
        <v>0</v>
      </c>
      <c r="P135">
        <v>1</v>
      </c>
      <c r="Q135">
        <v>0</v>
      </c>
      <c r="R135">
        <v>0</v>
      </c>
      <c r="S135">
        <v>0</v>
      </c>
      <c r="T135">
        <v>0</v>
      </c>
      <c r="U135">
        <v>1</v>
      </c>
      <c r="X135" t="str">
        <f t="shared" si="13"/>
        <v>01MI04</v>
      </c>
      <c r="Y135">
        <f t="shared" si="14"/>
        <v>4</v>
      </c>
      <c r="Z135" t="s">
        <v>276</v>
      </c>
      <c r="AA135" t="s">
        <v>500</v>
      </c>
      <c r="AB135">
        <v>0</v>
      </c>
      <c r="AC135">
        <v>0</v>
      </c>
      <c r="AD135">
        <v>0</v>
      </c>
      <c r="AE135">
        <v>0</v>
      </c>
      <c r="AF135">
        <v>1</v>
      </c>
      <c r="AG135">
        <v>0</v>
      </c>
      <c r="AH135">
        <v>1</v>
      </c>
      <c r="AI135">
        <v>2</v>
      </c>
      <c r="AJ135">
        <f t="shared" si="10"/>
        <v>0</v>
      </c>
    </row>
    <row r="136" spans="1:36" x14ac:dyDescent="0.2">
      <c r="A136" t="str">
        <f t="shared" si="11"/>
        <v>01RE05</v>
      </c>
      <c r="B136">
        <f t="shared" si="12"/>
        <v>5</v>
      </c>
      <c r="C136" t="s">
        <v>173</v>
      </c>
      <c r="D136" t="s">
        <v>226</v>
      </c>
      <c r="E136">
        <v>0</v>
      </c>
      <c r="F136">
        <v>0</v>
      </c>
      <c r="G136">
        <v>0</v>
      </c>
      <c r="H136">
        <v>0</v>
      </c>
      <c r="I136">
        <v>0</v>
      </c>
      <c r="J136">
        <v>0</v>
      </c>
      <c r="K136">
        <v>0</v>
      </c>
      <c r="L136">
        <v>0</v>
      </c>
      <c r="M136">
        <v>1</v>
      </c>
      <c r="N136">
        <v>0</v>
      </c>
      <c r="O136">
        <v>0</v>
      </c>
      <c r="P136">
        <v>1</v>
      </c>
      <c r="Q136">
        <v>0</v>
      </c>
      <c r="R136">
        <v>1</v>
      </c>
      <c r="S136">
        <v>0</v>
      </c>
      <c r="T136">
        <v>1</v>
      </c>
      <c r="U136">
        <v>0</v>
      </c>
      <c r="X136" t="str">
        <f t="shared" si="13"/>
        <v>01OZ01</v>
      </c>
      <c r="Y136">
        <f t="shared" si="14"/>
        <v>1</v>
      </c>
      <c r="Z136" t="s">
        <v>261</v>
      </c>
      <c r="AA136" t="s">
        <v>499</v>
      </c>
      <c r="AB136">
        <v>0</v>
      </c>
      <c r="AC136">
        <v>0</v>
      </c>
      <c r="AD136">
        <v>0</v>
      </c>
      <c r="AE136">
        <v>0</v>
      </c>
      <c r="AF136">
        <v>1</v>
      </c>
      <c r="AG136">
        <v>0</v>
      </c>
      <c r="AH136">
        <v>0</v>
      </c>
      <c r="AI136">
        <v>1</v>
      </c>
      <c r="AJ136">
        <f t="shared" si="10"/>
        <v>0</v>
      </c>
    </row>
    <row r="137" spans="1:36" x14ac:dyDescent="0.2">
      <c r="A137" t="str">
        <f t="shared" si="11"/>
        <v>01RE06</v>
      </c>
      <c r="B137">
        <f t="shared" si="12"/>
        <v>6</v>
      </c>
      <c r="C137" t="s">
        <v>173</v>
      </c>
      <c r="D137" t="s">
        <v>244</v>
      </c>
      <c r="E137">
        <v>0</v>
      </c>
      <c r="F137">
        <v>2</v>
      </c>
      <c r="G137">
        <v>0</v>
      </c>
      <c r="H137">
        <v>2</v>
      </c>
      <c r="I137">
        <v>0</v>
      </c>
      <c r="J137">
        <v>0</v>
      </c>
      <c r="K137">
        <v>0</v>
      </c>
      <c r="L137">
        <v>0</v>
      </c>
      <c r="M137">
        <v>0</v>
      </c>
      <c r="N137">
        <v>0</v>
      </c>
      <c r="O137">
        <v>0</v>
      </c>
      <c r="P137">
        <v>0</v>
      </c>
      <c r="Q137">
        <v>0</v>
      </c>
      <c r="R137">
        <v>0</v>
      </c>
      <c r="S137">
        <v>0</v>
      </c>
      <c r="T137">
        <v>0</v>
      </c>
      <c r="U137">
        <v>1</v>
      </c>
      <c r="X137" t="str">
        <f t="shared" si="13"/>
        <v>01OZ02</v>
      </c>
      <c r="Y137">
        <f t="shared" si="14"/>
        <v>2</v>
      </c>
      <c r="Z137" t="s">
        <v>261</v>
      </c>
      <c r="AA137" t="s">
        <v>512</v>
      </c>
      <c r="AB137">
        <v>2</v>
      </c>
      <c r="AC137">
        <v>0</v>
      </c>
      <c r="AD137">
        <v>0</v>
      </c>
      <c r="AE137">
        <v>2</v>
      </c>
      <c r="AF137">
        <v>0</v>
      </c>
      <c r="AG137">
        <v>0</v>
      </c>
      <c r="AH137">
        <v>0</v>
      </c>
      <c r="AI137">
        <v>0</v>
      </c>
      <c r="AJ137">
        <f t="shared" si="10"/>
        <v>1</v>
      </c>
    </row>
    <row r="138" spans="1:36" x14ac:dyDescent="0.2">
      <c r="A138" t="str">
        <f t="shared" si="11"/>
        <v>01TQ01</v>
      </c>
      <c r="B138">
        <f t="shared" si="12"/>
        <v>1</v>
      </c>
      <c r="C138" t="s">
        <v>254</v>
      </c>
      <c r="D138" t="s">
        <v>300</v>
      </c>
      <c r="E138">
        <v>2</v>
      </c>
      <c r="F138">
        <v>0</v>
      </c>
      <c r="G138">
        <v>0</v>
      </c>
      <c r="H138">
        <v>2</v>
      </c>
      <c r="I138">
        <v>0</v>
      </c>
      <c r="J138">
        <v>0</v>
      </c>
      <c r="K138">
        <v>0</v>
      </c>
      <c r="L138">
        <v>0</v>
      </c>
      <c r="M138">
        <v>1</v>
      </c>
      <c r="N138">
        <v>0</v>
      </c>
      <c r="O138">
        <v>2</v>
      </c>
      <c r="P138">
        <v>3</v>
      </c>
      <c r="Q138">
        <v>2</v>
      </c>
      <c r="R138">
        <v>0</v>
      </c>
      <c r="S138">
        <v>0</v>
      </c>
      <c r="T138">
        <v>2</v>
      </c>
      <c r="U138">
        <v>1</v>
      </c>
      <c r="X138" t="str">
        <f t="shared" si="13"/>
        <v>01OZ03</v>
      </c>
      <c r="Y138">
        <f t="shared" si="14"/>
        <v>3</v>
      </c>
      <c r="Z138" t="s">
        <v>261</v>
      </c>
      <c r="AA138" t="s">
        <v>516</v>
      </c>
      <c r="AB138">
        <v>2</v>
      </c>
      <c r="AC138">
        <v>0</v>
      </c>
      <c r="AD138">
        <v>0</v>
      </c>
      <c r="AE138">
        <v>2</v>
      </c>
      <c r="AF138">
        <v>0</v>
      </c>
      <c r="AG138">
        <v>0</v>
      </c>
      <c r="AH138">
        <v>0</v>
      </c>
      <c r="AI138">
        <v>0</v>
      </c>
      <c r="AJ138">
        <f t="shared" si="10"/>
        <v>1</v>
      </c>
    </row>
    <row r="139" spans="1:36" x14ac:dyDescent="0.2">
      <c r="A139" t="str">
        <f t="shared" si="11"/>
        <v>01UC01</v>
      </c>
      <c r="B139">
        <f t="shared" si="12"/>
        <v>1</v>
      </c>
      <c r="C139" t="s">
        <v>132</v>
      </c>
      <c r="D139" t="s">
        <v>128</v>
      </c>
      <c r="E139">
        <v>0</v>
      </c>
      <c r="F139">
        <v>0</v>
      </c>
      <c r="G139">
        <v>0</v>
      </c>
      <c r="H139">
        <v>0</v>
      </c>
      <c r="I139">
        <v>0</v>
      </c>
      <c r="J139">
        <v>0</v>
      </c>
      <c r="K139">
        <v>0</v>
      </c>
      <c r="L139">
        <v>0</v>
      </c>
      <c r="M139">
        <v>0</v>
      </c>
      <c r="N139">
        <v>0</v>
      </c>
      <c r="O139">
        <v>0</v>
      </c>
      <c r="P139">
        <v>0</v>
      </c>
      <c r="Q139">
        <v>1</v>
      </c>
      <c r="R139">
        <v>0</v>
      </c>
      <c r="S139">
        <v>0</v>
      </c>
      <c r="T139">
        <v>1</v>
      </c>
      <c r="U139">
        <v>0</v>
      </c>
      <c r="X139" t="str">
        <f t="shared" si="13"/>
        <v>01OZ04</v>
      </c>
      <c r="Y139">
        <f t="shared" si="14"/>
        <v>4</v>
      </c>
      <c r="Z139" t="s">
        <v>261</v>
      </c>
      <c r="AA139" t="s">
        <v>525</v>
      </c>
      <c r="AB139">
        <v>1</v>
      </c>
      <c r="AC139">
        <v>0</v>
      </c>
      <c r="AD139">
        <v>0</v>
      </c>
      <c r="AE139">
        <v>1</v>
      </c>
      <c r="AF139">
        <v>0</v>
      </c>
      <c r="AG139">
        <v>0</v>
      </c>
      <c r="AH139">
        <v>0</v>
      </c>
      <c r="AI139">
        <v>0</v>
      </c>
      <c r="AJ139">
        <f t="shared" si="10"/>
        <v>1</v>
      </c>
    </row>
    <row r="140" spans="1:36" x14ac:dyDescent="0.2">
      <c r="A140" t="str">
        <f t="shared" si="11"/>
        <v>01UC02</v>
      </c>
      <c r="B140">
        <f t="shared" si="12"/>
        <v>2</v>
      </c>
      <c r="C140" t="s">
        <v>132</v>
      </c>
      <c r="D140" t="s">
        <v>259</v>
      </c>
      <c r="E140">
        <v>0</v>
      </c>
      <c r="F140">
        <v>0</v>
      </c>
      <c r="G140">
        <v>0</v>
      </c>
      <c r="H140">
        <v>0</v>
      </c>
      <c r="I140">
        <v>1</v>
      </c>
      <c r="J140">
        <v>0</v>
      </c>
      <c r="K140">
        <v>0</v>
      </c>
      <c r="L140">
        <v>1</v>
      </c>
      <c r="M140">
        <v>0</v>
      </c>
      <c r="N140">
        <v>0</v>
      </c>
      <c r="O140">
        <v>0</v>
      </c>
      <c r="P140">
        <v>0</v>
      </c>
      <c r="Q140">
        <v>0</v>
      </c>
      <c r="R140">
        <v>0</v>
      </c>
      <c r="S140">
        <v>0</v>
      </c>
      <c r="T140">
        <v>0</v>
      </c>
      <c r="U140">
        <v>0</v>
      </c>
      <c r="X140" t="str">
        <f t="shared" si="13"/>
        <v>01OZ05</v>
      </c>
      <c r="Y140">
        <f t="shared" si="14"/>
        <v>5</v>
      </c>
      <c r="Z140" t="s">
        <v>261</v>
      </c>
      <c r="AA140" t="s">
        <v>527</v>
      </c>
      <c r="AB140">
        <v>1</v>
      </c>
      <c r="AC140">
        <v>0</v>
      </c>
      <c r="AD140">
        <v>0</v>
      </c>
      <c r="AE140">
        <v>1</v>
      </c>
      <c r="AF140">
        <v>0</v>
      </c>
      <c r="AG140">
        <v>0</v>
      </c>
      <c r="AH140">
        <v>0</v>
      </c>
      <c r="AI140">
        <v>0</v>
      </c>
      <c r="AJ140">
        <f t="shared" si="10"/>
        <v>1</v>
      </c>
    </row>
    <row r="141" spans="1:36" x14ac:dyDescent="0.2">
      <c r="A141" t="str">
        <f t="shared" si="11"/>
        <v>01UC03</v>
      </c>
      <c r="B141">
        <f t="shared" si="12"/>
        <v>3</v>
      </c>
      <c r="C141" t="s">
        <v>132</v>
      </c>
      <c r="D141" t="s">
        <v>321</v>
      </c>
      <c r="E141">
        <v>3</v>
      </c>
      <c r="F141">
        <v>0</v>
      </c>
      <c r="G141">
        <v>0</v>
      </c>
      <c r="H141">
        <v>3</v>
      </c>
      <c r="I141">
        <v>0</v>
      </c>
      <c r="J141">
        <v>0</v>
      </c>
      <c r="K141">
        <v>0</v>
      </c>
      <c r="L141">
        <v>0</v>
      </c>
      <c r="M141">
        <v>3</v>
      </c>
      <c r="N141">
        <v>0</v>
      </c>
      <c r="O141">
        <v>0</v>
      </c>
      <c r="P141">
        <v>3</v>
      </c>
      <c r="Q141">
        <v>2</v>
      </c>
      <c r="R141">
        <v>0</v>
      </c>
      <c r="S141">
        <v>0</v>
      </c>
      <c r="T141">
        <v>2</v>
      </c>
      <c r="U141">
        <v>1</v>
      </c>
      <c r="X141" t="str">
        <f t="shared" si="13"/>
        <v>01OZ06</v>
      </c>
      <c r="Y141">
        <f t="shared" si="14"/>
        <v>6</v>
      </c>
      <c r="Z141" t="s">
        <v>261</v>
      </c>
      <c r="AA141" t="s">
        <v>529</v>
      </c>
      <c r="AB141">
        <v>1</v>
      </c>
      <c r="AC141">
        <v>0</v>
      </c>
      <c r="AD141">
        <v>0</v>
      </c>
      <c r="AE141">
        <v>1</v>
      </c>
      <c r="AF141">
        <v>2</v>
      </c>
      <c r="AG141">
        <v>0</v>
      </c>
      <c r="AH141">
        <v>0</v>
      </c>
      <c r="AI141">
        <v>2</v>
      </c>
      <c r="AJ141">
        <f t="shared" si="10"/>
        <v>0</v>
      </c>
    </row>
    <row r="142" spans="1:36" x14ac:dyDescent="0.2">
      <c r="A142" t="str">
        <f t="shared" si="11"/>
        <v>01UC04</v>
      </c>
      <c r="B142">
        <f t="shared" si="12"/>
        <v>4</v>
      </c>
      <c r="C142" t="s">
        <v>132</v>
      </c>
      <c r="D142" t="s">
        <v>324</v>
      </c>
      <c r="E142">
        <v>2</v>
      </c>
      <c r="F142">
        <v>0</v>
      </c>
      <c r="G142">
        <v>0</v>
      </c>
      <c r="H142">
        <v>2</v>
      </c>
      <c r="I142">
        <v>1</v>
      </c>
      <c r="J142">
        <v>0</v>
      </c>
      <c r="K142">
        <v>0</v>
      </c>
      <c r="L142">
        <v>1</v>
      </c>
      <c r="M142">
        <v>5</v>
      </c>
      <c r="N142">
        <v>0</v>
      </c>
      <c r="O142">
        <v>0</v>
      </c>
      <c r="P142">
        <v>5</v>
      </c>
      <c r="Q142">
        <v>2</v>
      </c>
      <c r="R142">
        <v>0</v>
      </c>
      <c r="S142">
        <v>0</v>
      </c>
      <c r="T142">
        <v>2</v>
      </c>
      <c r="U142">
        <v>1</v>
      </c>
      <c r="X142" t="str">
        <f t="shared" si="13"/>
        <v>01OZ07</v>
      </c>
      <c r="Y142">
        <f t="shared" si="14"/>
        <v>7</v>
      </c>
      <c r="Z142" t="s">
        <v>261</v>
      </c>
      <c r="AA142" t="s">
        <v>530</v>
      </c>
      <c r="AB142">
        <v>0</v>
      </c>
      <c r="AC142">
        <v>0</v>
      </c>
      <c r="AD142">
        <v>0</v>
      </c>
      <c r="AE142">
        <v>0</v>
      </c>
      <c r="AF142">
        <v>1</v>
      </c>
      <c r="AG142">
        <v>0</v>
      </c>
      <c r="AH142">
        <v>0</v>
      </c>
      <c r="AI142">
        <v>1</v>
      </c>
      <c r="AJ142">
        <f t="shared" si="10"/>
        <v>0</v>
      </c>
    </row>
    <row r="143" spans="1:36" x14ac:dyDescent="0.2">
      <c r="A143" t="str">
        <f t="shared" si="11"/>
        <v>01UC05</v>
      </c>
      <c r="B143">
        <f t="shared" si="12"/>
        <v>5</v>
      </c>
      <c r="C143" t="s">
        <v>132</v>
      </c>
      <c r="D143" t="s">
        <v>331</v>
      </c>
      <c r="E143">
        <v>0</v>
      </c>
      <c r="F143">
        <v>0</v>
      </c>
      <c r="G143">
        <v>0</v>
      </c>
      <c r="H143">
        <v>0</v>
      </c>
      <c r="I143">
        <v>0</v>
      </c>
      <c r="J143">
        <v>0</v>
      </c>
      <c r="K143">
        <v>0</v>
      </c>
      <c r="L143">
        <v>0</v>
      </c>
      <c r="M143">
        <v>2</v>
      </c>
      <c r="N143">
        <v>0</v>
      </c>
      <c r="O143">
        <v>0</v>
      </c>
      <c r="P143">
        <v>2</v>
      </c>
      <c r="Q143">
        <v>0</v>
      </c>
      <c r="R143">
        <v>0</v>
      </c>
      <c r="S143">
        <v>0</v>
      </c>
      <c r="T143">
        <v>0</v>
      </c>
      <c r="U143">
        <v>1</v>
      </c>
      <c r="X143" t="str">
        <f t="shared" si="13"/>
        <v>01OZ08</v>
      </c>
      <c r="Y143">
        <f t="shared" si="14"/>
        <v>8</v>
      </c>
      <c r="Z143" t="s">
        <v>261</v>
      </c>
      <c r="AA143" t="s">
        <v>531</v>
      </c>
      <c r="AB143">
        <v>1</v>
      </c>
      <c r="AC143">
        <v>0</v>
      </c>
      <c r="AD143">
        <v>0</v>
      </c>
      <c r="AE143">
        <v>1</v>
      </c>
      <c r="AF143">
        <v>0</v>
      </c>
      <c r="AG143">
        <v>0</v>
      </c>
      <c r="AH143">
        <v>0</v>
      </c>
      <c r="AI143">
        <v>0</v>
      </c>
      <c r="AJ143">
        <f t="shared" si="10"/>
        <v>1</v>
      </c>
    </row>
    <row r="144" spans="1:36" x14ac:dyDescent="0.2">
      <c r="A144" t="str">
        <f t="shared" si="11"/>
        <v>01UC06</v>
      </c>
      <c r="B144">
        <f t="shared" si="12"/>
        <v>6</v>
      </c>
      <c r="C144" t="s">
        <v>132</v>
      </c>
      <c r="D144" t="s">
        <v>333</v>
      </c>
      <c r="E144">
        <v>0</v>
      </c>
      <c r="F144">
        <v>0</v>
      </c>
      <c r="G144">
        <v>0</v>
      </c>
      <c r="H144">
        <v>0</v>
      </c>
      <c r="I144">
        <v>0</v>
      </c>
      <c r="J144">
        <v>0</v>
      </c>
      <c r="K144">
        <v>0</v>
      </c>
      <c r="L144">
        <v>0</v>
      </c>
      <c r="M144">
        <v>1</v>
      </c>
      <c r="N144">
        <v>0</v>
      </c>
      <c r="O144">
        <v>0</v>
      </c>
      <c r="P144">
        <v>1</v>
      </c>
      <c r="Q144">
        <v>1</v>
      </c>
      <c r="R144">
        <v>0</v>
      </c>
      <c r="S144">
        <v>0</v>
      </c>
      <c r="T144">
        <v>1</v>
      </c>
      <c r="U144">
        <v>0</v>
      </c>
      <c r="X144" t="str">
        <f t="shared" si="13"/>
        <v>01OZ09</v>
      </c>
      <c r="Y144">
        <f t="shared" si="14"/>
        <v>9</v>
      </c>
      <c r="Z144" t="s">
        <v>261</v>
      </c>
      <c r="AA144" t="s">
        <v>534</v>
      </c>
      <c r="AB144">
        <v>0</v>
      </c>
      <c r="AC144">
        <v>0</v>
      </c>
      <c r="AD144">
        <v>0</v>
      </c>
      <c r="AE144">
        <v>0</v>
      </c>
      <c r="AF144">
        <v>1</v>
      </c>
      <c r="AG144">
        <v>0</v>
      </c>
      <c r="AH144">
        <v>0</v>
      </c>
      <c r="AI144">
        <v>1</v>
      </c>
      <c r="AJ144">
        <f t="shared" si="10"/>
        <v>0</v>
      </c>
    </row>
    <row r="145" spans="1:36" x14ac:dyDescent="0.2">
      <c r="A145" t="str">
        <f t="shared" si="11"/>
        <v>01UC07</v>
      </c>
      <c r="B145">
        <f t="shared" si="12"/>
        <v>7</v>
      </c>
      <c r="C145" t="s">
        <v>132</v>
      </c>
      <c r="D145" t="s">
        <v>335</v>
      </c>
      <c r="E145">
        <v>1</v>
      </c>
      <c r="F145">
        <v>0</v>
      </c>
      <c r="G145">
        <v>0</v>
      </c>
      <c r="H145">
        <v>1</v>
      </c>
      <c r="I145">
        <v>0</v>
      </c>
      <c r="J145">
        <v>0</v>
      </c>
      <c r="K145">
        <v>0</v>
      </c>
      <c r="L145">
        <v>0</v>
      </c>
      <c r="M145">
        <v>4</v>
      </c>
      <c r="N145">
        <v>0</v>
      </c>
      <c r="O145">
        <v>0</v>
      </c>
      <c r="P145">
        <v>4</v>
      </c>
      <c r="Q145">
        <v>0</v>
      </c>
      <c r="R145">
        <v>0</v>
      </c>
      <c r="S145">
        <v>0</v>
      </c>
      <c r="T145">
        <v>0</v>
      </c>
      <c r="U145">
        <v>1</v>
      </c>
      <c r="X145" t="str">
        <f t="shared" si="13"/>
        <v>01OZ10</v>
      </c>
      <c r="Y145">
        <f t="shared" si="14"/>
        <v>10</v>
      </c>
      <c r="Z145" t="s">
        <v>261</v>
      </c>
      <c r="AA145" t="s">
        <v>538</v>
      </c>
      <c r="AB145">
        <v>0</v>
      </c>
      <c r="AC145">
        <v>0</v>
      </c>
      <c r="AD145">
        <v>0</v>
      </c>
      <c r="AE145">
        <v>0</v>
      </c>
      <c r="AF145">
        <v>1</v>
      </c>
      <c r="AG145">
        <v>0</v>
      </c>
      <c r="AH145">
        <v>0</v>
      </c>
      <c r="AI145">
        <v>1</v>
      </c>
      <c r="AJ145">
        <f t="shared" si="10"/>
        <v>0</v>
      </c>
    </row>
    <row r="146" spans="1:36" x14ac:dyDescent="0.2">
      <c r="A146" t="str">
        <f t="shared" si="11"/>
        <v>01UC08</v>
      </c>
      <c r="B146">
        <f t="shared" si="12"/>
        <v>8</v>
      </c>
      <c r="C146" t="s">
        <v>132</v>
      </c>
      <c r="D146" t="s">
        <v>338</v>
      </c>
      <c r="E146">
        <v>3</v>
      </c>
      <c r="F146">
        <v>0</v>
      </c>
      <c r="G146">
        <v>0</v>
      </c>
      <c r="H146">
        <v>3</v>
      </c>
      <c r="I146">
        <v>0</v>
      </c>
      <c r="J146">
        <v>0</v>
      </c>
      <c r="K146">
        <v>0</v>
      </c>
      <c r="L146">
        <v>0</v>
      </c>
      <c r="M146">
        <v>0</v>
      </c>
      <c r="N146">
        <v>0</v>
      </c>
      <c r="O146">
        <v>0</v>
      </c>
      <c r="P146">
        <v>0</v>
      </c>
      <c r="Q146">
        <v>2</v>
      </c>
      <c r="R146">
        <v>0</v>
      </c>
      <c r="S146">
        <v>0</v>
      </c>
      <c r="T146">
        <v>2</v>
      </c>
      <c r="U146">
        <v>1</v>
      </c>
      <c r="X146" t="str">
        <f t="shared" si="13"/>
        <v>01PA01</v>
      </c>
      <c r="Y146">
        <f t="shared" si="14"/>
        <v>1</v>
      </c>
      <c r="Z146" t="s">
        <v>389</v>
      </c>
      <c r="AA146" t="s">
        <v>532</v>
      </c>
      <c r="AB146">
        <v>0</v>
      </c>
      <c r="AC146">
        <v>0</v>
      </c>
      <c r="AD146">
        <v>0</v>
      </c>
      <c r="AE146">
        <v>0</v>
      </c>
      <c r="AF146">
        <v>0</v>
      </c>
      <c r="AG146">
        <v>0</v>
      </c>
      <c r="AH146">
        <v>3</v>
      </c>
      <c r="AI146">
        <v>3</v>
      </c>
      <c r="AJ146">
        <f t="shared" si="10"/>
        <v>0</v>
      </c>
    </row>
    <row r="147" spans="1:36" x14ac:dyDescent="0.2">
      <c r="A147" t="str">
        <f t="shared" si="11"/>
        <v>01UC09</v>
      </c>
      <c r="B147">
        <f t="shared" si="12"/>
        <v>9</v>
      </c>
      <c r="C147" t="s">
        <v>132</v>
      </c>
      <c r="D147" t="s">
        <v>356</v>
      </c>
      <c r="E147">
        <v>1</v>
      </c>
      <c r="F147">
        <v>0</v>
      </c>
      <c r="G147">
        <v>0</v>
      </c>
      <c r="H147">
        <v>1</v>
      </c>
      <c r="I147">
        <v>0</v>
      </c>
      <c r="J147">
        <v>0</v>
      </c>
      <c r="K147">
        <v>0</v>
      </c>
      <c r="L147">
        <v>0</v>
      </c>
      <c r="M147">
        <v>2</v>
      </c>
      <c r="N147">
        <v>0</v>
      </c>
      <c r="O147">
        <v>0</v>
      </c>
      <c r="P147">
        <v>2</v>
      </c>
      <c r="Q147">
        <v>2</v>
      </c>
      <c r="R147">
        <v>0</v>
      </c>
      <c r="S147">
        <v>0</v>
      </c>
      <c r="T147">
        <v>2</v>
      </c>
      <c r="U147">
        <v>1</v>
      </c>
      <c r="X147" t="str">
        <f t="shared" si="13"/>
        <v>01PA02</v>
      </c>
      <c r="Y147">
        <f t="shared" si="14"/>
        <v>2</v>
      </c>
      <c r="Z147" t="s">
        <v>389</v>
      </c>
      <c r="AA147" t="s">
        <v>533</v>
      </c>
      <c r="AB147">
        <v>0</v>
      </c>
      <c r="AC147">
        <v>0</v>
      </c>
      <c r="AD147">
        <v>0</v>
      </c>
      <c r="AE147">
        <v>0</v>
      </c>
      <c r="AF147">
        <v>0</v>
      </c>
      <c r="AG147">
        <v>0</v>
      </c>
      <c r="AH147">
        <v>3</v>
      </c>
      <c r="AI147">
        <v>3</v>
      </c>
      <c r="AJ147">
        <f t="shared" si="10"/>
        <v>0</v>
      </c>
    </row>
    <row r="148" spans="1:36" x14ac:dyDescent="0.2">
      <c r="A148" t="str">
        <f t="shared" si="11"/>
        <v>01UC10</v>
      </c>
      <c r="B148">
        <f t="shared" si="12"/>
        <v>10</v>
      </c>
      <c r="C148" t="s">
        <v>132</v>
      </c>
      <c r="D148" t="s">
        <v>359</v>
      </c>
      <c r="E148">
        <v>0</v>
      </c>
      <c r="F148">
        <v>0</v>
      </c>
      <c r="G148">
        <v>0</v>
      </c>
      <c r="H148">
        <v>0</v>
      </c>
      <c r="I148">
        <v>0</v>
      </c>
      <c r="J148">
        <v>0</v>
      </c>
      <c r="K148">
        <v>0</v>
      </c>
      <c r="L148">
        <v>0</v>
      </c>
      <c r="M148">
        <v>1</v>
      </c>
      <c r="N148">
        <v>0</v>
      </c>
      <c r="O148">
        <v>0</v>
      </c>
      <c r="P148">
        <v>1</v>
      </c>
      <c r="Q148">
        <v>0</v>
      </c>
      <c r="R148">
        <v>0</v>
      </c>
      <c r="S148">
        <v>0</v>
      </c>
      <c r="T148">
        <v>0</v>
      </c>
      <c r="U148">
        <v>1</v>
      </c>
      <c r="X148" t="str">
        <f t="shared" si="13"/>
        <v>01PD01</v>
      </c>
      <c r="Y148">
        <f t="shared" si="14"/>
        <v>1</v>
      </c>
      <c r="Z148" t="s">
        <v>385</v>
      </c>
      <c r="AA148" t="s">
        <v>530</v>
      </c>
      <c r="AB148">
        <v>0</v>
      </c>
      <c r="AC148">
        <v>0</v>
      </c>
      <c r="AD148">
        <v>0</v>
      </c>
      <c r="AE148">
        <v>0</v>
      </c>
      <c r="AF148">
        <v>0</v>
      </c>
      <c r="AG148">
        <v>0</v>
      </c>
      <c r="AH148">
        <v>1</v>
      </c>
      <c r="AI148">
        <v>1</v>
      </c>
      <c r="AJ148">
        <f t="shared" si="10"/>
        <v>0</v>
      </c>
    </row>
    <row r="149" spans="1:36" x14ac:dyDescent="0.2">
      <c r="A149" t="str">
        <f t="shared" si="11"/>
        <v>01UC11</v>
      </c>
      <c r="B149">
        <f t="shared" si="12"/>
        <v>11</v>
      </c>
      <c r="C149" t="s">
        <v>132</v>
      </c>
      <c r="D149" t="s">
        <v>360</v>
      </c>
      <c r="E149">
        <v>0</v>
      </c>
      <c r="F149">
        <v>0</v>
      </c>
      <c r="G149">
        <v>0</v>
      </c>
      <c r="H149">
        <v>0</v>
      </c>
      <c r="I149">
        <v>0</v>
      </c>
      <c r="J149">
        <v>0</v>
      </c>
      <c r="K149">
        <v>0</v>
      </c>
      <c r="L149">
        <v>0</v>
      </c>
      <c r="M149">
        <v>1</v>
      </c>
      <c r="N149">
        <v>0</v>
      </c>
      <c r="O149">
        <v>0</v>
      </c>
      <c r="P149">
        <v>1</v>
      </c>
      <c r="Q149">
        <v>1</v>
      </c>
      <c r="R149">
        <v>0</v>
      </c>
      <c r="S149">
        <v>0</v>
      </c>
      <c r="T149">
        <v>1</v>
      </c>
      <c r="U149">
        <v>0</v>
      </c>
      <c r="X149" t="str">
        <f t="shared" si="13"/>
        <v>01PJ01</v>
      </c>
      <c r="Y149">
        <f t="shared" si="14"/>
        <v>1</v>
      </c>
      <c r="Z149" t="s">
        <v>404</v>
      </c>
      <c r="AA149" t="s">
        <v>532</v>
      </c>
      <c r="AB149">
        <v>2</v>
      </c>
      <c r="AC149">
        <v>0</v>
      </c>
      <c r="AD149">
        <v>0</v>
      </c>
      <c r="AE149">
        <v>2</v>
      </c>
      <c r="AF149">
        <v>2</v>
      </c>
      <c r="AG149">
        <v>0</v>
      </c>
      <c r="AH149">
        <v>2</v>
      </c>
      <c r="AI149">
        <v>4</v>
      </c>
      <c r="AJ149">
        <f t="shared" si="10"/>
        <v>0</v>
      </c>
    </row>
    <row r="150" spans="1:36" x14ac:dyDescent="0.2">
      <c r="A150" t="str">
        <f t="shared" si="11"/>
        <v>01UC12</v>
      </c>
      <c r="B150">
        <f t="shared" si="12"/>
        <v>12</v>
      </c>
      <c r="C150" t="s">
        <v>132</v>
      </c>
      <c r="D150" t="s">
        <v>373</v>
      </c>
      <c r="E150">
        <v>0</v>
      </c>
      <c r="F150">
        <v>0</v>
      </c>
      <c r="G150">
        <v>0</v>
      </c>
      <c r="H150">
        <v>0</v>
      </c>
      <c r="I150">
        <v>0</v>
      </c>
      <c r="J150">
        <v>0</v>
      </c>
      <c r="K150">
        <v>0</v>
      </c>
      <c r="L150">
        <v>0</v>
      </c>
      <c r="M150">
        <v>0</v>
      </c>
      <c r="N150">
        <v>0</v>
      </c>
      <c r="O150">
        <v>0</v>
      </c>
      <c r="P150">
        <v>0</v>
      </c>
      <c r="Q150">
        <v>1</v>
      </c>
      <c r="R150">
        <v>0</v>
      </c>
      <c r="S150">
        <v>0</v>
      </c>
      <c r="T150">
        <v>1</v>
      </c>
      <c r="U150">
        <v>0</v>
      </c>
      <c r="X150" t="str">
        <f t="shared" si="13"/>
        <v>01PJ02</v>
      </c>
      <c r="Y150">
        <f t="shared" si="14"/>
        <v>2</v>
      </c>
      <c r="Z150" t="s">
        <v>404</v>
      </c>
      <c r="AA150" t="s">
        <v>533</v>
      </c>
      <c r="AB150">
        <v>0</v>
      </c>
      <c r="AC150">
        <v>0</v>
      </c>
      <c r="AD150">
        <v>0</v>
      </c>
      <c r="AE150">
        <v>0</v>
      </c>
      <c r="AF150">
        <v>1</v>
      </c>
      <c r="AG150">
        <v>0</v>
      </c>
      <c r="AH150">
        <v>0</v>
      </c>
      <c r="AI150">
        <v>1</v>
      </c>
      <c r="AJ150">
        <f t="shared" si="10"/>
        <v>0</v>
      </c>
    </row>
    <row r="151" spans="1:36" x14ac:dyDescent="0.2">
      <c r="A151" t="str">
        <f t="shared" si="11"/>
        <v>01UO01</v>
      </c>
      <c r="B151">
        <f t="shared" si="12"/>
        <v>1</v>
      </c>
      <c r="C151" t="s">
        <v>412</v>
      </c>
      <c r="D151" t="s">
        <v>411</v>
      </c>
      <c r="E151">
        <v>1</v>
      </c>
      <c r="F151">
        <v>0</v>
      </c>
      <c r="G151">
        <v>0</v>
      </c>
      <c r="H151">
        <v>1</v>
      </c>
      <c r="I151">
        <v>0</v>
      </c>
      <c r="J151">
        <v>0</v>
      </c>
      <c r="K151">
        <v>0</v>
      </c>
      <c r="L151">
        <v>0</v>
      </c>
      <c r="M151">
        <v>0</v>
      </c>
      <c r="N151">
        <v>0</v>
      </c>
      <c r="O151">
        <v>0</v>
      </c>
      <c r="P151">
        <v>0</v>
      </c>
      <c r="Q151">
        <v>1</v>
      </c>
      <c r="R151">
        <v>0</v>
      </c>
      <c r="S151">
        <v>0</v>
      </c>
      <c r="T151">
        <v>1</v>
      </c>
      <c r="U151">
        <v>0</v>
      </c>
      <c r="X151" t="str">
        <f t="shared" si="13"/>
        <v>01QH01</v>
      </c>
      <c r="Y151">
        <f t="shared" si="14"/>
        <v>1</v>
      </c>
      <c r="Z151" t="s">
        <v>426</v>
      </c>
      <c r="AA151" t="s">
        <v>434</v>
      </c>
      <c r="AB151">
        <v>0</v>
      </c>
      <c r="AC151">
        <v>0</v>
      </c>
      <c r="AD151">
        <v>0</v>
      </c>
      <c r="AE151">
        <v>0</v>
      </c>
      <c r="AF151">
        <v>2</v>
      </c>
      <c r="AG151">
        <v>0</v>
      </c>
      <c r="AH151">
        <v>0</v>
      </c>
      <c r="AI151">
        <v>2</v>
      </c>
      <c r="AJ151">
        <f t="shared" si="10"/>
        <v>0</v>
      </c>
    </row>
    <row r="152" spans="1:36" x14ac:dyDescent="0.2">
      <c r="A152" t="str">
        <f t="shared" si="11"/>
        <v>01UO02</v>
      </c>
      <c r="B152">
        <f t="shared" si="12"/>
        <v>2</v>
      </c>
      <c r="C152" t="s">
        <v>412</v>
      </c>
      <c r="D152" t="s">
        <v>415</v>
      </c>
      <c r="E152">
        <v>1</v>
      </c>
      <c r="F152">
        <v>0</v>
      </c>
      <c r="G152">
        <v>0</v>
      </c>
      <c r="H152">
        <v>1</v>
      </c>
      <c r="I152">
        <v>0</v>
      </c>
      <c r="J152">
        <v>0</v>
      </c>
      <c r="K152">
        <v>0</v>
      </c>
      <c r="L152">
        <v>0</v>
      </c>
      <c r="M152">
        <v>1</v>
      </c>
      <c r="N152">
        <v>0</v>
      </c>
      <c r="O152">
        <v>0</v>
      </c>
      <c r="P152">
        <v>1</v>
      </c>
      <c r="Q152">
        <v>2</v>
      </c>
      <c r="R152">
        <v>0</v>
      </c>
      <c r="S152">
        <v>0</v>
      </c>
      <c r="T152">
        <v>2</v>
      </c>
      <c r="U152">
        <v>0</v>
      </c>
      <c r="X152" t="str">
        <f t="shared" si="13"/>
        <v>01QH02</v>
      </c>
      <c r="Y152">
        <f t="shared" si="14"/>
        <v>2</v>
      </c>
      <c r="Z152" t="s">
        <v>426</v>
      </c>
      <c r="AA152" t="s">
        <v>449</v>
      </c>
      <c r="AB152">
        <v>11</v>
      </c>
      <c r="AC152">
        <v>0</v>
      </c>
      <c r="AD152">
        <v>0</v>
      </c>
      <c r="AE152">
        <v>11</v>
      </c>
      <c r="AF152">
        <v>3</v>
      </c>
      <c r="AG152">
        <v>0</v>
      </c>
      <c r="AH152">
        <v>0</v>
      </c>
      <c r="AI152">
        <v>3</v>
      </c>
      <c r="AJ152">
        <f t="shared" si="10"/>
        <v>1</v>
      </c>
    </row>
    <row r="153" spans="1:36" x14ac:dyDescent="0.2">
      <c r="A153" t="str">
        <f t="shared" si="11"/>
        <v>01UO03</v>
      </c>
      <c r="B153">
        <f t="shared" si="12"/>
        <v>3</v>
      </c>
      <c r="C153" t="s">
        <v>412</v>
      </c>
      <c r="D153" t="s">
        <v>418</v>
      </c>
      <c r="E153">
        <v>3</v>
      </c>
      <c r="F153">
        <v>0</v>
      </c>
      <c r="G153">
        <v>0</v>
      </c>
      <c r="H153">
        <v>3</v>
      </c>
      <c r="I153">
        <v>1</v>
      </c>
      <c r="J153">
        <v>0</v>
      </c>
      <c r="K153">
        <v>0</v>
      </c>
      <c r="L153">
        <v>1</v>
      </c>
      <c r="M153">
        <v>1</v>
      </c>
      <c r="N153">
        <v>0</v>
      </c>
      <c r="O153">
        <v>0</v>
      </c>
      <c r="P153">
        <v>1</v>
      </c>
      <c r="Q153">
        <v>4</v>
      </c>
      <c r="R153">
        <v>0</v>
      </c>
      <c r="S153">
        <v>0</v>
      </c>
      <c r="T153">
        <v>4</v>
      </c>
      <c r="U153">
        <v>0</v>
      </c>
      <c r="X153" t="str">
        <f t="shared" si="13"/>
        <v>01QH03</v>
      </c>
      <c r="Y153">
        <f t="shared" si="14"/>
        <v>3</v>
      </c>
      <c r="Z153" t="s">
        <v>426</v>
      </c>
      <c r="AA153" t="s">
        <v>452</v>
      </c>
      <c r="AB153">
        <v>2</v>
      </c>
      <c r="AC153">
        <v>0</v>
      </c>
      <c r="AD153">
        <v>0</v>
      </c>
      <c r="AE153">
        <v>2</v>
      </c>
      <c r="AF153">
        <v>7</v>
      </c>
      <c r="AG153">
        <v>0</v>
      </c>
      <c r="AH153">
        <v>0</v>
      </c>
      <c r="AI153">
        <v>7</v>
      </c>
      <c r="AJ153">
        <f t="shared" si="10"/>
        <v>0</v>
      </c>
    </row>
    <row r="154" spans="1:36" x14ac:dyDescent="0.2">
      <c r="A154" t="str">
        <f t="shared" si="11"/>
        <v>01UO04</v>
      </c>
      <c r="B154">
        <f t="shared" si="12"/>
        <v>4</v>
      </c>
      <c r="C154" t="s">
        <v>412</v>
      </c>
      <c r="D154" t="s">
        <v>422</v>
      </c>
      <c r="E154">
        <v>1</v>
      </c>
      <c r="F154">
        <v>0</v>
      </c>
      <c r="G154">
        <v>0</v>
      </c>
      <c r="H154">
        <v>1</v>
      </c>
      <c r="I154">
        <v>0</v>
      </c>
      <c r="J154">
        <v>0</v>
      </c>
      <c r="K154">
        <v>0</v>
      </c>
      <c r="L154">
        <v>0</v>
      </c>
      <c r="M154">
        <v>9</v>
      </c>
      <c r="N154">
        <v>0</v>
      </c>
      <c r="O154">
        <v>0</v>
      </c>
      <c r="P154">
        <v>9</v>
      </c>
      <c r="Q154">
        <v>2</v>
      </c>
      <c r="R154">
        <v>0</v>
      </c>
      <c r="S154">
        <v>0</v>
      </c>
      <c r="T154">
        <v>2</v>
      </c>
      <c r="U154">
        <v>1</v>
      </c>
      <c r="X154" t="str">
        <f t="shared" si="13"/>
        <v>01QH04</v>
      </c>
      <c r="Y154">
        <f t="shared" si="14"/>
        <v>4</v>
      </c>
      <c r="Z154" t="s">
        <v>426</v>
      </c>
      <c r="AA154" t="s">
        <v>454</v>
      </c>
      <c r="AB154">
        <v>4</v>
      </c>
      <c r="AC154">
        <v>0</v>
      </c>
      <c r="AD154">
        <v>0</v>
      </c>
      <c r="AE154">
        <v>4</v>
      </c>
      <c r="AF154">
        <v>1</v>
      </c>
      <c r="AG154">
        <v>0</v>
      </c>
      <c r="AH154">
        <v>0</v>
      </c>
      <c r="AI154">
        <v>1</v>
      </c>
      <c r="AJ154">
        <f t="shared" si="10"/>
        <v>1</v>
      </c>
    </row>
    <row r="155" spans="1:36" x14ac:dyDescent="0.2">
      <c r="A155" t="str">
        <f t="shared" si="11"/>
        <v>01UQ01</v>
      </c>
      <c r="B155">
        <f t="shared" si="12"/>
        <v>1</v>
      </c>
      <c r="C155" t="s">
        <v>408</v>
      </c>
      <c r="D155" t="s">
        <v>406</v>
      </c>
      <c r="E155">
        <v>7</v>
      </c>
      <c r="F155">
        <v>0</v>
      </c>
      <c r="G155">
        <v>0</v>
      </c>
      <c r="H155">
        <v>7</v>
      </c>
      <c r="I155">
        <v>6</v>
      </c>
      <c r="J155">
        <v>0</v>
      </c>
      <c r="K155">
        <v>0</v>
      </c>
      <c r="L155">
        <v>6</v>
      </c>
      <c r="M155">
        <v>6</v>
      </c>
      <c r="N155">
        <v>0</v>
      </c>
      <c r="O155">
        <v>0</v>
      </c>
      <c r="P155">
        <v>6</v>
      </c>
      <c r="Q155">
        <v>10</v>
      </c>
      <c r="R155">
        <v>0</v>
      </c>
      <c r="S155">
        <v>0</v>
      </c>
      <c r="T155">
        <v>10</v>
      </c>
      <c r="U155">
        <v>0</v>
      </c>
      <c r="X155" t="str">
        <f t="shared" si="13"/>
        <v>01QH05</v>
      </c>
      <c r="Y155">
        <f t="shared" si="14"/>
        <v>5</v>
      </c>
      <c r="Z155" t="s">
        <v>426</v>
      </c>
      <c r="AA155" t="s">
        <v>455</v>
      </c>
      <c r="AB155">
        <v>0</v>
      </c>
      <c r="AC155">
        <v>0</v>
      </c>
      <c r="AD155">
        <v>0</v>
      </c>
      <c r="AE155">
        <v>0</v>
      </c>
      <c r="AF155">
        <v>2</v>
      </c>
      <c r="AG155">
        <v>0</v>
      </c>
      <c r="AH155">
        <v>0</v>
      </c>
      <c r="AI155">
        <v>2</v>
      </c>
      <c r="AJ155">
        <f t="shared" si="10"/>
        <v>0</v>
      </c>
    </row>
    <row r="156" spans="1:36" x14ac:dyDescent="0.2">
      <c r="A156" t="str">
        <f t="shared" si="11"/>
        <v>01UQ02</v>
      </c>
      <c r="B156">
        <f t="shared" si="12"/>
        <v>2</v>
      </c>
      <c r="C156" t="s">
        <v>408</v>
      </c>
      <c r="D156" t="s">
        <v>411</v>
      </c>
      <c r="E156">
        <v>8</v>
      </c>
      <c r="F156">
        <v>0</v>
      </c>
      <c r="G156">
        <v>0</v>
      </c>
      <c r="H156">
        <v>8</v>
      </c>
      <c r="I156">
        <v>0</v>
      </c>
      <c r="J156">
        <v>0</v>
      </c>
      <c r="K156">
        <v>0</v>
      </c>
      <c r="L156">
        <v>0</v>
      </c>
      <c r="M156">
        <v>3</v>
      </c>
      <c r="N156">
        <v>0</v>
      </c>
      <c r="O156">
        <v>0</v>
      </c>
      <c r="P156">
        <v>3</v>
      </c>
      <c r="Q156">
        <v>2</v>
      </c>
      <c r="R156">
        <v>0</v>
      </c>
      <c r="S156">
        <v>0</v>
      </c>
      <c r="T156">
        <v>2</v>
      </c>
      <c r="U156">
        <v>1</v>
      </c>
      <c r="X156" t="str">
        <f t="shared" si="13"/>
        <v>01QH06</v>
      </c>
      <c r="Y156">
        <f t="shared" si="14"/>
        <v>6</v>
      </c>
      <c r="Z156" t="s">
        <v>426</v>
      </c>
      <c r="AA156" t="s">
        <v>462</v>
      </c>
      <c r="AB156">
        <v>1</v>
      </c>
      <c r="AC156">
        <v>0</v>
      </c>
      <c r="AD156">
        <v>0</v>
      </c>
      <c r="AE156">
        <v>1</v>
      </c>
      <c r="AF156">
        <v>0</v>
      </c>
      <c r="AG156">
        <v>0</v>
      </c>
      <c r="AH156">
        <v>0</v>
      </c>
      <c r="AI156">
        <v>0</v>
      </c>
      <c r="AJ156">
        <f t="shared" si="10"/>
        <v>1</v>
      </c>
    </row>
    <row r="157" spans="1:36" x14ac:dyDescent="0.2">
      <c r="A157" t="str">
        <f t="shared" si="11"/>
        <v>01UQ03</v>
      </c>
      <c r="B157">
        <f t="shared" si="12"/>
        <v>3</v>
      </c>
      <c r="C157" t="s">
        <v>408</v>
      </c>
      <c r="D157" t="s">
        <v>414</v>
      </c>
      <c r="E157">
        <v>1</v>
      </c>
      <c r="F157">
        <v>0</v>
      </c>
      <c r="G157">
        <v>0</v>
      </c>
      <c r="H157">
        <v>1</v>
      </c>
      <c r="I157">
        <v>0</v>
      </c>
      <c r="J157">
        <v>0</v>
      </c>
      <c r="K157">
        <v>0</v>
      </c>
      <c r="L157">
        <v>0</v>
      </c>
      <c r="M157">
        <v>1</v>
      </c>
      <c r="N157">
        <v>0</v>
      </c>
      <c r="O157">
        <v>0</v>
      </c>
      <c r="P157">
        <v>1</v>
      </c>
      <c r="Q157">
        <v>0</v>
      </c>
      <c r="R157">
        <v>0</v>
      </c>
      <c r="S157">
        <v>0</v>
      </c>
      <c r="T157">
        <v>0</v>
      </c>
      <c r="U157">
        <v>1</v>
      </c>
      <c r="X157" t="str">
        <f t="shared" si="13"/>
        <v>01QH07</v>
      </c>
      <c r="Y157">
        <f t="shared" si="14"/>
        <v>7</v>
      </c>
      <c r="Z157" t="s">
        <v>426</v>
      </c>
      <c r="AA157" t="s">
        <v>465</v>
      </c>
      <c r="AB157">
        <v>5</v>
      </c>
      <c r="AC157">
        <v>0</v>
      </c>
      <c r="AD157">
        <v>0</v>
      </c>
      <c r="AE157">
        <v>5</v>
      </c>
      <c r="AF157">
        <v>22</v>
      </c>
      <c r="AG157">
        <v>0</v>
      </c>
      <c r="AH157">
        <v>0</v>
      </c>
      <c r="AI157">
        <v>22</v>
      </c>
      <c r="AJ157">
        <f t="shared" si="10"/>
        <v>0</v>
      </c>
    </row>
    <row r="158" spans="1:36" x14ac:dyDescent="0.2">
      <c r="A158" t="str">
        <f t="shared" si="11"/>
        <v>01UQ04</v>
      </c>
      <c r="B158">
        <f t="shared" si="12"/>
        <v>4</v>
      </c>
      <c r="C158" t="s">
        <v>408</v>
      </c>
      <c r="D158" t="s">
        <v>422</v>
      </c>
      <c r="E158">
        <v>0</v>
      </c>
      <c r="F158">
        <v>0</v>
      </c>
      <c r="G158">
        <v>0</v>
      </c>
      <c r="H158">
        <v>0</v>
      </c>
      <c r="I158">
        <v>0</v>
      </c>
      <c r="J158">
        <v>0</v>
      </c>
      <c r="K158">
        <v>0</v>
      </c>
      <c r="L158">
        <v>0</v>
      </c>
      <c r="M158">
        <v>1</v>
      </c>
      <c r="N158">
        <v>0</v>
      </c>
      <c r="O158">
        <v>0</v>
      </c>
      <c r="P158">
        <v>1</v>
      </c>
      <c r="Q158">
        <v>0</v>
      </c>
      <c r="R158">
        <v>0</v>
      </c>
      <c r="S158">
        <v>0</v>
      </c>
      <c r="T158">
        <v>0</v>
      </c>
      <c r="U158">
        <v>1</v>
      </c>
      <c r="X158" t="str">
        <f t="shared" si="13"/>
        <v>01QH08</v>
      </c>
      <c r="Y158">
        <f t="shared" si="14"/>
        <v>8</v>
      </c>
      <c r="Z158" t="s">
        <v>426</v>
      </c>
      <c r="AA158" t="s">
        <v>470</v>
      </c>
      <c r="AB158">
        <v>9</v>
      </c>
      <c r="AC158">
        <v>0</v>
      </c>
      <c r="AD158">
        <v>0</v>
      </c>
      <c r="AE158">
        <v>9</v>
      </c>
      <c r="AF158">
        <v>3</v>
      </c>
      <c r="AG158">
        <v>0</v>
      </c>
      <c r="AH158">
        <v>0</v>
      </c>
      <c r="AI158">
        <v>3</v>
      </c>
      <c r="AJ158">
        <f t="shared" si="10"/>
        <v>1</v>
      </c>
    </row>
    <row r="159" spans="1:36" x14ac:dyDescent="0.2">
      <c r="A159" t="str">
        <f t="shared" si="11"/>
        <v>01WX01</v>
      </c>
      <c r="B159">
        <f t="shared" si="12"/>
        <v>1</v>
      </c>
      <c r="C159" t="s">
        <v>181</v>
      </c>
      <c r="D159" t="s">
        <v>273</v>
      </c>
      <c r="E159">
        <v>2</v>
      </c>
      <c r="F159">
        <v>0</v>
      </c>
      <c r="G159">
        <v>0</v>
      </c>
      <c r="H159">
        <v>2</v>
      </c>
      <c r="I159">
        <v>0</v>
      </c>
      <c r="J159">
        <v>0</v>
      </c>
      <c r="K159">
        <v>0</v>
      </c>
      <c r="L159">
        <v>0</v>
      </c>
      <c r="M159">
        <v>0</v>
      </c>
      <c r="N159">
        <v>0</v>
      </c>
      <c r="O159">
        <v>0</v>
      </c>
      <c r="P159">
        <v>0</v>
      </c>
      <c r="Q159">
        <v>0</v>
      </c>
      <c r="R159">
        <v>0</v>
      </c>
      <c r="S159">
        <v>0</v>
      </c>
      <c r="T159">
        <v>0</v>
      </c>
      <c r="U159">
        <v>1</v>
      </c>
      <c r="X159" t="str">
        <f t="shared" si="13"/>
        <v>01QH09</v>
      </c>
      <c r="Y159">
        <f t="shared" si="14"/>
        <v>9</v>
      </c>
      <c r="Z159" t="s">
        <v>426</v>
      </c>
      <c r="AA159" t="s">
        <v>472</v>
      </c>
      <c r="AB159">
        <v>0</v>
      </c>
      <c r="AC159">
        <v>0</v>
      </c>
      <c r="AD159">
        <v>0</v>
      </c>
      <c r="AE159">
        <v>0</v>
      </c>
      <c r="AF159">
        <v>1</v>
      </c>
      <c r="AG159">
        <v>0</v>
      </c>
      <c r="AH159">
        <v>0</v>
      </c>
      <c r="AI159">
        <v>1</v>
      </c>
      <c r="AJ159">
        <f t="shared" si="10"/>
        <v>0</v>
      </c>
    </row>
    <row r="160" spans="1:36" x14ac:dyDescent="0.2">
      <c r="A160" t="str">
        <f t="shared" si="11"/>
        <v>01WX02</v>
      </c>
      <c r="B160">
        <f t="shared" si="12"/>
        <v>2</v>
      </c>
      <c r="C160" t="s">
        <v>181</v>
      </c>
      <c r="D160" t="s">
        <v>303</v>
      </c>
      <c r="E160">
        <v>1</v>
      </c>
      <c r="F160">
        <v>0</v>
      </c>
      <c r="G160">
        <v>0</v>
      </c>
      <c r="H160">
        <v>1</v>
      </c>
      <c r="I160">
        <v>0</v>
      </c>
      <c r="J160">
        <v>0</v>
      </c>
      <c r="K160">
        <v>0</v>
      </c>
      <c r="L160">
        <v>0</v>
      </c>
      <c r="M160">
        <v>0</v>
      </c>
      <c r="N160">
        <v>0</v>
      </c>
      <c r="O160">
        <v>0</v>
      </c>
      <c r="P160">
        <v>0</v>
      </c>
      <c r="Q160">
        <v>0</v>
      </c>
      <c r="R160">
        <v>0</v>
      </c>
      <c r="S160">
        <v>0</v>
      </c>
      <c r="T160">
        <v>0</v>
      </c>
      <c r="U160">
        <v>1</v>
      </c>
      <c r="X160" t="str">
        <f t="shared" si="13"/>
        <v>01QH10</v>
      </c>
      <c r="Y160">
        <f t="shared" si="14"/>
        <v>10</v>
      </c>
      <c r="Z160" t="s">
        <v>426</v>
      </c>
      <c r="AA160" t="s">
        <v>473</v>
      </c>
      <c r="AB160">
        <v>1</v>
      </c>
      <c r="AC160">
        <v>0</v>
      </c>
      <c r="AD160">
        <v>0</v>
      </c>
      <c r="AE160">
        <v>1</v>
      </c>
      <c r="AF160">
        <v>0</v>
      </c>
      <c r="AG160">
        <v>0</v>
      </c>
      <c r="AH160">
        <v>0</v>
      </c>
      <c r="AI160">
        <v>0</v>
      </c>
      <c r="AJ160">
        <f t="shared" si="10"/>
        <v>1</v>
      </c>
    </row>
    <row r="161" spans="1:36" x14ac:dyDescent="0.2">
      <c r="A161" t="str">
        <f t="shared" si="11"/>
        <v>02AC01</v>
      </c>
      <c r="B161">
        <f t="shared" si="12"/>
        <v>1</v>
      </c>
      <c r="C161" t="s">
        <v>255</v>
      </c>
      <c r="D161" t="s">
        <v>253</v>
      </c>
      <c r="E161">
        <v>0</v>
      </c>
      <c r="F161">
        <v>0</v>
      </c>
      <c r="G161">
        <v>0</v>
      </c>
      <c r="H161">
        <v>0</v>
      </c>
      <c r="I161">
        <v>0</v>
      </c>
      <c r="J161">
        <v>0</v>
      </c>
      <c r="K161">
        <v>0</v>
      </c>
      <c r="L161">
        <v>0</v>
      </c>
      <c r="M161">
        <v>0</v>
      </c>
      <c r="N161">
        <v>0</v>
      </c>
      <c r="O161">
        <v>0</v>
      </c>
      <c r="P161">
        <v>0</v>
      </c>
      <c r="Q161">
        <v>1</v>
      </c>
      <c r="R161">
        <v>0</v>
      </c>
      <c r="S161">
        <v>0</v>
      </c>
      <c r="T161">
        <v>1</v>
      </c>
      <c r="U161">
        <v>0</v>
      </c>
      <c r="X161" t="str">
        <f t="shared" si="13"/>
        <v>01QH11</v>
      </c>
      <c r="Y161">
        <f t="shared" si="14"/>
        <v>11</v>
      </c>
      <c r="Z161" t="s">
        <v>426</v>
      </c>
      <c r="AA161" t="s">
        <v>475</v>
      </c>
      <c r="AB161">
        <v>4</v>
      </c>
      <c r="AC161">
        <v>0</v>
      </c>
      <c r="AD161">
        <v>0</v>
      </c>
      <c r="AE161">
        <v>4</v>
      </c>
      <c r="AF161">
        <v>1</v>
      </c>
      <c r="AG161">
        <v>0</v>
      </c>
      <c r="AH161">
        <v>0</v>
      </c>
      <c r="AI161">
        <v>1</v>
      </c>
      <c r="AJ161">
        <f t="shared" si="10"/>
        <v>1</v>
      </c>
    </row>
    <row r="162" spans="1:36" x14ac:dyDescent="0.2">
      <c r="A162" t="str">
        <f t="shared" si="11"/>
        <v>02CK01</v>
      </c>
      <c r="B162">
        <f t="shared" si="12"/>
        <v>1</v>
      </c>
      <c r="C162" t="s">
        <v>365</v>
      </c>
      <c r="D162" t="s">
        <v>363</v>
      </c>
      <c r="E162">
        <v>0</v>
      </c>
      <c r="F162">
        <v>0</v>
      </c>
      <c r="G162">
        <v>0</v>
      </c>
      <c r="H162">
        <v>0</v>
      </c>
      <c r="I162">
        <v>1</v>
      </c>
      <c r="J162">
        <v>0</v>
      </c>
      <c r="K162">
        <v>0</v>
      </c>
      <c r="L162">
        <v>1</v>
      </c>
      <c r="M162">
        <v>0</v>
      </c>
      <c r="N162">
        <v>0</v>
      </c>
      <c r="O162">
        <v>0</v>
      </c>
      <c r="P162">
        <v>0</v>
      </c>
      <c r="Q162">
        <v>0</v>
      </c>
      <c r="R162">
        <v>0</v>
      </c>
      <c r="S162">
        <v>0</v>
      </c>
      <c r="T162">
        <v>0</v>
      </c>
      <c r="U162">
        <v>0</v>
      </c>
      <c r="X162" t="str">
        <f t="shared" si="13"/>
        <v>01QH12</v>
      </c>
      <c r="Y162">
        <f t="shared" si="14"/>
        <v>12</v>
      </c>
      <c r="Z162" t="s">
        <v>426</v>
      </c>
      <c r="AA162" t="s">
        <v>483</v>
      </c>
      <c r="AB162">
        <v>1</v>
      </c>
      <c r="AC162">
        <v>0</v>
      </c>
      <c r="AD162">
        <v>0</v>
      </c>
      <c r="AE162">
        <v>1</v>
      </c>
      <c r="AF162">
        <v>0</v>
      </c>
      <c r="AG162">
        <v>0</v>
      </c>
      <c r="AH162">
        <v>0</v>
      </c>
      <c r="AI162">
        <v>0</v>
      </c>
      <c r="AJ162">
        <f t="shared" si="10"/>
        <v>1</v>
      </c>
    </row>
    <row r="163" spans="1:36" x14ac:dyDescent="0.2">
      <c r="A163" t="str">
        <f t="shared" si="11"/>
        <v>02CK02</v>
      </c>
      <c r="B163">
        <f t="shared" si="12"/>
        <v>2</v>
      </c>
      <c r="C163" t="s">
        <v>365</v>
      </c>
      <c r="D163" t="s">
        <v>366</v>
      </c>
      <c r="E163">
        <v>1</v>
      </c>
      <c r="F163">
        <v>0</v>
      </c>
      <c r="G163">
        <v>0</v>
      </c>
      <c r="H163">
        <v>1</v>
      </c>
      <c r="I163">
        <v>0</v>
      </c>
      <c r="J163">
        <v>0</v>
      </c>
      <c r="K163">
        <v>0</v>
      </c>
      <c r="L163">
        <v>0</v>
      </c>
      <c r="M163">
        <v>0</v>
      </c>
      <c r="N163">
        <v>0</v>
      </c>
      <c r="O163">
        <v>0</v>
      </c>
      <c r="P163">
        <v>0</v>
      </c>
      <c r="Q163">
        <v>0</v>
      </c>
      <c r="R163">
        <v>0</v>
      </c>
      <c r="S163">
        <v>0</v>
      </c>
      <c r="T163">
        <v>0</v>
      </c>
      <c r="U163">
        <v>1</v>
      </c>
      <c r="X163" t="str">
        <f t="shared" si="13"/>
        <v>01QH13</v>
      </c>
      <c r="Y163">
        <f t="shared" si="14"/>
        <v>13</v>
      </c>
      <c r="Z163" t="s">
        <v>426</v>
      </c>
      <c r="AA163" t="s">
        <v>484</v>
      </c>
      <c r="AB163">
        <v>0</v>
      </c>
      <c r="AC163">
        <v>0</v>
      </c>
      <c r="AD163">
        <v>0</v>
      </c>
      <c r="AE163">
        <v>0</v>
      </c>
      <c r="AF163">
        <v>2</v>
      </c>
      <c r="AG163">
        <v>0</v>
      </c>
      <c r="AH163">
        <v>0</v>
      </c>
      <c r="AI163">
        <v>2</v>
      </c>
      <c r="AJ163">
        <f t="shared" si="10"/>
        <v>0</v>
      </c>
    </row>
    <row r="164" spans="1:36" x14ac:dyDescent="0.2">
      <c r="A164" t="str">
        <f t="shared" si="11"/>
        <v>02CK03</v>
      </c>
      <c r="B164">
        <f t="shared" si="12"/>
        <v>3</v>
      </c>
      <c r="C164" t="s">
        <v>365</v>
      </c>
      <c r="D164" t="s">
        <v>371</v>
      </c>
      <c r="E164">
        <v>0</v>
      </c>
      <c r="F164">
        <v>0</v>
      </c>
      <c r="G164">
        <v>0</v>
      </c>
      <c r="H164">
        <v>0</v>
      </c>
      <c r="I164">
        <v>0</v>
      </c>
      <c r="J164">
        <v>0</v>
      </c>
      <c r="K164">
        <v>0</v>
      </c>
      <c r="L164">
        <v>0</v>
      </c>
      <c r="M164">
        <v>0</v>
      </c>
      <c r="N164">
        <v>1</v>
      </c>
      <c r="O164">
        <v>0</v>
      </c>
      <c r="P164">
        <v>1</v>
      </c>
      <c r="Q164">
        <v>0</v>
      </c>
      <c r="R164">
        <v>0</v>
      </c>
      <c r="S164">
        <v>0</v>
      </c>
      <c r="T164">
        <v>0</v>
      </c>
      <c r="U164">
        <v>1</v>
      </c>
      <c r="X164" t="str">
        <f t="shared" si="13"/>
        <v>01QH14</v>
      </c>
      <c r="Y164">
        <f t="shared" si="14"/>
        <v>14</v>
      </c>
      <c r="Z164" t="s">
        <v>426</v>
      </c>
      <c r="AA164" t="s">
        <v>489</v>
      </c>
      <c r="AB164">
        <v>0</v>
      </c>
      <c r="AC164">
        <v>0</v>
      </c>
      <c r="AD164">
        <v>0</v>
      </c>
      <c r="AE164">
        <v>0</v>
      </c>
      <c r="AF164">
        <v>2</v>
      </c>
      <c r="AG164">
        <v>0</v>
      </c>
      <c r="AH164">
        <v>0</v>
      </c>
      <c r="AI164">
        <v>2</v>
      </c>
      <c r="AJ164">
        <f t="shared" si="10"/>
        <v>0</v>
      </c>
    </row>
    <row r="165" spans="1:36" x14ac:dyDescent="0.2">
      <c r="A165" t="str">
        <f t="shared" si="11"/>
        <v>02DE01</v>
      </c>
      <c r="B165">
        <f t="shared" si="12"/>
        <v>1</v>
      </c>
      <c r="C165" t="s">
        <v>349</v>
      </c>
      <c r="D165" t="s">
        <v>348</v>
      </c>
      <c r="E165">
        <v>2</v>
      </c>
      <c r="F165">
        <v>0</v>
      </c>
      <c r="G165">
        <v>0</v>
      </c>
      <c r="H165">
        <v>2</v>
      </c>
      <c r="I165">
        <v>0</v>
      </c>
      <c r="J165">
        <v>0</v>
      </c>
      <c r="K165">
        <v>0</v>
      </c>
      <c r="L165">
        <v>0</v>
      </c>
      <c r="M165">
        <v>1</v>
      </c>
      <c r="N165">
        <v>0</v>
      </c>
      <c r="O165">
        <v>0</v>
      </c>
      <c r="P165">
        <v>1</v>
      </c>
      <c r="Q165">
        <v>0</v>
      </c>
      <c r="R165">
        <v>0</v>
      </c>
      <c r="S165">
        <v>0</v>
      </c>
      <c r="T165">
        <v>0</v>
      </c>
      <c r="U165">
        <v>1</v>
      </c>
      <c r="X165" t="str">
        <f t="shared" si="13"/>
        <v>01QH15</v>
      </c>
      <c r="Y165">
        <f t="shared" si="14"/>
        <v>15</v>
      </c>
      <c r="Z165" t="s">
        <v>426</v>
      </c>
      <c r="AA165" t="s">
        <v>490</v>
      </c>
      <c r="AB165">
        <v>1</v>
      </c>
      <c r="AC165">
        <v>0</v>
      </c>
      <c r="AD165">
        <v>0</v>
      </c>
      <c r="AE165">
        <v>1</v>
      </c>
      <c r="AF165">
        <v>0</v>
      </c>
      <c r="AG165">
        <v>0</v>
      </c>
      <c r="AH165">
        <v>0</v>
      </c>
      <c r="AI165">
        <v>0</v>
      </c>
      <c r="AJ165">
        <f t="shared" si="10"/>
        <v>1</v>
      </c>
    </row>
    <row r="166" spans="1:36" x14ac:dyDescent="0.2">
      <c r="A166" t="str">
        <f t="shared" si="11"/>
        <v>02EJ01</v>
      </c>
      <c r="B166">
        <f t="shared" si="12"/>
        <v>1</v>
      </c>
      <c r="C166" t="s">
        <v>277</v>
      </c>
      <c r="D166" t="s">
        <v>341</v>
      </c>
      <c r="E166">
        <v>4</v>
      </c>
      <c r="F166">
        <v>0</v>
      </c>
      <c r="G166">
        <v>0</v>
      </c>
      <c r="H166">
        <v>4</v>
      </c>
      <c r="I166">
        <v>0</v>
      </c>
      <c r="J166">
        <v>0</v>
      </c>
      <c r="K166">
        <v>0</v>
      </c>
      <c r="L166">
        <v>0</v>
      </c>
      <c r="M166">
        <v>0</v>
      </c>
      <c r="N166">
        <v>0</v>
      </c>
      <c r="O166">
        <v>0</v>
      </c>
      <c r="P166">
        <v>0</v>
      </c>
      <c r="Q166">
        <v>0</v>
      </c>
      <c r="R166">
        <v>0</v>
      </c>
      <c r="S166">
        <v>0</v>
      </c>
      <c r="T166">
        <v>0</v>
      </c>
      <c r="U166">
        <v>1</v>
      </c>
      <c r="X166" t="str">
        <f t="shared" si="13"/>
        <v>01QH16</v>
      </c>
      <c r="Y166">
        <f t="shared" si="14"/>
        <v>16</v>
      </c>
      <c r="Z166" t="s">
        <v>426</v>
      </c>
      <c r="AA166" t="s">
        <v>503</v>
      </c>
      <c r="AB166">
        <v>0</v>
      </c>
      <c r="AC166">
        <v>0</v>
      </c>
      <c r="AD166">
        <v>0</v>
      </c>
      <c r="AE166">
        <v>0</v>
      </c>
      <c r="AF166">
        <v>1</v>
      </c>
      <c r="AG166">
        <v>0</v>
      </c>
      <c r="AH166">
        <v>0</v>
      </c>
      <c r="AI166">
        <v>1</v>
      </c>
      <c r="AJ166">
        <f t="shared" si="10"/>
        <v>0</v>
      </c>
    </row>
    <row r="167" spans="1:36" x14ac:dyDescent="0.2">
      <c r="A167" t="str">
        <f t="shared" si="11"/>
        <v>02EP01</v>
      </c>
      <c r="B167">
        <f t="shared" si="12"/>
        <v>1</v>
      </c>
      <c r="C167" t="s">
        <v>154</v>
      </c>
      <c r="D167" t="s">
        <v>151</v>
      </c>
      <c r="E167">
        <v>19</v>
      </c>
      <c r="F167">
        <v>0</v>
      </c>
      <c r="G167">
        <v>0</v>
      </c>
      <c r="H167">
        <v>19</v>
      </c>
      <c r="I167">
        <v>14</v>
      </c>
      <c r="J167">
        <v>0</v>
      </c>
      <c r="K167">
        <v>0</v>
      </c>
      <c r="L167">
        <v>14</v>
      </c>
      <c r="M167">
        <v>11</v>
      </c>
      <c r="N167">
        <v>0</v>
      </c>
      <c r="O167">
        <v>0</v>
      </c>
      <c r="P167">
        <v>11</v>
      </c>
      <c r="Q167">
        <v>1</v>
      </c>
      <c r="R167">
        <v>0</v>
      </c>
      <c r="S167">
        <v>0</v>
      </c>
      <c r="T167">
        <v>1</v>
      </c>
      <c r="U167">
        <v>1</v>
      </c>
      <c r="X167" t="str">
        <f t="shared" si="13"/>
        <v>01QH17</v>
      </c>
      <c r="Y167">
        <f t="shared" si="14"/>
        <v>17</v>
      </c>
      <c r="Z167" t="s">
        <v>426</v>
      </c>
      <c r="AA167" t="s">
        <v>505</v>
      </c>
      <c r="AB167">
        <v>0</v>
      </c>
      <c r="AC167">
        <v>0</v>
      </c>
      <c r="AD167">
        <v>0</v>
      </c>
      <c r="AE167">
        <v>0</v>
      </c>
      <c r="AF167">
        <v>1</v>
      </c>
      <c r="AG167">
        <v>0</v>
      </c>
      <c r="AH167">
        <v>0</v>
      </c>
      <c r="AI167">
        <v>1</v>
      </c>
      <c r="AJ167">
        <f t="shared" si="10"/>
        <v>0</v>
      </c>
    </row>
    <row r="168" spans="1:36" x14ac:dyDescent="0.2">
      <c r="A168" t="str">
        <f t="shared" si="11"/>
        <v>02GA01</v>
      </c>
      <c r="B168">
        <f t="shared" si="12"/>
        <v>1</v>
      </c>
      <c r="C168" t="s">
        <v>350</v>
      </c>
      <c r="D168" t="s">
        <v>348</v>
      </c>
      <c r="E168">
        <v>3</v>
      </c>
      <c r="F168">
        <v>0</v>
      </c>
      <c r="G168">
        <v>0</v>
      </c>
      <c r="H168">
        <v>3</v>
      </c>
      <c r="I168">
        <v>0</v>
      </c>
      <c r="J168">
        <v>0</v>
      </c>
      <c r="K168">
        <v>0</v>
      </c>
      <c r="L168">
        <v>0</v>
      </c>
      <c r="M168">
        <v>1</v>
      </c>
      <c r="N168">
        <v>0</v>
      </c>
      <c r="O168">
        <v>0</v>
      </c>
      <c r="P168">
        <v>1</v>
      </c>
      <c r="Q168">
        <v>0</v>
      </c>
      <c r="R168">
        <v>0</v>
      </c>
      <c r="S168">
        <v>0</v>
      </c>
      <c r="T168">
        <v>0</v>
      </c>
      <c r="U168">
        <v>1</v>
      </c>
      <c r="X168" t="str">
        <f t="shared" si="13"/>
        <v>01QH18</v>
      </c>
      <c r="Y168">
        <f t="shared" si="14"/>
        <v>18</v>
      </c>
      <c r="Z168" t="s">
        <v>426</v>
      </c>
      <c r="AA168" t="s">
        <v>516</v>
      </c>
      <c r="AB168">
        <v>0</v>
      </c>
      <c r="AC168">
        <v>0</v>
      </c>
      <c r="AD168">
        <v>0</v>
      </c>
      <c r="AE168">
        <v>0</v>
      </c>
      <c r="AF168">
        <v>1</v>
      </c>
      <c r="AG168">
        <v>0</v>
      </c>
      <c r="AH168">
        <v>0</v>
      </c>
      <c r="AI168">
        <v>1</v>
      </c>
      <c r="AJ168">
        <f t="shared" si="10"/>
        <v>0</v>
      </c>
    </row>
    <row r="169" spans="1:36" x14ac:dyDescent="0.2">
      <c r="A169" t="str">
        <f t="shared" si="11"/>
        <v>02GD01</v>
      </c>
      <c r="B169">
        <f t="shared" si="12"/>
        <v>1</v>
      </c>
      <c r="C169" t="s">
        <v>174</v>
      </c>
      <c r="D169" t="s">
        <v>171</v>
      </c>
      <c r="E169">
        <v>0</v>
      </c>
      <c r="F169">
        <v>0</v>
      </c>
      <c r="G169">
        <v>0</v>
      </c>
      <c r="H169">
        <v>0</v>
      </c>
      <c r="I169">
        <v>0</v>
      </c>
      <c r="J169">
        <v>1</v>
      </c>
      <c r="K169">
        <v>0</v>
      </c>
      <c r="L169">
        <v>1</v>
      </c>
      <c r="M169">
        <v>0</v>
      </c>
      <c r="N169">
        <v>0</v>
      </c>
      <c r="O169">
        <v>0</v>
      </c>
      <c r="P169">
        <v>0</v>
      </c>
      <c r="Q169">
        <v>0</v>
      </c>
      <c r="R169">
        <v>0</v>
      </c>
      <c r="S169">
        <v>0</v>
      </c>
      <c r="T169">
        <v>0</v>
      </c>
      <c r="U169">
        <v>0</v>
      </c>
      <c r="X169" t="str">
        <f t="shared" si="13"/>
        <v>01QH19</v>
      </c>
      <c r="Y169">
        <f t="shared" si="14"/>
        <v>19</v>
      </c>
      <c r="Z169" t="s">
        <v>426</v>
      </c>
      <c r="AA169" t="s">
        <v>518</v>
      </c>
      <c r="AB169">
        <v>1</v>
      </c>
      <c r="AC169">
        <v>0</v>
      </c>
      <c r="AD169">
        <v>0</v>
      </c>
      <c r="AE169">
        <v>1</v>
      </c>
      <c r="AF169">
        <v>0</v>
      </c>
      <c r="AG169">
        <v>0</v>
      </c>
      <c r="AH169">
        <v>0</v>
      </c>
      <c r="AI169">
        <v>0</v>
      </c>
      <c r="AJ169">
        <f t="shared" si="10"/>
        <v>1</v>
      </c>
    </row>
    <row r="170" spans="1:36" x14ac:dyDescent="0.2">
      <c r="A170" t="str">
        <f t="shared" si="11"/>
        <v>02GD02</v>
      </c>
      <c r="B170">
        <f t="shared" si="12"/>
        <v>2</v>
      </c>
      <c r="C170" t="s">
        <v>174</v>
      </c>
      <c r="D170" t="s">
        <v>176</v>
      </c>
      <c r="E170">
        <v>0</v>
      </c>
      <c r="F170">
        <v>2</v>
      </c>
      <c r="G170">
        <v>0</v>
      </c>
      <c r="H170">
        <v>2</v>
      </c>
      <c r="I170">
        <v>0</v>
      </c>
      <c r="J170">
        <v>0</v>
      </c>
      <c r="K170">
        <v>1</v>
      </c>
      <c r="L170">
        <v>1</v>
      </c>
      <c r="M170">
        <v>0</v>
      </c>
      <c r="N170">
        <v>1</v>
      </c>
      <c r="O170">
        <v>0</v>
      </c>
      <c r="P170">
        <v>1</v>
      </c>
      <c r="Q170">
        <v>0</v>
      </c>
      <c r="R170">
        <v>0</v>
      </c>
      <c r="S170">
        <v>2</v>
      </c>
      <c r="T170">
        <v>2</v>
      </c>
      <c r="U170">
        <v>0</v>
      </c>
      <c r="X170" t="str">
        <f t="shared" si="13"/>
        <v>01RB01</v>
      </c>
      <c r="Y170">
        <f t="shared" si="14"/>
        <v>1</v>
      </c>
      <c r="Z170" t="s">
        <v>416</v>
      </c>
      <c r="AA170" t="s">
        <v>535</v>
      </c>
      <c r="AB170">
        <v>0</v>
      </c>
      <c r="AC170">
        <v>0</v>
      </c>
      <c r="AD170">
        <v>0</v>
      </c>
      <c r="AE170">
        <v>0</v>
      </c>
      <c r="AF170">
        <v>1</v>
      </c>
      <c r="AG170">
        <v>0</v>
      </c>
      <c r="AH170">
        <v>0</v>
      </c>
      <c r="AI170">
        <v>1</v>
      </c>
      <c r="AJ170">
        <f t="shared" si="10"/>
        <v>0</v>
      </c>
    </row>
    <row r="171" spans="1:36" x14ac:dyDescent="0.2">
      <c r="A171" t="str">
        <f t="shared" si="11"/>
        <v>02GD03</v>
      </c>
      <c r="B171">
        <f t="shared" si="12"/>
        <v>3</v>
      </c>
      <c r="C171" t="s">
        <v>174</v>
      </c>
      <c r="D171" t="s">
        <v>208</v>
      </c>
      <c r="E171">
        <v>0</v>
      </c>
      <c r="F171">
        <v>0</v>
      </c>
      <c r="G171">
        <v>1</v>
      </c>
      <c r="H171">
        <v>1</v>
      </c>
      <c r="I171">
        <v>0</v>
      </c>
      <c r="J171">
        <v>0</v>
      </c>
      <c r="K171">
        <v>0</v>
      </c>
      <c r="L171">
        <v>0</v>
      </c>
      <c r="M171">
        <v>0</v>
      </c>
      <c r="N171">
        <v>0</v>
      </c>
      <c r="O171">
        <v>0</v>
      </c>
      <c r="P171">
        <v>0</v>
      </c>
      <c r="Q171">
        <v>0</v>
      </c>
      <c r="R171">
        <v>0</v>
      </c>
      <c r="S171">
        <v>0</v>
      </c>
      <c r="T171">
        <v>0</v>
      </c>
      <c r="U171">
        <v>1</v>
      </c>
      <c r="X171" t="str">
        <f t="shared" si="13"/>
        <v>01RB02</v>
      </c>
      <c r="Y171">
        <f t="shared" si="14"/>
        <v>2</v>
      </c>
      <c r="Z171" t="s">
        <v>416</v>
      </c>
      <c r="AA171" t="s">
        <v>538</v>
      </c>
      <c r="AB171">
        <v>0</v>
      </c>
      <c r="AC171">
        <v>0</v>
      </c>
      <c r="AD171">
        <v>0</v>
      </c>
      <c r="AE171">
        <v>0</v>
      </c>
      <c r="AF171">
        <v>1</v>
      </c>
      <c r="AG171">
        <v>0</v>
      </c>
      <c r="AH171">
        <v>1</v>
      </c>
      <c r="AI171">
        <v>2</v>
      </c>
      <c r="AJ171">
        <f t="shared" si="10"/>
        <v>0</v>
      </c>
    </row>
    <row r="172" spans="1:36" x14ac:dyDescent="0.2">
      <c r="A172" t="str">
        <f t="shared" si="11"/>
        <v>02GM01</v>
      </c>
      <c r="B172">
        <f t="shared" si="12"/>
        <v>1</v>
      </c>
      <c r="C172" t="s">
        <v>186</v>
      </c>
      <c r="D172" t="s">
        <v>185</v>
      </c>
      <c r="E172">
        <v>1</v>
      </c>
      <c r="F172">
        <v>0</v>
      </c>
      <c r="G172">
        <v>0</v>
      </c>
      <c r="H172">
        <v>1</v>
      </c>
      <c r="I172">
        <v>0</v>
      </c>
      <c r="J172">
        <v>0</v>
      </c>
      <c r="K172">
        <v>0</v>
      </c>
      <c r="L172">
        <v>0</v>
      </c>
      <c r="M172">
        <v>0</v>
      </c>
      <c r="N172">
        <v>0</v>
      </c>
      <c r="O172">
        <v>0</v>
      </c>
      <c r="P172">
        <v>0</v>
      </c>
      <c r="Q172">
        <v>0</v>
      </c>
      <c r="R172">
        <v>0</v>
      </c>
      <c r="S172">
        <v>0</v>
      </c>
      <c r="T172">
        <v>0</v>
      </c>
      <c r="U172">
        <v>1</v>
      </c>
      <c r="X172" t="str">
        <f t="shared" si="13"/>
        <v>01TQ01</v>
      </c>
      <c r="Y172">
        <f t="shared" si="14"/>
        <v>1</v>
      </c>
      <c r="Z172" t="s">
        <v>254</v>
      </c>
      <c r="AA172" t="s">
        <v>505</v>
      </c>
      <c r="AB172">
        <v>2</v>
      </c>
      <c r="AC172">
        <v>0</v>
      </c>
      <c r="AD172">
        <v>0</v>
      </c>
      <c r="AE172">
        <v>2</v>
      </c>
      <c r="AF172">
        <v>1</v>
      </c>
      <c r="AG172">
        <v>0</v>
      </c>
      <c r="AH172">
        <v>0</v>
      </c>
      <c r="AI172">
        <v>1</v>
      </c>
      <c r="AJ172">
        <f t="shared" si="10"/>
        <v>1</v>
      </c>
    </row>
    <row r="173" spans="1:36" x14ac:dyDescent="0.2">
      <c r="A173" t="str">
        <f t="shared" si="11"/>
        <v>02GM02</v>
      </c>
      <c r="B173">
        <f t="shared" si="12"/>
        <v>2</v>
      </c>
      <c r="C173" t="s">
        <v>186</v>
      </c>
      <c r="D173" t="s">
        <v>221</v>
      </c>
      <c r="E173">
        <v>1</v>
      </c>
      <c r="F173">
        <v>0</v>
      </c>
      <c r="G173">
        <v>0</v>
      </c>
      <c r="H173">
        <v>1</v>
      </c>
      <c r="I173">
        <v>0</v>
      </c>
      <c r="J173">
        <v>0</v>
      </c>
      <c r="K173">
        <v>0</v>
      </c>
      <c r="L173">
        <v>0</v>
      </c>
      <c r="M173">
        <v>0</v>
      </c>
      <c r="N173">
        <v>0</v>
      </c>
      <c r="O173">
        <v>0</v>
      </c>
      <c r="P173">
        <v>0</v>
      </c>
      <c r="Q173">
        <v>0</v>
      </c>
      <c r="R173">
        <v>0</v>
      </c>
      <c r="S173">
        <v>0</v>
      </c>
      <c r="T173">
        <v>0</v>
      </c>
      <c r="U173">
        <v>1</v>
      </c>
      <c r="X173" t="str">
        <f t="shared" si="13"/>
        <v>01UB01</v>
      </c>
      <c r="Y173">
        <f t="shared" si="14"/>
        <v>1</v>
      </c>
      <c r="Z173" t="s">
        <v>528</v>
      </c>
      <c r="AA173" t="s">
        <v>527</v>
      </c>
      <c r="AB173">
        <v>1</v>
      </c>
      <c r="AC173">
        <v>0</v>
      </c>
      <c r="AD173">
        <v>0</v>
      </c>
      <c r="AE173">
        <v>1</v>
      </c>
      <c r="AF173">
        <v>0</v>
      </c>
      <c r="AG173">
        <v>0</v>
      </c>
      <c r="AH173">
        <v>0</v>
      </c>
      <c r="AI173">
        <v>0</v>
      </c>
      <c r="AJ173">
        <f t="shared" si="10"/>
        <v>1</v>
      </c>
    </row>
    <row r="174" spans="1:36" x14ac:dyDescent="0.2">
      <c r="A174" t="str">
        <f t="shared" si="11"/>
        <v>02QV01</v>
      </c>
      <c r="B174">
        <f t="shared" si="12"/>
        <v>1</v>
      </c>
      <c r="C174" t="s">
        <v>409</v>
      </c>
      <c r="D174" t="s">
        <v>406</v>
      </c>
      <c r="E174">
        <v>0</v>
      </c>
      <c r="F174">
        <v>0</v>
      </c>
      <c r="G174">
        <v>1</v>
      </c>
      <c r="H174">
        <v>1</v>
      </c>
      <c r="I174">
        <v>0</v>
      </c>
      <c r="J174">
        <v>0</v>
      </c>
      <c r="K174">
        <v>0</v>
      </c>
      <c r="L174">
        <v>0</v>
      </c>
      <c r="M174">
        <v>0</v>
      </c>
      <c r="N174">
        <v>1</v>
      </c>
      <c r="O174">
        <v>0</v>
      </c>
      <c r="P174">
        <v>1</v>
      </c>
      <c r="Q174">
        <v>0</v>
      </c>
      <c r="R174">
        <v>0</v>
      </c>
      <c r="S174">
        <v>0</v>
      </c>
      <c r="T174">
        <v>0</v>
      </c>
      <c r="U174">
        <v>1</v>
      </c>
      <c r="X174" t="str">
        <f t="shared" si="13"/>
        <v>01UB02</v>
      </c>
      <c r="Y174">
        <f t="shared" si="14"/>
        <v>2</v>
      </c>
      <c r="Z174" t="s">
        <v>528</v>
      </c>
      <c r="AA174" t="s">
        <v>529</v>
      </c>
      <c r="AB174">
        <v>0</v>
      </c>
      <c r="AC174">
        <v>0</v>
      </c>
      <c r="AD174">
        <v>0</v>
      </c>
      <c r="AE174">
        <v>0</v>
      </c>
      <c r="AF174">
        <v>5</v>
      </c>
      <c r="AG174">
        <v>0</v>
      </c>
      <c r="AH174">
        <v>0</v>
      </c>
      <c r="AI174">
        <v>5</v>
      </c>
      <c r="AJ174">
        <f t="shared" si="10"/>
        <v>0</v>
      </c>
    </row>
    <row r="175" spans="1:36" x14ac:dyDescent="0.2">
      <c r="A175" t="str">
        <f t="shared" si="11"/>
        <v>02RF01</v>
      </c>
      <c r="B175">
        <f t="shared" si="12"/>
        <v>1</v>
      </c>
      <c r="C175" t="s">
        <v>238</v>
      </c>
      <c r="D175" t="s">
        <v>237</v>
      </c>
      <c r="E175">
        <v>1</v>
      </c>
      <c r="F175">
        <v>0</v>
      </c>
      <c r="G175">
        <v>0</v>
      </c>
      <c r="H175">
        <v>1</v>
      </c>
      <c r="I175">
        <v>0</v>
      </c>
      <c r="J175">
        <v>0</v>
      </c>
      <c r="K175">
        <v>0</v>
      </c>
      <c r="L175">
        <v>0</v>
      </c>
      <c r="M175">
        <v>1</v>
      </c>
      <c r="N175">
        <v>0</v>
      </c>
      <c r="O175">
        <v>0</v>
      </c>
      <c r="P175">
        <v>1</v>
      </c>
      <c r="Q175">
        <v>0</v>
      </c>
      <c r="R175">
        <v>0</v>
      </c>
      <c r="S175">
        <v>0</v>
      </c>
      <c r="T175">
        <v>0</v>
      </c>
      <c r="U175">
        <v>1</v>
      </c>
      <c r="X175" t="str">
        <f t="shared" si="13"/>
        <v>01UC01</v>
      </c>
      <c r="Y175">
        <f t="shared" si="14"/>
        <v>1</v>
      </c>
      <c r="Z175" t="s">
        <v>132</v>
      </c>
      <c r="AA175" t="s">
        <v>425</v>
      </c>
      <c r="AB175">
        <v>0</v>
      </c>
      <c r="AC175">
        <v>0</v>
      </c>
      <c r="AD175">
        <v>0</v>
      </c>
      <c r="AE175">
        <v>0</v>
      </c>
      <c r="AF175">
        <v>1</v>
      </c>
      <c r="AG175">
        <v>0</v>
      </c>
      <c r="AH175">
        <v>0</v>
      </c>
      <c r="AI175">
        <v>1</v>
      </c>
      <c r="AJ175">
        <f t="shared" si="10"/>
        <v>0</v>
      </c>
    </row>
    <row r="176" spans="1:36" x14ac:dyDescent="0.2">
      <c r="A176" t="str">
        <f t="shared" si="11"/>
        <v>02RF02</v>
      </c>
      <c r="B176">
        <f t="shared" si="12"/>
        <v>2</v>
      </c>
      <c r="C176" t="s">
        <v>238</v>
      </c>
      <c r="D176" t="s">
        <v>246</v>
      </c>
      <c r="E176">
        <v>4</v>
      </c>
      <c r="F176">
        <v>0</v>
      </c>
      <c r="G176">
        <v>0</v>
      </c>
      <c r="H176">
        <v>4</v>
      </c>
      <c r="I176">
        <v>6</v>
      </c>
      <c r="J176">
        <v>0</v>
      </c>
      <c r="K176">
        <v>0</v>
      </c>
      <c r="L176">
        <v>6</v>
      </c>
      <c r="M176">
        <v>0</v>
      </c>
      <c r="N176">
        <v>0</v>
      </c>
      <c r="O176">
        <v>0</v>
      </c>
      <c r="P176">
        <v>0</v>
      </c>
      <c r="Q176">
        <v>0</v>
      </c>
      <c r="R176">
        <v>0</v>
      </c>
      <c r="S176">
        <v>0</v>
      </c>
      <c r="T176">
        <v>0</v>
      </c>
      <c r="U176">
        <v>0</v>
      </c>
      <c r="X176" t="str">
        <f t="shared" si="13"/>
        <v>01UC02</v>
      </c>
      <c r="Y176">
        <f t="shared" si="14"/>
        <v>2</v>
      </c>
      <c r="Z176" t="s">
        <v>132</v>
      </c>
      <c r="AA176" t="s">
        <v>441</v>
      </c>
      <c r="AB176">
        <v>1</v>
      </c>
      <c r="AC176">
        <v>0</v>
      </c>
      <c r="AD176">
        <v>0</v>
      </c>
      <c r="AE176">
        <v>1</v>
      </c>
      <c r="AF176">
        <v>0</v>
      </c>
      <c r="AG176">
        <v>0</v>
      </c>
      <c r="AH176">
        <v>0</v>
      </c>
      <c r="AI176">
        <v>0</v>
      </c>
      <c r="AJ176">
        <f t="shared" si="10"/>
        <v>1</v>
      </c>
    </row>
    <row r="177" spans="1:36" x14ac:dyDescent="0.2">
      <c r="A177" t="str">
        <f t="shared" si="11"/>
        <v>02RF03</v>
      </c>
      <c r="B177">
        <f t="shared" si="12"/>
        <v>3</v>
      </c>
      <c r="C177" t="s">
        <v>238</v>
      </c>
      <c r="D177" t="s">
        <v>262</v>
      </c>
      <c r="E177">
        <v>2</v>
      </c>
      <c r="F177">
        <v>0</v>
      </c>
      <c r="G177">
        <v>0</v>
      </c>
      <c r="H177">
        <v>2</v>
      </c>
      <c r="I177">
        <v>0</v>
      </c>
      <c r="J177">
        <v>0</v>
      </c>
      <c r="K177">
        <v>0</v>
      </c>
      <c r="L177">
        <v>0</v>
      </c>
      <c r="M177">
        <v>1</v>
      </c>
      <c r="N177">
        <v>0</v>
      </c>
      <c r="O177">
        <v>0</v>
      </c>
      <c r="P177">
        <v>1</v>
      </c>
      <c r="Q177">
        <v>0</v>
      </c>
      <c r="R177">
        <v>0</v>
      </c>
      <c r="S177">
        <v>0</v>
      </c>
      <c r="T177">
        <v>0</v>
      </c>
      <c r="U177">
        <v>1</v>
      </c>
      <c r="X177" t="str">
        <f t="shared" si="13"/>
        <v>01UC03</v>
      </c>
      <c r="Y177">
        <f t="shared" si="14"/>
        <v>3</v>
      </c>
      <c r="Z177" t="s">
        <v>132</v>
      </c>
      <c r="AA177" t="s">
        <v>460</v>
      </c>
      <c r="AB177">
        <v>0</v>
      </c>
      <c r="AC177">
        <v>0</v>
      </c>
      <c r="AD177">
        <v>0</v>
      </c>
      <c r="AE177">
        <v>0</v>
      </c>
      <c r="AF177">
        <v>1</v>
      </c>
      <c r="AG177">
        <v>0</v>
      </c>
      <c r="AH177">
        <v>0</v>
      </c>
      <c r="AI177">
        <v>1</v>
      </c>
      <c r="AJ177">
        <f t="shared" si="10"/>
        <v>0</v>
      </c>
    </row>
    <row r="178" spans="1:36" x14ac:dyDescent="0.2">
      <c r="A178" t="str">
        <f t="shared" si="11"/>
        <v>02RF04</v>
      </c>
      <c r="B178">
        <f t="shared" si="12"/>
        <v>4</v>
      </c>
      <c r="C178" t="s">
        <v>238</v>
      </c>
      <c r="D178" t="s">
        <v>266</v>
      </c>
      <c r="E178">
        <v>2</v>
      </c>
      <c r="F178">
        <v>0</v>
      </c>
      <c r="G178">
        <v>0</v>
      </c>
      <c r="H178">
        <v>2</v>
      </c>
      <c r="I178">
        <v>1</v>
      </c>
      <c r="J178">
        <v>0</v>
      </c>
      <c r="K178">
        <v>0</v>
      </c>
      <c r="L178">
        <v>1</v>
      </c>
      <c r="M178">
        <v>0</v>
      </c>
      <c r="N178">
        <v>0</v>
      </c>
      <c r="O178">
        <v>0</v>
      </c>
      <c r="P178">
        <v>0</v>
      </c>
      <c r="Q178">
        <v>1</v>
      </c>
      <c r="R178">
        <v>0</v>
      </c>
      <c r="S178">
        <v>0</v>
      </c>
      <c r="T178">
        <v>1</v>
      </c>
      <c r="U178">
        <v>0</v>
      </c>
      <c r="X178" t="str">
        <f t="shared" si="13"/>
        <v>01UC04</v>
      </c>
      <c r="Y178">
        <f t="shared" si="14"/>
        <v>4</v>
      </c>
      <c r="Z178" t="s">
        <v>132</v>
      </c>
      <c r="AA178" t="s">
        <v>483</v>
      </c>
      <c r="AB178">
        <v>0</v>
      </c>
      <c r="AC178">
        <v>0</v>
      </c>
      <c r="AD178">
        <v>0</v>
      </c>
      <c r="AE178">
        <v>0</v>
      </c>
      <c r="AF178">
        <v>1</v>
      </c>
      <c r="AG178">
        <v>0</v>
      </c>
      <c r="AH178">
        <v>0</v>
      </c>
      <c r="AI178">
        <v>1</v>
      </c>
      <c r="AJ178">
        <f t="shared" si="10"/>
        <v>0</v>
      </c>
    </row>
    <row r="179" spans="1:36" x14ac:dyDescent="0.2">
      <c r="A179" t="str">
        <f t="shared" si="11"/>
        <v>02RF05</v>
      </c>
      <c r="B179">
        <f t="shared" si="12"/>
        <v>5</v>
      </c>
      <c r="C179" t="s">
        <v>238</v>
      </c>
      <c r="D179" t="s">
        <v>270</v>
      </c>
      <c r="E179">
        <v>0</v>
      </c>
      <c r="F179">
        <v>0</v>
      </c>
      <c r="G179">
        <v>0</v>
      </c>
      <c r="H179">
        <v>0</v>
      </c>
      <c r="I179">
        <v>1</v>
      </c>
      <c r="J179">
        <v>0</v>
      </c>
      <c r="K179">
        <v>0</v>
      </c>
      <c r="L179">
        <v>1</v>
      </c>
      <c r="M179">
        <v>0</v>
      </c>
      <c r="N179">
        <v>0</v>
      </c>
      <c r="O179">
        <v>0</v>
      </c>
      <c r="P179">
        <v>0</v>
      </c>
      <c r="Q179">
        <v>0</v>
      </c>
      <c r="R179">
        <v>0</v>
      </c>
      <c r="S179">
        <v>0</v>
      </c>
      <c r="T179">
        <v>0</v>
      </c>
      <c r="U179">
        <v>0</v>
      </c>
      <c r="X179" t="str">
        <f t="shared" si="13"/>
        <v>01UC05</v>
      </c>
      <c r="Y179">
        <f t="shared" si="14"/>
        <v>5</v>
      </c>
      <c r="Z179" t="s">
        <v>132</v>
      </c>
      <c r="AA179" t="s">
        <v>486</v>
      </c>
      <c r="AB179">
        <v>1</v>
      </c>
      <c r="AC179">
        <v>0</v>
      </c>
      <c r="AD179">
        <v>0</v>
      </c>
      <c r="AE179">
        <v>1</v>
      </c>
      <c r="AF179">
        <v>0</v>
      </c>
      <c r="AG179">
        <v>0</v>
      </c>
      <c r="AH179">
        <v>0</v>
      </c>
      <c r="AI179">
        <v>0</v>
      </c>
      <c r="AJ179">
        <f t="shared" si="10"/>
        <v>1</v>
      </c>
    </row>
    <row r="180" spans="1:36" x14ac:dyDescent="0.2">
      <c r="A180" t="str">
        <f t="shared" si="11"/>
        <v>02RF06</v>
      </c>
      <c r="B180">
        <f t="shared" si="12"/>
        <v>6</v>
      </c>
      <c r="C180" t="s">
        <v>238</v>
      </c>
      <c r="D180" t="s">
        <v>300</v>
      </c>
      <c r="E180">
        <v>0</v>
      </c>
      <c r="F180">
        <v>0</v>
      </c>
      <c r="G180">
        <v>0</v>
      </c>
      <c r="H180">
        <v>0</v>
      </c>
      <c r="I180">
        <v>0</v>
      </c>
      <c r="J180">
        <v>0</v>
      </c>
      <c r="K180">
        <v>0</v>
      </c>
      <c r="L180">
        <v>0</v>
      </c>
      <c r="M180">
        <v>0</v>
      </c>
      <c r="N180">
        <v>0</v>
      </c>
      <c r="O180">
        <v>1</v>
      </c>
      <c r="P180">
        <v>1</v>
      </c>
      <c r="Q180">
        <v>1</v>
      </c>
      <c r="R180">
        <v>0</v>
      </c>
      <c r="S180">
        <v>0</v>
      </c>
      <c r="T180">
        <v>1</v>
      </c>
      <c r="U180">
        <v>0</v>
      </c>
      <c r="X180" t="str">
        <f t="shared" si="13"/>
        <v>01UC06</v>
      </c>
      <c r="Y180">
        <f t="shared" si="14"/>
        <v>6</v>
      </c>
      <c r="Z180" t="s">
        <v>132</v>
      </c>
      <c r="AA180" t="s">
        <v>487</v>
      </c>
      <c r="AB180">
        <v>0</v>
      </c>
      <c r="AC180">
        <v>0</v>
      </c>
      <c r="AD180">
        <v>0</v>
      </c>
      <c r="AE180">
        <v>0</v>
      </c>
      <c r="AF180">
        <v>1</v>
      </c>
      <c r="AG180">
        <v>0</v>
      </c>
      <c r="AH180">
        <v>0</v>
      </c>
      <c r="AI180">
        <v>1</v>
      </c>
      <c r="AJ180">
        <f t="shared" si="10"/>
        <v>0</v>
      </c>
    </row>
    <row r="181" spans="1:36" x14ac:dyDescent="0.2">
      <c r="A181" t="str">
        <f t="shared" si="11"/>
        <v>02RH01</v>
      </c>
      <c r="B181">
        <f t="shared" si="12"/>
        <v>1</v>
      </c>
      <c r="C181" t="s">
        <v>367</v>
      </c>
      <c r="D181" t="s">
        <v>373</v>
      </c>
      <c r="E181">
        <v>0</v>
      </c>
      <c r="F181">
        <v>0</v>
      </c>
      <c r="G181">
        <v>0</v>
      </c>
      <c r="H181">
        <v>0</v>
      </c>
      <c r="I181">
        <v>0</v>
      </c>
      <c r="J181">
        <v>0</v>
      </c>
      <c r="K181">
        <v>0</v>
      </c>
      <c r="L181">
        <v>0</v>
      </c>
      <c r="M181">
        <v>1</v>
      </c>
      <c r="N181">
        <v>0</v>
      </c>
      <c r="O181">
        <v>0</v>
      </c>
      <c r="P181">
        <v>1</v>
      </c>
      <c r="Q181">
        <v>0</v>
      </c>
      <c r="R181">
        <v>0</v>
      </c>
      <c r="S181">
        <v>0</v>
      </c>
      <c r="T181">
        <v>0</v>
      </c>
      <c r="U181">
        <v>1</v>
      </c>
      <c r="X181" t="str">
        <f t="shared" si="13"/>
        <v>01UC07</v>
      </c>
      <c r="Y181">
        <f t="shared" si="14"/>
        <v>7</v>
      </c>
      <c r="Z181" t="s">
        <v>132</v>
      </c>
      <c r="AA181" t="s">
        <v>489</v>
      </c>
      <c r="AB181">
        <v>0</v>
      </c>
      <c r="AC181">
        <v>0</v>
      </c>
      <c r="AD181">
        <v>0</v>
      </c>
      <c r="AE181">
        <v>0</v>
      </c>
      <c r="AF181">
        <v>1</v>
      </c>
      <c r="AG181">
        <v>0</v>
      </c>
      <c r="AH181">
        <v>0</v>
      </c>
      <c r="AI181">
        <v>1</v>
      </c>
      <c r="AJ181">
        <f t="shared" si="10"/>
        <v>0</v>
      </c>
    </row>
    <row r="182" spans="1:36" x14ac:dyDescent="0.2">
      <c r="A182" t="str">
        <f t="shared" si="11"/>
        <v>02RH02</v>
      </c>
      <c r="B182">
        <f t="shared" si="12"/>
        <v>2</v>
      </c>
      <c r="C182" t="s">
        <v>367</v>
      </c>
      <c r="D182" t="s">
        <v>374</v>
      </c>
      <c r="E182">
        <v>6</v>
      </c>
      <c r="F182">
        <v>0</v>
      </c>
      <c r="G182">
        <v>0</v>
      </c>
      <c r="H182">
        <v>6</v>
      </c>
      <c r="I182">
        <v>1</v>
      </c>
      <c r="J182">
        <v>0</v>
      </c>
      <c r="K182">
        <v>0</v>
      </c>
      <c r="L182">
        <v>1</v>
      </c>
      <c r="M182">
        <v>1</v>
      </c>
      <c r="N182">
        <v>0</v>
      </c>
      <c r="O182">
        <v>0</v>
      </c>
      <c r="P182">
        <v>1</v>
      </c>
      <c r="Q182">
        <v>3</v>
      </c>
      <c r="R182">
        <v>0</v>
      </c>
      <c r="S182">
        <v>0</v>
      </c>
      <c r="T182">
        <v>3</v>
      </c>
      <c r="U182">
        <v>1</v>
      </c>
      <c r="X182" t="str">
        <f t="shared" si="13"/>
        <v>01UC08</v>
      </c>
      <c r="Y182">
        <f t="shared" si="14"/>
        <v>8</v>
      </c>
      <c r="Z182" t="s">
        <v>132</v>
      </c>
      <c r="AA182" t="s">
        <v>491</v>
      </c>
      <c r="AB182">
        <v>1</v>
      </c>
      <c r="AC182">
        <v>0</v>
      </c>
      <c r="AD182">
        <v>0</v>
      </c>
      <c r="AE182">
        <v>1</v>
      </c>
      <c r="AF182">
        <v>0</v>
      </c>
      <c r="AG182">
        <v>0</v>
      </c>
      <c r="AH182">
        <v>0</v>
      </c>
      <c r="AI182">
        <v>0</v>
      </c>
      <c r="AJ182">
        <f t="shared" si="10"/>
        <v>1</v>
      </c>
    </row>
    <row r="183" spans="1:36" x14ac:dyDescent="0.2">
      <c r="A183" t="str">
        <f t="shared" si="11"/>
        <v>02RH03</v>
      </c>
      <c r="B183">
        <f t="shared" si="12"/>
        <v>3</v>
      </c>
      <c r="C183" t="s">
        <v>367</v>
      </c>
      <c r="D183" t="s">
        <v>377</v>
      </c>
      <c r="E183">
        <v>3</v>
      </c>
      <c r="F183">
        <v>0</v>
      </c>
      <c r="G183">
        <v>0</v>
      </c>
      <c r="H183">
        <v>3</v>
      </c>
      <c r="I183">
        <v>0</v>
      </c>
      <c r="J183">
        <v>0</v>
      </c>
      <c r="K183">
        <v>0</v>
      </c>
      <c r="L183">
        <v>0</v>
      </c>
      <c r="M183">
        <v>5</v>
      </c>
      <c r="N183">
        <v>0</v>
      </c>
      <c r="O183">
        <v>0</v>
      </c>
      <c r="P183">
        <v>5</v>
      </c>
      <c r="Q183">
        <v>1</v>
      </c>
      <c r="R183">
        <v>0</v>
      </c>
      <c r="S183">
        <v>0</v>
      </c>
      <c r="T183">
        <v>1</v>
      </c>
      <c r="U183">
        <v>1</v>
      </c>
      <c r="X183" t="str">
        <f t="shared" si="13"/>
        <v>01UC09</v>
      </c>
      <c r="Y183">
        <f t="shared" si="14"/>
        <v>9</v>
      </c>
      <c r="Z183" t="s">
        <v>132</v>
      </c>
      <c r="AA183" t="s">
        <v>492</v>
      </c>
      <c r="AB183">
        <v>1</v>
      </c>
      <c r="AC183">
        <v>0</v>
      </c>
      <c r="AD183">
        <v>0</v>
      </c>
      <c r="AE183">
        <v>1</v>
      </c>
      <c r="AF183">
        <v>0</v>
      </c>
      <c r="AG183">
        <v>0</v>
      </c>
      <c r="AH183">
        <v>0</v>
      </c>
      <c r="AI183">
        <v>0</v>
      </c>
      <c r="AJ183">
        <f t="shared" si="10"/>
        <v>1</v>
      </c>
    </row>
    <row r="184" spans="1:36" x14ac:dyDescent="0.2">
      <c r="A184" t="str">
        <f t="shared" si="11"/>
        <v>02RH04</v>
      </c>
      <c r="B184">
        <f t="shared" si="12"/>
        <v>4</v>
      </c>
      <c r="C184" t="s">
        <v>367</v>
      </c>
      <c r="D184" t="s">
        <v>382</v>
      </c>
      <c r="E184">
        <v>0</v>
      </c>
      <c r="F184">
        <v>0</v>
      </c>
      <c r="G184">
        <v>0</v>
      </c>
      <c r="H184">
        <v>0</v>
      </c>
      <c r="I184">
        <v>0</v>
      </c>
      <c r="J184">
        <v>0</v>
      </c>
      <c r="K184">
        <v>0</v>
      </c>
      <c r="L184">
        <v>0</v>
      </c>
      <c r="M184">
        <v>2</v>
      </c>
      <c r="N184">
        <v>0</v>
      </c>
      <c r="O184">
        <v>0</v>
      </c>
      <c r="P184">
        <v>2</v>
      </c>
      <c r="Q184">
        <v>0</v>
      </c>
      <c r="R184">
        <v>0</v>
      </c>
      <c r="S184">
        <v>0</v>
      </c>
      <c r="T184">
        <v>0</v>
      </c>
      <c r="U184">
        <v>1</v>
      </c>
      <c r="X184" t="str">
        <f t="shared" si="13"/>
        <v>01UC10</v>
      </c>
      <c r="Y184">
        <f t="shared" si="14"/>
        <v>10</v>
      </c>
      <c r="Z184" t="s">
        <v>132</v>
      </c>
      <c r="AA184" t="s">
        <v>507</v>
      </c>
      <c r="AB184">
        <v>4</v>
      </c>
      <c r="AC184">
        <v>0</v>
      </c>
      <c r="AD184">
        <v>0</v>
      </c>
      <c r="AE184">
        <v>4</v>
      </c>
      <c r="AF184">
        <v>0</v>
      </c>
      <c r="AG184">
        <v>0</v>
      </c>
      <c r="AH184">
        <v>0</v>
      </c>
      <c r="AI184">
        <v>0</v>
      </c>
      <c r="AJ184">
        <f t="shared" si="10"/>
        <v>1</v>
      </c>
    </row>
    <row r="185" spans="1:36" x14ac:dyDescent="0.2">
      <c r="A185" t="str">
        <f t="shared" si="11"/>
        <v>02RK01</v>
      </c>
      <c r="B185">
        <f t="shared" si="12"/>
        <v>1</v>
      </c>
      <c r="C185" t="s">
        <v>378</v>
      </c>
      <c r="D185" t="s">
        <v>377</v>
      </c>
      <c r="E185">
        <v>0</v>
      </c>
      <c r="F185">
        <v>2</v>
      </c>
      <c r="G185">
        <v>2</v>
      </c>
      <c r="H185">
        <v>4</v>
      </c>
      <c r="I185">
        <v>0</v>
      </c>
      <c r="J185">
        <v>0</v>
      </c>
      <c r="K185">
        <v>0</v>
      </c>
      <c r="L185">
        <v>0</v>
      </c>
      <c r="M185">
        <v>0</v>
      </c>
      <c r="N185">
        <v>1</v>
      </c>
      <c r="O185">
        <v>0</v>
      </c>
      <c r="P185">
        <v>1</v>
      </c>
      <c r="Q185">
        <v>0</v>
      </c>
      <c r="R185">
        <v>0</v>
      </c>
      <c r="S185">
        <v>0</v>
      </c>
      <c r="T185">
        <v>0</v>
      </c>
      <c r="U185">
        <v>1</v>
      </c>
      <c r="X185" t="str">
        <f t="shared" si="13"/>
        <v>01UC11</v>
      </c>
      <c r="Y185">
        <f t="shared" si="14"/>
        <v>11</v>
      </c>
      <c r="Z185" t="s">
        <v>132</v>
      </c>
      <c r="AA185" t="s">
        <v>509</v>
      </c>
      <c r="AB185">
        <v>6</v>
      </c>
      <c r="AC185">
        <v>0</v>
      </c>
      <c r="AD185">
        <v>0</v>
      </c>
      <c r="AE185">
        <v>6</v>
      </c>
      <c r="AF185">
        <v>3</v>
      </c>
      <c r="AG185">
        <v>0</v>
      </c>
      <c r="AH185">
        <v>0</v>
      </c>
      <c r="AI185">
        <v>3</v>
      </c>
      <c r="AJ185">
        <f t="shared" si="10"/>
        <v>1</v>
      </c>
    </row>
    <row r="186" spans="1:36" x14ac:dyDescent="0.2">
      <c r="A186" t="str">
        <f t="shared" si="11"/>
        <v>02RO01</v>
      </c>
      <c r="B186">
        <f t="shared" si="12"/>
        <v>1</v>
      </c>
      <c r="C186" t="s">
        <v>233</v>
      </c>
      <c r="D186" t="s">
        <v>231</v>
      </c>
      <c r="E186">
        <v>0</v>
      </c>
      <c r="F186">
        <v>0</v>
      </c>
      <c r="G186">
        <v>1</v>
      </c>
      <c r="H186">
        <v>1</v>
      </c>
      <c r="I186">
        <v>0</v>
      </c>
      <c r="J186">
        <v>0</v>
      </c>
      <c r="K186">
        <v>0</v>
      </c>
      <c r="L186">
        <v>0</v>
      </c>
      <c r="M186">
        <v>0</v>
      </c>
      <c r="N186">
        <v>0</v>
      </c>
      <c r="O186">
        <v>0</v>
      </c>
      <c r="P186">
        <v>0</v>
      </c>
      <c r="Q186">
        <v>0</v>
      </c>
      <c r="R186">
        <v>0</v>
      </c>
      <c r="S186">
        <v>0</v>
      </c>
      <c r="T186">
        <v>0</v>
      </c>
      <c r="U186">
        <v>1</v>
      </c>
      <c r="X186" t="str">
        <f t="shared" si="13"/>
        <v>01UC12</v>
      </c>
      <c r="Y186">
        <f t="shared" si="14"/>
        <v>12</v>
      </c>
      <c r="Z186" t="s">
        <v>132</v>
      </c>
      <c r="AA186" t="s">
        <v>511</v>
      </c>
      <c r="AB186">
        <v>0</v>
      </c>
      <c r="AC186">
        <v>0</v>
      </c>
      <c r="AD186">
        <v>0</v>
      </c>
      <c r="AE186">
        <v>0</v>
      </c>
      <c r="AF186">
        <v>2</v>
      </c>
      <c r="AG186">
        <v>0</v>
      </c>
      <c r="AH186">
        <v>0</v>
      </c>
      <c r="AI186">
        <v>2</v>
      </c>
      <c r="AJ186">
        <f t="shared" si="10"/>
        <v>0</v>
      </c>
    </row>
    <row r="187" spans="1:36" x14ac:dyDescent="0.2">
      <c r="A187" t="str">
        <f t="shared" si="11"/>
        <v>02SK01</v>
      </c>
      <c r="B187">
        <f t="shared" si="12"/>
        <v>1</v>
      </c>
      <c r="C187" t="s">
        <v>239</v>
      </c>
      <c r="D187" t="s">
        <v>237</v>
      </c>
      <c r="E187">
        <v>0</v>
      </c>
      <c r="F187">
        <v>0</v>
      </c>
      <c r="G187">
        <v>0</v>
      </c>
      <c r="H187">
        <v>0</v>
      </c>
      <c r="I187">
        <v>0</v>
      </c>
      <c r="J187">
        <v>0</v>
      </c>
      <c r="K187">
        <v>0</v>
      </c>
      <c r="L187">
        <v>0</v>
      </c>
      <c r="M187">
        <v>1</v>
      </c>
      <c r="N187">
        <v>0</v>
      </c>
      <c r="O187">
        <v>0</v>
      </c>
      <c r="P187">
        <v>1</v>
      </c>
      <c r="Q187">
        <v>0</v>
      </c>
      <c r="R187">
        <v>0</v>
      </c>
      <c r="S187">
        <v>0</v>
      </c>
      <c r="T187">
        <v>0</v>
      </c>
      <c r="U187">
        <v>1</v>
      </c>
      <c r="X187" t="str">
        <f t="shared" si="13"/>
        <v>01UC13</v>
      </c>
      <c r="Y187">
        <f t="shared" si="14"/>
        <v>13</v>
      </c>
      <c r="Z187" t="s">
        <v>132</v>
      </c>
      <c r="AA187" t="s">
        <v>512</v>
      </c>
      <c r="AB187">
        <v>1</v>
      </c>
      <c r="AC187">
        <v>0</v>
      </c>
      <c r="AD187">
        <v>0</v>
      </c>
      <c r="AE187">
        <v>1</v>
      </c>
      <c r="AF187">
        <v>1</v>
      </c>
      <c r="AG187">
        <v>0</v>
      </c>
      <c r="AH187">
        <v>0</v>
      </c>
      <c r="AI187">
        <v>1</v>
      </c>
      <c r="AJ187">
        <f t="shared" si="10"/>
        <v>0</v>
      </c>
    </row>
    <row r="188" spans="1:36" x14ac:dyDescent="0.2">
      <c r="A188" t="str">
        <f t="shared" si="11"/>
        <v>02SK02</v>
      </c>
      <c r="B188">
        <f t="shared" si="12"/>
        <v>2</v>
      </c>
      <c r="C188" t="s">
        <v>239</v>
      </c>
      <c r="D188" t="s">
        <v>384</v>
      </c>
      <c r="E188">
        <v>0</v>
      </c>
      <c r="F188">
        <v>1</v>
      </c>
      <c r="G188">
        <v>0</v>
      </c>
      <c r="H188">
        <v>1</v>
      </c>
      <c r="I188">
        <v>0</v>
      </c>
      <c r="J188">
        <v>0</v>
      </c>
      <c r="K188">
        <v>0</v>
      </c>
      <c r="L188">
        <v>0</v>
      </c>
      <c r="M188">
        <v>0</v>
      </c>
      <c r="N188">
        <v>0</v>
      </c>
      <c r="O188">
        <v>0</v>
      </c>
      <c r="P188">
        <v>0</v>
      </c>
      <c r="Q188">
        <v>0</v>
      </c>
      <c r="R188">
        <v>0</v>
      </c>
      <c r="S188">
        <v>0</v>
      </c>
      <c r="T188">
        <v>0</v>
      </c>
      <c r="U188">
        <v>1</v>
      </c>
      <c r="X188" t="str">
        <f t="shared" si="13"/>
        <v>01UC14</v>
      </c>
      <c r="Y188">
        <f t="shared" si="14"/>
        <v>14</v>
      </c>
      <c r="Z188" t="s">
        <v>132</v>
      </c>
      <c r="AA188" t="s">
        <v>514</v>
      </c>
      <c r="AB188">
        <v>0</v>
      </c>
      <c r="AC188">
        <v>0</v>
      </c>
      <c r="AD188">
        <v>0</v>
      </c>
      <c r="AE188">
        <v>0</v>
      </c>
      <c r="AF188">
        <v>1</v>
      </c>
      <c r="AG188">
        <v>0</v>
      </c>
      <c r="AH188">
        <v>0</v>
      </c>
      <c r="AI188">
        <v>1</v>
      </c>
      <c r="AJ188">
        <f t="shared" si="10"/>
        <v>0</v>
      </c>
    </row>
    <row r="189" spans="1:36" x14ac:dyDescent="0.2">
      <c r="A189" t="str">
        <f t="shared" si="11"/>
        <v>02SK03</v>
      </c>
      <c r="B189">
        <f t="shared" si="12"/>
        <v>3</v>
      </c>
      <c r="C189" t="s">
        <v>239</v>
      </c>
      <c r="D189" t="s">
        <v>387</v>
      </c>
      <c r="E189">
        <v>0</v>
      </c>
      <c r="F189">
        <v>0</v>
      </c>
      <c r="G189">
        <v>0</v>
      </c>
      <c r="H189">
        <v>0</v>
      </c>
      <c r="I189">
        <v>0</v>
      </c>
      <c r="J189">
        <v>0</v>
      </c>
      <c r="K189">
        <v>0</v>
      </c>
      <c r="L189">
        <v>0</v>
      </c>
      <c r="M189">
        <v>0</v>
      </c>
      <c r="N189">
        <v>1</v>
      </c>
      <c r="O189">
        <v>0</v>
      </c>
      <c r="P189">
        <v>1</v>
      </c>
      <c r="Q189">
        <v>0</v>
      </c>
      <c r="R189">
        <v>0</v>
      </c>
      <c r="S189">
        <v>0</v>
      </c>
      <c r="T189">
        <v>0</v>
      </c>
      <c r="U189">
        <v>1</v>
      </c>
      <c r="X189" t="str">
        <f t="shared" si="13"/>
        <v>01UC15</v>
      </c>
      <c r="Y189">
        <f t="shared" si="14"/>
        <v>15</v>
      </c>
      <c r="Z189" t="s">
        <v>132</v>
      </c>
      <c r="AA189" t="s">
        <v>515</v>
      </c>
      <c r="AB189">
        <v>1</v>
      </c>
      <c r="AC189">
        <v>0</v>
      </c>
      <c r="AD189">
        <v>0</v>
      </c>
      <c r="AE189">
        <v>1</v>
      </c>
      <c r="AF189">
        <v>1</v>
      </c>
      <c r="AG189">
        <v>0</v>
      </c>
      <c r="AH189">
        <v>0</v>
      </c>
      <c r="AI189">
        <v>1</v>
      </c>
      <c r="AJ189">
        <f t="shared" si="10"/>
        <v>0</v>
      </c>
    </row>
    <row r="190" spans="1:36" x14ac:dyDescent="0.2">
      <c r="A190" t="str">
        <f t="shared" si="11"/>
        <v>02SW01</v>
      </c>
      <c r="B190">
        <f t="shared" si="12"/>
        <v>1</v>
      </c>
      <c r="C190" t="s">
        <v>390</v>
      </c>
      <c r="D190" t="s">
        <v>387</v>
      </c>
      <c r="E190">
        <v>2</v>
      </c>
      <c r="F190">
        <v>0</v>
      </c>
      <c r="G190">
        <v>0</v>
      </c>
      <c r="H190">
        <v>2</v>
      </c>
      <c r="I190">
        <v>0</v>
      </c>
      <c r="J190">
        <v>0</v>
      </c>
      <c r="K190">
        <v>0</v>
      </c>
      <c r="L190">
        <v>0</v>
      </c>
      <c r="M190">
        <v>1</v>
      </c>
      <c r="N190">
        <v>0</v>
      </c>
      <c r="O190">
        <v>0</v>
      </c>
      <c r="P190">
        <v>1</v>
      </c>
      <c r="Q190">
        <v>0</v>
      </c>
      <c r="R190">
        <v>0</v>
      </c>
      <c r="S190">
        <v>0</v>
      </c>
      <c r="T190">
        <v>0</v>
      </c>
      <c r="U190">
        <v>1</v>
      </c>
      <c r="X190" t="str">
        <f t="shared" si="13"/>
        <v>01UC16</v>
      </c>
      <c r="Y190">
        <f t="shared" si="14"/>
        <v>16</v>
      </c>
      <c r="Z190" t="s">
        <v>132</v>
      </c>
      <c r="AA190" t="s">
        <v>516</v>
      </c>
      <c r="AB190">
        <v>13</v>
      </c>
      <c r="AC190">
        <v>0</v>
      </c>
      <c r="AD190">
        <v>0</v>
      </c>
      <c r="AE190">
        <v>13</v>
      </c>
      <c r="AF190">
        <v>19</v>
      </c>
      <c r="AG190">
        <v>0</v>
      </c>
      <c r="AH190">
        <v>0</v>
      </c>
      <c r="AI190">
        <v>19</v>
      </c>
      <c r="AJ190">
        <f t="shared" si="10"/>
        <v>0</v>
      </c>
    </row>
    <row r="191" spans="1:36" x14ac:dyDescent="0.2">
      <c r="A191" t="str">
        <f t="shared" si="11"/>
        <v>02SZ01</v>
      </c>
      <c r="B191">
        <f t="shared" si="12"/>
        <v>1</v>
      </c>
      <c r="C191" t="s">
        <v>375</v>
      </c>
      <c r="D191" t="s">
        <v>374</v>
      </c>
      <c r="E191">
        <v>1</v>
      </c>
      <c r="F191">
        <v>0</v>
      </c>
      <c r="G191">
        <v>0</v>
      </c>
      <c r="H191">
        <v>1</v>
      </c>
      <c r="I191">
        <v>0</v>
      </c>
      <c r="J191">
        <v>0</v>
      </c>
      <c r="K191">
        <v>0</v>
      </c>
      <c r="L191">
        <v>0</v>
      </c>
      <c r="M191">
        <v>0</v>
      </c>
      <c r="N191">
        <v>0</v>
      </c>
      <c r="O191">
        <v>0</v>
      </c>
      <c r="P191">
        <v>0</v>
      </c>
      <c r="Q191">
        <v>0</v>
      </c>
      <c r="R191">
        <v>0</v>
      </c>
      <c r="S191">
        <v>0</v>
      </c>
      <c r="T191">
        <v>0</v>
      </c>
      <c r="U191">
        <v>1</v>
      </c>
      <c r="X191" t="str">
        <f t="shared" si="13"/>
        <v>01UC17</v>
      </c>
      <c r="Y191">
        <f t="shared" si="14"/>
        <v>17</v>
      </c>
      <c r="Z191" t="s">
        <v>132</v>
      </c>
      <c r="AA191" t="s">
        <v>518</v>
      </c>
      <c r="AB191">
        <v>0</v>
      </c>
      <c r="AC191">
        <v>0</v>
      </c>
      <c r="AD191">
        <v>0</v>
      </c>
      <c r="AE191">
        <v>0</v>
      </c>
      <c r="AF191">
        <v>2</v>
      </c>
      <c r="AG191">
        <v>0</v>
      </c>
      <c r="AH191">
        <v>0</v>
      </c>
      <c r="AI191">
        <v>2</v>
      </c>
      <c r="AJ191">
        <f t="shared" si="10"/>
        <v>0</v>
      </c>
    </row>
    <row r="192" spans="1:36" x14ac:dyDescent="0.2">
      <c r="A192" t="str">
        <f t="shared" si="11"/>
        <v>02VX01</v>
      </c>
      <c r="B192">
        <f t="shared" si="12"/>
        <v>1</v>
      </c>
      <c r="C192" t="s">
        <v>222</v>
      </c>
      <c r="D192" t="s">
        <v>221</v>
      </c>
      <c r="E192">
        <v>0</v>
      </c>
      <c r="F192">
        <v>0</v>
      </c>
      <c r="G192">
        <v>2</v>
      </c>
      <c r="H192">
        <v>2</v>
      </c>
      <c r="I192">
        <v>0</v>
      </c>
      <c r="J192">
        <v>0</v>
      </c>
      <c r="K192">
        <v>0</v>
      </c>
      <c r="L192">
        <v>0</v>
      </c>
      <c r="M192">
        <v>1</v>
      </c>
      <c r="N192">
        <v>0</v>
      </c>
      <c r="O192">
        <v>0</v>
      </c>
      <c r="P192">
        <v>1</v>
      </c>
      <c r="Q192">
        <v>0</v>
      </c>
      <c r="R192">
        <v>0</v>
      </c>
      <c r="S192">
        <v>0</v>
      </c>
      <c r="T192">
        <v>0</v>
      </c>
      <c r="U192">
        <v>1</v>
      </c>
      <c r="X192" t="str">
        <f t="shared" si="13"/>
        <v>01UC18</v>
      </c>
      <c r="Y192">
        <f t="shared" si="14"/>
        <v>18</v>
      </c>
      <c r="Z192" t="s">
        <v>132</v>
      </c>
      <c r="AA192" t="s">
        <v>519</v>
      </c>
      <c r="AB192">
        <v>0</v>
      </c>
      <c r="AC192">
        <v>0</v>
      </c>
      <c r="AD192">
        <v>0</v>
      </c>
      <c r="AE192">
        <v>0</v>
      </c>
      <c r="AF192">
        <v>3</v>
      </c>
      <c r="AG192">
        <v>0</v>
      </c>
      <c r="AH192">
        <v>0</v>
      </c>
      <c r="AI192">
        <v>3</v>
      </c>
      <c r="AJ192">
        <f t="shared" si="10"/>
        <v>0</v>
      </c>
    </row>
    <row r="193" spans="1:36" x14ac:dyDescent="0.2">
      <c r="A193" t="str">
        <f t="shared" si="11"/>
        <v>02XF01</v>
      </c>
      <c r="B193">
        <f t="shared" si="12"/>
        <v>1</v>
      </c>
      <c r="C193" t="s">
        <v>155</v>
      </c>
      <c r="D193" t="s">
        <v>151</v>
      </c>
      <c r="E193">
        <v>1</v>
      </c>
      <c r="F193">
        <v>0</v>
      </c>
      <c r="G193">
        <v>0</v>
      </c>
      <c r="H193">
        <v>1</v>
      </c>
      <c r="I193">
        <v>0</v>
      </c>
      <c r="J193">
        <v>0</v>
      </c>
      <c r="K193">
        <v>0</v>
      </c>
      <c r="L193">
        <v>0</v>
      </c>
      <c r="M193">
        <v>4</v>
      </c>
      <c r="N193">
        <v>0</v>
      </c>
      <c r="O193">
        <v>0</v>
      </c>
      <c r="P193">
        <v>4</v>
      </c>
      <c r="Q193">
        <v>0</v>
      </c>
      <c r="R193">
        <v>0</v>
      </c>
      <c r="S193">
        <v>0</v>
      </c>
      <c r="T193">
        <v>0</v>
      </c>
      <c r="U193">
        <v>1</v>
      </c>
      <c r="X193" t="str">
        <f t="shared" si="13"/>
        <v>01UC19</v>
      </c>
      <c r="Y193">
        <f t="shared" si="14"/>
        <v>19</v>
      </c>
      <c r="Z193" t="s">
        <v>132</v>
      </c>
      <c r="AA193" t="s">
        <v>520</v>
      </c>
      <c r="AB193">
        <v>5</v>
      </c>
      <c r="AC193">
        <v>0</v>
      </c>
      <c r="AD193">
        <v>0</v>
      </c>
      <c r="AE193">
        <v>5</v>
      </c>
      <c r="AF193">
        <v>0</v>
      </c>
      <c r="AG193">
        <v>0</v>
      </c>
      <c r="AH193">
        <v>0</v>
      </c>
      <c r="AI193">
        <v>0</v>
      </c>
      <c r="AJ193">
        <f t="shared" si="10"/>
        <v>1</v>
      </c>
    </row>
    <row r="194" spans="1:36" x14ac:dyDescent="0.2">
      <c r="A194" t="str">
        <f t="shared" si="11"/>
        <v>02XM01</v>
      </c>
      <c r="B194">
        <f t="shared" si="12"/>
        <v>1</v>
      </c>
      <c r="C194" t="s">
        <v>325</v>
      </c>
      <c r="D194" t="s">
        <v>324</v>
      </c>
      <c r="E194">
        <v>1</v>
      </c>
      <c r="F194">
        <v>0</v>
      </c>
      <c r="G194">
        <v>0</v>
      </c>
      <c r="H194">
        <v>1</v>
      </c>
      <c r="I194">
        <v>0</v>
      </c>
      <c r="J194">
        <v>0</v>
      </c>
      <c r="K194">
        <v>0</v>
      </c>
      <c r="L194">
        <v>0</v>
      </c>
      <c r="M194">
        <v>0</v>
      </c>
      <c r="N194">
        <v>0</v>
      </c>
      <c r="O194">
        <v>0</v>
      </c>
      <c r="P194">
        <v>0</v>
      </c>
      <c r="Q194">
        <v>0</v>
      </c>
      <c r="R194">
        <v>0</v>
      </c>
      <c r="S194">
        <v>0</v>
      </c>
      <c r="T194">
        <v>0</v>
      </c>
      <c r="U194">
        <v>1</v>
      </c>
      <c r="X194" t="str">
        <f t="shared" si="13"/>
        <v>01UC20</v>
      </c>
      <c r="Y194">
        <f t="shared" si="14"/>
        <v>20</v>
      </c>
      <c r="Z194" t="s">
        <v>132</v>
      </c>
      <c r="AA194" t="s">
        <v>521</v>
      </c>
      <c r="AB194">
        <v>3</v>
      </c>
      <c r="AC194">
        <v>0</v>
      </c>
      <c r="AD194">
        <v>0</v>
      </c>
      <c r="AE194">
        <v>3</v>
      </c>
      <c r="AF194">
        <v>3</v>
      </c>
      <c r="AG194">
        <v>0</v>
      </c>
      <c r="AH194">
        <v>0</v>
      </c>
      <c r="AI194">
        <v>3</v>
      </c>
      <c r="AJ194">
        <f t="shared" si="10"/>
        <v>0</v>
      </c>
    </row>
    <row r="195" spans="1:36" x14ac:dyDescent="0.2">
      <c r="A195" t="str">
        <f t="shared" si="11"/>
        <v>02YJ01</v>
      </c>
      <c r="B195">
        <f t="shared" si="12"/>
        <v>1</v>
      </c>
      <c r="C195" t="s">
        <v>312</v>
      </c>
      <c r="D195" t="s">
        <v>309</v>
      </c>
      <c r="E195">
        <v>0</v>
      </c>
      <c r="F195">
        <v>0</v>
      </c>
      <c r="G195">
        <v>0</v>
      </c>
      <c r="H195">
        <v>0</v>
      </c>
      <c r="I195">
        <v>0</v>
      </c>
      <c r="J195">
        <v>0</v>
      </c>
      <c r="K195">
        <v>1</v>
      </c>
      <c r="L195">
        <v>1</v>
      </c>
      <c r="M195">
        <v>0</v>
      </c>
      <c r="N195">
        <v>0</v>
      </c>
      <c r="O195">
        <v>0</v>
      </c>
      <c r="P195">
        <v>0</v>
      </c>
      <c r="Q195">
        <v>0</v>
      </c>
      <c r="R195">
        <v>0</v>
      </c>
      <c r="S195">
        <v>0</v>
      </c>
      <c r="T195">
        <v>0</v>
      </c>
      <c r="U195">
        <v>0</v>
      </c>
      <c r="X195" t="str">
        <f t="shared" si="13"/>
        <v>01UC21</v>
      </c>
      <c r="Y195">
        <f t="shared" si="14"/>
        <v>21</v>
      </c>
      <c r="Z195" t="s">
        <v>132</v>
      </c>
      <c r="AA195" t="s">
        <v>523</v>
      </c>
      <c r="AB195">
        <v>0</v>
      </c>
      <c r="AC195">
        <v>0</v>
      </c>
      <c r="AD195">
        <v>0</v>
      </c>
      <c r="AE195">
        <v>0</v>
      </c>
      <c r="AF195">
        <v>1</v>
      </c>
      <c r="AG195">
        <v>0</v>
      </c>
      <c r="AH195">
        <v>0</v>
      </c>
      <c r="AI195">
        <v>1</v>
      </c>
      <c r="AJ195">
        <f t="shared" si="10"/>
        <v>0</v>
      </c>
    </row>
    <row r="196" spans="1:36" x14ac:dyDescent="0.2">
      <c r="A196" t="str">
        <f t="shared" si="11"/>
        <v>02YJ02</v>
      </c>
      <c r="B196">
        <f t="shared" si="12"/>
        <v>2</v>
      </c>
      <c r="C196" t="s">
        <v>312</v>
      </c>
      <c r="D196" t="s">
        <v>348</v>
      </c>
      <c r="E196">
        <v>0</v>
      </c>
      <c r="F196">
        <v>1</v>
      </c>
      <c r="G196">
        <v>0</v>
      </c>
      <c r="H196">
        <v>1</v>
      </c>
      <c r="I196">
        <v>0</v>
      </c>
      <c r="J196">
        <v>0</v>
      </c>
      <c r="K196">
        <v>0</v>
      </c>
      <c r="L196">
        <v>0</v>
      </c>
      <c r="M196">
        <v>0</v>
      </c>
      <c r="N196">
        <v>0</v>
      </c>
      <c r="O196">
        <v>0</v>
      </c>
      <c r="P196">
        <v>0</v>
      </c>
      <c r="Q196">
        <v>0</v>
      </c>
      <c r="R196">
        <v>0</v>
      </c>
      <c r="S196">
        <v>0</v>
      </c>
      <c r="T196">
        <v>0</v>
      </c>
      <c r="U196">
        <v>1</v>
      </c>
      <c r="X196" t="str">
        <f t="shared" si="13"/>
        <v>01UC22</v>
      </c>
      <c r="Y196">
        <f t="shared" si="14"/>
        <v>22</v>
      </c>
      <c r="Z196" t="s">
        <v>132</v>
      </c>
      <c r="AA196" t="s">
        <v>527</v>
      </c>
      <c r="AB196">
        <v>1</v>
      </c>
      <c r="AC196">
        <v>0</v>
      </c>
      <c r="AD196">
        <v>0</v>
      </c>
      <c r="AE196">
        <v>1</v>
      </c>
      <c r="AF196">
        <v>1</v>
      </c>
      <c r="AG196">
        <v>0</v>
      </c>
      <c r="AH196">
        <v>0</v>
      </c>
      <c r="AI196">
        <v>1</v>
      </c>
      <c r="AJ196">
        <f t="shared" ref="AJ196:AJ259" si="15">IF(AE196&gt;AI196,1,0)</f>
        <v>0</v>
      </c>
    </row>
    <row r="197" spans="1:36" x14ac:dyDescent="0.2">
      <c r="A197" t="str">
        <f t="shared" ref="A197:A260" si="16">C197&amp;IF(B197&lt;10,"0","")&amp;B197</f>
        <v>02YJ03</v>
      </c>
      <c r="B197">
        <f t="shared" ref="B197:B260" si="17">IF(C197=C196,B196+1,1)</f>
        <v>3</v>
      </c>
      <c r="C197" t="s">
        <v>312</v>
      </c>
      <c r="D197" t="s">
        <v>359</v>
      </c>
      <c r="E197">
        <v>0</v>
      </c>
      <c r="F197">
        <v>0</v>
      </c>
      <c r="G197">
        <v>1</v>
      </c>
      <c r="H197">
        <v>1</v>
      </c>
      <c r="I197">
        <v>0</v>
      </c>
      <c r="J197">
        <v>0</v>
      </c>
      <c r="K197">
        <v>0</v>
      </c>
      <c r="L197">
        <v>0</v>
      </c>
      <c r="M197">
        <v>0</v>
      </c>
      <c r="N197">
        <v>0</v>
      </c>
      <c r="O197">
        <v>0</v>
      </c>
      <c r="P197">
        <v>0</v>
      </c>
      <c r="Q197">
        <v>0</v>
      </c>
      <c r="R197">
        <v>1</v>
      </c>
      <c r="S197">
        <v>0</v>
      </c>
      <c r="T197">
        <v>1</v>
      </c>
      <c r="U197">
        <v>0</v>
      </c>
      <c r="X197" t="str">
        <f t="shared" ref="X197:X239" si="18">Z197&amp;IF(Y197&lt;10,"0","")&amp;Y197</f>
        <v>01UC23</v>
      </c>
      <c r="Y197">
        <f t="shared" ref="Y197:Y239" si="19">IF(Z197=Z196,Y196+1,1)</f>
        <v>23</v>
      </c>
      <c r="Z197" t="s">
        <v>132</v>
      </c>
      <c r="AA197" t="s">
        <v>534</v>
      </c>
      <c r="AB197">
        <v>0</v>
      </c>
      <c r="AC197">
        <v>0</v>
      </c>
      <c r="AD197">
        <v>0</v>
      </c>
      <c r="AE197">
        <v>0</v>
      </c>
      <c r="AF197">
        <v>1</v>
      </c>
      <c r="AG197">
        <v>0</v>
      </c>
      <c r="AH197">
        <v>0</v>
      </c>
      <c r="AI197">
        <v>1</v>
      </c>
      <c r="AJ197">
        <f t="shared" si="15"/>
        <v>0</v>
      </c>
    </row>
    <row r="198" spans="1:36" x14ac:dyDescent="0.2">
      <c r="A198" t="str">
        <f t="shared" si="16"/>
        <v>02YN01</v>
      </c>
      <c r="B198">
        <f t="shared" si="17"/>
        <v>1</v>
      </c>
      <c r="C198" t="s">
        <v>156</v>
      </c>
      <c r="D198" t="s">
        <v>168</v>
      </c>
      <c r="E198">
        <v>3</v>
      </c>
      <c r="F198">
        <v>0</v>
      </c>
      <c r="G198">
        <v>0</v>
      </c>
      <c r="H198">
        <v>3</v>
      </c>
      <c r="I198">
        <v>0</v>
      </c>
      <c r="J198">
        <v>0</v>
      </c>
      <c r="K198">
        <v>0</v>
      </c>
      <c r="L198">
        <v>0</v>
      </c>
      <c r="M198">
        <v>3</v>
      </c>
      <c r="N198">
        <v>0</v>
      </c>
      <c r="O198">
        <v>0</v>
      </c>
      <c r="P198">
        <v>3</v>
      </c>
      <c r="Q198">
        <v>1</v>
      </c>
      <c r="R198">
        <v>0</v>
      </c>
      <c r="S198">
        <v>0</v>
      </c>
      <c r="T198">
        <v>1</v>
      </c>
      <c r="U198">
        <v>1</v>
      </c>
      <c r="X198" t="str">
        <f t="shared" si="18"/>
        <v>01UO01</v>
      </c>
      <c r="Y198">
        <f t="shared" si="19"/>
        <v>1</v>
      </c>
      <c r="Z198" t="s">
        <v>412</v>
      </c>
      <c r="AA198" t="s">
        <v>536</v>
      </c>
      <c r="AB198">
        <v>0</v>
      </c>
      <c r="AC198">
        <v>0</v>
      </c>
      <c r="AD198">
        <v>0</v>
      </c>
      <c r="AE198">
        <v>0</v>
      </c>
      <c r="AF198">
        <v>1</v>
      </c>
      <c r="AG198">
        <v>0</v>
      </c>
      <c r="AH198">
        <v>0</v>
      </c>
      <c r="AI198">
        <v>1</v>
      </c>
      <c r="AJ198">
        <f t="shared" si="15"/>
        <v>0</v>
      </c>
    </row>
    <row r="199" spans="1:36" x14ac:dyDescent="0.2">
      <c r="A199" t="str">
        <f t="shared" si="16"/>
        <v>02YN02</v>
      </c>
      <c r="B199">
        <f t="shared" si="17"/>
        <v>2</v>
      </c>
      <c r="C199" t="s">
        <v>156</v>
      </c>
      <c r="D199" t="s">
        <v>185</v>
      </c>
      <c r="E199">
        <v>1</v>
      </c>
      <c r="F199">
        <v>0</v>
      </c>
      <c r="G199">
        <v>0</v>
      </c>
      <c r="H199">
        <v>1</v>
      </c>
      <c r="I199">
        <v>0</v>
      </c>
      <c r="J199">
        <v>0</v>
      </c>
      <c r="K199">
        <v>0</v>
      </c>
      <c r="L199">
        <v>0</v>
      </c>
      <c r="M199">
        <v>0</v>
      </c>
      <c r="N199">
        <v>0</v>
      </c>
      <c r="O199">
        <v>0</v>
      </c>
      <c r="P199">
        <v>0</v>
      </c>
      <c r="Q199">
        <v>0</v>
      </c>
      <c r="R199">
        <v>0</v>
      </c>
      <c r="S199">
        <v>0</v>
      </c>
      <c r="T199">
        <v>0</v>
      </c>
      <c r="U199">
        <v>1</v>
      </c>
      <c r="X199" t="str">
        <f t="shared" si="18"/>
        <v>01UO02</v>
      </c>
      <c r="Y199">
        <f t="shared" si="19"/>
        <v>2</v>
      </c>
      <c r="Z199" t="s">
        <v>412</v>
      </c>
      <c r="AA199" t="s">
        <v>539</v>
      </c>
      <c r="AB199">
        <v>1</v>
      </c>
      <c r="AC199">
        <v>0</v>
      </c>
      <c r="AD199">
        <v>0</v>
      </c>
      <c r="AE199">
        <v>1</v>
      </c>
      <c r="AF199">
        <v>2</v>
      </c>
      <c r="AG199">
        <v>0</v>
      </c>
      <c r="AH199">
        <v>0</v>
      </c>
      <c r="AI199">
        <v>2</v>
      </c>
      <c r="AJ199">
        <f t="shared" si="15"/>
        <v>0</v>
      </c>
    </row>
    <row r="200" spans="1:36" x14ac:dyDescent="0.2">
      <c r="A200" t="str">
        <f t="shared" si="16"/>
        <v>02YN03</v>
      </c>
      <c r="B200">
        <f t="shared" si="17"/>
        <v>3</v>
      </c>
      <c r="C200" t="s">
        <v>156</v>
      </c>
      <c r="D200" t="s">
        <v>192</v>
      </c>
      <c r="E200">
        <v>4</v>
      </c>
      <c r="F200">
        <v>0</v>
      </c>
      <c r="G200">
        <v>0</v>
      </c>
      <c r="H200">
        <v>4</v>
      </c>
      <c r="I200">
        <v>1</v>
      </c>
      <c r="J200">
        <v>0</v>
      </c>
      <c r="K200">
        <v>0</v>
      </c>
      <c r="L200">
        <v>1</v>
      </c>
      <c r="M200">
        <v>4</v>
      </c>
      <c r="N200">
        <v>0</v>
      </c>
      <c r="O200">
        <v>0</v>
      </c>
      <c r="P200">
        <v>4</v>
      </c>
      <c r="Q200">
        <v>2</v>
      </c>
      <c r="R200">
        <v>0</v>
      </c>
      <c r="S200">
        <v>0</v>
      </c>
      <c r="T200">
        <v>2</v>
      </c>
      <c r="U200">
        <v>1</v>
      </c>
      <c r="X200" t="str">
        <f t="shared" si="18"/>
        <v>01UO03</v>
      </c>
      <c r="Y200">
        <f t="shared" si="19"/>
        <v>3</v>
      </c>
      <c r="Z200" t="s">
        <v>412</v>
      </c>
      <c r="AA200" t="s">
        <v>540</v>
      </c>
      <c r="AB200">
        <v>2</v>
      </c>
      <c r="AC200">
        <v>0</v>
      </c>
      <c r="AD200">
        <v>0</v>
      </c>
      <c r="AE200">
        <v>2</v>
      </c>
      <c r="AF200">
        <v>2</v>
      </c>
      <c r="AG200">
        <v>0</v>
      </c>
      <c r="AH200">
        <v>0</v>
      </c>
      <c r="AI200">
        <v>2</v>
      </c>
      <c r="AJ200">
        <f t="shared" si="15"/>
        <v>0</v>
      </c>
    </row>
    <row r="201" spans="1:36" x14ac:dyDescent="0.2">
      <c r="A201" t="str">
        <f t="shared" si="16"/>
        <v>02YN04</v>
      </c>
      <c r="B201">
        <f t="shared" si="17"/>
        <v>4</v>
      </c>
      <c r="C201" t="s">
        <v>156</v>
      </c>
      <c r="D201" t="s">
        <v>208</v>
      </c>
      <c r="E201">
        <v>0</v>
      </c>
      <c r="F201">
        <v>0</v>
      </c>
      <c r="G201">
        <v>0</v>
      </c>
      <c r="H201">
        <v>0</v>
      </c>
      <c r="I201">
        <v>0</v>
      </c>
      <c r="J201">
        <v>0</v>
      </c>
      <c r="K201">
        <v>0</v>
      </c>
      <c r="L201">
        <v>0</v>
      </c>
      <c r="M201">
        <v>0</v>
      </c>
      <c r="N201">
        <v>0</v>
      </c>
      <c r="O201">
        <v>0</v>
      </c>
      <c r="P201">
        <v>0</v>
      </c>
      <c r="Q201">
        <v>1</v>
      </c>
      <c r="R201">
        <v>0</v>
      </c>
      <c r="S201">
        <v>0</v>
      </c>
      <c r="T201">
        <v>1</v>
      </c>
      <c r="U201">
        <v>0</v>
      </c>
      <c r="X201" t="str">
        <f t="shared" si="18"/>
        <v>01UO04</v>
      </c>
      <c r="Y201">
        <f t="shared" si="19"/>
        <v>4</v>
      </c>
      <c r="Z201" t="s">
        <v>412</v>
      </c>
      <c r="AA201" t="s">
        <v>542</v>
      </c>
      <c r="AB201">
        <v>7</v>
      </c>
      <c r="AC201">
        <v>0</v>
      </c>
      <c r="AD201">
        <v>0</v>
      </c>
      <c r="AE201">
        <v>7</v>
      </c>
      <c r="AF201">
        <v>6</v>
      </c>
      <c r="AG201">
        <v>0</v>
      </c>
      <c r="AH201">
        <v>0</v>
      </c>
      <c r="AI201">
        <v>6</v>
      </c>
      <c r="AJ201">
        <f t="shared" si="15"/>
        <v>1</v>
      </c>
    </row>
    <row r="202" spans="1:36" x14ac:dyDescent="0.2">
      <c r="A202" t="str">
        <f t="shared" si="16"/>
        <v>02YN05</v>
      </c>
      <c r="B202">
        <f t="shared" si="17"/>
        <v>5</v>
      </c>
      <c r="C202" t="s">
        <v>156</v>
      </c>
      <c r="D202" t="s">
        <v>221</v>
      </c>
      <c r="E202">
        <v>1</v>
      </c>
      <c r="F202">
        <v>0</v>
      </c>
      <c r="G202">
        <v>0</v>
      </c>
      <c r="H202">
        <v>1</v>
      </c>
      <c r="I202">
        <v>0</v>
      </c>
      <c r="J202">
        <v>0</v>
      </c>
      <c r="K202">
        <v>0</v>
      </c>
      <c r="L202">
        <v>0</v>
      </c>
      <c r="M202">
        <v>2</v>
      </c>
      <c r="N202">
        <v>0</v>
      </c>
      <c r="O202">
        <v>0</v>
      </c>
      <c r="P202">
        <v>2</v>
      </c>
      <c r="Q202">
        <v>1</v>
      </c>
      <c r="R202">
        <v>0</v>
      </c>
      <c r="S202">
        <v>0</v>
      </c>
      <c r="T202">
        <v>1</v>
      </c>
      <c r="U202">
        <v>1</v>
      </c>
      <c r="X202" t="str">
        <f t="shared" si="18"/>
        <v>01UQ01</v>
      </c>
      <c r="Y202">
        <f t="shared" si="19"/>
        <v>1</v>
      </c>
      <c r="Z202" t="s">
        <v>408</v>
      </c>
      <c r="AA202" t="s">
        <v>480</v>
      </c>
      <c r="AB202">
        <v>2</v>
      </c>
      <c r="AC202">
        <v>0</v>
      </c>
      <c r="AD202">
        <v>0</v>
      </c>
      <c r="AE202">
        <v>2</v>
      </c>
      <c r="AF202">
        <v>1</v>
      </c>
      <c r="AG202">
        <v>0</v>
      </c>
      <c r="AH202">
        <v>0</v>
      </c>
      <c r="AI202">
        <v>1</v>
      </c>
      <c r="AJ202">
        <f t="shared" si="15"/>
        <v>1</v>
      </c>
    </row>
    <row r="203" spans="1:36" x14ac:dyDescent="0.2">
      <c r="A203" t="str">
        <f t="shared" si="16"/>
        <v>02YP01</v>
      </c>
      <c r="B203">
        <f t="shared" si="17"/>
        <v>1</v>
      </c>
      <c r="C203" t="s">
        <v>256</v>
      </c>
      <c r="D203" t="s">
        <v>253</v>
      </c>
      <c r="E203">
        <v>0</v>
      </c>
      <c r="F203">
        <v>1</v>
      </c>
      <c r="G203">
        <v>0</v>
      </c>
      <c r="H203">
        <v>1</v>
      </c>
      <c r="I203">
        <v>0</v>
      </c>
      <c r="J203">
        <v>0</v>
      </c>
      <c r="K203">
        <v>0</v>
      </c>
      <c r="L203">
        <v>0</v>
      </c>
      <c r="M203">
        <v>0</v>
      </c>
      <c r="N203">
        <v>0</v>
      </c>
      <c r="O203">
        <v>0</v>
      </c>
      <c r="P203">
        <v>0</v>
      </c>
      <c r="Q203">
        <v>0</v>
      </c>
      <c r="R203">
        <v>0</v>
      </c>
      <c r="S203">
        <v>0</v>
      </c>
      <c r="T203">
        <v>0</v>
      </c>
      <c r="U203">
        <v>1</v>
      </c>
      <c r="X203" t="str">
        <f t="shared" si="18"/>
        <v>01UQ02</v>
      </c>
      <c r="Y203">
        <f t="shared" si="19"/>
        <v>2</v>
      </c>
      <c r="Z203" t="s">
        <v>408</v>
      </c>
      <c r="AA203" t="s">
        <v>533</v>
      </c>
      <c r="AB203">
        <v>1</v>
      </c>
      <c r="AC203">
        <v>0</v>
      </c>
      <c r="AD203">
        <v>0</v>
      </c>
      <c r="AE203">
        <v>1</v>
      </c>
      <c r="AF203">
        <v>0</v>
      </c>
      <c r="AG203">
        <v>0</v>
      </c>
      <c r="AH203">
        <v>0</v>
      </c>
      <c r="AI203">
        <v>0</v>
      </c>
      <c r="AJ203">
        <f t="shared" si="15"/>
        <v>1</v>
      </c>
    </row>
    <row r="204" spans="1:36" x14ac:dyDescent="0.2">
      <c r="A204" t="str">
        <f t="shared" si="16"/>
        <v>02YP02</v>
      </c>
      <c r="B204">
        <f t="shared" si="17"/>
        <v>2</v>
      </c>
      <c r="C204" t="s">
        <v>256</v>
      </c>
      <c r="D204" t="s">
        <v>300</v>
      </c>
      <c r="E204">
        <v>0</v>
      </c>
      <c r="F204">
        <v>2</v>
      </c>
      <c r="G204">
        <v>0</v>
      </c>
      <c r="H204">
        <v>2</v>
      </c>
      <c r="I204">
        <v>0</v>
      </c>
      <c r="J204">
        <v>0</v>
      </c>
      <c r="K204">
        <v>0</v>
      </c>
      <c r="L204">
        <v>0</v>
      </c>
      <c r="M204">
        <v>0</v>
      </c>
      <c r="N204">
        <v>0</v>
      </c>
      <c r="O204">
        <v>0</v>
      </c>
      <c r="P204">
        <v>0</v>
      </c>
      <c r="Q204">
        <v>0</v>
      </c>
      <c r="R204">
        <v>0</v>
      </c>
      <c r="S204">
        <v>0</v>
      </c>
      <c r="T204">
        <v>0</v>
      </c>
      <c r="U204">
        <v>1</v>
      </c>
      <c r="X204" t="str">
        <f t="shared" si="18"/>
        <v>01UQ03</v>
      </c>
      <c r="Y204">
        <f t="shared" si="19"/>
        <v>3</v>
      </c>
      <c r="Z204" t="s">
        <v>408</v>
      </c>
      <c r="AA204" t="s">
        <v>535</v>
      </c>
      <c r="AB204">
        <v>15</v>
      </c>
      <c r="AC204">
        <v>0</v>
      </c>
      <c r="AD204">
        <v>0</v>
      </c>
      <c r="AE204">
        <v>15</v>
      </c>
      <c r="AF204">
        <v>3</v>
      </c>
      <c r="AG204">
        <v>0</v>
      </c>
      <c r="AH204">
        <v>0</v>
      </c>
      <c r="AI204">
        <v>3</v>
      </c>
      <c r="AJ204">
        <f t="shared" si="15"/>
        <v>1</v>
      </c>
    </row>
    <row r="205" spans="1:36" x14ac:dyDescent="0.2">
      <c r="A205" t="str">
        <f t="shared" si="16"/>
        <v>02YR01</v>
      </c>
      <c r="B205">
        <f t="shared" si="17"/>
        <v>1</v>
      </c>
      <c r="C205" t="s">
        <v>142</v>
      </c>
      <c r="D205" t="s">
        <v>141</v>
      </c>
      <c r="E205">
        <v>9</v>
      </c>
      <c r="F205">
        <v>0</v>
      </c>
      <c r="G205">
        <v>0</v>
      </c>
      <c r="H205">
        <v>9</v>
      </c>
      <c r="I205">
        <v>11</v>
      </c>
      <c r="J205">
        <v>0</v>
      </c>
      <c r="K205">
        <v>0</v>
      </c>
      <c r="L205">
        <v>11</v>
      </c>
      <c r="M205">
        <v>12</v>
      </c>
      <c r="N205">
        <v>0</v>
      </c>
      <c r="O205">
        <v>0</v>
      </c>
      <c r="P205">
        <v>12</v>
      </c>
      <c r="Q205">
        <v>8</v>
      </c>
      <c r="R205">
        <v>0</v>
      </c>
      <c r="S205">
        <v>0</v>
      </c>
      <c r="T205">
        <v>8</v>
      </c>
      <c r="U205">
        <v>1</v>
      </c>
      <c r="X205" t="str">
        <f t="shared" si="18"/>
        <v>01UQ04</v>
      </c>
      <c r="Y205">
        <f t="shared" si="19"/>
        <v>4</v>
      </c>
      <c r="Z205" t="s">
        <v>408</v>
      </c>
      <c r="AA205" t="s">
        <v>536</v>
      </c>
      <c r="AB205">
        <v>5</v>
      </c>
      <c r="AC205">
        <v>0</v>
      </c>
      <c r="AD205">
        <v>0</v>
      </c>
      <c r="AE205">
        <v>5</v>
      </c>
      <c r="AF205">
        <v>0</v>
      </c>
      <c r="AG205">
        <v>0</v>
      </c>
      <c r="AH205">
        <v>0</v>
      </c>
      <c r="AI205">
        <v>0</v>
      </c>
      <c r="AJ205">
        <f t="shared" si="15"/>
        <v>1</v>
      </c>
    </row>
    <row r="206" spans="1:36" x14ac:dyDescent="0.2">
      <c r="A206" t="str">
        <f t="shared" si="16"/>
        <v>02YR02</v>
      </c>
      <c r="B206">
        <f t="shared" si="17"/>
        <v>2</v>
      </c>
      <c r="C206" t="s">
        <v>142</v>
      </c>
      <c r="D206" t="s">
        <v>151</v>
      </c>
      <c r="E206">
        <v>0</v>
      </c>
      <c r="F206">
        <v>0</v>
      </c>
      <c r="G206">
        <v>0</v>
      </c>
      <c r="H206">
        <v>0</v>
      </c>
      <c r="I206">
        <v>0</v>
      </c>
      <c r="J206">
        <v>0</v>
      </c>
      <c r="K206">
        <v>0</v>
      </c>
      <c r="L206">
        <v>0</v>
      </c>
      <c r="M206">
        <v>1</v>
      </c>
      <c r="N206">
        <v>0</v>
      </c>
      <c r="O206">
        <v>0</v>
      </c>
      <c r="P206">
        <v>1</v>
      </c>
      <c r="Q206">
        <v>0</v>
      </c>
      <c r="R206">
        <v>0</v>
      </c>
      <c r="S206">
        <v>0</v>
      </c>
      <c r="T206">
        <v>0</v>
      </c>
      <c r="U206">
        <v>1</v>
      </c>
      <c r="X206" t="str">
        <f t="shared" si="18"/>
        <v>01UQ05</v>
      </c>
      <c r="Y206">
        <f t="shared" si="19"/>
        <v>5</v>
      </c>
      <c r="Z206" t="s">
        <v>408</v>
      </c>
      <c r="AA206" t="s">
        <v>538</v>
      </c>
      <c r="AB206">
        <v>1</v>
      </c>
      <c r="AC206">
        <v>0</v>
      </c>
      <c r="AD206">
        <v>0</v>
      </c>
      <c r="AE206">
        <v>1</v>
      </c>
      <c r="AF206">
        <v>0</v>
      </c>
      <c r="AG206">
        <v>0</v>
      </c>
      <c r="AH206">
        <v>0</v>
      </c>
      <c r="AI206">
        <v>0</v>
      </c>
      <c r="AJ206">
        <f t="shared" si="15"/>
        <v>1</v>
      </c>
    </row>
    <row r="207" spans="1:36" x14ac:dyDescent="0.2">
      <c r="A207" t="str">
        <f t="shared" si="16"/>
        <v>02YR03</v>
      </c>
      <c r="B207">
        <f t="shared" si="17"/>
        <v>3</v>
      </c>
      <c r="C207" t="s">
        <v>142</v>
      </c>
      <c r="D207" t="s">
        <v>165</v>
      </c>
      <c r="E207">
        <v>1</v>
      </c>
      <c r="F207">
        <v>0</v>
      </c>
      <c r="G207">
        <v>0</v>
      </c>
      <c r="H207">
        <v>1</v>
      </c>
      <c r="I207">
        <v>0</v>
      </c>
      <c r="J207">
        <v>0</v>
      </c>
      <c r="K207">
        <v>0</v>
      </c>
      <c r="L207">
        <v>0</v>
      </c>
      <c r="M207">
        <v>0</v>
      </c>
      <c r="N207">
        <v>0</v>
      </c>
      <c r="O207">
        <v>0</v>
      </c>
      <c r="P207">
        <v>0</v>
      </c>
      <c r="Q207">
        <v>0</v>
      </c>
      <c r="R207">
        <v>0</v>
      </c>
      <c r="S207">
        <v>0</v>
      </c>
      <c r="T207">
        <v>0</v>
      </c>
      <c r="U207">
        <v>1</v>
      </c>
      <c r="X207" t="str">
        <f t="shared" si="18"/>
        <v>01UQ06</v>
      </c>
      <c r="Y207">
        <f t="shared" si="19"/>
        <v>6</v>
      </c>
      <c r="Z207" t="s">
        <v>408</v>
      </c>
      <c r="AA207" t="s">
        <v>539</v>
      </c>
      <c r="AB207">
        <v>2</v>
      </c>
      <c r="AC207">
        <v>0</v>
      </c>
      <c r="AD207">
        <v>0</v>
      </c>
      <c r="AE207">
        <v>2</v>
      </c>
      <c r="AF207">
        <v>1</v>
      </c>
      <c r="AG207">
        <v>0</v>
      </c>
      <c r="AH207">
        <v>0</v>
      </c>
      <c r="AI207">
        <v>1</v>
      </c>
      <c r="AJ207">
        <f t="shared" si="15"/>
        <v>1</v>
      </c>
    </row>
    <row r="208" spans="1:36" x14ac:dyDescent="0.2">
      <c r="A208" t="str">
        <f t="shared" si="16"/>
        <v>02YR04</v>
      </c>
      <c r="B208">
        <f t="shared" si="17"/>
        <v>4</v>
      </c>
      <c r="C208" t="s">
        <v>142</v>
      </c>
      <c r="D208" t="s">
        <v>166</v>
      </c>
      <c r="E208">
        <v>0</v>
      </c>
      <c r="F208">
        <v>0</v>
      </c>
      <c r="G208">
        <v>0</v>
      </c>
      <c r="H208">
        <v>0</v>
      </c>
      <c r="I208">
        <v>1</v>
      </c>
      <c r="J208">
        <v>0</v>
      </c>
      <c r="K208">
        <v>0</v>
      </c>
      <c r="L208">
        <v>1</v>
      </c>
      <c r="M208">
        <v>0</v>
      </c>
      <c r="N208">
        <v>0</v>
      </c>
      <c r="O208">
        <v>0</v>
      </c>
      <c r="P208">
        <v>0</v>
      </c>
      <c r="Q208">
        <v>0</v>
      </c>
      <c r="R208">
        <v>0</v>
      </c>
      <c r="S208">
        <v>0</v>
      </c>
      <c r="T208">
        <v>0</v>
      </c>
      <c r="U208">
        <v>0</v>
      </c>
      <c r="X208" t="str">
        <f t="shared" si="18"/>
        <v>01UQ07</v>
      </c>
      <c r="Y208">
        <f t="shared" si="19"/>
        <v>7</v>
      </c>
      <c r="Z208" t="s">
        <v>408</v>
      </c>
      <c r="AA208" t="s">
        <v>542</v>
      </c>
      <c r="AB208">
        <v>2</v>
      </c>
      <c r="AC208">
        <v>0</v>
      </c>
      <c r="AD208">
        <v>0</v>
      </c>
      <c r="AE208">
        <v>2</v>
      </c>
      <c r="AF208">
        <v>0</v>
      </c>
      <c r="AG208">
        <v>0</v>
      </c>
      <c r="AH208">
        <v>0</v>
      </c>
      <c r="AI208">
        <v>0</v>
      </c>
      <c r="AJ208">
        <f t="shared" si="15"/>
        <v>1</v>
      </c>
    </row>
    <row r="209" spans="1:36" x14ac:dyDescent="0.2">
      <c r="A209" t="str">
        <f t="shared" si="16"/>
        <v>02YT01</v>
      </c>
      <c r="B209">
        <f t="shared" si="17"/>
        <v>1</v>
      </c>
      <c r="C209" t="s">
        <v>249</v>
      </c>
      <c r="D209" t="s">
        <v>246</v>
      </c>
      <c r="E209">
        <v>0</v>
      </c>
      <c r="F209">
        <v>3</v>
      </c>
      <c r="G209">
        <v>0</v>
      </c>
      <c r="H209">
        <v>3</v>
      </c>
      <c r="I209">
        <v>0</v>
      </c>
      <c r="J209">
        <v>0</v>
      </c>
      <c r="K209">
        <v>0</v>
      </c>
      <c r="L209">
        <v>0</v>
      </c>
      <c r="M209">
        <v>0</v>
      </c>
      <c r="N209">
        <v>2</v>
      </c>
      <c r="O209">
        <v>0</v>
      </c>
      <c r="P209">
        <v>2</v>
      </c>
      <c r="Q209">
        <v>0</v>
      </c>
      <c r="R209">
        <v>1</v>
      </c>
      <c r="S209">
        <v>0</v>
      </c>
      <c r="T209">
        <v>1</v>
      </c>
      <c r="U209">
        <v>1</v>
      </c>
      <c r="X209" t="str">
        <f t="shared" si="18"/>
        <v>01WX01</v>
      </c>
      <c r="Y209">
        <f t="shared" si="19"/>
        <v>1</v>
      </c>
      <c r="Z209" t="s">
        <v>181</v>
      </c>
      <c r="AA209" t="s">
        <v>493</v>
      </c>
      <c r="AB209">
        <v>1</v>
      </c>
      <c r="AC209">
        <v>0</v>
      </c>
      <c r="AD209">
        <v>0</v>
      </c>
      <c r="AE209">
        <v>1</v>
      </c>
      <c r="AF209">
        <v>0</v>
      </c>
      <c r="AG209">
        <v>0</v>
      </c>
      <c r="AH209">
        <v>0</v>
      </c>
      <c r="AI209">
        <v>0</v>
      </c>
      <c r="AJ209">
        <f t="shared" si="15"/>
        <v>1</v>
      </c>
    </row>
    <row r="210" spans="1:36" x14ac:dyDescent="0.2">
      <c r="A210" t="str">
        <f t="shared" si="16"/>
        <v>02YT02</v>
      </c>
      <c r="B210">
        <f t="shared" si="17"/>
        <v>2</v>
      </c>
      <c r="C210" t="s">
        <v>249</v>
      </c>
      <c r="D210" t="s">
        <v>253</v>
      </c>
      <c r="E210">
        <v>0</v>
      </c>
      <c r="F210">
        <v>0</v>
      </c>
      <c r="G210">
        <v>0</v>
      </c>
      <c r="H210">
        <v>0</v>
      </c>
      <c r="I210">
        <v>0</v>
      </c>
      <c r="J210">
        <v>0</v>
      </c>
      <c r="K210">
        <v>0</v>
      </c>
      <c r="L210">
        <v>0</v>
      </c>
      <c r="M210">
        <v>0</v>
      </c>
      <c r="N210">
        <v>1</v>
      </c>
      <c r="O210">
        <v>0</v>
      </c>
      <c r="P210">
        <v>1</v>
      </c>
      <c r="Q210">
        <v>0</v>
      </c>
      <c r="R210">
        <v>1</v>
      </c>
      <c r="S210">
        <v>0</v>
      </c>
      <c r="T210">
        <v>1</v>
      </c>
      <c r="U210">
        <v>0</v>
      </c>
      <c r="X210" t="str">
        <f t="shared" si="18"/>
        <v>01WX02</v>
      </c>
      <c r="Y210">
        <f t="shared" si="19"/>
        <v>2</v>
      </c>
      <c r="Z210" t="s">
        <v>181</v>
      </c>
      <c r="AA210" t="s">
        <v>496</v>
      </c>
      <c r="AB210">
        <v>0</v>
      </c>
      <c r="AC210">
        <v>0</v>
      </c>
      <c r="AD210">
        <v>0</v>
      </c>
      <c r="AE210">
        <v>0</v>
      </c>
      <c r="AF210">
        <v>1</v>
      </c>
      <c r="AG210">
        <v>0</v>
      </c>
      <c r="AH210">
        <v>2</v>
      </c>
      <c r="AI210">
        <v>3</v>
      </c>
      <c r="AJ210">
        <f t="shared" si="15"/>
        <v>0</v>
      </c>
    </row>
    <row r="211" spans="1:36" x14ac:dyDescent="0.2">
      <c r="A211" t="str">
        <f t="shared" si="16"/>
        <v>02YT03</v>
      </c>
      <c r="B211">
        <f t="shared" si="17"/>
        <v>3</v>
      </c>
      <c r="C211" t="s">
        <v>249</v>
      </c>
      <c r="D211" t="s">
        <v>259</v>
      </c>
      <c r="E211">
        <v>0</v>
      </c>
      <c r="F211">
        <v>0</v>
      </c>
      <c r="G211">
        <v>0</v>
      </c>
      <c r="H211">
        <v>0</v>
      </c>
      <c r="I211">
        <v>0</v>
      </c>
      <c r="J211">
        <v>0</v>
      </c>
      <c r="K211">
        <v>0</v>
      </c>
      <c r="L211">
        <v>0</v>
      </c>
      <c r="M211">
        <v>0</v>
      </c>
      <c r="N211">
        <v>1</v>
      </c>
      <c r="O211">
        <v>0</v>
      </c>
      <c r="P211">
        <v>1</v>
      </c>
      <c r="Q211">
        <v>0</v>
      </c>
      <c r="R211">
        <v>0</v>
      </c>
      <c r="S211">
        <v>0</v>
      </c>
      <c r="T211">
        <v>0</v>
      </c>
      <c r="U211">
        <v>1</v>
      </c>
      <c r="X211" t="str">
        <f t="shared" si="18"/>
        <v>01WX03</v>
      </c>
      <c r="Y211">
        <f t="shared" si="19"/>
        <v>3</v>
      </c>
      <c r="Z211" t="s">
        <v>181</v>
      </c>
      <c r="AA211" t="s">
        <v>498</v>
      </c>
      <c r="AB211">
        <v>0</v>
      </c>
      <c r="AC211">
        <v>0</v>
      </c>
      <c r="AD211">
        <v>0</v>
      </c>
      <c r="AE211">
        <v>0</v>
      </c>
      <c r="AF211">
        <v>1</v>
      </c>
      <c r="AG211">
        <v>0</v>
      </c>
      <c r="AH211">
        <v>0</v>
      </c>
      <c r="AI211">
        <v>1</v>
      </c>
      <c r="AJ211">
        <f t="shared" si="15"/>
        <v>0</v>
      </c>
    </row>
    <row r="212" spans="1:36" x14ac:dyDescent="0.2">
      <c r="A212" t="str">
        <f t="shared" si="16"/>
        <v>02YT04</v>
      </c>
      <c r="B212">
        <f t="shared" si="17"/>
        <v>4</v>
      </c>
      <c r="C212" t="s">
        <v>249</v>
      </c>
      <c r="D212" t="s">
        <v>262</v>
      </c>
      <c r="E212">
        <v>0</v>
      </c>
      <c r="F212">
        <v>2</v>
      </c>
      <c r="G212">
        <v>0</v>
      </c>
      <c r="H212">
        <v>2</v>
      </c>
      <c r="I212">
        <v>0</v>
      </c>
      <c r="J212">
        <v>1</v>
      </c>
      <c r="K212">
        <v>0</v>
      </c>
      <c r="L212">
        <v>1</v>
      </c>
      <c r="M212">
        <v>0</v>
      </c>
      <c r="N212">
        <v>0</v>
      </c>
      <c r="O212">
        <v>0</v>
      </c>
      <c r="P212">
        <v>0</v>
      </c>
      <c r="Q212">
        <v>0</v>
      </c>
      <c r="R212">
        <v>0</v>
      </c>
      <c r="S212">
        <v>0</v>
      </c>
      <c r="T212">
        <v>0</v>
      </c>
      <c r="U212">
        <v>1</v>
      </c>
      <c r="X212" t="str">
        <f t="shared" si="18"/>
        <v>01WX04</v>
      </c>
      <c r="Y212">
        <f t="shared" si="19"/>
        <v>4</v>
      </c>
      <c r="Z212" t="s">
        <v>181</v>
      </c>
      <c r="AA212" t="s">
        <v>502</v>
      </c>
      <c r="AB212">
        <v>0</v>
      </c>
      <c r="AC212">
        <v>0</v>
      </c>
      <c r="AD212">
        <v>0</v>
      </c>
      <c r="AE212">
        <v>0</v>
      </c>
      <c r="AF212">
        <v>1</v>
      </c>
      <c r="AG212">
        <v>0</v>
      </c>
      <c r="AH212">
        <v>0</v>
      </c>
      <c r="AI212">
        <v>1</v>
      </c>
      <c r="AJ212">
        <f t="shared" si="15"/>
        <v>0</v>
      </c>
    </row>
    <row r="213" spans="1:36" x14ac:dyDescent="0.2">
      <c r="A213" t="str">
        <f t="shared" si="16"/>
        <v>02YT05</v>
      </c>
      <c r="B213">
        <f t="shared" si="17"/>
        <v>5</v>
      </c>
      <c r="C213" t="s">
        <v>249</v>
      </c>
      <c r="D213" t="s">
        <v>266</v>
      </c>
      <c r="E213">
        <v>0</v>
      </c>
      <c r="F213">
        <v>0</v>
      </c>
      <c r="G213">
        <v>1</v>
      </c>
      <c r="H213">
        <v>1</v>
      </c>
      <c r="I213">
        <v>0</v>
      </c>
      <c r="J213">
        <v>0</v>
      </c>
      <c r="K213">
        <v>0</v>
      </c>
      <c r="L213">
        <v>0</v>
      </c>
      <c r="M213">
        <v>0</v>
      </c>
      <c r="N213">
        <v>0</v>
      </c>
      <c r="O213">
        <v>0</v>
      </c>
      <c r="P213">
        <v>0</v>
      </c>
      <c r="Q213">
        <v>0</v>
      </c>
      <c r="R213">
        <v>0</v>
      </c>
      <c r="S213">
        <v>0</v>
      </c>
      <c r="T213">
        <v>0</v>
      </c>
      <c r="U213">
        <v>1</v>
      </c>
      <c r="X213" t="str">
        <f t="shared" si="18"/>
        <v>02AC01</v>
      </c>
      <c r="Y213">
        <f t="shared" si="19"/>
        <v>1</v>
      </c>
      <c r="Z213" t="s">
        <v>255</v>
      </c>
      <c r="AA213" t="s">
        <v>483</v>
      </c>
      <c r="AB213">
        <v>0</v>
      </c>
      <c r="AC213">
        <v>0</v>
      </c>
      <c r="AD213">
        <v>0</v>
      </c>
      <c r="AE213">
        <v>0</v>
      </c>
      <c r="AF213">
        <v>0</v>
      </c>
      <c r="AG213">
        <v>0</v>
      </c>
      <c r="AH213">
        <v>1</v>
      </c>
      <c r="AI213">
        <v>1</v>
      </c>
      <c r="AJ213">
        <f t="shared" si="15"/>
        <v>0</v>
      </c>
    </row>
    <row r="214" spans="1:36" x14ac:dyDescent="0.2">
      <c r="A214" t="str">
        <f t="shared" si="16"/>
        <v>02ZX01</v>
      </c>
      <c r="B214">
        <f t="shared" si="17"/>
        <v>1</v>
      </c>
      <c r="C214" t="s">
        <v>379</v>
      </c>
      <c r="D214" t="s">
        <v>377</v>
      </c>
      <c r="E214">
        <v>0</v>
      </c>
      <c r="F214">
        <v>1</v>
      </c>
      <c r="G214">
        <v>0</v>
      </c>
      <c r="H214">
        <v>1</v>
      </c>
      <c r="I214">
        <v>0</v>
      </c>
      <c r="J214">
        <v>0</v>
      </c>
      <c r="K214">
        <v>0</v>
      </c>
      <c r="L214">
        <v>0</v>
      </c>
      <c r="M214">
        <v>0</v>
      </c>
      <c r="N214">
        <v>0</v>
      </c>
      <c r="O214">
        <v>0</v>
      </c>
      <c r="P214">
        <v>0</v>
      </c>
      <c r="Q214">
        <v>0</v>
      </c>
      <c r="R214">
        <v>0</v>
      </c>
      <c r="S214">
        <v>0</v>
      </c>
      <c r="T214">
        <v>0</v>
      </c>
      <c r="U214">
        <v>1</v>
      </c>
      <c r="X214" t="str">
        <f t="shared" si="18"/>
        <v>02AC02</v>
      </c>
      <c r="Y214">
        <f t="shared" si="19"/>
        <v>2</v>
      </c>
      <c r="Z214" t="s">
        <v>255</v>
      </c>
      <c r="AA214" t="s">
        <v>489</v>
      </c>
      <c r="AB214">
        <v>0</v>
      </c>
      <c r="AC214">
        <v>0</v>
      </c>
      <c r="AD214">
        <v>0</v>
      </c>
      <c r="AE214">
        <v>0</v>
      </c>
      <c r="AF214">
        <v>1</v>
      </c>
      <c r="AG214">
        <v>0</v>
      </c>
      <c r="AH214">
        <v>3</v>
      </c>
      <c r="AI214">
        <v>4</v>
      </c>
      <c r="AJ214">
        <f t="shared" si="15"/>
        <v>0</v>
      </c>
    </row>
    <row r="215" spans="1:36" x14ac:dyDescent="0.2">
      <c r="A215" t="str">
        <f t="shared" si="16"/>
        <v>02ZX02</v>
      </c>
      <c r="B215">
        <f t="shared" si="17"/>
        <v>2</v>
      </c>
      <c r="C215" t="s">
        <v>379</v>
      </c>
      <c r="D215" t="s">
        <v>382</v>
      </c>
      <c r="E215">
        <v>0</v>
      </c>
      <c r="F215">
        <v>2</v>
      </c>
      <c r="G215">
        <v>2</v>
      </c>
      <c r="H215">
        <v>4</v>
      </c>
      <c r="I215">
        <v>0</v>
      </c>
      <c r="J215">
        <v>0</v>
      </c>
      <c r="K215">
        <v>0</v>
      </c>
      <c r="L215">
        <v>0</v>
      </c>
      <c r="M215">
        <v>0</v>
      </c>
      <c r="N215">
        <v>1</v>
      </c>
      <c r="O215">
        <v>0</v>
      </c>
      <c r="P215">
        <v>1</v>
      </c>
      <c r="Q215">
        <v>0</v>
      </c>
      <c r="R215">
        <v>0</v>
      </c>
      <c r="S215">
        <v>1</v>
      </c>
      <c r="T215">
        <v>1</v>
      </c>
      <c r="U215">
        <v>1</v>
      </c>
      <c r="X215" t="str">
        <f t="shared" si="18"/>
        <v>02AC03</v>
      </c>
      <c r="Y215">
        <f t="shared" si="19"/>
        <v>3</v>
      </c>
      <c r="Z215" t="s">
        <v>255</v>
      </c>
      <c r="AA215" t="s">
        <v>490</v>
      </c>
      <c r="AB215">
        <v>0</v>
      </c>
      <c r="AC215">
        <v>0</v>
      </c>
      <c r="AD215">
        <v>0</v>
      </c>
      <c r="AE215">
        <v>0</v>
      </c>
      <c r="AF215">
        <v>0</v>
      </c>
      <c r="AG215">
        <v>0</v>
      </c>
      <c r="AH215">
        <v>1</v>
      </c>
      <c r="AI215">
        <v>1</v>
      </c>
      <c r="AJ215">
        <f t="shared" si="15"/>
        <v>0</v>
      </c>
    </row>
    <row r="216" spans="1:36" x14ac:dyDescent="0.2">
      <c r="A216" t="str">
        <f t="shared" si="16"/>
        <v>02ZX03</v>
      </c>
      <c r="B216">
        <f t="shared" si="17"/>
        <v>3</v>
      </c>
      <c r="C216" t="s">
        <v>379</v>
      </c>
      <c r="D216" t="s">
        <v>384</v>
      </c>
      <c r="E216">
        <v>1</v>
      </c>
      <c r="F216">
        <v>0</v>
      </c>
      <c r="G216">
        <v>0</v>
      </c>
      <c r="H216">
        <v>1</v>
      </c>
      <c r="I216">
        <v>0</v>
      </c>
      <c r="J216">
        <v>0</v>
      </c>
      <c r="K216">
        <v>0</v>
      </c>
      <c r="L216">
        <v>0</v>
      </c>
      <c r="M216">
        <v>0</v>
      </c>
      <c r="N216">
        <v>0</v>
      </c>
      <c r="O216">
        <v>0</v>
      </c>
      <c r="P216">
        <v>0</v>
      </c>
      <c r="Q216">
        <v>0</v>
      </c>
      <c r="R216">
        <v>0</v>
      </c>
      <c r="S216">
        <v>0</v>
      </c>
      <c r="T216">
        <v>0</v>
      </c>
      <c r="U216">
        <v>1</v>
      </c>
      <c r="X216" t="str">
        <f t="shared" si="18"/>
        <v>02CK01</v>
      </c>
      <c r="Y216">
        <f t="shared" si="19"/>
        <v>1</v>
      </c>
      <c r="Z216" t="s">
        <v>365</v>
      </c>
      <c r="AA216" t="s">
        <v>511</v>
      </c>
      <c r="AB216">
        <v>0</v>
      </c>
      <c r="AC216">
        <v>0</v>
      </c>
      <c r="AD216">
        <v>0</v>
      </c>
      <c r="AE216">
        <v>0</v>
      </c>
      <c r="AF216">
        <v>1</v>
      </c>
      <c r="AG216">
        <v>0</v>
      </c>
      <c r="AH216">
        <v>0</v>
      </c>
      <c r="AI216">
        <v>1</v>
      </c>
      <c r="AJ216">
        <f t="shared" si="15"/>
        <v>0</v>
      </c>
    </row>
    <row r="217" spans="1:36" x14ac:dyDescent="0.2">
      <c r="A217" t="str">
        <f t="shared" si="16"/>
        <v>03HW01</v>
      </c>
      <c r="B217">
        <f t="shared" si="17"/>
        <v>1</v>
      </c>
      <c r="C217" t="s">
        <v>351</v>
      </c>
      <c r="D217" t="s">
        <v>348</v>
      </c>
      <c r="E217">
        <v>0</v>
      </c>
      <c r="F217">
        <v>0</v>
      </c>
      <c r="G217">
        <v>0</v>
      </c>
      <c r="H217">
        <v>0</v>
      </c>
      <c r="I217">
        <v>0</v>
      </c>
      <c r="J217">
        <v>0</v>
      </c>
      <c r="K217">
        <v>1</v>
      </c>
      <c r="L217">
        <v>1</v>
      </c>
      <c r="M217">
        <v>0</v>
      </c>
      <c r="N217">
        <v>0</v>
      </c>
      <c r="O217">
        <v>0</v>
      </c>
      <c r="P217">
        <v>0</v>
      </c>
      <c r="Q217">
        <v>0</v>
      </c>
      <c r="R217">
        <v>0</v>
      </c>
      <c r="S217">
        <v>1</v>
      </c>
      <c r="T217">
        <v>1</v>
      </c>
      <c r="U217">
        <v>0</v>
      </c>
      <c r="X217" t="str">
        <f t="shared" si="18"/>
        <v>02CK02</v>
      </c>
      <c r="Y217">
        <f t="shared" si="19"/>
        <v>2</v>
      </c>
      <c r="Z217" t="s">
        <v>365</v>
      </c>
      <c r="AA217" t="s">
        <v>523</v>
      </c>
      <c r="AB217">
        <v>0</v>
      </c>
      <c r="AC217">
        <v>0</v>
      </c>
      <c r="AD217">
        <v>0</v>
      </c>
      <c r="AE217">
        <v>0</v>
      </c>
      <c r="AF217">
        <v>1</v>
      </c>
      <c r="AG217">
        <v>2</v>
      </c>
      <c r="AH217">
        <v>3</v>
      </c>
      <c r="AI217">
        <v>6</v>
      </c>
      <c r="AJ217">
        <f t="shared" si="15"/>
        <v>0</v>
      </c>
    </row>
    <row r="218" spans="1:36" x14ac:dyDescent="0.2">
      <c r="A218" t="str">
        <f t="shared" si="16"/>
        <v>03IJ01</v>
      </c>
      <c r="B218">
        <f t="shared" si="17"/>
        <v>1</v>
      </c>
      <c r="C218" t="s">
        <v>230</v>
      </c>
      <c r="D218" t="s">
        <v>226</v>
      </c>
      <c r="E218">
        <v>0</v>
      </c>
      <c r="F218">
        <v>0</v>
      </c>
      <c r="G218">
        <v>0</v>
      </c>
      <c r="H218">
        <v>0</v>
      </c>
      <c r="I218">
        <v>0</v>
      </c>
      <c r="J218">
        <v>0</v>
      </c>
      <c r="K218">
        <v>0</v>
      </c>
      <c r="L218">
        <v>0</v>
      </c>
      <c r="M218">
        <v>1</v>
      </c>
      <c r="N218">
        <v>0</v>
      </c>
      <c r="O218">
        <v>0</v>
      </c>
      <c r="P218">
        <v>1</v>
      </c>
      <c r="Q218">
        <v>0</v>
      </c>
      <c r="R218">
        <v>0</v>
      </c>
      <c r="S218">
        <v>0</v>
      </c>
      <c r="T218">
        <v>0</v>
      </c>
      <c r="U218">
        <v>1</v>
      </c>
      <c r="X218" t="str">
        <f t="shared" si="18"/>
        <v>02CK03</v>
      </c>
      <c r="Y218">
        <f t="shared" si="19"/>
        <v>3</v>
      </c>
      <c r="Z218" t="s">
        <v>365</v>
      </c>
      <c r="AA218" t="s">
        <v>524</v>
      </c>
      <c r="AB218">
        <v>0</v>
      </c>
      <c r="AC218">
        <v>0</v>
      </c>
      <c r="AD218">
        <v>0</v>
      </c>
      <c r="AE218">
        <v>0</v>
      </c>
      <c r="AF218">
        <v>0</v>
      </c>
      <c r="AG218">
        <v>0</v>
      </c>
      <c r="AH218">
        <v>3</v>
      </c>
      <c r="AI218">
        <v>3</v>
      </c>
      <c r="AJ218">
        <f t="shared" si="15"/>
        <v>0</v>
      </c>
    </row>
    <row r="219" spans="1:36" x14ac:dyDescent="0.2">
      <c r="A219" t="str">
        <f t="shared" si="16"/>
        <v>03IJ02</v>
      </c>
      <c r="B219">
        <f t="shared" si="17"/>
        <v>2</v>
      </c>
      <c r="C219" t="s">
        <v>230</v>
      </c>
      <c r="D219" t="s">
        <v>324</v>
      </c>
      <c r="E219">
        <v>0</v>
      </c>
      <c r="F219">
        <v>0</v>
      </c>
      <c r="G219">
        <v>0</v>
      </c>
      <c r="H219">
        <v>0</v>
      </c>
      <c r="I219">
        <v>0</v>
      </c>
      <c r="J219">
        <v>0</v>
      </c>
      <c r="K219">
        <v>0</v>
      </c>
      <c r="L219">
        <v>0</v>
      </c>
      <c r="M219">
        <v>1</v>
      </c>
      <c r="N219">
        <v>0</v>
      </c>
      <c r="O219">
        <v>0</v>
      </c>
      <c r="P219">
        <v>1</v>
      </c>
      <c r="Q219">
        <v>0</v>
      </c>
      <c r="R219">
        <v>0</v>
      </c>
      <c r="S219">
        <v>0</v>
      </c>
      <c r="T219">
        <v>0</v>
      </c>
      <c r="U219">
        <v>1</v>
      </c>
      <c r="X219" t="str">
        <f t="shared" si="18"/>
        <v>02CP01</v>
      </c>
      <c r="Y219">
        <f t="shared" si="19"/>
        <v>1</v>
      </c>
      <c r="Z219" t="s">
        <v>193</v>
      </c>
      <c r="AA219" t="s">
        <v>483</v>
      </c>
      <c r="AB219">
        <v>0</v>
      </c>
      <c r="AC219">
        <v>0</v>
      </c>
      <c r="AD219">
        <v>0</v>
      </c>
      <c r="AE219">
        <v>0</v>
      </c>
      <c r="AF219">
        <v>2</v>
      </c>
      <c r="AG219">
        <v>0</v>
      </c>
      <c r="AH219">
        <v>1</v>
      </c>
      <c r="AI219">
        <v>3</v>
      </c>
      <c r="AJ219">
        <f t="shared" si="15"/>
        <v>0</v>
      </c>
    </row>
    <row r="220" spans="1:36" x14ac:dyDescent="0.2">
      <c r="A220" t="str">
        <f t="shared" si="16"/>
        <v>03IJ03</v>
      </c>
      <c r="B220">
        <f t="shared" si="17"/>
        <v>3</v>
      </c>
      <c r="C220" t="s">
        <v>230</v>
      </c>
      <c r="D220" t="s">
        <v>382</v>
      </c>
      <c r="E220">
        <v>0</v>
      </c>
      <c r="F220">
        <v>0</v>
      </c>
      <c r="G220">
        <v>0</v>
      </c>
      <c r="H220">
        <v>0</v>
      </c>
      <c r="I220">
        <v>0</v>
      </c>
      <c r="J220">
        <v>0</v>
      </c>
      <c r="K220">
        <v>0</v>
      </c>
      <c r="L220">
        <v>0</v>
      </c>
      <c r="M220">
        <v>2</v>
      </c>
      <c r="N220">
        <v>0</v>
      </c>
      <c r="O220">
        <v>0</v>
      </c>
      <c r="P220">
        <v>2</v>
      </c>
      <c r="Q220">
        <v>0</v>
      </c>
      <c r="R220">
        <v>0</v>
      </c>
      <c r="S220">
        <v>0</v>
      </c>
      <c r="T220">
        <v>0</v>
      </c>
      <c r="U220">
        <v>1</v>
      </c>
      <c r="X220" t="str">
        <f t="shared" si="18"/>
        <v>02DE01</v>
      </c>
      <c r="Y220">
        <f t="shared" si="19"/>
        <v>1</v>
      </c>
      <c r="Z220" t="s">
        <v>349</v>
      </c>
      <c r="AA220" t="s">
        <v>512</v>
      </c>
      <c r="AB220">
        <v>0</v>
      </c>
      <c r="AC220">
        <v>0</v>
      </c>
      <c r="AD220">
        <v>0</v>
      </c>
      <c r="AE220">
        <v>0</v>
      </c>
      <c r="AF220">
        <v>5</v>
      </c>
      <c r="AG220">
        <v>0</v>
      </c>
      <c r="AH220">
        <v>2</v>
      </c>
      <c r="AI220">
        <v>7</v>
      </c>
      <c r="AJ220">
        <f t="shared" si="15"/>
        <v>0</v>
      </c>
    </row>
    <row r="221" spans="1:36" x14ac:dyDescent="0.2">
      <c r="A221" t="str">
        <f t="shared" si="16"/>
        <v>03ND01</v>
      </c>
      <c r="B221">
        <f t="shared" si="17"/>
        <v>1</v>
      </c>
      <c r="C221" t="s">
        <v>250</v>
      </c>
      <c r="D221" t="s">
        <v>246</v>
      </c>
      <c r="E221">
        <v>3</v>
      </c>
      <c r="F221">
        <v>0</v>
      </c>
      <c r="G221">
        <v>0</v>
      </c>
      <c r="H221">
        <v>3</v>
      </c>
      <c r="I221">
        <v>0</v>
      </c>
      <c r="J221">
        <v>0</v>
      </c>
      <c r="K221">
        <v>0</v>
      </c>
      <c r="L221">
        <v>0</v>
      </c>
      <c r="M221">
        <v>1</v>
      </c>
      <c r="N221">
        <v>0</v>
      </c>
      <c r="O221">
        <v>0</v>
      </c>
      <c r="P221">
        <v>1</v>
      </c>
      <c r="Q221">
        <v>0</v>
      </c>
      <c r="R221">
        <v>0</v>
      </c>
      <c r="S221">
        <v>0</v>
      </c>
      <c r="T221">
        <v>0</v>
      </c>
      <c r="U221">
        <v>1</v>
      </c>
      <c r="X221" t="str">
        <f t="shared" si="18"/>
        <v>02EJ01</v>
      </c>
      <c r="Y221">
        <f t="shared" si="19"/>
        <v>1</v>
      </c>
      <c r="Z221" t="s">
        <v>277</v>
      </c>
      <c r="AA221" t="s">
        <v>508</v>
      </c>
      <c r="AB221">
        <v>0</v>
      </c>
      <c r="AC221">
        <v>0</v>
      </c>
      <c r="AD221">
        <v>0</v>
      </c>
      <c r="AE221">
        <v>0</v>
      </c>
      <c r="AF221">
        <v>1</v>
      </c>
      <c r="AG221">
        <v>0</v>
      </c>
      <c r="AH221">
        <v>0</v>
      </c>
      <c r="AI221">
        <v>1</v>
      </c>
      <c r="AJ221">
        <f t="shared" si="15"/>
        <v>0</v>
      </c>
    </row>
    <row r="222" spans="1:36" x14ac:dyDescent="0.2">
      <c r="A222" t="str">
        <f t="shared" si="16"/>
        <v>03ND02</v>
      </c>
      <c r="B222">
        <f t="shared" si="17"/>
        <v>2</v>
      </c>
      <c r="C222" t="s">
        <v>250</v>
      </c>
      <c r="D222" t="s">
        <v>253</v>
      </c>
      <c r="E222">
        <v>2</v>
      </c>
      <c r="F222">
        <v>0</v>
      </c>
      <c r="G222">
        <v>0</v>
      </c>
      <c r="H222">
        <v>2</v>
      </c>
      <c r="I222">
        <v>0</v>
      </c>
      <c r="J222">
        <v>0</v>
      </c>
      <c r="K222">
        <v>0</v>
      </c>
      <c r="L222">
        <v>0</v>
      </c>
      <c r="M222">
        <v>0</v>
      </c>
      <c r="N222">
        <v>0</v>
      </c>
      <c r="O222">
        <v>0</v>
      </c>
      <c r="P222">
        <v>0</v>
      </c>
      <c r="Q222">
        <v>0</v>
      </c>
      <c r="R222">
        <v>0</v>
      </c>
      <c r="S222">
        <v>0</v>
      </c>
      <c r="T222">
        <v>0</v>
      </c>
      <c r="U222">
        <v>1</v>
      </c>
      <c r="X222" t="str">
        <f t="shared" si="18"/>
        <v>02EJ02</v>
      </c>
      <c r="Y222">
        <f t="shared" si="19"/>
        <v>2</v>
      </c>
      <c r="Z222" t="s">
        <v>277</v>
      </c>
      <c r="AA222" t="s">
        <v>512</v>
      </c>
      <c r="AB222">
        <v>4</v>
      </c>
      <c r="AC222">
        <v>0</v>
      </c>
      <c r="AD222">
        <v>0</v>
      </c>
      <c r="AE222">
        <v>4</v>
      </c>
      <c r="AF222">
        <v>2</v>
      </c>
      <c r="AG222">
        <v>0</v>
      </c>
      <c r="AH222">
        <v>0</v>
      </c>
      <c r="AI222">
        <v>2</v>
      </c>
      <c r="AJ222">
        <f t="shared" si="15"/>
        <v>1</v>
      </c>
    </row>
    <row r="223" spans="1:36" x14ac:dyDescent="0.2">
      <c r="A223" t="str">
        <f t="shared" si="16"/>
        <v>03ND03</v>
      </c>
      <c r="B223">
        <f t="shared" si="17"/>
        <v>3</v>
      </c>
      <c r="C223" t="s">
        <v>250</v>
      </c>
      <c r="D223" t="s">
        <v>259</v>
      </c>
      <c r="E223">
        <v>1</v>
      </c>
      <c r="F223">
        <v>0</v>
      </c>
      <c r="G223">
        <v>0</v>
      </c>
      <c r="H223">
        <v>1</v>
      </c>
      <c r="I223">
        <v>0</v>
      </c>
      <c r="J223">
        <v>0</v>
      </c>
      <c r="K223">
        <v>0</v>
      </c>
      <c r="L223">
        <v>0</v>
      </c>
      <c r="M223">
        <v>0</v>
      </c>
      <c r="N223">
        <v>0</v>
      </c>
      <c r="O223">
        <v>0</v>
      </c>
      <c r="P223">
        <v>0</v>
      </c>
      <c r="Q223">
        <v>0</v>
      </c>
      <c r="R223">
        <v>0</v>
      </c>
      <c r="S223">
        <v>0</v>
      </c>
      <c r="T223">
        <v>0</v>
      </c>
      <c r="U223">
        <v>1</v>
      </c>
      <c r="X223" t="str">
        <f t="shared" si="18"/>
        <v>02EJ03</v>
      </c>
      <c r="Y223">
        <f t="shared" si="19"/>
        <v>3</v>
      </c>
      <c r="Z223" t="s">
        <v>277</v>
      </c>
      <c r="AA223" t="s">
        <v>513</v>
      </c>
      <c r="AB223">
        <v>1</v>
      </c>
      <c r="AC223">
        <v>0</v>
      </c>
      <c r="AD223">
        <v>0</v>
      </c>
      <c r="AE223">
        <v>1</v>
      </c>
      <c r="AF223">
        <v>2</v>
      </c>
      <c r="AG223">
        <v>0</v>
      </c>
      <c r="AH223">
        <v>0</v>
      </c>
      <c r="AI223">
        <v>2</v>
      </c>
      <c r="AJ223">
        <f t="shared" si="15"/>
        <v>0</v>
      </c>
    </row>
    <row r="224" spans="1:36" x14ac:dyDescent="0.2">
      <c r="A224" t="str">
        <f t="shared" si="16"/>
        <v>03PB01</v>
      </c>
      <c r="B224">
        <f t="shared" si="17"/>
        <v>1</v>
      </c>
      <c r="C224" t="s">
        <v>157</v>
      </c>
      <c r="D224" t="s">
        <v>151</v>
      </c>
      <c r="E224">
        <v>1</v>
      </c>
      <c r="F224">
        <v>0</v>
      </c>
      <c r="G224">
        <v>0</v>
      </c>
      <c r="H224">
        <v>1</v>
      </c>
      <c r="I224">
        <v>0</v>
      </c>
      <c r="J224">
        <v>0</v>
      </c>
      <c r="K224">
        <v>0</v>
      </c>
      <c r="L224">
        <v>0</v>
      </c>
      <c r="M224">
        <v>0</v>
      </c>
      <c r="N224">
        <v>0</v>
      </c>
      <c r="O224">
        <v>0</v>
      </c>
      <c r="P224">
        <v>0</v>
      </c>
      <c r="Q224">
        <v>0</v>
      </c>
      <c r="R224">
        <v>0</v>
      </c>
      <c r="S224">
        <v>1</v>
      </c>
      <c r="T224">
        <v>1</v>
      </c>
      <c r="U224">
        <v>0</v>
      </c>
      <c r="X224" t="str">
        <f t="shared" si="18"/>
        <v>02EJ04</v>
      </c>
      <c r="Y224">
        <f t="shared" si="19"/>
        <v>4</v>
      </c>
      <c r="Z224" t="s">
        <v>277</v>
      </c>
      <c r="AA224" t="s">
        <v>515</v>
      </c>
      <c r="AB224">
        <v>0</v>
      </c>
      <c r="AC224">
        <v>0</v>
      </c>
      <c r="AD224">
        <v>0</v>
      </c>
      <c r="AE224">
        <v>0</v>
      </c>
      <c r="AF224">
        <v>1</v>
      </c>
      <c r="AG224">
        <v>0</v>
      </c>
      <c r="AH224">
        <v>0</v>
      </c>
      <c r="AI224">
        <v>1</v>
      </c>
      <c r="AJ224">
        <f t="shared" si="15"/>
        <v>0</v>
      </c>
    </row>
    <row r="225" spans="1:36" x14ac:dyDescent="0.2">
      <c r="A225" t="str">
        <f t="shared" si="16"/>
        <v>03XK01</v>
      </c>
      <c r="B225">
        <f t="shared" si="17"/>
        <v>1</v>
      </c>
      <c r="C225" t="s">
        <v>383</v>
      </c>
      <c r="D225" t="s">
        <v>382</v>
      </c>
      <c r="E225">
        <v>0</v>
      </c>
      <c r="F225">
        <v>0</v>
      </c>
      <c r="G225">
        <v>0</v>
      </c>
      <c r="H225">
        <v>0</v>
      </c>
      <c r="I225">
        <v>0</v>
      </c>
      <c r="J225">
        <v>0</v>
      </c>
      <c r="K225">
        <v>0</v>
      </c>
      <c r="L225">
        <v>0</v>
      </c>
      <c r="M225">
        <v>1</v>
      </c>
      <c r="N225">
        <v>0</v>
      </c>
      <c r="O225">
        <v>0</v>
      </c>
      <c r="P225">
        <v>1</v>
      </c>
      <c r="Q225">
        <v>0</v>
      </c>
      <c r="R225">
        <v>0</v>
      </c>
      <c r="S225">
        <v>0</v>
      </c>
      <c r="T225">
        <v>0</v>
      </c>
      <c r="U225">
        <v>1</v>
      </c>
      <c r="X225" t="str">
        <f t="shared" si="18"/>
        <v>02EJ05</v>
      </c>
      <c r="Y225">
        <f t="shared" si="19"/>
        <v>5</v>
      </c>
      <c r="Z225" t="s">
        <v>277</v>
      </c>
      <c r="AA225" t="s">
        <v>516</v>
      </c>
      <c r="AB225">
        <v>1</v>
      </c>
      <c r="AC225">
        <v>0</v>
      </c>
      <c r="AD225">
        <v>0</v>
      </c>
      <c r="AE225">
        <v>1</v>
      </c>
      <c r="AF225">
        <v>0</v>
      </c>
      <c r="AG225">
        <v>0</v>
      </c>
      <c r="AH225">
        <v>0</v>
      </c>
      <c r="AI225">
        <v>0</v>
      </c>
      <c r="AJ225">
        <f t="shared" si="15"/>
        <v>1</v>
      </c>
    </row>
    <row r="226" spans="1:36" x14ac:dyDescent="0.2">
      <c r="A226" t="str">
        <f t="shared" si="16"/>
        <v>03XK02</v>
      </c>
      <c r="B226">
        <f t="shared" si="17"/>
        <v>2</v>
      </c>
      <c r="C226" t="s">
        <v>383</v>
      </c>
      <c r="D226" t="s">
        <v>384</v>
      </c>
      <c r="E226">
        <v>0</v>
      </c>
      <c r="F226">
        <v>0</v>
      </c>
      <c r="G226">
        <v>0</v>
      </c>
      <c r="H226">
        <v>0</v>
      </c>
      <c r="I226">
        <v>0</v>
      </c>
      <c r="J226">
        <v>0</v>
      </c>
      <c r="K226">
        <v>0</v>
      </c>
      <c r="L226">
        <v>0</v>
      </c>
      <c r="M226">
        <v>1</v>
      </c>
      <c r="N226">
        <v>0</v>
      </c>
      <c r="O226">
        <v>0</v>
      </c>
      <c r="P226">
        <v>1</v>
      </c>
      <c r="Q226">
        <v>2</v>
      </c>
      <c r="R226">
        <v>0</v>
      </c>
      <c r="S226">
        <v>0</v>
      </c>
      <c r="T226">
        <v>2</v>
      </c>
      <c r="U226">
        <v>0</v>
      </c>
      <c r="X226" t="str">
        <f t="shared" si="18"/>
        <v>02EJ06</v>
      </c>
      <c r="Y226">
        <f t="shared" si="19"/>
        <v>6</v>
      </c>
      <c r="Z226" t="s">
        <v>277</v>
      </c>
      <c r="AA226" t="s">
        <v>519</v>
      </c>
      <c r="AB226">
        <v>1</v>
      </c>
      <c r="AC226">
        <v>0</v>
      </c>
      <c r="AD226">
        <v>0</v>
      </c>
      <c r="AE226">
        <v>1</v>
      </c>
      <c r="AF226">
        <v>0</v>
      </c>
      <c r="AG226">
        <v>0</v>
      </c>
      <c r="AH226">
        <v>0</v>
      </c>
      <c r="AI226">
        <v>0</v>
      </c>
      <c r="AJ226">
        <f t="shared" si="15"/>
        <v>1</v>
      </c>
    </row>
    <row r="227" spans="1:36" x14ac:dyDescent="0.2">
      <c r="A227" t="str">
        <f t="shared" si="16"/>
        <v>04AD01</v>
      </c>
      <c r="B227">
        <f t="shared" si="17"/>
        <v>1</v>
      </c>
      <c r="C227" t="s">
        <v>326</v>
      </c>
      <c r="D227" t="s">
        <v>324</v>
      </c>
      <c r="E227">
        <v>9</v>
      </c>
      <c r="F227">
        <v>0</v>
      </c>
      <c r="G227">
        <v>0</v>
      </c>
      <c r="H227">
        <v>9</v>
      </c>
      <c r="I227">
        <v>0</v>
      </c>
      <c r="J227">
        <v>0</v>
      </c>
      <c r="K227">
        <v>0</v>
      </c>
      <c r="L227">
        <v>0</v>
      </c>
      <c r="M227">
        <v>4</v>
      </c>
      <c r="N227">
        <v>0</v>
      </c>
      <c r="O227">
        <v>0</v>
      </c>
      <c r="P227">
        <v>4</v>
      </c>
      <c r="Q227">
        <v>0</v>
      </c>
      <c r="R227">
        <v>0</v>
      </c>
      <c r="S227">
        <v>0</v>
      </c>
      <c r="T227">
        <v>0</v>
      </c>
      <c r="U227">
        <v>1</v>
      </c>
      <c r="X227" t="str">
        <f t="shared" si="18"/>
        <v>02EY01</v>
      </c>
      <c r="Y227">
        <f t="shared" si="19"/>
        <v>1</v>
      </c>
      <c r="Z227" t="s">
        <v>430</v>
      </c>
      <c r="AA227" t="s">
        <v>428</v>
      </c>
      <c r="AB227">
        <v>4</v>
      </c>
      <c r="AC227">
        <v>0</v>
      </c>
      <c r="AD227">
        <v>0</v>
      </c>
      <c r="AE227">
        <v>4</v>
      </c>
      <c r="AF227">
        <v>1</v>
      </c>
      <c r="AG227">
        <v>0</v>
      </c>
      <c r="AH227">
        <v>0</v>
      </c>
      <c r="AI227">
        <v>1</v>
      </c>
      <c r="AJ227">
        <f t="shared" si="15"/>
        <v>1</v>
      </c>
    </row>
    <row r="228" spans="1:36" x14ac:dyDescent="0.2">
      <c r="A228" t="str">
        <f t="shared" si="16"/>
        <v>04AD02</v>
      </c>
      <c r="B228">
        <f t="shared" si="17"/>
        <v>2</v>
      </c>
      <c r="C228" t="s">
        <v>326</v>
      </c>
      <c r="D228" t="s">
        <v>335</v>
      </c>
      <c r="E228">
        <v>0</v>
      </c>
      <c r="F228">
        <v>0</v>
      </c>
      <c r="G228">
        <v>0</v>
      </c>
      <c r="H228">
        <v>0</v>
      </c>
      <c r="I228">
        <v>0</v>
      </c>
      <c r="J228">
        <v>0</v>
      </c>
      <c r="K228">
        <v>0</v>
      </c>
      <c r="L228">
        <v>0</v>
      </c>
      <c r="M228">
        <v>0</v>
      </c>
      <c r="N228">
        <v>0</v>
      </c>
      <c r="O228">
        <v>0</v>
      </c>
      <c r="P228">
        <v>0</v>
      </c>
      <c r="Q228">
        <v>1</v>
      </c>
      <c r="R228">
        <v>0</v>
      </c>
      <c r="S228">
        <v>0</v>
      </c>
      <c r="T228">
        <v>1</v>
      </c>
      <c r="U228">
        <v>0</v>
      </c>
      <c r="X228" t="str">
        <f t="shared" si="18"/>
        <v>02EY02</v>
      </c>
      <c r="Y228">
        <f t="shared" si="19"/>
        <v>2</v>
      </c>
      <c r="Z228" t="s">
        <v>430</v>
      </c>
      <c r="AA228" t="s">
        <v>434</v>
      </c>
      <c r="AB228">
        <v>1</v>
      </c>
      <c r="AC228">
        <v>0</v>
      </c>
      <c r="AD228">
        <v>0</v>
      </c>
      <c r="AE228">
        <v>1</v>
      </c>
      <c r="AF228">
        <v>2</v>
      </c>
      <c r="AG228">
        <v>0</v>
      </c>
      <c r="AH228">
        <v>0</v>
      </c>
      <c r="AI228">
        <v>2</v>
      </c>
      <c r="AJ228">
        <f t="shared" si="15"/>
        <v>0</v>
      </c>
    </row>
    <row r="229" spans="1:36" x14ac:dyDescent="0.2">
      <c r="A229" t="str">
        <f t="shared" si="16"/>
        <v>04AK01</v>
      </c>
      <c r="B229">
        <f t="shared" si="17"/>
        <v>1</v>
      </c>
      <c r="C229" t="s">
        <v>133</v>
      </c>
      <c r="D229" t="s">
        <v>128</v>
      </c>
      <c r="E229">
        <v>0</v>
      </c>
      <c r="F229">
        <v>0</v>
      </c>
      <c r="G229">
        <v>0</v>
      </c>
      <c r="H229">
        <v>0</v>
      </c>
      <c r="I229">
        <v>0</v>
      </c>
      <c r="J229">
        <v>0</v>
      </c>
      <c r="K229">
        <v>0</v>
      </c>
      <c r="L229">
        <v>0</v>
      </c>
      <c r="M229">
        <v>1</v>
      </c>
      <c r="N229">
        <v>0</v>
      </c>
      <c r="O229">
        <v>0</v>
      </c>
      <c r="P229">
        <v>1</v>
      </c>
      <c r="Q229">
        <v>0</v>
      </c>
      <c r="R229">
        <v>0</v>
      </c>
      <c r="S229">
        <v>0</v>
      </c>
      <c r="T229">
        <v>0</v>
      </c>
      <c r="U229">
        <v>1</v>
      </c>
      <c r="X229" t="str">
        <f t="shared" si="18"/>
        <v>02EY03</v>
      </c>
      <c r="Y229">
        <f t="shared" si="19"/>
        <v>3</v>
      </c>
      <c r="Z229" t="s">
        <v>430</v>
      </c>
      <c r="AA229" t="s">
        <v>437</v>
      </c>
      <c r="AB229">
        <v>3</v>
      </c>
      <c r="AC229">
        <v>0</v>
      </c>
      <c r="AD229">
        <v>0</v>
      </c>
      <c r="AE229">
        <v>3</v>
      </c>
      <c r="AF229">
        <v>3</v>
      </c>
      <c r="AG229">
        <v>0</v>
      </c>
      <c r="AH229">
        <v>0</v>
      </c>
      <c r="AI229">
        <v>3</v>
      </c>
      <c r="AJ229">
        <f t="shared" si="15"/>
        <v>0</v>
      </c>
    </row>
    <row r="230" spans="1:36" x14ac:dyDescent="0.2">
      <c r="A230" t="str">
        <f t="shared" si="16"/>
        <v>04AK02</v>
      </c>
      <c r="B230">
        <f t="shared" si="17"/>
        <v>2</v>
      </c>
      <c r="C230" t="s">
        <v>133</v>
      </c>
      <c r="D230" t="s">
        <v>244</v>
      </c>
      <c r="E230">
        <v>7</v>
      </c>
      <c r="F230">
        <v>0</v>
      </c>
      <c r="G230">
        <v>0</v>
      </c>
      <c r="H230">
        <v>7</v>
      </c>
      <c r="I230">
        <v>0</v>
      </c>
      <c r="J230">
        <v>0</v>
      </c>
      <c r="K230">
        <v>0</v>
      </c>
      <c r="L230">
        <v>0</v>
      </c>
      <c r="M230">
        <v>0</v>
      </c>
      <c r="N230">
        <v>0</v>
      </c>
      <c r="O230">
        <v>0</v>
      </c>
      <c r="P230">
        <v>0</v>
      </c>
      <c r="Q230">
        <v>1</v>
      </c>
      <c r="R230">
        <v>0</v>
      </c>
      <c r="S230">
        <v>0</v>
      </c>
      <c r="T230">
        <v>1</v>
      </c>
      <c r="U230">
        <v>1</v>
      </c>
      <c r="X230" t="str">
        <f t="shared" si="18"/>
        <v>02EY04</v>
      </c>
      <c r="Y230">
        <f t="shared" si="19"/>
        <v>4</v>
      </c>
      <c r="Z230" t="s">
        <v>430</v>
      </c>
      <c r="AA230" t="s">
        <v>441</v>
      </c>
      <c r="AB230">
        <v>4</v>
      </c>
      <c r="AC230">
        <v>0</v>
      </c>
      <c r="AD230">
        <v>0</v>
      </c>
      <c r="AE230">
        <v>4</v>
      </c>
      <c r="AF230">
        <v>0</v>
      </c>
      <c r="AG230">
        <v>0</v>
      </c>
      <c r="AH230">
        <v>0</v>
      </c>
      <c r="AI230">
        <v>0</v>
      </c>
      <c r="AJ230">
        <f t="shared" si="15"/>
        <v>1</v>
      </c>
    </row>
    <row r="231" spans="1:36" x14ac:dyDescent="0.2">
      <c r="A231" t="str">
        <f t="shared" si="16"/>
        <v>04AK03</v>
      </c>
      <c r="B231">
        <f t="shared" si="17"/>
        <v>3</v>
      </c>
      <c r="C231" t="s">
        <v>133</v>
      </c>
      <c r="D231" t="s">
        <v>246</v>
      </c>
      <c r="E231">
        <v>1</v>
      </c>
      <c r="F231">
        <v>0</v>
      </c>
      <c r="G231">
        <v>0</v>
      </c>
      <c r="H231">
        <v>1</v>
      </c>
      <c r="I231">
        <v>0</v>
      </c>
      <c r="J231">
        <v>0</v>
      </c>
      <c r="K231">
        <v>0</v>
      </c>
      <c r="L231">
        <v>0</v>
      </c>
      <c r="M231">
        <v>0</v>
      </c>
      <c r="N231">
        <v>0</v>
      </c>
      <c r="O231">
        <v>0</v>
      </c>
      <c r="P231">
        <v>0</v>
      </c>
      <c r="Q231">
        <v>0</v>
      </c>
      <c r="R231">
        <v>0</v>
      </c>
      <c r="S231">
        <v>0</v>
      </c>
      <c r="T231">
        <v>0</v>
      </c>
      <c r="U231">
        <v>1</v>
      </c>
      <c r="X231" t="str">
        <f t="shared" si="18"/>
        <v>02EY05</v>
      </c>
      <c r="Y231">
        <f t="shared" si="19"/>
        <v>5</v>
      </c>
      <c r="Z231" t="s">
        <v>430</v>
      </c>
      <c r="AA231" t="s">
        <v>443</v>
      </c>
      <c r="AB231">
        <v>1</v>
      </c>
      <c r="AC231">
        <v>0</v>
      </c>
      <c r="AD231">
        <v>0</v>
      </c>
      <c r="AE231">
        <v>1</v>
      </c>
      <c r="AF231">
        <v>0</v>
      </c>
      <c r="AG231">
        <v>0</v>
      </c>
      <c r="AH231">
        <v>0</v>
      </c>
      <c r="AI231">
        <v>0</v>
      </c>
      <c r="AJ231">
        <f t="shared" si="15"/>
        <v>1</v>
      </c>
    </row>
    <row r="232" spans="1:36" x14ac:dyDescent="0.2">
      <c r="A232" t="str">
        <f t="shared" si="16"/>
        <v>04AK04</v>
      </c>
      <c r="B232">
        <f t="shared" si="17"/>
        <v>4</v>
      </c>
      <c r="C232" t="s">
        <v>133</v>
      </c>
      <c r="D232" t="s">
        <v>253</v>
      </c>
      <c r="E232">
        <v>2</v>
      </c>
      <c r="F232">
        <v>0</v>
      </c>
      <c r="G232">
        <v>0</v>
      </c>
      <c r="H232">
        <v>2</v>
      </c>
      <c r="I232">
        <v>0</v>
      </c>
      <c r="J232">
        <v>0</v>
      </c>
      <c r="K232">
        <v>0</v>
      </c>
      <c r="L232">
        <v>0</v>
      </c>
      <c r="M232">
        <v>3</v>
      </c>
      <c r="N232">
        <v>0</v>
      </c>
      <c r="O232">
        <v>0</v>
      </c>
      <c r="P232">
        <v>3</v>
      </c>
      <c r="Q232">
        <v>1</v>
      </c>
      <c r="R232">
        <v>0</v>
      </c>
      <c r="S232">
        <v>0</v>
      </c>
      <c r="T232">
        <v>1</v>
      </c>
      <c r="U232">
        <v>1</v>
      </c>
      <c r="X232" t="str">
        <f t="shared" si="18"/>
        <v>02EY06</v>
      </c>
      <c r="Y232">
        <f t="shared" si="19"/>
        <v>6</v>
      </c>
      <c r="Z232" t="s">
        <v>430</v>
      </c>
      <c r="AA232" t="s">
        <v>444</v>
      </c>
      <c r="AB232">
        <v>0</v>
      </c>
      <c r="AC232">
        <v>0</v>
      </c>
      <c r="AD232">
        <v>0</v>
      </c>
      <c r="AE232">
        <v>0</v>
      </c>
      <c r="AF232">
        <v>1</v>
      </c>
      <c r="AG232">
        <v>0</v>
      </c>
      <c r="AH232">
        <v>0</v>
      </c>
      <c r="AI232">
        <v>1</v>
      </c>
      <c r="AJ232">
        <f t="shared" si="15"/>
        <v>0</v>
      </c>
    </row>
    <row r="233" spans="1:36" x14ac:dyDescent="0.2">
      <c r="A233" t="str">
        <f t="shared" si="16"/>
        <v>04AK05</v>
      </c>
      <c r="B233">
        <f t="shared" si="17"/>
        <v>5</v>
      </c>
      <c r="C233" t="s">
        <v>133</v>
      </c>
      <c r="D233" t="s">
        <v>259</v>
      </c>
      <c r="E233">
        <v>0</v>
      </c>
      <c r="F233">
        <v>0</v>
      </c>
      <c r="G233">
        <v>1</v>
      </c>
      <c r="H233">
        <v>1</v>
      </c>
      <c r="I233">
        <v>0</v>
      </c>
      <c r="J233">
        <v>0</v>
      </c>
      <c r="K233">
        <v>0</v>
      </c>
      <c r="L233">
        <v>0</v>
      </c>
      <c r="M233">
        <v>3</v>
      </c>
      <c r="N233">
        <v>0</v>
      </c>
      <c r="O233">
        <v>1</v>
      </c>
      <c r="P233">
        <v>4</v>
      </c>
      <c r="Q233">
        <v>0</v>
      </c>
      <c r="R233">
        <v>0</v>
      </c>
      <c r="S233">
        <v>0</v>
      </c>
      <c r="T233">
        <v>0</v>
      </c>
      <c r="U233">
        <v>1</v>
      </c>
      <c r="X233" t="str">
        <f t="shared" si="18"/>
        <v>02EY07</v>
      </c>
      <c r="Y233">
        <f t="shared" si="19"/>
        <v>7</v>
      </c>
      <c r="Z233" t="s">
        <v>430</v>
      </c>
      <c r="AA233" t="s">
        <v>445</v>
      </c>
      <c r="AB233">
        <v>1</v>
      </c>
      <c r="AC233">
        <v>0</v>
      </c>
      <c r="AD233">
        <v>0</v>
      </c>
      <c r="AE233">
        <v>1</v>
      </c>
      <c r="AF233">
        <v>0</v>
      </c>
      <c r="AG233">
        <v>0</v>
      </c>
      <c r="AH233">
        <v>0</v>
      </c>
      <c r="AI233">
        <v>0</v>
      </c>
      <c r="AJ233">
        <f t="shared" si="15"/>
        <v>1</v>
      </c>
    </row>
    <row r="234" spans="1:36" x14ac:dyDescent="0.2">
      <c r="A234" t="str">
        <f t="shared" si="16"/>
        <v>04AK06</v>
      </c>
      <c r="B234">
        <f t="shared" si="17"/>
        <v>6</v>
      </c>
      <c r="C234" t="s">
        <v>133</v>
      </c>
      <c r="D234" t="s">
        <v>266</v>
      </c>
      <c r="E234">
        <v>1</v>
      </c>
      <c r="F234">
        <v>0</v>
      </c>
      <c r="G234">
        <v>0</v>
      </c>
      <c r="H234">
        <v>1</v>
      </c>
      <c r="I234">
        <v>0</v>
      </c>
      <c r="J234">
        <v>0</v>
      </c>
      <c r="K234">
        <v>0</v>
      </c>
      <c r="L234">
        <v>0</v>
      </c>
      <c r="M234">
        <v>0</v>
      </c>
      <c r="N234">
        <v>0</v>
      </c>
      <c r="O234">
        <v>0</v>
      </c>
      <c r="P234">
        <v>0</v>
      </c>
      <c r="Q234">
        <v>0</v>
      </c>
      <c r="R234">
        <v>0</v>
      </c>
      <c r="S234">
        <v>0</v>
      </c>
      <c r="T234">
        <v>0</v>
      </c>
      <c r="U234">
        <v>1</v>
      </c>
      <c r="X234" t="str">
        <f t="shared" si="18"/>
        <v>02EY08</v>
      </c>
      <c r="Y234">
        <f t="shared" si="19"/>
        <v>8</v>
      </c>
      <c r="Z234" t="s">
        <v>430</v>
      </c>
      <c r="AA234" t="s">
        <v>447</v>
      </c>
      <c r="AB234">
        <v>1</v>
      </c>
      <c r="AC234">
        <v>0</v>
      </c>
      <c r="AD234">
        <v>0</v>
      </c>
      <c r="AE234">
        <v>1</v>
      </c>
      <c r="AF234">
        <v>0</v>
      </c>
      <c r="AG234">
        <v>0</v>
      </c>
      <c r="AH234">
        <v>0</v>
      </c>
      <c r="AI234">
        <v>0</v>
      </c>
      <c r="AJ234">
        <f t="shared" si="15"/>
        <v>1</v>
      </c>
    </row>
    <row r="235" spans="1:36" x14ac:dyDescent="0.2">
      <c r="A235" t="str">
        <f t="shared" si="16"/>
        <v>04AK07</v>
      </c>
      <c r="B235">
        <f t="shared" si="17"/>
        <v>7</v>
      </c>
      <c r="C235" t="s">
        <v>133</v>
      </c>
      <c r="D235" t="s">
        <v>373</v>
      </c>
      <c r="E235">
        <v>0</v>
      </c>
      <c r="F235">
        <v>0</v>
      </c>
      <c r="G235">
        <v>0</v>
      </c>
      <c r="H235">
        <v>0</v>
      </c>
      <c r="I235">
        <v>0</v>
      </c>
      <c r="J235">
        <v>0</v>
      </c>
      <c r="K235">
        <v>0</v>
      </c>
      <c r="L235">
        <v>0</v>
      </c>
      <c r="M235">
        <v>1</v>
      </c>
      <c r="N235">
        <v>0</v>
      </c>
      <c r="O235">
        <v>0</v>
      </c>
      <c r="P235">
        <v>1</v>
      </c>
      <c r="Q235">
        <v>0</v>
      </c>
      <c r="R235">
        <v>0</v>
      </c>
      <c r="S235">
        <v>0</v>
      </c>
      <c r="T235">
        <v>0</v>
      </c>
      <c r="U235">
        <v>1</v>
      </c>
      <c r="X235" t="str">
        <f t="shared" si="18"/>
        <v>02EY09</v>
      </c>
      <c r="Y235">
        <f t="shared" si="19"/>
        <v>9</v>
      </c>
      <c r="Z235" t="s">
        <v>430</v>
      </c>
      <c r="AA235" t="s">
        <v>455</v>
      </c>
      <c r="AB235">
        <v>0</v>
      </c>
      <c r="AC235">
        <v>0</v>
      </c>
      <c r="AD235">
        <v>0</v>
      </c>
      <c r="AE235">
        <v>0</v>
      </c>
      <c r="AF235">
        <v>2</v>
      </c>
      <c r="AG235">
        <v>0</v>
      </c>
      <c r="AH235">
        <v>0</v>
      </c>
      <c r="AI235">
        <v>2</v>
      </c>
      <c r="AJ235">
        <f t="shared" si="15"/>
        <v>0</v>
      </c>
    </row>
    <row r="236" spans="1:36" x14ac:dyDescent="0.2">
      <c r="A236" t="str">
        <f t="shared" si="16"/>
        <v>04AN01</v>
      </c>
      <c r="B236">
        <f t="shared" si="17"/>
        <v>1</v>
      </c>
      <c r="C236" t="s">
        <v>219</v>
      </c>
      <c r="D236" t="s">
        <v>218</v>
      </c>
      <c r="E236">
        <v>0</v>
      </c>
      <c r="F236">
        <v>0</v>
      </c>
      <c r="G236">
        <v>0</v>
      </c>
      <c r="H236">
        <v>0</v>
      </c>
      <c r="I236">
        <v>0</v>
      </c>
      <c r="J236">
        <v>0</v>
      </c>
      <c r="K236">
        <v>0</v>
      </c>
      <c r="L236">
        <v>0</v>
      </c>
      <c r="M236">
        <v>3</v>
      </c>
      <c r="N236">
        <v>0</v>
      </c>
      <c r="O236">
        <v>0</v>
      </c>
      <c r="P236">
        <v>3</v>
      </c>
      <c r="Q236">
        <v>0</v>
      </c>
      <c r="R236">
        <v>0</v>
      </c>
      <c r="S236">
        <v>1</v>
      </c>
      <c r="T236">
        <v>1</v>
      </c>
      <c r="U236">
        <v>1</v>
      </c>
      <c r="X236" t="str">
        <f t="shared" si="18"/>
        <v>02EY10</v>
      </c>
      <c r="Y236">
        <f t="shared" si="19"/>
        <v>10</v>
      </c>
      <c r="Z236" t="s">
        <v>430</v>
      </c>
      <c r="AA236" t="s">
        <v>458</v>
      </c>
      <c r="AB236">
        <v>1</v>
      </c>
      <c r="AC236">
        <v>0</v>
      </c>
      <c r="AD236">
        <v>0</v>
      </c>
      <c r="AE236">
        <v>1</v>
      </c>
      <c r="AF236">
        <v>0</v>
      </c>
      <c r="AG236">
        <v>0</v>
      </c>
      <c r="AH236">
        <v>0</v>
      </c>
      <c r="AI236">
        <v>0</v>
      </c>
      <c r="AJ236">
        <f t="shared" si="15"/>
        <v>1</v>
      </c>
    </row>
    <row r="237" spans="1:36" x14ac:dyDescent="0.2">
      <c r="A237" t="str">
        <f t="shared" si="16"/>
        <v>04BF01</v>
      </c>
      <c r="B237">
        <f t="shared" si="17"/>
        <v>1</v>
      </c>
      <c r="C237" t="s">
        <v>251</v>
      </c>
      <c r="D237" t="s">
        <v>246</v>
      </c>
      <c r="E237">
        <v>1</v>
      </c>
      <c r="F237">
        <v>0</v>
      </c>
      <c r="G237">
        <v>0</v>
      </c>
      <c r="H237">
        <v>1</v>
      </c>
      <c r="I237">
        <v>0</v>
      </c>
      <c r="J237">
        <v>0</v>
      </c>
      <c r="K237">
        <v>0</v>
      </c>
      <c r="L237">
        <v>0</v>
      </c>
      <c r="M237">
        <v>0</v>
      </c>
      <c r="N237">
        <v>0</v>
      </c>
      <c r="O237">
        <v>0</v>
      </c>
      <c r="P237">
        <v>0</v>
      </c>
      <c r="Q237">
        <v>0</v>
      </c>
      <c r="R237">
        <v>0</v>
      </c>
      <c r="S237">
        <v>0</v>
      </c>
      <c r="T237">
        <v>0</v>
      </c>
      <c r="U237">
        <v>1</v>
      </c>
      <c r="X237" t="str">
        <f t="shared" si="18"/>
        <v>02EY11</v>
      </c>
      <c r="Y237">
        <f t="shared" si="19"/>
        <v>11</v>
      </c>
      <c r="Z237" t="s">
        <v>430</v>
      </c>
      <c r="AA237" t="s">
        <v>461</v>
      </c>
      <c r="AB237">
        <v>0</v>
      </c>
      <c r="AC237">
        <v>0</v>
      </c>
      <c r="AD237">
        <v>0</v>
      </c>
      <c r="AE237">
        <v>0</v>
      </c>
      <c r="AF237">
        <v>1</v>
      </c>
      <c r="AG237">
        <v>0</v>
      </c>
      <c r="AH237">
        <v>0</v>
      </c>
      <c r="AI237">
        <v>1</v>
      </c>
      <c r="AJ237">
        <f t="shared" si="15"/>
        <v>0</v>
      </c>
    </row>
    <row r="238" spans="1:36" x14ac:dyDescent="0.2">
      <c r="A238" t="str">
        <f t="shared" si="16"/>
        <v>04BF02</v>
      </c>
      <c r="B238">
        <f t="shared" si="17"/>
        <v>2</v>
      </c>
      <c r="C238" t="s">
        <v>251</v>
      </c>
      <c r="D238" t="s">
        <v>259</v>
      </c>
      <c r="E238">
        <v>0</v>
      </c>
      <c r="F238">
        <v>0</v>
      </c>
      <c r="G238">
        <v>0</v>
      </c>
      <c r="H238">
        <v>0</v>
      </c>
      <c r="I238">
        <v>0</v>
      </c>
      <c r="J238">
        <v>0</v>
      </c>
      <c r="K238">
        <v>0</v>
      </c>
      <c r="L238">
        <v>0</v>
      </c>
      <c r="M238">
        <v>0</v>
      </c>
      <c r="N238">
        <v>0</v>
      </c>
      <c r="O238">
        <v>0</v>
      </c>
      <c r="P238">
        <v>0</v>
      </c>
      <c r="Q238">
        <v>0</v>
      </c>
      <c r="R238">
        <v>0</v>
      </c>
      <c r="S238">
        <v>1</v>
      </c>
      <c r="T238">
        <v>1</v>
      </c>
      <c r="U238">
        <v>0</v>
      </c>
      <c r="X238" t="str">
        <f t="shared" si="18"/>
        <v>02EY12</v>
      </c>
      <c r="Y238">
        <f t="shared" si="19"/>
        <v>12</v>
      </c>
      <c r="Z238" t="s">
        <v>430</v>
      </c>
      <c r="AA238" t="s">
        <v>462</v>
      </c>
      <c r="AB238">
        <v>0</v>
      </c>
      <c r="AC238">
        <v>0</v>
      </c>
      <c r="AD238">
        <v>0</v>
      </c>
      <c r="AE238">
        <v>0</v>
      </c>
      <c r="AF238">
        <v>1</v>
      </c>
      <c r="AG238">
        <v>0</v>
      </c>
      <c r="AH238">
        <v>0</v>
      </c>
      <c r="AI238">
        <v>1</v>
      </c>
      <c r="AJ238">
        <f t="shared" si="15"/>
        <v>0</v>
      </c>
    </row>
    <row r="239" spans="1:36" x14ac:dyDescent="0.2">
      <c r="A239" t="str">
        <f t="shared" si="16"/>
        <v>04BF03</v>
      </c>
      <c r="B239">
        <f t="shared" si="17"/>
        <v>3</v>
      </c>
      <c r="C239" t="s">
        <v>251</v>
      </c>
      <c r="D239" t="s">
        <v>262</v>
      </c>
      <c r="E239">
        <v>0</v>
      </c>
      <c r="F239">
        <v>0</v>
      </c>
      <c r="G239">
        <v>0</v>
      </c>
      <c r="H239">
        <v>0</v>
      </c>
      <c r="I239">
        <v>0</v>
      </c>
      <c r="J239">
        <v>0</v>
      </c>
      <c r="K239">
        <v>0</v>
      </c>
      <c r="L239">
        <v>0</v>
      </c>
      <c r="M239">
        <v>1</v>
      </c>
      <c r="N239">
        <v>0</v>
      </c>
      <c r="O239">
        <v>0</v>
      </c>
      <c r="P239">
        <v>1</v>
      </c>
      <c r="Q239">
        <v>1</v>
      </c>
      <c r="R239">
        <v>0</v>
      </c>
      <c r="S239">
        <v>0</v>
      </c>
      <c r="T239">
        <v>1</v>
      </c>
      <c r="U239">
        <v>0</v>
      </c>
      <c r="X239" t="str">
        <f t="shared" si="18"/>
        <v>02EY13</v>
      </c>
      <c r="Y239">
        <f t="shared" si="19"/>
        <v>13</v>
      </c>
      <c r="Z239" t="s">
        <v>430</v>
      </c>
      <c r="AA239" t="s">
        <v>465</v>
      </c>
      <c r="AB239">
        <v>1</v>
      </c>
      <c r="AC239">
        <v>0</v>
      </c>
      <c r="AD239">
        <v>0</v>
      </c>
      <c r="AE239">
        <v>1</v>
      </c>
      <c r="AF239">
        <v>4</v>
      </c>
      <c r="AG239">
        <v>0</v>
      </c>
      <c r="AH239">
        <v>0</v>
      </c>
      <c r="AI239">
        <v>4</v>
      </c>
      <c r="AJ239">
        <f t="shared" si="15"/>
        <v>0</v>
      </c>
    </row>
    <row r="240" spans="1:36" x14ac:dyDescent="0.2">
      <c r="A240" t="str">
        <f t="shared" si="16"/>
        <v>04EF01</v>
      </c>
      <c r="B240">
        <f t="shared" si="17"/>
        <v>1</v>
      </c>
      <c r="C240" t="s">
        <v>344</v>
      </c>
      <c r="D240" t="s">
        <v>343</v>
      </c>
      <c r="E240">
        <v>0</v>
      </c>
      <c r="F240">
        <v>0</v>
      </c>
      <c r="G240">
        <v>0</v>
      </c>
      <c r="H240">
        <v>0</v>
      </c>
      <c r="I240">
        <v>0</v>
      </c>
      <c r="J240">
        <v>0</v>
      </c>
      <c r="K240">
        <v>0</v>
      </c>
      <c r="L240">
        <v>0</v>
      </c>
      <c r="M240">
        <v>1</v>
      </c>
      <c r="N240">
        <v>0</v>
      </c>
      <c r="O240">
        <v>0</v>
      </c>
      <c r="P240">
        <v>1</v>
      </c>
      <c r="Q240">
        <v>0</v>
      </c>
      <c r="R240">
        <v>0</v>
      </c>
      <c r="S240">
        <v>0</v>
      </c>
      <c r="T240">
        <v>0</v>
      </c>
      <c r="U240">
        <v>1</v>
      </c>
      <c r="X240" t="str">
        <f t="shared" ref="X240:X303" si="20">Z240&amp;IF(Y240&lt;10,"0","")&amp;Y240</f>
        <v>02EY14</v>
      </c>
      <c r="Y240">
        <f t="shared" ref="Y240:Y303" si="21">IF(Z240=Z239,Y239+1,1)</f>
        <v>14</v>
      </c>
      <c r="Z240" t="s">
        <v>430</v>
      </c>
      <c r="AA240" t="s">
        <v>473</v>
      </c>
      <c r="AB240">
        <v>11</v>
      </c>
      <c r="AC240">
        <v>0</v>
      </c>
      <c r="AD240">
        <v>0</v>
      </c>
      <c r="AE240">
        <v>11</v>
      </c>
      <c r="AF240">
        <v>16</v>
      </c>
      <c r="AG240">
        <v>0</v>
      </c>
      <c r="AH240">
        <v>0</v>
      </c>
      <c r="AI240">
        <v>16</v>
      </c>
      <c r="AJ240">
        <f t="shared" si="15"/>
        <v>0</v>
      </c>
    </row>
    <row r="241" spans="1:36" x14ac:dyDescent="0.2">
      <c r="A241" t="str">
        <f t="shared" si="16"/>
        <v>04EJ01</v>
      </c>
      <c r="B241">
        <f t="shared" si="17"/>
        <v>1</v>
      </c>
      <c r="C241" t="s">
        <v>209</v>
      </c>
      <c r="D241" t="s">
        <v>208</v>
      </c>
      <c r="E241">
        <v>2</v>
      </c>
      <c r="F241">
        <v>0</v>
      </c>
      <c r="G241">
        <v>0</v>
      </c>
      <c r="H241">
        <v>2</v>
      </c>
      <c r="I241">
        <v>0</v>
      </c>
      <c r="J241">
        <v>0</v>
      </c>
      <c r="K241">
        <v>0</v>
      </c>
      <c r="L241">
        <v>0</v>
      </c>
      <c r="M241">
        <v>0</v>
      </c>
      <c r="N241">
        <v>0</v>
      </c>
      <c r="O241">
        <v>0</v>
      </c>
      <c r="P241">
        <v>0</v>
      </c>
      <c r="Q241">
        <v>0</v>
      </c>
      <c r="R241">
        <v>0</v>
      </c>
      <c r="S241">
        <v>0</v>
      </c>
      <c r="T241">
        <v>0</v>
      </c>
      <c r="U241">
        <v>1</v>
      </c>
      <c r="X241" t="str">
        <f t="shared" si="20"/>
        <v>02EY15</v>
      </c>
      <c r="Y241">
        <f t="shared" si="21"/>
        <v>15</v>
      </c>
      <c r="Z241" t="s">
        <v>430</v>
      </c>
      <c r="AA241" t="s">
        <v>475</v>
      </c>
      <c r="AB241">
        <v>8</v>
      </c>
      <c r="AC241">
        <v>0</v>
      </c>
      <c r="AD241">
        <v>0</v>
      </c>
      <c r="AE241">
        <v>8</v>
      </c>
      <c r="AF241">
        <v>3</v>
      </c>
      <c r="AG241">
        <v>0</v>
      </c>
      <c r="AH241">
        <v>0</v>
      </c>
      <c r="AI241">
        <v>3</v>
      </c>
      <c r="AJ241">
        <f t="shared" si="15"/>
        <v>1</v>
      </c>
    </row>
    <row r="242" spans="1:36" x14ac:dyDescent="0.2">
      <c r="A242" t="str">
        <f t="shared" si="16"/>
        <v>04EJ02</v>
      </c>
      <c r="B242">
        <f t="shared" si="17"/>
        <v>2</v>
      </c>
      <c r="C242" t="s">
        <v>209</v>
      </c>
      <c r="D242" t="s">
        <v>213</v>
      </c>
      <c r="E242">
        <v>3</v>
      </c>
      <c r="F242">
        <v>0</v>
      </c>
      <c r="G242">
        <v>0</v>
      </c>
      <c r="H242">
        <v>3</v>
      </c>
      <c r="I242">
        <v>0</v>
      </c>
      <c r="J242">
        <v>0</v>
      </c>
      <c r="K242">
        <v>0</v>
      </c>
      <c r="L242">
        <v>0</v>
      </c>
      <c r="M242">
        <v>3</v>
      </c>
      <c r="N242">
        <v>0</v>
      </c>
      <c r="O242">
        <v>0</v>
      </c>
      <c r="P242">
        <v>3</v>
      </c>
      <c r="Q242">
        <v>0</v>
      </c>
      <c r="R242">
        <v>0</v>
      </c>
      <c r="S242">
        <v>0</v>
      </c>
      <c r="T242">
        <v>0</v>
      </c>
      <c r="U242">
        <v>1</v>
      </c>
      <c r="X242" t="str">
        <f t="shared" si="20"/>
        <v>02EY16</v>
      </c>
      <c r="Y242">
        <f t="shared" si="21"/>
        <v>16</v>
      </c>
      <c r="Z242" t="s">
        <v>430</v>
      </c>
      <c r="AA242" t="s">
        <v>480</v>
      </c>
      <c r="AB242">
        <v>0</v>
      </c>
      <c r="AC242">
        <v>0</v>
      </c>
      <c r="AD242">
        <v>0</v>
      </c>
      <c r="AE242">
        <v>0</v>
      </c>
      <c r="AF242">
        <v>1</v>
      </c>
      <c r="AG242">
        <v>0</v>
      </c>
      <c r="AH242">
        <v>0</v>
      </c>
      <c r="AI242">
        <v>1</v>
      </c>
      <c r="AJ242">
        <f t="shared" si="15"/>
        <v>0</v>
      </c>
    </row>
    <row r="243" spans="1:36" x14ac:dyDescent="0.2">
      <c r="A243" t="str">
        <f t="shared" si="16"/>
        <v>04EJ03</v>
      </c>
      <c r="B243">
        <f t="shared" si="17"/>
        <v>3</v>
      </c>
      <c r="C243" t="s">
        <v>209</v>
      </c>
      <c r="D243" t="s">
        <v>226</v>
      </c>
      <c r="E243">
        <v>0</v>
      </c>
      <c r="F243">
        <v>0</v>
      </c>
      <c r="G243">
        <v>0</v>
      </c>
      <c r="H243">
        <v>0</v>
      </c>
      <c r="I243">
        <v>0</v>
      </c>
      <c r="J243">
        <v>0</v>
      </c>
      <c r="K243">
        <v>0</v>
      </c>
      <c r="L243">
        <v>0</v>
      </c>
      <c r="M243">
        <v>1</v>
      </c>
      <c r="N243">
        <v>0</v>
      </c>
      <c r="O243">
        <v>0</v>
      </c>
      <c r="P243">
        <v>1</v>
      </c>
      <c r="Q243">
        <v>0</v>
      </c>
      <c r="R243">
        <v>0</v>
      </c>
      <c r="S243">
        <v>0</v>
      </c>
      <c r="T243">
        <v>0</v>
      </c>
      <c r="U243">
        <v>1</v>
      </c>
      <c r="X243" t="str">
        <f t="shared" si="20"/>
        <v>02EY17</v>
      </c>
      <c r="Y243">
        <f t="shared" si="21"/>
        <v>17</v>
      </c>
      <c r="Z243" t="s">
        <v>430</v>
      </c>
      <c r="AA243" t="s">
        <v>483</v>
      </c>
      <c r="AB243">
        <v>1</v>
      </c>
      <c r="AC243">
        <v>0</v>
      </c>
      <c r="AD243">
        <v>0</v>
      </c>
      <c r="AE243">
        <v>1</v>
      </c>
      <c r="AF243">
        <v>0</v>
      </c>
      <c r="AG243">
        <v>0</v>
      </c>
      <c r="AH243">
        <v>0</v>
      </c>
      <c r="AI243">
        <v>0</v>
      </c>
      <c r="AJ243">
        <f t="shared" si="15"/>
        <v>1</v>
      </c>
    </row>
    <row r="244" spans="1:36" x14ac:dyDescent="0.2">
      <c r="A244" t="str">
        <f t="shared" si="16"/>
        <v>04EP01</v>
      </c>
      <c r="B244">
        <f t="shared" si="17"/>
        <v>1</v>
      </c>
      <c r="C244" t="s">
        <v>235</v>
      </c>
      <c r="D244" t="s">
        <v>411</v>
      </c>
      <c r="E244">
        <v>1</v>
      </c>
      <c r="F244">
        <v>0</v>
      </c>
      <c r="G244">
        <v>0</v>
      </c>
      <c r="H244">
        <v>1</v>
      </c>
      <c r="I244">
        <v>0</v>
      </c>
      <c r="J244">
        <v>0</v>
      </c>
      <c r="K244">
        <v>0</v>
      </c>
      <c r="L244">
        <v>0</v>
      </c>
      <c r="M244">
        <v>0</v>
      </c>
      <c r="N244">
        <v>0</v>
      </c>
      <c r="O244">
        <v>0</v>
      </c>
      <c r="P244">
        <v>0</v>
      </c>
      <c r="Q244">
        <v>0</v>
      </c>
      <c r="R244">
        <v>0</v>
      </c>
      <c r="S244">
        <v>0</v>
      </c>
      <c r="T244">
        <v>0</v>
      </c>
      <c r="U244">
        <v>1</v>
      </c>
      <c r="X244" t="str">
        <f t="shared" si="20"/>
        <v>02EY18</v>
      </c>
      <c r="Y244">
        <f t="shared" si="21"/>
        <v>18</v>
      </c>
      <c r="Z244" t="s">
        <v>430</v>
      </c>
      <c r="AA244" t="s">
        <v>484</v>
      </c>
      <c r="AB244">
        <v>3</v>
      </c>
      <c r="AC244">
        <v>0</v>
      </c>
      <c r="AD244">
        <v>0</v>
      </c>
      <c r="AE244">
        <v>3</v>
      </c>
      <c r="AF244">
        <v>10</v>
      </c>
      <c r="AG244">
        <v>0</v>
      </c>
      <c r="AH244">
        <v>0</v>
      </c>
      <c r="AI244">
        <v>10</v>
      </c>
      <c r="AJ244">
        <f t="shared" si="15"/>
        <v>0</v>
      </c>
    </row>
    <row r="245" spans="1:36" x14ac:dyDescent="0.2">
      <c r="A245" t="str">
        <f t="shared" si="16"/>
        <v>04EP02</v>
      </c>
      <c r="B245">
        <f t="shared" si="17"/>
        <v>2</v>
      </c>
      <c r="C245" t="s">
        <v>235</v>
      </c>
      <c r="D245" t="s">
        <v>415</v>
      </c>
      <c r="E245">
        <v>6</v>
      </c>
      <c r="F245">
        <v>0</v>
      </c>
      <c r="G245">
        <v>0</v>
      </c>
      <c r="H245">
        <v>6</v>
      </c>
      <c r="I245">
        <v>3</v>
      </c>
      <c r="J245">
        <v>0</v>
      </c>
      <c r="K245">
        <v>0</v>
      </c>
      <c r="L245">
        <v>3</v>
      </c>
      <c r="M245">
        <v>4</v>
      </c>
      <c r="N245">
        <v>0</v>
      </c>
      <c r="O245">
        <v>0</v>
      </c>
      <c r="P245">
        <v>4</v>
      </c>
      <c r="Q245">
        <v>2</v>
      </c>
      <c r="R245">
        <v>0</v>
      </c>
      <c r="S245">
        <v>0</v>
      </c>
      <c r="T245">
        <v>2</v>
      </c>
      <c r="U245">
        <v>1</v>
      </c>
      <c r="X245" t="str">
        <f t="shared" si="20"/>
        <v>02EY19</v>
      </c>
      <c r="Y245">
        <f t="shared" si="21"/>
        <v>19</v>
      </c>
      <c r="Z245" t="s">
        <v>430</v>
      </c>
      <c r="AA245" t="s">
        <v>486</v>
      </c>
      <c r="AB245">
        <v>1</v>
      </c>
      <c r="AC245">
        <v>0</v>
      </c>
      <c r="AD245">
        <v>0</v>
      </c>
      <c r="AE245">
        <v>1</v>
      </c>
      <c r="AF245">
        <v>1</v>
      </c>
      <c r="AG245">
        <v>0</v>
      </c>
      <c r="AH245">
        <v>0</v>
      </c>
      <c r="AI245">
        <v>1</v>
      </c>
      <c r="AJ245">
        <f t="shared" si="15"/>
        <v>0</v>
      </c>
    </row>
    <row r="246" spans="1:36" x14ac:dyDescent="0.2">
      <c r="A246" t="str">
        <f t="shared" si="16"/>
        <v>04EP03</v>
      </c>
      <c r="B246">
        <f t="shared" si="17"/>
        <v>3</v>
      </c>
      <c r="C246" t="s">
        <v>235</v>
      </c>
      <c r="D246" t="s">
        <v>422</v>
      </c>
      <c r="E246">
        <v>3</v>
      </c>
      <c r="F246">
        <v>0</v>
      </c>
      <c r="G246">
        <v>0</v>
      </c>
      <c r="H246">
        <v>3</v>
      </c>
      <c r="I246">
        <v>0</v>
      </c>
      <c r="J246">
        <v>0</v>
      </c>
      <c r="K246">
        <v>0</v>
      </c>
      <c r="L246">
        <v>0</v>
      </c>
      <c r="M246">
        <v>0</v>
      </c>
      <c r="N246">
        <v>0</v>
      </c>
      <c r="O246">
        <v>0</v>
      </c>
      <c r="P246">
        <v>0</v>
      </c>
      <c r="Q246">
        <v>0</v>
      </c>
      <c r="R246">
        <v>0</v>
      </c>
      <c r="S246">
        <v>0</v>
      </c>
      <c r="T246">
        <v>0</v>
      </c>
      <c r="U246">
        <v>1</v>
      </c>
      <c r="X246" t="str">
        <f t="shared" si="20"/>
        <v>02EY20</v>
      </c>
      <c r="Y246">
        <f t="shared" si="21"/>
        <v>20</v>
      </c>
      <c r="Z246" t="s">
        <v>430</v>
      </c>
      <c r="AA246" t="s">
        <v>494</v>
      </c>
      <c r="AB246">
        <v>1</v>
      </c>
      <c r="AC246">
        <v>0</v>
      </c>
      <c r="AD246">
        <v>0</v>
      </c>
      <c r="AE246">
        <v>1</v>
      </c>
      <c r="AF246">
        <v>0</v>
      </c>
      <c r="AG246">
        <v>0</v>
      </c>
      <c r="AH246">
        <v>0</v>
      </c>
      <c r="AI246">
        <v>0</v>
      </c>
      <c r="AJ246">
        <f t="shared" si="15"/>
        <v>1</v>
      </c>
    </row>
    <row r="247" spans="1:36" x14ac:dyDescent="0.2">
      <c r="A247" t="str">
        <f t="shared" si="16"/>
        <v>04EY01</v>
      </c>
      <c r="B247">
        <f t="shared" si="17"/>
        <v>1</v>
      </c>
      <c r="C247" t="s">
        <v>134</v>
      </c>
      <c r="D247" t="s">
        <v>128</v>
      </c>
      <c r="E247">
        <v>0</v>
      </c>
      <c r="F247">
        <v>0</v>
      </c>
      <c r="G247">
        <v>0</v>
      </c>
      <c r="H247">
        <v>0</v>
      </c>
      <c r="I247">
        <v>0</v>
      </c>
      <c r="J247">
        <v>0</v>
      </c>
      <c r="K247">
        <v>0</v>
      </c>
      <c r="L247">
        <v>0</v>
      </c>
      <c r="M247">
        <v>0</v>
      </c>
      <c r="N247">
        <v>0</v>
      </c>
      <c r="O247">
        <v>0</v>
      </c>
      <c r="P247">
        <v>0</v>
      </c>
      <c r="Q247">
        <v>1</v>
      </c>
      <c r="R247">
        <v>0</v>
      </c>
      <c r="S247">
        <v>0</v>
      </c>
      <c r="T247">
        <v>1</v>
      </c>
      <c r="U247">
        <v>0</v>
      </c>
      <c r="X247" t="str">
        <f t="shared" si="20"/>
        <v>02EY21</v>
      </c>
      <c r="Y247">
        <f t="shared" si="21"/>
        <v>21</v>
      </c>
      <c r="Z247" t="s">
        <v>430</v>
      </c>
      <c r="AA247" t="s">
        <v>496</v>
      </c>
      <c r="AB247">
        <v>4</v>
      </c>
      <c r="AC247">
        <v>0</v>
      </c>
      <c r="AD247">
        <v>0</v>
      </c>
      <c r="AE247">
        <v>4</v>
      </c>
      <c r="AF247">
        <v>2</v>
      </c>
      <c r="AG247">
        <v>0</v>
      </c>
      <c r="AH247">
        <v>0</v>
      </c>
      <c r="AI247">
        <v>2</v>
      </c>
      <c r="AJ247">
        <f t="shared" si="15"/>
        <v>1</v>
      </c>
    </row>
    <row r="248" spans="1:36" x14ac:dyDescent="0.2">
      <c r="A248" t="str">
        <f t="shared" si="16"/>
        <v>04EY02</v>
      </c>
      <c r="B248">
        <f t="shared" si="17"/>
        <v>2</v>
      </c>
      <c r="C248" t="s">
        <v>134</v>
      </c>
      <c r="D248" t="s">
        <v>363</v>
      </c>
      <c r="E248">
        <v>3</v>
      </c>
      <c r="F248">
        <v>0</v>
      </c>
      <c r="G248">
        <v>0</v>
      </c>
      <c r="H248">
        <v>3</v>
      </c>
      <c r="I248">
        <v>0</v>
      </c>
      <c r="J248">
        <v>0</v>
      </c>
      <c r="K248">
        <v>0</v>
      </c>
      <c r="L248">
        <v>0</v>
      </c>
      <c r="M248">
        <v>4</v>
      </c>
      <c r="N248">
        <v>0</v>
      </c>
      <c r="O248">
        <v>0</v>
      </c>
      <c r="P248">
        <v>4</v>
      </c>
      <c r="Q248">
        <v>0</v>
      </c>
      <c r="R248">
        <v>0</v>
      </c>
      <c r="S248">
        <v>0</v>
      </c>
      <c r="T248">
        <v>0</v>
      </c>
      <c r="U248">
        <v>1</v>
      </c>
      <c r="X248" t="str">
        <f t="shared" si="20"/>
        <v>02EY22</v>
      </c>
      <c r="Y248">
        <f t="shared" si="21"/>
        <v>22</v>
      </c>
      <c r="Z248" t="s">
        <v>430</v>
      </c>
      <c r="AA248" t="s">
        <v>498</v>
      </c>
      <c r="AB248">
        <v>1</v>
      </c>
      <c r="AC248">
        <v>0</v>
      </c>
      <c r="AD248">
        <v>0</v>
      </c>
      <c r="AE248">
        <v>1</v>
      </c>
      <c r="AF248">
        <v>0</v>
      </c>
      <c r="AG248">
        <v>0</v>
      </c>
      <c r="AH248">
        <v>0</v>
      </c>
      <c r="AI248">
        <v>0</v>
      </c>
      <c r="AJ248">
        <f t="shared" si="15"/>
        <v>1</v>
      </c>
    </row>
    <row r="249" spans="1:36" x14ac:dyDescent="0.2">
      <c r="A249" t="str">
        <f t="shared" si="16"/>
        <v>04EY03</v>
      </c>
      <c r="B249">
        <f t="shared" si="17"/>
        <v>3</v>
      </c>
      <c r="C249" t="s">
        <v>134</v>
      </c>
      <c r="D249" t="s">
        <v>366</v>
      </c>
      <c r="E249">
        <v>5</v>
      </c>
      <c r="F249">
        <v>0</v>
      </c>
      <c r="G249">
        <v>0</v>
      </c>
      <c r="H249">
        <v>5</v>
      </c>
      <c r="I249">
        <v>0</v>
      </c>
      <c r="J249">
        <v>0</v>
      </c>
      <c r="K249">
        <v>0</v>
      </c>
      <c r="L249">
        <v>0</v>
      </c>
      <c r="M249">
        <v>4</v>
      </c>
      <c r="N249">
        <v>0</v>
      </c>
      <c r="O249">
        <v>0</v>
      </c>
      <c r="P249">
        <v>4</v>
      </c>
      <c r="Q249">
        <v>1</v>
      </c>
      <c r="R249">
        <v>0</v>
      </c>
      <c r="S249">
        <v>0</v>
      </c>
      <c r="T249">
        <v>1</v>
      </c>
      <c r="U249">
        <v>1</v>
      </c>
      <c r="X249" t="str">
        <f t="shared" si="20"/>
        <v>02EY23</v>
      </c>
      <c r="Y249">
        <f t="shared" si="21"/>
        <v>23</v>
      </c>
      <c r="Z249" t="s">
        <v>430</v>
      </c>
      <c r="AA249" t="s">
        <v>499</v>
      </c>
      <c r="AB249">
        <v>1</v>
      </c>
      <c r="AC249">
        <v>0</v>
      </c>
      <c r="AD249">
        <v>0</v>
      </c>
      <c r="AE249">
        <v>1</v>
      </c>
      <c r="AF249">
        <v>2</v>
      </c>
      <c r="AG249">
        <v>0</v>
      </c>
      <c r="AH249">
        <v>0</v>
      </c>
      <c r="AI249">
        <v>2</v>
      </c>
      <c r="AJ249">
        <f t="shared" si="15"/>
        <v>0</v>
      </c>
    </row>
    <row r="250" spans="1:36" x14ac:dyDescent="0.2">
      <c r="A250" t="str">
        <f t="shared" si="16"/>
        <v>04EY04</v>
      </c>
      <c r="B250">
        <f t="shared" si="17"/>
        <v>4</v>
      </c>
      <c r="C250" t="s">
        <v>134</v>
      </c>
      <c r="D250" t="s">
        <v>371</v>
      </c>
      <c r="E250">
        <v>0</v>
      </c>
      <c r="F250">
        <v>0</v>
      </c>
      <c r="G250">
        <v>0</v>
      </c>
      <c r="H250">
        <v>0</v>
      </c>
      <c r="I250">
        <v>1</v>
      </c>
      <c r="J250">
        <v>0</v>
      </c>
      <c r="K250">
        <v>0</v>
      </c>
      <c r="L250">
        <v>1</v>
      </c>
      <c r="M250">
        <v>6</v>
      </c>
      <c r="N250">
        <v>0</v>
      </c>
      <c r="O250">
        <v>0</v>
      </c>
      <c r="P250">
        <v>6</v>
      </c>
      <c r="Q250">
        <v>3</v>
      </c>
      <c r="R250">
        <v>0</v>
      </c>
      <c r="S250">
        <v>0</v>
      </c>
      <c r="T250">
        <v>3</v>
      </c>
      <c r="U250">
        <v>1</v>
      </c>
      <c r="X250" t="str">
        <f t="shared" si="20"/>
        <v>02EY24</v>
      </c>
      <c r="Y250">
        <f t="shared" si="21"/>
        <v>24</v>
      </c>
      <c r="Z250" t="s">
        <v>430</v>
      </c>
      <c r="AA250" t="s">
        <v>500</v>
      </c>
      <c r="AB250">
        <v>1</v>
      </c>
      <c r="AC250">
        <v>0</v>
      </c>
      <c r="AD250">
        <v>0</v>
      </c>
      <c r="AE250">
        <v>1</v>
      </c>
      <c r="AF250">
        <v>2</v>
      </c>
      <c r="AG250">
        <v>0</v>
      </c>
      <c r="AH250">
        <v>0</v>
      </c>
      <c r="AI250">
        <v>2</v>
      </c>
      <c r="AJ250">
        <f t="shared" si="15"/>
        <v>0</v>
      </c>
    </row>
    <row r="251" spans="1:36" x14ac:dyDescent="0.2">
      <c r="A251" t="str">
        <f t="shared" si="16"/>
        <v>04GJ01</v>
      </c>
      <c r="B251">
        <f t="shared" si="17"/>
        <v>1</v>
      </c>
      <c r="C251" t="s">
        <v>271</v>
      </c>
      <c r="D251" t="s">
        <v>270</v>
      </c>
      <c r="E251">
        <v>3</v>
      </c>
      <c r="F251">
        <v>0</v>
      </c>
      <c r="G251">
        <v>0</v>
      </c>
      <c r="H251">
        <v>3</v>
      </c>
      <c r="I251">
        <v>0</v>
      </c>
      <c r="J251">
        <v>0</v>
      </c>
      <c r="K251">
        <v>0</v>
      </c>
      <c r="L251">
        <v>0</v>
      </c>
      <c r="M251">
        <v>1</v>
      </c>
      <c r="N251">
        <v>0</v>
      </c>
      <c r="O251">
        <v>0</v>
      </c>
      <c r="P251">
        <v>1</v>
      </c>
      <c r="Q251">
        <v>0</v>
      </c>
      <c r="R251">
        <v>0</v>
      </c>
      <c r="S251">
        <v>0</v>
      </c>
      <c r="T251">
        <v>0</v>
      </c>
      <c r="U251">
        <v>1</v>
      </c>
      <c r="X251" t="str">
        <f t="shared" si="20"/>
        <v>02EY25</v>
      </c>
      <c r="Y251">
        <f t="shared" si="21"/>
        <v>25</v>
      </c>
      <c r="Z251" t="s">
        <v>430</v>
      </c>
      <c r="AA251" t="s">
        <v>503</v>
      </c>
      <c r="AB251">
        <v>6</v>
      </c>
      <c r="AC251">
        <v>0</v>
      </c>
      <c r="AD251">
        <v>0</v>
      </c>
      <c r="AE251">
        <v>6</v>
      </c>
      <c r="AF251">
        <v>2</v>
      </c>
      <c r="AG251">
        <v>0</v>
      </c>
      <c r="AH251">
        <v>0</v>
      </c>
      <c r="AI251">
        <v>2</v>
      </c>
      <c r="AJ251">
        <f t="shared" si="15"/>
        <v>1</v>
      </c>
    </row>
    <row r="252" spans="1:36" x14ac:dyDescent="0.2">
      <c r="A252" t="str">
        <f t="shared" si="16"/>
        <v>05HJ01</v>
      </c>
      <c r="B252">
        <f t="shared" si="17"/>
        <v>1</v>
      </c>
      <c r="C252" t="s">
        <v>399</v>
      </c>
      <c r="D252" t="s">
        <v>398</v>
      </c>
      <c r="E252">
        <v>1</v>
      </c>
      <c r="F252">
        <v>0</v>
      </c>
      <c r="G252">
        <v>0</v>
      </c>
      <c r="H252">
        <v>1</v>
      </c>
      <c r="I252">
        <v>0</v>
      </c>
      <c r="J252">
        <v>0</v>
      </c>
      <c r="K252">
        <v>0</v>
      </c>
      <c r="L252">
        <v>0</v>
      </c>
      <c r="M252">
        <v>1</v>
      </c>
      <c r="N252">
        <v>0</v>
      </c>
      <c r="O252">
        <v>0</v>
      </c>
      <c r="P252">
        <v>1</v>
      </c>
      <c r="Q252">
        <v>0</v>
      </c>
      <c r="R252">
        <v>0</v>
      </c>
      <c r="S252">
        <v>0</v>
      </c>
      <c r="T252">
        <v>0</v>
      </c>
      <c r="U252">
        <v>1</v>
      </c>
      <c r="X252" t="str">
        <f t="shared" si="20"/>
        <v>02EY26</v>
      </c>
      <c r="Y252">
        <f t="shared" si="21"/>
        <v>26</v>
      </c>
      <c r="Z252" t="s">
        <v>430</v>
      </c>
      <c r="AA252" t="s">
        <v>504</v>
      </c>
      <c r="AB252">
        <v>1</v>
      </c>
      <c r="AC252">
        <v>0</v>
      </c>
      <c r="AD252">
        <v>0</v>
      </c>
      <c r="AE252">
        <v>1</v>
      </c>
      <c r="AF252">
        <v>0</v>
      </c>
      <c r="AG252">
        <v>0</v>
      </c>
      <c r="AH252">
        <v>0</v>
      </c>
      <c r="AI252">
        <v>0</v>
      </c>
      <c r="AJ252">
        <f t="shared" si="15"/>
        <v>1</v>
      </c>
    </row>
    <row r="253" spans="1:36" x14ac:dyDescent="0.2">
      <c r="A253" t="str">
        <f t="shared" si="16"/>
        <v>05HJ02</v>
      </c>
      <c r="B253">
        <f t="shared" si="17"/>
        <v>2</v>
      </c>
      <c r="C253" t="s">
        <v>399</v>
      </c>
      <c r="D253" t="s">
        <v>414</v>
      </c>
      <c r="E253">
        <v>1</v>
      </c>
      <c r="F253">
        <v>0</v>
      </c>
      <c r="G253">
        <v>0</v>
      </c>
      <c r="H253">
        <v>1</v>
      </c>
      <c r="I253">
        <v>0</v>
      </c>
      <c r="J253">
        <v>0</v>
      </c>
      <c r="K253">
        <v>0</v>
      </c>
      <c r="L253">
        <v>0</v>
      </c>
      <c r="M253">
        <v>1</v>
      </c>
      <c r="N253">
        <v>0</v>
      </c>
      <c r="O253">
        <v>0</v>
      </c>
      <c r="P253">
        <v>1</v>
      </c>
      <c r="Q253">
        <v>0</v>
      </c>
      <c r="R253">
        <v>0</v>
      </c>
      <c r="S253">
        <v>0</v>
      </c>
      <c r="T253">
        <v>0</v>
      </c>
      <c r="U253">
        <v>1</v>
      </c>
      <c r="X253" t="str">
        <f t="shared" si="20"/>
        <v>02EY27</v>
      </c>
      <c r="Y253">
        <f t="shared" si="21"/>
        <v>27</v>
      </c>
      <c r="Z253" t="s">
        <v>430</v>
      </c>
      <c r="AA253" t="s">
        <v>505</v>
      </c>
      <c r="AB253">
        <v>1</v>
      </c>
      <c r="AC253">
        <v>0</v>
      </c>
      <c r="AD253">
        <v>0</v>
      </c>
      <c r="AE253">
        <v>1</v>
      </c>
      <c r="AF253">
        <v>0</v>
      </c>
      <c r="AG253">
        <v>0</v>
      </c>
      <c r="AH253">
        <v>0</v>
      </c>
      <c r="AI253">
        <v>0</v>
      </c>
      <c r="AJ253">
        <f t="shared" si="15"/>
        <v>1</v>
      </c>
    </row>
    <row r="254" spans="1:36" x14ac:dyDescent="0.2">
      <c r="A254" t="str">
        <f t="shared" si="16"/>
        <v>05HJ03</v>
      </c>
      <c r="B254">
        <f t="shared" si="17"/>
        <v>3</v>
      </c>
      <c r="C254" t="s">
        <v>399</v>
      </c>
      <c r="D254" t="s">
        <v>418</v>
      </c>
      <c r="E254">
        <v>0</v>
      </c>
      <c r="F254">
        <v>0</v>
      </c>
      <c r="G254">
        <v>0</v>
      </c>
      <c r="H254">
        <v>0</v>
      </c>
      <c r="I254">
        <v>0</v>
      </c>
      <c r="J254">
        <v>0</v>
      </c>
      <c r="K254">
        <v>0</v>
      </c>
      <c r="L254">
        <v>0</v>
      </c>
      <c r="M254">
        <v>0</v>
      </c>
      <c r="N254">
        <v>0</v>
      </c>
      <c r="O254">
        <v>0</v>
      </c>
      <c r="P254">
        <v>0</v>
      </c>
      <c r="Q254">
        <v>1</v>
      </c>
      <c r="R254">
        <v>0</v>
      </c>
      <c r="S254">
        <v>0</v>
      </c>
      <c r="T254">
        <v>1</v>
      </c>
      <c r="U254">
        <v>0</v>
      </c>
      <c r="X254" t="str">
        <f t="shared" si="20"/>
        <v>02EY28</v>
      </c>
      <c r="Y254">
        <f t="shared" si="21"/>
        <v>28</v>
      </c>
      <c r="Z254" t="s">
        <v>430</v>
      </c>
      <c r="AA254" t="s">
        <v>506</v>
      </c>
      <c r="AB254">
        <v>2</v>
      </c>
      <c r="AC254">
        <v>0</v>
      </c>
      <c r="AD254">
        <v>0</v>
      </c>
      <c r="AE254">
        <v>2</v>
      </c>
      <c r="AF254">
        <v>1</v>
      </c>
      <c r="AG254">
        <v>0</v>
      </c>
      <c r="AH254">
        <v>0</v>
      </c>
      <c r="AI254">
        <v>1</v>
      </c>
      <c r="AJ254">
        <f t="shared" si="15"/>
        <v>1</v>
      </c>
    </row>
    <row r="255" spans="1:36" x14ac:dyDescent="0.2">
      <c r="A255" t="str">
        <f t="shared" si="16"/>
        <v>05HJ04</v>
      </c>
      <c r="B255">
        <f t="shared" si="17"/>
        <v>4</v>
      </c>
      <c r="C255" t="s">
        <v>399</v>
      </c>
      <c r="D255" t="s">
        <v>422</v>
      </c>
      <c r="E255">
        <v>0</v>
      </c>
      <c r="F255">
        <v>0</v>
      </c>
      <c r="G255">
        <v>0</v>
      </c>
      <c r="H255">
        <v>0</v>
      </c>
      <c r="I255">
        <v>0</v>
      </c>
      <c r="J255">
        <v>0</v>
      </c>
      <c r="K255">
        <v>0</v>
      </c>
      <c r="L255">
        <v>0</v>
      </c>
      <c r="M255">
        <v>0</v>
      </c>
      <c r="N255">
        <v>0</v>
      </c>
      <c r="O255">
        <v>0</v>
      </c>
      <c r="P255">
        <v>0</v>
      </c>
      <c r="Q255">
        <v>1</v>
      </c>
      <c r="R255">
        <v>0</v>
      </c>
      <c r="S255">
        <v>0</v>
      </c>
      <c r="T255">
        <v>1</v>
      </c>
      <c r="U255">
        <v>0</v>
      </c>
      <c r="X255" t="str">
        <f t="shared" si="20"/>
        <v>02EY29</v>
      </c>
      <c r="Y255">
        <f t="shared" si="21"/>
        <v>29</v>
      </c>
      <c r="Z255" t="s">
        <v>430</v>
      </c>
      <c r="AA255" t="s">
        <v>507</v>
      </c>
      <c r="AB255">
        <v>2</v>
      </c>
      <c r="AC255">
        <v>0</v>
      </c>
      <c r="AD255">
        <v>0</v>
      </c>
      <c r="AE255">
        <v>2</v>
      </c>
      <c r="AF255">
        <v>0</v>
      </c>
      <c r="AG255">
        <v>0</v>
      </c>
      <c r="AH255">
        <v>0</v>
      </c>
      <c r="AI255">
        <v>0</v>
      </c>
      <c r="AJ255">
        <f t="shared" si="15"/>
        <v>1</v>
      </c>
    </row>
    <row r="256" spans="1:36" x14ac:dyDescent="0.2">
      <c r="A256" t="str">
        <f t="shared" si="16"/>
        <v>05HS01</v>
      </c>
      <c r="B256">
        <f t="shared" si="17"/>
        <v>1</v>
      </c>
      <c r="C256" t="s">
        <v>372</v>
      </c>
      <c r="D256" t="s">
        <v>371</v>
      </c>
      <c r="E256">
        <v>3</v>
      </c>
      <c r="F256">
        <v>0</v>
      </c>
      <c r="G256">
        <v>0</v>
      </c>
      <c r="H256">
        <v>3</v>
      </c>
      <c r="I256">
        <v>0</v>
      </c>
      <c r="J256">
        <v>0</v>
      </c>
      <c r="K256">
        <v>0</v>
      </c>
      <c r="L256">
        <v>0</v>
      </c>
      <c r="M256">
        <v>1</v>
      </c>
      <c r="N256">
        <v>0</v>
      </c>
      <c r="O256">
        <v>0</v>
      </c>
      <c r="P256">
        <v>1</v>
      </c>
      <c r="Q256">
        <v>0</v>
      </c>
      <c r="R256">
        <v>0</v>
      </c>
      <c r="S256">
        <v>0</v>
      </c>
      <c r="T256">
        <v>0</v>
      </c>
      <c r="U256">
        <v>1</v>
      </c>
      <c r="X256" t="str">
        <f t="shared" si="20"/>
        <v>02EY30</v>
      </c>
      <c r="Y256">
        <f t="shared" si="21"/>
        <v>30</v>
      </c>
      <c r="Z256" t="s">
        <v>430</v>
      </c>
      <c r="AA256" t="s">
        <v>512</v>
      </c>
      <c r="AB256">
        <v>0</v>
      </c>
      <c r="AC256">
        <v>0</v>
      </c>
      <c r="AD256">
        <v>0</v>
      </c>
      <c r="AE256">
        <v>0</v>
      </c>
      <c r="AF256">
        <v>1</v>
      </c>
      <c r="AG256">
        <v>0</v>
      </c>
      <c r="AH256">
        <v>0</v>
      </c>
      <c r="AI256">
        <v>1</v>
      </c>
      <c r="AJ256">
        <f t="shared" si="15"/>
        <v>0</v>
      </c>
    </row>
    <row r="257" spans="1:36" x14ac:dyDescent="0.2">
      <c r="A257" t="str">
        <f t="shared" si="16"/>
        <v>05MF01</v>
      </c>
      <c r="B257">
        <f t="shared" si="17"/>
        <v>1</v>
      </c>
      <c r="C257" t="s">
        <v>215</v>
      </c>
      <c r="D257" t="s">
        <v>213</v>
      </c>
      <c r="E257">
        <v>2</v>
      </c>
      <c r="F257">
        <v>0</v>
      </c>
      <c r="G257">
        <v>0</v>
      </c>
      <c r="H257">
        <v>2</v>
      </c>
      <c r="I257">
        <v>0</v>
      </c>
      <c r="J257">
        <v>0</v>
      </c>
      <c r="K257">
        <v>0</v>
      </c>
      <c r="L257">
        <v>0</v>
      </c>
      <c r="M257">
        <v>0</v>
      </c>
      <c r="N257">
        <v>0</v>
      </c>
      <c r="O257">
        <v>0</v>
      </c>
      <c r="P257">
        <v>0</v>
      </c>
      <c r="Q257">
        <v>0</v>
      </c>
      <c r="R257">
        <v>0</v>
      </c>
      <c r="S257">
        <v>0</v>
      </c>
      <c r="T257">
        <v>0</v>
      </c>
      <c r="U257">
        <v>1</v>
      </c>
      <c r="X257" t="str">
        <f t="shared" si="20"/>
        <v>02EY31</v>
      </c>
      <c r="Y257">
        <f t="shared" si="21"/>
        <v>31</v>
      </c>
      <c r="Z257" t="s">
        <v>430</v>
      </c>
      <c r="AA257" t="s">
        <v>513</v>
      </c>
      <c r="AB257">
        <v>2</v>
      </c>
      <c r="AC257">
        <v>0</v>
      </c>
      <c r="AD257">
        <v>0</v>
      </c>
      <c r="AE257">
        <v>2</v>
      </c>
      <c r="AF257">
        <v>1</v>
      </c>
      <c r="AG257">
        <v>0</v>
      </c>
      <c r="AH257">
        <v>0</v>
      </c>
      <c r="AI257">
        <v>1</v>
      </c>
      <c r="AJ257">
        <f t="shared" si="15"/>
        <v>1</v>
      </c>
    </row>
    <row r="258" spans="1:36" x14ac:dyDescent="0.2">
      <c r="A258" t="str">
        <f t="shared" si="16"/>
        <v>05PE01</v>
      </c>
      <c r="B258">
        <f t="shared" si="17"/>
        <v>1</v>
      </c>
      <c r="C258" t="s">
        <v>267</v>
      </c>
      <c r="D258" t="s">
        <v>266</v>
      </c>
      <c r="E258">
        <v>0</v>
      </c>
      <c r="F258">
        <v>0</v>
      </c>
      <c r="G258">
        <v>0</v>
      </c>
      <c r="H258">
        <v>0</v>
      </c>
      <c r="I258">
        <v>0</v>
      </c>
      <c r="J258">
        <v>0</v>
      </c>
      <c r="K258">
        <v>0</v>
      </c>
      <c r="L258">
        <v>0</v>
      </c>
      <c r="M258">
        <v>1</v>
      </c>
      <c r="N258">
        <v>0</v>
      </c>
      <c r="O258">
        <v>0</v>
      </c>
      <c r="P258">
        <v>1</v>
      </c>
      <c r="Q258">
        <v>0</v>
      </c>
      <c r="R258">
        <v>0</v>
      </c>
      <c r="S258">
        <v>0</v>
      </c>
      <c r="T258">
        <v>0</v>
      </c>
      <c r="U258">
        <v>1</v>
      </c>
      <c r="X258" t="str">
        <f t="shared" si="20"/>
        <v>02EY32</v>
      </c>
      <c r="Y258">
        <f t="shared" si="21"/>
        <v>32</v>
      </c>
      <c r="Z258" t="s">
        <v>430</v>
      </c>
      <c r="AA258" t="s">
        <v>515</v>
      </c>
      <c r="AB258">
        <v>2</v>
      </c>
      <c r="AC258">
        <v>0</v>
      </c>
      <c r="AD258">
        <v>0</v>
      </c>
      <c r="AE258">
        <v>2</v>
      </c>
      <c r="AF258">
        <v>0</v>
      </c>
      <c r="AG258">
        <v>0</v>
      </c>
      <c r="AH258">
        <v>0</v>
      </c>
      <c r="AI258">
        <v>0</v>
      </c>
      <c r="AJ258">
        <f t="shared" si="15"/>
        <v>1</v>
      </c>
    </row>
    <row r="259" spans="1:36" x14ac:dyDescent="0.2">
      <c r="A259" t="str">
        <f t="shared" si="16"/>
        <v>05PE02</v>
      </c>
      <c r="B259">
        <f t="shared" si="17"/>
        <v>2</v>
      </c>
      <c r="C259" t="s">
        <v>267</v>
      </c>
      <c r="D259" t="s">
        <v>293</v>
      </c>
      <c r="E259">
        <v>1</v>
      </c>
      <c r="F259">
        <v>0</v>
      </c>
      <c r="G259">
        <v>0</v>
      </c>
      <c r="H259">
        <v>1</v>
      </c>
      <c r="I259">
        <v>0</v>
      </c>
      <c r="J259">
        <v>0</v>
      </c>
      <c r="K259">
        <v>0</v>
      </c>
      <c r="L259">
        <v>0</v>
      </c>
      <c r="M259">
        <v>0</v>
      </c>
      <c r="N259">
        <v>0</v>
      </c>
      <c r="O259">
        <v>0</v>
      </c>
      <c r="P259">
        <v>0</v>
      </c>
      <c r="Q259">
        <v>0</v>
      </c>
      <c r="R259">
        <v>0</v>
      </c>
      <c r="S259">
        <v>0</v>
      </c>
      <c r="T259">
        <v>0</v>
      </c>
      <c r="U259">
        <v>1</v>
      </c>
      <c r="X259" t="str">
        <f t="shared" si="20"/>
        <v>02EY33</v>
      </c>
      <c r="Y259">
        <f t="shared" si="21"/>
        <v>33</v>
      </c>
      <c r="Z259" t="s">
        <v>430</v>
      </c>
      <c r="AA259" t="s">
        <v>516</v>
      </c>
      <c r="AB259">
        <v>0</v>
      </c>
      <c r="AC259">
        <v>0</v>
      </c>
      <c r="AD259">
        <v>0</v>
      </c>
      <c r="AE259">
        <v>0</v>
      </c>
      <c r="AF259">
        <v>1</v>
      </c>
      <c r="AG259">
        <v>0</v>
      </c>
      <c r="AH259">
        <v>0</v>
      </c>
      <c r="AI259">
        <v>1</v>
      </c>
      <c r="AJ259">
        <f t="shared" si="15"/>
        <v>0</v>
      </c>
    </row>
    <row r="260" spans="1:36" x14ac:dyDescent="0.2">
      <c r="A260" t="str">
        <f t="shared" si="16"/>
        <v>05PE03</v>
      </c>
      <c r="B260">
        <f t="shared" si="17"/>
        <v>3</v>
      </c>
      <c r="C260" t="s">
        <v>267</v>
      </c>
      <c r="D260" t="s">
        <v>298</v>
      </c>
      <c r="E260">
        <v>0</v>
      </c>
      <c r="F260">
        <v>0</v>
      </c>
      <c r="G260">
        <v>0</v>
      </c>
      <c r="H260">
        <v>0</v>
      </c>
      <c r="I260">
        <v>0</v>
      </c>
      <c r="J260">
        <v>0</v>
      </c>
      <c r="K260">
        <v>0</v>
      </c>
      <c r="L260">
        <v>0</v>
      </c>
      <c r="M260">
        <v>1</v>
      </c>
      <c r="N260">
        <v>0</v>
      </c>
      <c r="O260">
        <v>0</v>
      </c>
      <c r="P260">
        <v>1</v>
      </c>
      <c r="Q260">
        <v>0</v>
      </c>
      <c r="R260">
        <v>0</v>
      </c>
      <c r="S260">
        <v>0</v>
      </c>
      <c r="T260">
        <v>0</v>
      </c>
      <c r="U260">
        <v>1</v>
      </c>
      <c r="X260" t="str">
        <f t="shared" si="20"/>
        <v>02EY34</v>
      </c>
      <c r="Y260">
        <f t="shared" si="21"/>
        <v>34</v>
      </c>
      <c r="Z260" t="s">
        <v>430</v>
      </c>
      <c r="AA260" t="s">
        <v>520</v>
      </c>
      <c r="AB260">
        <v>1</v>
      </c>
      <c r="AC260">
        <v>0</v>
      </c>
      <c r="AD260">
        <v>0</v>
      </c>
      <c r="AE260">
        <v>1</v>
      </c>
      <c r="AF260">
        <v>1</v>
      </c>
      <c r="AG260">
        <v>0</v>
      </c>
      <c r="AH260">
        <v>0</v>
      </c>
      <c r="AI260">
        <v>1</v>
      </c>
      <c r="AJ260">
        <f t="shared" ref="AJ260:AJ323" si="22">IF(AE260&gt;AI260,1,0)</f>
        <v>0</v>
      </c>
    </row>
    <row r="261" spans="1:36" x14ac:dyDescent="0.2">
      <c r="A261" t="str">
        <f t="shared" ref="A261:A324" si="23">C261&amp;IF(B261&lt;10,"0","")&amp;B261</f>
        <v>05PE04</v>
      </c>
      <c r="B261">
        <f t="shared" ref="B261:B324" si="24">IF(C261=C260,B260+1,1)</f>
        <v>4</v>
      </c>
      <c r="C261" t="s">
        <v>267</v>
      </c>
      <c r="D261" t="s">
        <v>303</v>
      </c>
      <c r="E261">
        <v>1</v>
      </c>
      <c r="F261">
        <v>0</v>
      </c>
      <c r="G261">
        <v>0</v>
      </c>
      <c r="H261">
        <v>1</v>
      </c>
      <c r="I261">
        <v>0</v>
      </c>
      <c r="J261">
        <v>0</v>
      </c>
      <c r="K261">
        <v>0</v>
      </c>
      <c r="L261">
        <v>0</v>
      </c>
      <c r="M261">
        <v>0</v>
      </c>
      <c r="N261">
        <v>0</v>
      </c>
      <c r="O261">
        <v>0</v>
      </c>
      <c r="P261">
        <v>0</v>
      </c>
      <c r="Q261">
        <v>0</v>
      </c>
      <c r="R261">
        <v>0</v>
      </c>
      <c r="S261">
        <v>0</v>
      </c>
      <c r="T261">
        <v>0</v>
      </c>
      <c r="U261">
        <v>1</v>
      </c>
      <c r="X261" t="str">
        <f t="shared" si="20"/>
        <v>02EY35</v>
      </c>
      <c r="Y261">
        <f t="shared" si="21"/>
        <v>35</v>
      </c>
      <c r="Z261" t="s">
        <v>430</v>
      </c>
      <c r="AA261" t="s">
        <v>521</v>
      </c>
      <c r="AB261">
        <v>1</v>
      </c>
      <c r="AC261">
        <v>0</v>
      </c>
      <c r="AD261">
        <v>0</v>
      </c>
      <c r="AE261">
        <v>1</v>
      </c>
      <c r="AF261">
        <v>0</v>
      </c>
      <c r="AG261">
        <v>0</v>
      </c>
      <c r="AH261">
        <v>0</v>
      </c>
      <c r="AI261">
        <v>0</v>
      </c>
      <c r="AJ261">
        <f t="shared" si="22"/>
        <v>1</v>
      </c>
    </row>
    <row r="262" spans="1:36" x14ac:dyDescent="0.2">
      <c r="A262" t="str">
        <f t="shared" si="23"/>
        <v>05PE05</v>
      </c>
      <c r="B262">
        <f t="shared" si="24"/>
        <v>5</v>
      </c>
      <c r="C262" t="s">
        <v>267</v>
      </c>
      <c r="D262" t="s">
        <v>304</v>
      </c>
      <c r="E262">
        <v>0</v>
      </c>
      <c r="F262">
        <v>0</v>
      </c>
      <c r="G262">
        <v>0</v>
      </c>
      <c r="H262">
        <v>0</v>
      </c>
      <c r="I262">
        <v>1</v>
      </c>
      <c r="J262">
        <v>0</v>
      </c>
      <c r="K262">
        <v>0</v>
      </c>
      <c r="L262">
        <v>1</v>
      </c>
      <c r="M262">
        <v>1</v>
      </c>
      <c r="N262">
        <v>0</v>
      </c>
      <c r="O262">
        <v>0</v>
      </c>
      <c r="P262">
        <v>1</v>
      </c>
      <c r="Q262">
        <v>0</v>
      </c>
      <c r="R262">
        <v>0</v>
      </c>
      <c r="S262">
        <v>0</v>
      </c>
      <c r="T262">
        <v>0</v>
      </c>
      <c r="U262">
        <v>0</v>
      </c>
      <c r="X262" t="str">
        <f t="shared" si="20"/>
        <v>02EY36</v>
      </c>
      <c r="Y262">
        <f t="shared" si="21"/>
        <v>36</v>
      </c>
      <c r="Z262" t="s">
        <v>430</v>
      </c>
      <c r="AA262" t="s">
        <v>523</v>
      </c>
      <c r="AB262">
        <v>1</v>
      </c>
      <c r="AC262">
        <v>0</v>
      </c>
      <c r="AD262">
        <v>0</v>
      </c>
      <c r="AE262">
        <v>1</v>
      </c>
      <c r="AF262">
        <v>0</v>
      </c>
      <c r="AG262">
        <v>0</v>
      </c>
      <c r="AH262">
        <v>0</v>
      </c>
      <c r="AI262">
        <v>0</v>
      </c>
      <c r="AJ262">
        <f t="shared" si="22"/>
        <v>1</v>
      </c>
    </row>
    <row r="263" spans="1:36" x14ac:dyDescent="0.2">
      <c r="A263" t="str">
        <f t="shared" si="23"/>
        <v>05PZ01</v>
      </c>
      <c r="B263">
        <f t="shared" si="24"/>
        <v>1</v>
      </c>
      <c r="C263" t="s">
        <v>194</v>
      </c>
      <c r="D263" t="s">
        <v>192</v>
      </c>
      <c r="E263">
        <v>3</v>
      </c>
      <c r="F263">
        <v>0</v>
      </c>
      <c r="G263">
        <v>0</v>
      </c>
      <c r="H263">
        <v>3</v>
      </c>
      <c r="I263">
        <v>1</v>
      </c>
      <c r="J263">
        <v>0</v>
      </c>
      <c r="K263">
        <v>0</v>
      </c>
      <c r="L263">
        <v>1</v>
      </c>
      <c r="M263">
        <v>0</v>
      </c>
      <c r="N263">
        <v>0</v>
      </c>
      <c r="O263">
        <v>0</v>
      </c>
      <c r="P263">
        <v>0</v>
      </c>
      <c r="Q263">
        <v>0</v>
      </c>
      <c r="R263">
        <v>0</v>
      </c>
      <c r="S263">
        <v>0</v>
      </c>
      <c r="T263">
        <v>0</v>
      </c>
      <c r="U263">
        <v>1</v>
      </c>
      <c r="X263" t="str">
        <f t="shared" si="20"/>
        <v>02EY37</v>
      </c>
      <c r="Y263">
        <f t="shared" si="21"/>
        <v>37</v>
      </c>
      <c r="Z263" t="s">
        <v>430</v>
      </c>
      <c r="AA263" t="s">
        <v>525</v>
      </c>
      <c r="AB263">
        <v>1</v>
      </c>
      <c r="AC263">
        <v>0</v>
      </c>
      <c r="AD263">
        <v>0</v>
      </c>
      <c r="AE263">
        <v>1</v>
      </c>
      <c r="AF263">
        <v>1</v>
      </c>
      <c r="AG263">
        <v>0</v>
      </c>
      <c r="AH263">
        <v>0</v>
      </c>
      <c r="AI263">
        <v>1</v>
      </c>
      <c r="AJ263">
        <f t="shared" si="22"/>
        <v>0</v>
      </c>
    </row>
    <row r="264" spans="1:36" x14ac:dyDescent="0.2">
      <c r="A264" t="str">
        <f t="shared" si="23"/>
        <v>05XA01</v>
      </c>
      <c r="B264">
        <f t="shared" si="24"/>
        <v>1</v>
      </c>
      <c r="C264" t="s">
        <v>278</v>
      </c>
      <c r="D264" t="s">
        <v>275</v>
      </c>
      <c r="E264">
        <v>1</v>
      </c>
      <c r="F264">
        <v>0</v>
      </c>
      <c r="G264">
        <v>0</v>
      </c>
      <c r="H264">
        <v>1</v>
      </c>
      <c r="I264">
        <v>0</v>
      </c>
      <c r="J264">
        <v>0</v>
      </c>
      <c r="K264">
        <v>0</v>
      </c>
      <c r="L264">
        <v>0</v>
      </c>
      <c r="M264">
        <v>0</v>
      </c>
      <c r="N264">
        <v>0</v>
      </c>
      <c r="O264">
        <v>0</v>
      </c>
      <c r="P264">
        <v>0</v>
      </c>
      <c r="Q264">
        <v>0</v>
      </c>
      <c r="R264">
        <v>0</v>
      </c>
      <c r="S264">
        <v>0</v>
      </c>
      <c r="T264">
        <v>0</v>
      </c>
      <c r="U264">
        <v>1</v>
      </c>
      <c r="X264" t="str">
        <f t="shared" si="20"/>
        <v>02EY38</v>
      </c>
      <c r="Y264">
        <f t="shared" si="21"/>
        <v>38</v>
      </c>
      <c r="Z264" t="s">
        <v>430</v>
      </c>
      <c r="AA264" t="s">
        <v>527</v>
      </c>
      <c r="AB264">
        <v>1</v>
      </c>
      <c r="AC264">
        <v>0</v>
      </c>
      <c r="AD264">
        <v>0</v>
      </c>
      <c r="AE264">
        <v>1</v>
      </c>
      <c r="AF264">
        <v>0</v>
      </c>
      <c r="AG264">
        <v>0</v>
      </c>
      <c r="AH264">
        <v>0</v>
      </c>
      <c r="AI264">
        <v>0</v>
      </c>
      <c r="AJ264">
        <f t="shared" si="22"/>
        <v>1</v>
      </c>
    </row>
    <row r="265" spans="1:36" x14ac:dyDescent="0.2">
      <c r="A265" t="str">
        <f t="shared" si="23"/>
        <v>05XA02</v>
      </c>
      <c r="B265">
        <f t="shared" si="24"/>
        <v>2</v>
      </c>
      <c r="C265" t="s">
        <v>278</v>
      </c>
      <c r="D265" t="s">
        <v>286</v>
      </c>
      <c r="E265">
        <v>0</v>
      </c>
      <c r="F265">
        <v>0</v>
      </c>
      <c r="G265">
        <v>0</v>
      </c>
      <c r="H265">
        <v>0</v>
      </c>
      <c r="I265">
        <v>0</v>
      </c>
      <c r="J265">
        <v>0</v>
      </c>
      <c r="K265">
        <v>0</v>
      </c>
      <c r="L265">
        <v>0</v>
      </c>
      <c r="M265">
        <v>0</v>
      </c>
      <c r="N265">
        <v>0</v>
      </c>
      <c r="O265">
        <v>0</v>
      </c>
      <c r="P265">
        <v>0</v>
      </c>
      <c r="Q265">
        <v>1</v>
      </c>
      <c r="R265">
        <v>0</v>
      </c>
      <c r="S265">
        <v>0</v>
      </c>
      <c r="T265">
        <v>1</v>
      </c>
      <c r="U265">
        <v>0</v>
      </c>
      <c r="X265" t="str">
        <f t="shared" si="20"/>
        <v>02EY39</v>
      </c>
      <c r="Y265">
        <f t="shared" si="21"/>
        <v>39</v>
      </c>
      <c r="Z265" t="s">
        <v>430</v>
      </c>
      <c r="AA265" t="s">
        <v>529</v>
      </c>
      <c r="AB265">
        <v>2</v>
      </c>
      <c r="AC265">
        <v>0</v>
      </c>
      <c r="AD265">
        <v>0</v>
      </c>
      <c r="AE265">
        <v>2</v>
      </c>
      <c r="AF265">
        <v>0</v>
      </c>
      <c r="AG265">
        <v>0</v>
      </c>
      <c r="AH265">
        <v>0</v>
      </c>
      <c r="AI265">
        <v>0</v>
      </c>
      <c r="AJ265">
        <f t="shared" si="22"/>
        <v>1</v>
      </c>
    </row>
    <row r="266" spans="1:36" x14ac:dyDescent="0.2">
      <c r="A266" t="str">
        <f t="shared" si="23"/>
        <v>05XA03</v>
      </c>
      <c r="B266">
        <f t="shared" si="24"/>
        <v>3</v>
      </c>
      <c r="C266" t="s">
        <v>278</v>
      </c>
      <c r="D266" t="s">
        <v>293</v>
      </c>
      <c r="E266">
        <v>16</v>
      </c>
      <c r="F266">
        <v>0</v>
      </c>
      <c r="G266">
        <v>0</v>
      </c>
      <c r="H266">
        <v>16</v>
      </c>
      <c r="I266">
        <v>6</v>
      </c>
      <c r="J266">
        <v>0</v>
      </c>
      <c r="K266">
        <v>0</v>
      </c>
      <c r="L266">
        <v>6</v>
      </c>
      <c r="M266">
        <v>4</v>
      </c>
      <c r="N266">
        <v>0</v>
      </c>
      <c r="O266">
        <v>0</v>
      </c>
      <c r="P266">
        <v>4</v>
      </c>
      <c r="Q266">
        <v>0</v>
      </c>
      <c r="R266">
        <v>0</v>
      </c>
      <c r="S266">
        <v>0</v>
      </c>
      <c r="T266">
        <v>0</v>
      </c>
      <c r="U266">
        <v>1</v>
      </c>
      <c r="X266" t="str">
        <f t="shared" si="20"/>
        <v>02EY40</v>
      </c>
      <c r="Y266">
        <f t="shared" si="21"/>
        <v>40</v>
      </c>
      <c r="Z266" t="s">
        <v>430</v>
      </c>
      <c r="AA266" t="s">
        <v>532</v>
      </c>
      <c r="AB266">
        <v>0</v>
      </c>
      <c r="AC266">
        <v>0</v>
      </c>
      <c r="AD266">
        <v>0</v>
      </c>
      <c r="AE266">
        <v>0</v>
      </c>
      <c r="AF266">
        <v>1</v>
      </c>
      <c r="AG266">
        <v>0</v>
      </c>
      <c r="AH266">
        <v>0</v>
      </c>
      <c r="AI266">
        <v>1</v>
      </c>
      <c r="AJ266">
        <f t="shared" si="22"/>
        <v>0</v>
      </c>
    </row>
    <row r="267" spans="1:36" x14ac:dyDescent="0.2">
      <c r="A267" t="str">
        <f t="shared" si="23"/>
        <v>05YX01</v>
      </c>
      <c r="B267">
        <f t="shared" si="24"/>
        <v>1</v>
      </c>
      <c r="C267" t="s">
        <v>264</v>
      </c>
      <c r="D267" t="s">
        <v>324</v>
      </c>
      <c r="E267">
        <v>0</v>
      </c>
      <c r="F267">
        <v>0</v>
      </c>
      <c r="G267">
        <v>0</v>
      </c>
      <c r="H267">
        <v>0</v>
      </c>
      <c r="I267">
        <v>0</v>
      </c>
      <c r="J267">
        <v>0</v>
      </c>
      <c r="K267">
        <v>0</v>
      </c>
      <c r="L267">
        <v>0</v>
      </c>
      <c r="M267">
        <v>1</v>
      </c>
      <c r="N267">
        <v>0</v>
      </c>
      <c r="O267">
        <v>0</v>
      </c>
      <c r="P267">
        <v>1</v>
      </c>
      <c r="Q267">
        <v>1</v>
      </c>
      <c r="R267">
        <v>0</v>
      </c>
      <c r="S267">
        <v>0</v>
      </c>
      <c r="T267">
        <v>1</v>
      </c>
      <c r="U267">
        <v>0</v>
      </c>
      <c r="X267" t="str">
        <f t="shared" si="20"/>
        <v>02EY41</v>
      </c>
      <c r="Y267">
        <f t="shared" si="21"/>
        <v>41</v>
      </c>
      <c r="Z267" t="s">
        <v>430</v>
      </c>
      <c r="AA267" t="s">
        <v>536</v>
      </c>
      <c r="AB267">
        <v>0</v>
      </c>
      <c r="AC267">
        <v>0</v>
      </c>
      <c r="AD267">
        <v>0</v>
      </c>
      <c r="AE267">
        <v>0</v>
      </c>
      <c r="AF267">
        <v>1</v>
      </c>
      <c r="AG267">
        <v>0</v>
      </c>
      <c r="AH267">
        <v>0</v>
      </c>
      <c r="AI267">
        <v>1</v>
      </c>
      <c r="AJ267">
        <f t="shared" si="22"/>
        <v>0</v>
      </c>
    </row>
    <row r="268" spans="1:36" x14ac:dyDescent="0.2">
      <c r="A268" t="str">
        <f t="shared" si="23"/>
        <v>05YX02</v>
      </c>
      <c r="B268">
        <f t="shared" si="24"/>
        <v>2</v>
      </c>
      <c r="C268" t="s">
        <v>264</v>
      </c>
      <c r="D268" t="s">
        <v>343</v>
      </c>
      <c r="E268">
        <v>6</v>
      </c>
      <c r="F268">
        <v>0</v>
      </c>
      <c r="G268">
        <v>0</v>
      </c>
      <c r="H268">
        <v>6</v>
      </c>
      <c r="I268">
        <v>1</v>
      </c>
      <c r="J268">
        <v>0</v>
      </c>
      <c r="K268">
        <v>0</v>
      </c>
      <c r="L268">
        <v>1</v>
      </c>
      <c r="M268">
        <v>1</v>
      </c>
      <c r="N268">
        <v>0</v>
      </c>
      <c r="O268">
        <v>0</v>
      </c>
      <c r="P268">
        <v>1</v>
      </c>
      <c r="Q268">
        <v>1</v>
      </c>
      <c r="R268">
        <v>0</v>
      </c>
      <c r="S268">
        <v>0</v>
      </c>
      <c r="T268">
        <v>1</v>
      </c>
      <c r="U268">
        <v>1</v>
      </c>
      <c r="X268" t="str">
        <f t="shared" si="20"/>
        <v>02EY42</v>
      </c>
      <c r="Y268">
        <f t="shared" si="21"/>
        <v>42</v>
      </c>
      <c r="Z268" t="s">
        <v>430</v>
      </c>
      <c r="AA268" t="s">
        <v>540</v>
      </c>
      <c r="AB268">
        <v>0</v>
      </c>
      <c r="AC268">
        <v>0</v>
      </c>
      <c r="AD268">
        <v>0</v>
      </c>
      <c r="AE268">
        <v>0</v>
      </c>
      <c r="AF268">
        <v>2</v>
      </c>
      <c r="AG268">
        <v>0</v>
      </c>
      <c r="AH268">
        <v>0</v>
      </c>
      <c r="AI268">
        <v>2</v>
      </c>
      <c r="AJ268">
        <f t="shared" si="22"/>
        <v>0</v>
      </c>
    </row>
    <row r="269" spans="1:36" x14ac:dyDescent="0.2">
      <c r="A269" t="str">
        <f t="shared" si="23"/>
        <v>05YX03</v>
      </c>
      <c r="B269">
        <f t="shared" si="24"/>
        <v>3</v>
      </c>
      <c r="C269" t="s">
        <v>264</v>
      </c>
      <c r="D269" t="s">
        <v>345</v>
      </c>
      <c r="E269">
        <v>1</v>
      </c>
      <c r="F269">
        <v>0</v>
      </c>
      <c r="G269">
        <v>0</v>
      </c>
      <c r="H269">
        <v>1</v>
      </c>
      <c r="I269">
        <v>0</v>
      </c>
      <c r="J269">
        <v>0</v>
      </c>
      <c r="K269">
        <v>0</v>
      </c>
      <c r="L269">
        <v>0</v>
      </c>
      <c r="M269">
        <v>0</v>
      </c>
      <c r="N269">
        <v>0</v>
      </c>
      <c r="O269">
        <v>0</v>
      </c>
      <c r="P269">
        <v>0</v>
      </c>
      <c r="Q269">
        <v>0</v>
      </c>
      <c r="R269">
        <v>0</v>
      </c>
      <c r="S269">
        <v>0</v>
      </c>
      <c r="T269">
        <v>0</v>
      </c>
      <c r="U269">
        <v>1</v>
      </c>
      <c r="X269" t="str">
        <f t="shared" si="20"/>
        <v>02EY43</v>
      </c>
      <c r="Y269">
        <f t="shared" si="21"/>
        <v>43</v>
      </c>
      <c r="Z269" t="s">
        <v>430</v>
      </c>
      <c r="AA269" t="s">
        <v>542</v>
      </c>
      <c r="AB269">
        <v>0</v>
      </c>
      <c r="AC269">
        <v>0</v>
      </c>
      <c r="AD269">
        <v>0</v>
      </c>
      <c r="AE269">
        <v>0</v>
      </c>
      <c r="AF269">
        <v>1</v>
      </c>
      <c r="AG269">
        <v>0</v>
      </c>
      <c r="AH269">
        <v>0</v>
      </c>
      <c r="AI269">
        <v>1</v>
      </c>
      <c r="AJ269">
        <f t="shared" si="22"/>
        <v>0</v>
      </c>
    </row>
    <row r="270" spans="1:36" x14ac:dyDescent="0.2">
      <c r="A270" t="str">
        <f t="shared" si="23"/>
        <v>06RJ01</v>
      </c>
      <c r="B270">
        <f t="shared" si="24"/>
        <v>1</v>
      </c>
      <c r="C270" t="s">
        <v>190</v>
      </c>
      <c r="D270" t="s">
        <v>189</v>
      </c>
      <c r="E270">
        <v>0</v>
      </c>
      <c r="F270">
        <v>0</v>
      </c>
      <c r="G270">
        <v>0</v>
      </c>
      <c r="H270">
        <v>0</v>
      </c>
      <c r="I270">
        <v>0</v>
      </c>
      <c r="J270">
        <v>0</v>
      </c>
      <c r="K270">
        <v>0</v>
      </c>
      <c r="L270">
        <v>0</v>
      </c>
      <c r="M270">
        <v>0</v>
      </c>
      <c r="N270">
        <v>0</v>
      </c>
      <c r="O270">
        <v>0</v>
      </c>
      <c r="P270">
        <v>0</v>
      </c>
      <c r="Q270">
        <v>1</v>
      </c>
      <c r="R270">
        <v>0</v>
      </c>
      <c r="S270">
        <v>0</v>
      </c>
      <c r="T270">
        <v>1</v>
      </c>
      <c r="U270">
        <v>0</v>
      </c>
      <c r="X270" t="str">
        <f t="shared" si="20"/>
        <v>02GA01</v>
      </c>
      <c r="Y270">
        <f t="shared" si="21"/>
        <v>1</v>
      </c>
      <c r="Z270" t="s">
        <v>350</v>
      </c>
      <c r="AA270" t="s">
        <v>512</v>
      </c>
      <c r="AB270">
        <v>0</v>
      </c>
      <c r="AC270">
        <v>0</v>
      </c>
      <c r="AD270">
        <v>0</v>
      </c>
      <c r="AE270">
        <v>0</v>
      </c>
      <c r="AF270">
        <v>7</v>
      </c>
      <c r="AG270">
        <v>0</v>
      </c>
      <c r="AH270">
        <v>0</v>
      </c>
      <c r="AI270">
        <v>7</v>
      </c>
      <c r="AJ270">
        <f t="shared" si="22"/>
        <v>0</v>
      </c>
    </row>
    <row r="271" spans="1:36" x14ac:dyDescent="0.2">
      <c r="A271" t="str">
        <f t="shared" si="23"/>
        <v>06SV01</v>
      </c>
      <c r="B271">
        <f t="shared" si="24"/>
        <v>1</v>
      </c>
      <c r="C271" t="s">
        <v>158</v>
      </c>
      <c r="D271" t="s">
        <v>151</v>
      </c>
      <c r="E271">
        <v>0</v>
      </c>
      <c r="F271">
        <v>0</v>
      </c>
      <c r="G271">
        <v>0</v>
      </c>
      <c r="H271">
        <v>0</v>
      </c>
      <c r="I271">
        <v>1</v>
      </c>
      <c r="J271">
        <v>0</v>
      </c>
      <c r="K271">
        <v>0</v>
      </c>
      <c r="L271">
        <v>1</v>
      </c>
      <c r="M271">
        <v>0</v>
      </c>
      <c r="N271">
        <v>0</v>
      </c>
      <c r="O271">
        <v>0</v>
      </c>
      <c r="P271">
        <v>0</v>
      </c>
      <c r="Q271">
        <v>0</v>
      </c>
      <c r="R271">
        <v>0</v>
      </c>
      <c r="S271">
        <v>0</v>
      </c>
      <c r="T271">
        <v>0</v>
      </c>
      <c r="U271">
        <v>0</v>
      </c>
      <c r="X271" t="str">
        <f t="shared" si="20"/>
        <v>02GD01</v>
      </c>
      <c r="Y271">
        <f t="shared" si="21"/>
        <v>1</v>
      </c>
      <c r="Z271" t="s">
        <v>174</v>
      </c>
      <c r="AA271" t="s">
        <v>445</v>
      </c>
      <c r="AB271">
        <v>0</v>
      </c>
      <c r="AC271">
        <v>0</v>
      </c>
      <c r="AD271">
        <v>0</v>
      </c>
      <c r="AE271">
        <v>0</v>
      </c>
      <c r="AF271">
        <v>0</v>
      </c>
      <c r="AG271">
        <v>1</v>
      </c>
      <c r="AH271">
        <v>0</v>
      </c>
      <c r="AI271">
        <v>1</v>
      </c>
      <c r="AJ271">
        <f t="shared" si="22"/>
        <v>0</v>
      </c>
    </row>
    <row r="272" spans="1:36" x14ac:dyDescent="0.2">
      <c r="A272" t="str">
        <f t="shared" si="23"/>
        <v>06SV02</v>
      </c>
      <c r="B272">
        <f t="shared" si="24"/>
        <v>2</v>
      </c>
      <c r="C272" t="s">
        <v>158</v>
      </c>
      <c r="D272" t="s">
        <v>165</v>
      </c>
      <c r="E272">
        <v>3</v>
      </c>
      <c r="F272">
        <v>0</v>
      </c>
      <c r="G272">
        <v>0</v>
      </c>
      <c r="H272">
        <v>3</v>
      </c>
      <c r="I272">
        <v>1</v>
      </c>
      <c r="J272">
        <v>0</v>
      </c>
      <c r="K272">
        <v>0</v>
      </c>
      <c r="L272">
        <v>1</v>
      </c>
      <c r="M272">
        <v>1</v>
      </c>
      <c r="N272">
        <v>0</v>
      </c>
      <c r="O272">
        <v>0</v>
      </c>
      <c r="P272">
        <v>1</v>
      </c>
      <c r="Q272">
        <v>1</v>
      </c>
      <c r="R272">
        <v>0</v>
      </c>
      <c r="S272">
        <v>0</v>
      </c>
      <c r="T272">
        <v>1</v>
      </c>
      <c r="U272">
        <v>1</v>
      </c>
      <c r="X272" t="str">
        <f t="shared" si="20"/>
        <v>02GD02</v>
      </c>
      <c r="Y272">
        <f t="shared" si="21"/>
        <v>2</v>
      </c>
      <c r="Z272" t="s">
        <v>174</v>
      </c>
      <c r="AA272" t="s">
        <v>449</v>
      </c>
      <c r="AB272">
        <v>0</v>
      </c>
      <c r="AC272">
        <v>0</v>
      </c>
      <c r="AD272">
        <v>0</v>
      </c>
      <c r="AE272">
        <v>0</v>
      </c>
      <c r="AF272">
        <v>0</v>
      </c>
      <c r="AG272">
        <v>1</v>
      </c>
      <c r="AH272">
        <v>0</v>
      </c>
      <c r="AI272">
        <v>1</v>
      </c>
      <c r="AJ272">
        <f t="shared" si="22"/>
        <v>0</v>
      </c>
    </row>
    <row r="273" spans="1:36" x14ac:dyDescent="0.2">
      <c r="A273" t="str">
        <f t="shared" si="23"/>
        <v>06SV03</v>
      </c>
      <c r="B273">
        <f t="shared" si="24"/>
        <v>3</v>
      </c>
      <c r="C273" t="s">
        <v>158</v>
      </c>
      <c r="D273" t="s">
        <v>166</v>
      </c>
      <c r="E273">
        <v>3</v>
      </c>
      <c r="F273">
        <v>0</v>
      </c>
      <c r="G273">
        <v>0</v>
      </c>
      <c r="H273">
        <v>3</v>
      </c>
      <c r="I273">
        <v>0</v>
      </c>
      <c r="J273">
        <v>0</v>
      </c>
      <c r="K273">
        <v>0</v>
      </c>
      <c r="L273">
        <v>0</v>
      </c>
      <c r="M273">
        <v>2</v>
      </c>
      <c r="N273">
        <v>0</v>
      </c>
      <c r="O273">
        <v>0</v>
      </c>
      <c r="P273">
        <v>2</v>
      </c>
      <c r="Q273">
        <v>0</v>
      </c>
      <c r="R273">
        <v>0</v>
      </c>
      <c r="S273">
        <v>0</v>
      </c>
      <c r="T273">
        <v>0</v>
      </c>
      <c r="U273">
        <v>1</v>
      </c>
      <c r="X273" t="str">
        <f t="shared" si="20"/>
        <v>02GD03</v>
      </c>
      <c r="Y273">
        <f t="shared" si="21"/>
        <v>3</v>
      </c>
      <c r="Z273" t="s">
        <v>174</v>
      </c>
      <c r="AA273" t="s">
        <v>452</v>
      </c>
      <c r="AB273">
        <v>0</v>
      </c>
      <c r="AC273">
        <v>1</v>
      </c>
      <c r="AD273">
        <v>0</v>
      </c>
      <c r="AE273">
        <v>1</v>
      </c>
      <c r="AF273">
        <v>0</v>
      </c>
      <c r="AG273">
        <v>4</v>
      </c>
      <c r="AH273">
        <v>4</v>
      </c>
      <c r="AI273">
        <v>8</v>
      </c>
      <c r="AJ273">
        <f t="shared" si="22"/>
        <v>0</v>
      </c>
    </row>
    <row r="274" spans="1:36" x14ac:dyDescent="0.2">
      <c r="A274" t="str">
        <f t="shared" si="23"/>
        <v>06SV04</v>
      </c>
      <c r="B274">
        <f t="shared" si="24"/>
        <v>4</v>
      </c>
      <c r="C274" t="s">
        <v>158</v>
      </c>
      <c r="D274" t="s">
        <v>168</v>
      </c>
      <c r="E274">
        <v>0</v>
      </c>
      <c r="F274">
        <v>0</v>
      </c>
      <c r="G274">
        <v>0</v>
      </c>
      <c r="H274">
        <v>0</v>
      </c>
      <c r="I274">
        <v>0</v>
      </c>
      <c r="J274">
        <v>0</v>
      </c>
      <c r="K274">
        <v>0</v>
      </c>
      <c r="L274">
        <v>0</v>
      </c>
      <c r="M274">
        <v>2</v>
      </c>
      <c r="N274">
        <v>0</v>
      </c>
      <c r="O274">
        <v>0</v>
      </c>
      <c r="P274">
        <v>2</v>
      </c>
      <c r="Q274">
        <v>0</v>
      </c>
      <c r="R274">
        <v>0</v>
      </c>
      <c r="S274">
        <v>0</v>
      </c>
      <c r="T274">
        <v>0</v>
      </c>
      <c r="U274">
        <v>1</v>
      </c>
      <c r="X274" t="str">
        <f t="shared" si="20"/>
        <v>02GD04</v>
      </c>
      <c r="Y274">
        <f t="shared" si="21"/>
        <v>4</v>
      </c>
      <c r="Z274" t="s">
        <v>174</v>
      </c>
      <c r="AA274" t="s">
        <v>457</v>
      </c>
      <c r="AB274">
        <v>0</v>
      </c>
      <c r="AC274">
        <v>0</v>
      </c>
      <c r="AD274">
        <v>0</v>
      </c>
      <c r="AE274">
        <v>0</v>
      </c>
      <c r="AF274">
        <v>0</v>
      </c>
      <c r="AG274">
        <v>1</v>
      </c>
      <c r="AH274">
        <v>0</v>
      </c>
      <c r="AI274">
        <v>1</v>
      </c>
      <c r="AJ274">
        <f t="shared" si="22"/>
        <v>0</v>
      </c>
    </row>
    <row r="275" spans="1:36" x14ac:dyDescent="0.2">
      <c r="A275" t="str">
        <f t="shared" si="23"/>
        <v>06SV05</v>
      </c>
      <c r="B275">
        <f t="shared" si="24"/>
        <v>5</v>
      </c>
      <c r="C275" t="s">
        <v>158</v>
      </c>
      <c r="D275" t="s">
        <v>203</v>
      </c>
      <c r="E275">
        <v>0</v>
      </c>
      <c r="F275">
        <v>0</v>
      </c>
      <c r="G275">
        <v>0</v>
      </c>
      <c r="H275">
        <v>0</v>
      </c>
      <c r="I275">
        <v>0</v>
      </c>
      <c r="J275">
        <v>0</v>
      </c>
      <c r="K275">
        <v>0</v>
      </c>
      <c r="L275">
        <v>0</v>
      </c>
      <c r="M275">
        <v>1</v>
      </c>
      <c r="N275">
        <v>0</v>
      </c>
      <c r="O275">
        <v>0</v>
      </c>
      <c r="P275">
        <v>1</v>
      </c>
      <c r="Q275">
        <v>0</v>
      </c>
      <c r="R275">
        <v>0</v>
      </c>
      <c r="S275">
        <v>0</v>
      </c>
      <c r="T275">
        <v>0</v>
      </c>
      <c r="U275">
        <v>1</v>
      </c>
      <c r="X275" t="str">
        <f t="shared" si="20"/>
        <v>02GD05</v>
      </c>
      <c r="Y275">
        <f t="shared" si="21"/>
        <v>5</v>
      </c>
      <c r="Z275" t="s">
        <v>174</v>
      </c>
      <c r="AA275" t="s">
        <v>465</v>
      </c>
      <c r="AB275">
        <v>0</v>
      </c>
      <c r="AC275">
        <v>0</v>
      </c>
      <c r="AD275">
        <v>0</v>
      </c>
      <c r="AE275">
        <v>0</v>
      </c>
      <c r="AF275">
        <v>0</v>
      </c>
      <c r="AG275">
        <v>0</v>
      </c>
      <c r="AH275">
        <v>1</v>
      </c>
      <c r="AI275">
        <v>1</v>
      </c>
      <c r="AJ275">
        <f t="shared" si="22"/>
        <v>0</v>
      </c>
    </row>
    <row r="276" spans="1:36" x14ac:dyDescent="0.2">
      <c r="A276" t="str">
        <f t="shared" si="23"/>
        <v>07IC01</v>
      </c>
      <c r="B276">
        <f t="shared" si="24"/>
        <v>1</v>
      </c>
      <c r="C276" t="s">
        <v>240</v>
      </c>
      <c r="D276" t="s">
        <v>237</v>
      </c>
      <c r="E276">
        <v>2</v>
      </c>
      <c r="F276">
        <v>0</v>
      </c>
      <c r="G276">
        <v>1</v>
      </c>
      <c r="H276">
        <v>3</v>
      </c>
      <c r="I276">
        <v>0</v>
      </c>
      <c r="J276">
        <v>0</v>
      </c>
      <c r="K276">
        <v>0</v>
      </c>
      <c r="L276">
        <v>0</v>
      </c>
      <c r="M276">
        <v>0</v>
      </c>
      <c r="N276">
        <v>0</v>
      </c>
      <c r="O276">
        <v>0</v>
      </c>
      <c r="P276">
        <v>0</v>
      </c>
      <c r="Q276">
        <v>0</v>
      </c>
      <c r="R276">
        <v>0</v>
      </c>
      <c r="S276">
        <v>0</v>
      </c>
      <c r="T276">
        <v>0</v>
      </c>
      <c r="U276">
        <v>1</v>
      </c>
      <c r="X276" t="str">
        <f t="shared" si="20"/>
        <v>02GM01</v>
      </c>
      <c r="Y276">
        <f t="shared" si="21"/>
        <v>1</v>
      </c>
      <c r="Z276" t="s">
        <v>186</v>
      </c>
      <c r="AA276" t="s">
        <v>454</v>
      </c>
      <c r="AB276">
        <v>0</v>
      </c>
      <c r="AC276">
        <v>0</v>
      </c>
      <c r="AD276">
        <v>0</v>
      </c>
      <c r="AE276">
        <v>0</v>
      </c>
      <c r="AF276">
        <v>0</v>
      </c>
      <c r="AG276">
        <v>0</v>
      </c>
      <c r="AH276">
        <v>1</v>
      </c>
      <c r="AI276">
        <v>1</v>
      </c>
      <c r="AJ276">
        <f t="shared" si="22"/>
        <v>0</v>
      </c>
    </row>
    <row r="277" spans="1:36" x14ac:dyDescent="0.2">
      <c r="A277" t="str">
        <f t="shared" si="23"/>
        <v>07IT01</v>
      </c>
      <c r="B277">
        <f t="shared" si="24"/>
        <v>1</v>
      </c>
      <c r="C277" t="s">
        <v>269</v>
      </c>
      <c r="D277" t="s">
        <v>268</v>
      </c>
      <c r="E277">
        <v>1</v>
      </c>
      <c r="F277">
        <v>0</v>
      </c>
      <c r="G277">
        <v>0</v>
      </c>
      <c r="H277">
        <v>1</v>
      </c>
      <c r="I277">
        <v>0</v>
      </c>
      <c r="J277">
        <v>0</v>
      </c>
      <c r="K277">
        <v>0</v>
      </c>
      <c r="L277">
        <v>0</v>
      </c>
      <c r="M277">
        <v>0</v>
      </c>
      <c r="N277">
        <v>0</v>
      </c>
      <c r="O277">
        <v>0</v>
      </c>
      <c r="P277">
        <v>0</v>
      </c>
      <c r="Q277">
        <v>0</v>
      </c>
      <c r="R277">
        <v>0</v>
      </c>
      <c r="S277">
        <v>0</v>
      </c>
      <c r="T277">
        <v>0</v>
      </c>
      <c r="U277">
        <v>1</v>
      </c>
      <c r="X277" t="str">
        <f t="shared" si="20"/>
        <v>02GM02</v>
      </c>
      <c r="Y277">
        <f t="shared" si="21"/>
        <v>2</v>
      </c>
      <c r="Z277" t="s">
        <v>186</v>
      </c>
      <c r="AA277" t="s">
        <v>462</v>
      </c>
      <c r="AB277">
        <v>0</v>
      </c>
      <c r="AC277">
        <v>0</v>
      </c>
      <c r="AD277">
        <v>0</v>
      </c>
      <c r="AE277">
        <v>0</v>
      </c>
      <c r="AF277">
        <v>3</v>
      </c>
      <c r="AG277">
        <v>0</v>
      </c>
      <c r="AH277">
        <v>0</v>
      </c>
      <c r="AI277">
        <v>3</v>
      </c>
      <c r="AJ277">
        <f t="shared" si="22"/>
        <v>0</v>
      </c>
    </row>
    <row r="278" spans="1:36" x14ac:dyDescent="0.2">
      <c r="A278" t="str">
        <f t="shared" si="23"/>
        <v>07WD01</v>
      </c>
      <c r="B278">
        <f t="shared" si="24"/>
        <v>1</v>
      </c>
      <c r="C278" t="s">
        <v>368</v>
      </c>
      <c r="D278" t="s">
        <v>366</v>
      </c>
      <c r="E278">
        <v>2</v>
      </c>
      <c r="F278">
        <v>0</v>
      </c>
      <c r="G278">
        <v>0</v>
      </c>
      <c r="H278">
        <v>2</v>
      </c>
      <c r="I278">
        <v>0</v>
      </c>
      <c r="J278">
        <v>0</v>
      </c>
      <c r="K278">
        <v>0</v>
      </c>
      <c r="L278">
        <v>0</v>
      </c>
      <c r="M278">
        <v>3</v>
      </c>
      <c r="N278">
        <v>0</v>
      </c>
      <c r="O278">
        <v>0</v>
      </c>
      <c r="P278">
        <v>3</v>
      </c>
      <c r="Q278">
        <v>0</v>
      </c>
      <c r="R278">
        <v>0</v>
      </c>
      <c r="S278">
        <v>0</v>
      </c>
      <c r="T278">
        <v>0</v>
      </c>
      <c r="U278">
        <v>1</v>
      </c>
      <c r="X278" t="str">
        <f t="shared" si="20"/>
        <v>02GM03</v>
      </c>
      <c r="Y278">
        <f t="shared" si="21"/>
        <v>3</v>
      </c>
      <c r="Z278" t="s">
        <v>186</v>
      </c>
      <c r="AA278" t="s">
        <v>473</v>
      </c>
      <c r="AB278">
        <v>0</v>
      </c>
      <c r="AC278">
        <v>0</v>
      </c>
      <c r="AD278">
        <v>0</v>
      </c>
      <c r="AE278">
        <v>0</v>
      </c>
      <c r="AF278">
        <v>2</v>
      </c>
      <c r="AG278">
        <v>0</v>
      </c>
      <c r="AH278">
        <v>0</v>
      </c>
      <c r="AI278">
        <v>2</v>
      </c>
      <c r="AJ278">
        <f t="shared" si="22"/>
        <v>0</v>
      </c>
    </row>
    <row r="279" spans="1:36" x14ac:dyDescent="0.2">
      <c r="A279" t="str">
        <f t="shared" si="23"/>
        <v>07WD02</v>
      </c>
      <c r="B279">
        <f t="shared" si="24"/>
        <v>2</v>
      </c>
      <c r="C279" t="s">
        <v>368</v>
      </c>
      <c r="D279" t="s">
        <v>373</v>
      </c>
      <c r="E279">
        <v>1</v>
      </c>
      <c r="F279">
        <v>0</v>
      </c>
      <c r="G279">
        <v>0</v>
      </c>
      <c r="H279">
        <v>1</v>
      </c>
      <c r="I279">
        <v>0</v>
      </c>
      <c r="J279">
        <v>0</v>
      </c>
      <c r="K279">
        <v>0</v>
      </c>
      <c r="L279">
        <v>0</v>
      </c>
      <c r="M279">
        <v>3</v>
      </c>
      <c r="N279">
        <v>0</v>
      </c>
      <c r="O279">
        <v>0</v>
      </c>
      <c r="P279">
        <v>3</v>
      </c>
      <c r="Q279">
        <v>0</v>
      </c>
      <c r="R279">
        <v>0</v>
      </c>
      <c r="S279">
        <v>0</v>
      </c>
      <c r="T279">
        <v>0</v>
      </c>
      <c r="U279">
        <v>1</v>
      </c>
      <c r="X279" t="str">
        <f t="shared" si="20"/>
        <v>02KX01</v>
      </c>
      <c r="Y279">
        <f t="shared" si="21"/>
        <v>1</v>
      </c>
      <c r="Z279" t="s">
        <v>448</v>
      </c>
      <c r="AA279" t="s">
        <v>536</v>
      </c>
      <c r="AB279">
        <v>1</v>
      </c>
      <c r="AC279">
        <v>0</v>
      </c>
      <c r="AD279">
        <v>0</v>
      </c>
      <c r="AE279">
        <v>1</v>
      </c>
      <c r="AF279">
        <v>0</v>
      </c>
      <c r="AG279">
        <v>0</v>
      </c>
      <c r="AH279">
        <v>0</v>
      </c>
      <c r="AI279">
        <v>0</v>
      </c>
      <c r="AJ279">
        <f t="shared" si="22"/>
        <v>1</v>
      </c>
    </row>
    <row r="280" spans="1:36" x14ac:dyDescent="0.2">
      <c r="A280" t="str">
        <f t="shared" si="23"/>
        <v>07WD03</v>
      </c>
      <c r="B280">
        <f t="shared" si="24"/>
        <v>3</v>
      </c>
      <c r="C280" t="s">
        <v>368</v>
      </c>
      <c r="D280" t="s">
        <v>374</v>
      </c>
      <c r="E280">
        <v>3</v>
      </c>
      <c r="F280">
        <v>0</v>
      </c>
      <c r="G280">
        <v>0</v>
      </c>
      <c r="H280">
        <v>3</v>
      </c>
      <c r="I280">
        <v>0</v>
      </c>
      <c r="J280">
        <v>0</v>
      </c>
      <c r="K280">
        <v>0</v>
      </c>
      <c r="L280">
        <v>0</v>
      </c>
      <c r="M280">
        <v>0</v>
      </c>
      <c r="N280">
        <v>0</v>
      </c>
      <c r="O280">
        <v>0</v>
      </c>
      <c r="P280">
        <v>0</v>
      </c>
      <c r="Q280">
        <v>1</v>
      </c>
      <c r="R280">
        <v>0</v>
      </c>
      <c r="S280">
        <v>0</v>
      </c>
      <c r="T280">
        <v>1</v>
      </c>
      <c r="U280">
        <v>1</v>
      </c>
      <c r="X280" t="str">
        <f t="shared" si="20"/>
        <v>02KX02</v>
      </c>
      <c r="Y280">
        <f t="shared" si="21"/>
        <v>2</v>
      </c>
      <c r="Z280" t="s">
        <v>448</v>
      </c>
      <c r="AA280" t="s">
        <v>539</v>
      </c>
      <c r="AB280">
        <v>3</v>
      </c>
      <c r="AC280">
        <v>0</v>
      </c>
      <c r="AD280">
        <v>0</v>
      </c>
      <c r="AE280">
        <v>3</v>
      </c>
      <c r="AF280">
        <v>2</v>
      </c>
      <c r="AG280">
        <v>0</v>
      </c>
      <c r="AH280">
        <v>0</v>
      </c>
      <c r="AI280">
        <v>2</v>
      </c>
      <c r="AJ280">
        <f t="shared" si="22"/>
        <v>1</v>
      </c>
    </row>
    <row r="281" spans="1:36" x14ac:dyDescent="0.2">
      <c r="A281" t="str">
        <f t="shared" si="23"/>
        <v>07WD04</v>
      </c>
      <c r="B281">
        <f t="shared" si="24"/>
        <v>4</v>
      </c>
      <c r="C281" t="s">
        <v>368</v>
      </c>
      <c r="D281" t="s">
        <v>377</v>
      </c>
      <c r="E281">
        <v>7</v>
      </c>
      <c r="F281">
        <v>0</v>
      </c>
      <c r="G281">
        <v>0</v>
      </c>
      <c r="H281">
        <v>7</v>
      </c>
      <c r="I281">
        <v>1</v>
      </c>
      <c r="J281">
        <v>0</v>
      </c>
      <c r="K281">
        <v>0</v>
      </c>
      <c r="L281">
        <v>1</v>
      </c>
      <c r="M281">
        <v>4</v>
      </c>
      <c r="N281">
        <v>0</v>
      </c>
      <c r="O281">
        <v>0</v>
      </c>
      <c r="P281">
        <v>4</v>
      </c>
      <c r="Q281">
        <v>3</v>
      </c>
      <c r="R281">
        <v>0</v>
      </c>
      <c r="S281">
        <v>0</v>
      </c>
      <c r="T281">
        <v>3</v>
      </c>
      <c r="U281">
        <v>1</v>
      </c>
      <c r="X281" t="str">
        <f t="shared" si="20"/>
        <v>02KX03</v>
      </c>
      <c r="Y281">
        <f t="shared" si="21"/>
        <v>3</v>
      </c>
      <c r="Z281" t="s">
        <v>448</v>
      </c>
      <c r="AA281" t="s">
        <v>540</v>
      </c>
      <c r="AB281">
        <v>2</v>
      </c>
      <c r="AC281">
        <v>0</v>
      </c>
      <c r="AD281">
        <v>0</v>
      </c>
      <c r="AE281">
        <v>2</v>
      </c>
      <c r="AF281">
        <v>2</v>
      </c>
      <c r="AG281">
        <v>0</v>
      </c>
      <c r="AH281">
        <v>0</v>
      </c>
      <c r="AI281">
        <v>2</v>
      </c>
      <c r="AJ281">
        <f t="shared" si="22"/>
        <v>0</v>
      </c>
    </row>
    <row r="282" spans="1:36" x14ac:dyDescent="0.2">
      <c r="A282" t="str">
        <f t="shared" si="23"/>
        <v>07WD05</v>
      </c>
      <c r="B282">
        <f t="shared" si="24"/>
        <v>5</v>
      </c>
      <c r="C282" t="s">
        <v>368</v>
      </c>
      <c r="D282" t="s">
        <v>382</v>
      </c>
      <c r="E282">
        <v>1</v>
      </c>
      <c r="F282">
        <v>0</v>
      </c>
      <c r="G282">
        <v>0</v>
      </c>
      <c r="H282">
        <v>1</v>
      </c>
      <c r="I282">
        <v>0</v>
      </c>
      <c r="J282">
        <v>0</v>
      </c>
      <c r="K282">
        <v>0</v>
      </c>
      <c r="L282">
        <v>0</v>
      </c>
      <c r="M282">
        <v>0</v>
      </c>
      <c r="N282">
        <v>0</v>
      </c>
      <c r="O282">
        <v>0</v>
      </c>
      <c r="P282">
        <v>0</v>
      </c>
      <c r="Q282">
        <v>0</v>
      </c>
      <c r="R282">
        <v>0</v>
      </c>
      <c r="S282">
        <v>0</v>
      </c>
      <c r="T282">
        <v>0</v>
      </c>
      <c r="U282">
        <v>1</v>
      </c>
      <c r="X282" t="str">
        <f t="shared" si="20"/>
        <v>02KX04</v>
      </c>
      <c r="Y282">
        <f t="shared" si="21"/>
        <v>4</v>
      </c>
      <c r="Z282" t="s">
        <v>448</v>
      </c>
      <c r="AA282" t="s">
        <v>542</v>
      </c>
      <c r="AB282">
        <v>0</v>
      </c>
      <c r="AC282">
        <v>0</v>
      </c>
      <c r="AD282">
        <v>0</v>
      </c>
      <c r="AE282">
        <v>0</v>
      </c>
      <c r="AF282">
        <v>1</v>
      </c>
      <c r="AG282">
        <v>0</v>
      </c>
      <c r="AH282">
        <v>0</v>
      </c>
      <c r="AI282">
        <v>1</v>
      </c>
      <c r="AJ282">
        <f t="shared" si="22"/>
        <v>0</v>
      </c>
    </row>
    <row r="283" spans="1:36" x14ac:dyDescent="0.2">
      <c r="A283" t="str">
        <f t="shared" si="23"/>
        <v>07WD06</v>
      </c>
      <c r="B283">
        <f t="shared" si="24"/>
        <v>6</v>
      </c>
      <c r="C283" t="s">
        <v>368</v>
      </c>
      <c r="D283" t="s">
        <v>387</v>
      </c>
      <c r="E283">
        <v>0</v>
      </c>
      <c r="F283">
        <v>0</v>
      </c>
      <c r="G283">
        <v>0</v>
      </c>
      <c r="H283">
        <v>0</v>
      </c>
      <c r="I283">
        <v>1</v>
      </c>
      <c r="J283">
        <v>0</v>
      </c>
      <c r="K283">
        <v>0</v>
      </c>
      <c r="L283">
        <v>1</v>
      </c>
      <c r="M283">
        <v>0</v>
      </c>
      <c r="N283">
        <v>0</v>
      </c>
      <c r="O283">
        <v>0</v>
      </c>
      <c r="P283">
        <v>0</v>
      </c>
      <c r="Q283">
        <v>0</v>
      </c>
      <c r="R283">
        <v>0</v>
      </c>
      <c r="S283">
        <v>0</v>
      </c>
      <c r="T283">
        <v>0</v>
      </c>
      <c r="U283">
        <v>0</v>
      </c>
      <c r="X283" t="str">
        <f t="shared" si="20"/>
        <v>02PQ01</v>
      </c>
      <c r="Y283">
        <f t="shared" si="21"/>
        <v>1</v>
      </c>
      <c r="Z283" t="s">
        <v>446</v>
      </c>
      <c r="AA283" t="s">
        <v>445</v>
      </c>
      <c r="AB283">
        <v>1</v>
      </c>
      <c r="AC283">
        <v>0</v>
      </c>
      <c r="AD283">
        <v>0</v>
      </c>
      <c r="AE283">
        <v>1</v>
      </c>
      <c r="AF283">
        <v>0</v>
      </c>
      <c r="AG283">
        <v>0</v>
      </c>
      <c r="AH283">
        <v>0</v>
      </c>
      <c r="AI283">
        <v>0</v>
      </c>
      <c r="AJ283">
        <f t="shared" si="22"/>
        <v>1</v>
      </c>
    </row>
    <row r="284" spans="1:36" x14ac:dyDescent="0.2">
      <c r="A284" t="str">
        <f t="shared" si="23"/>
        <v>07WD07</v>
      </c>
      <c r="B284">
        <f t="shared" si="24"/>
        <v>7</v>
      </c>
      <c r="C284" t="s">
        <v>368</v>
      </c>
      <c r="D284" t="s">
        <v>398</v>
      </c>
      <c r="E284">
        <v>0</v>
      </c>
      <c r="F284">
        <v>0</v>
      </c>
      <c r="G284">
        <v>0</v>
      </c>
      <c r="H284">
        <v>0</v>
      </c>
      <c r="I284">
        <v>1</v>
      </c>
      <c r="J284">
        <v>0</v>
      </c>
      <c r="K284">
        <v>0</v>
      </c>
      <c r="L284">
        <v>1</v>
      </c>
      <c r="M284">
        <v>0</v>
      </c>
      <c r="N284">
        <v>0</v>
      </c>
      <c r="O284">
        <v>0</v>
      </c>
      <c r="P284">
        <v>0</v>
      </c>
      <c r="Q284">
        <v>0</v>
      </c>
      <c r="R284">
        <v>0</v>
      </c>
      <c r="S284">
        <v>0</v>
      </c>
      <c r="T284">
        <v>0</v>
      </c>
      <c r="U284">
        <v>0</v>
      </c>
      <c r="X284" t="str">
        <f t="shared" si="20"/>
        <v>02PQ02</v>
      </c>
      <c r="Y284">
        <f t="shared" si="21"/>
        <v>2</v>
      </c>
      <c r="Z284" t="s">
        <v>446</v>
      </c>
      <c r="AA284" t="s">
        <v>449</v>
      </c>
      <c r="AB284">
        <v>2</v>
      </c>
      <c r="AC284">
        <v>0</v>
      </c>
      <c r="AD284">
        <v>0</v>
      </c>
      <c r="AE284">
        <v>2</v>
      </c>
      <c r="AF284">
        <v>0</v>
      </c>
      <c r="AG284">
        <v>0</v>
      </c>
      <c r="AH284">
        <v>0</v>
      </c>
      <c r="AI284">
        <v>0</v>
      </c>
      <c r="AJ284">
        <f t="shared" si="22"/>
        <v>1</v>
      </c>
    </row>
    <row r="285" spans="1:36" x14ac:dyDescent="0.2">
      <c r="A285" t="str">
        <f t="shared" si="23"/>
        <v>07WD08</v>
      </c>
      <c r="B285">
        <f t="shared" si="24"/>
        <v>8</v>
      </c>
      <c r="C285" t="s">
        <v>368</v>
      </c>
      <c r="D285" t="s">
        <v>405</v>
      </c>
      <c r="E285">
        <v>0</v>
      </c>
      <c r="F285">
        <v>0</v>
      </c>
      <c r="G285">
        <v>0</v>
      </c>
      <c r="H285">
        <v>0</v>
      </c>
      <c r="I285">
        <v>0</v>
      </c>
      <c r="J285">
        <v>0</v>
      </c>
      <c r="K285">
        <v>0</v>
      </c>
      <c r="L285">
        <v>0</v>
      </c>
      <c r="M285">
        <v>1</v>
      </c>
      <c r="N285">
        <v>0</v>
      </c>
      <c r="O285">
        <v>0</v>
      </c>
      <c r="P285">
        <v>1</v>
      </c>
      <c r="Q285">
        <v>0</v>
      </c>
      <c r="R285">
        <v>0</v>
      </c>
      <c r="S285">
        <v>0</v>
      </c>
      <c r="T285">
        <v>0</v>
      </c>
      <c r="U285">
        <v>1</v>
      </c>
      <c r="X285" t="str">
        <f t="shared" si="20"/>
        <v>02PQ03</v>
      </c>
      <c r="Y285">
        <f t="shared" si="21"/>
        <v>3</v>
      </c>
      <c r="Z285" t="s">
        <v>446</v>
      </c>
      <c r="AA285" t="s">
        <v>454</v>
      </c>
      <c r="AB285">
        <v>4</v>
      </c>
      <c r="AC285">
        <v>0</v>
      </c>
      <c r="AD285">
        <v>0</v>
      </c>
      <c r="AE285">
        <v>4</v>
      </c>
      <c r="AF285">
        <v>2</v>
      </c>
      <c r="AG285">
        <v>0</v>
      </c>
      <c r="AH285">
        <v>0</v>
      </c>
      <c r="AI285">
        <v>2</v>
      </c>
      <c r="AJ285">
        <f t="shared" si="22"/>
        <v>1</v>
      </c>
    </row>
    <row r="286" spans="1:36" x14ac:dyDescent="0.2">
      <c r="A286" t="str">
        <f t="shared" si="23"/>
        <v>08PQ01</v>
      </c>
      <c r="B286">
        <f t="shared" si="24"/>
        <v>1</v>
      </c>
      <c r="C286" t="s">
        <v>135</v>
      </c>
      <c r="D286" t="s">
        <v>128</v>
      </c>
      <c r="E286">
        <v>0</v>
      </c>
      <c r="F286">
        <v>0</v>
      </c>
      <c r="G286">
        <v>0</v>
      </c>
      <c r="H286">
        <v>0</v>
      </c>
      <c r="I286">
        <v>0</v>
      </c>
      <c r="J286">
        <v>0</v>
      </c>
      <c r="K286">
        <v>0</v>
      </c>
      <c r="L286">
        <v>0</v>
      </c>
      <c r="M286">
        <v>1</v>
      </c>
      <c r="N286">
        <v>0</v>
      </c>
      <c r="O286">
        <v>0</v>
      </c>
      <c r="P286">
        <v>1</v>
      </c>
      <c r="Q286">
        <v>0</v>
      </c>
      <c r="R286">
        <v>0</v>
      </c>
      <c r="S286">
        <v>0</v>
      </c>
      <c r="T286">
        <v>0</v>
      </c>
      <c r="U286">
        <v>1</v>
      </c>
      <c r="X286" t="str">
        <f t="shared" si="20"/>
        <v>02PQ04</v>
      </c>
      <c r="Y286">
        <f t="shared" si="21"/>
        <v>4</v>
      </c>
      <c r="Z286" t="s">
        <v>446</v>
      </c>
      <c r="AA286" t="s">
        <v>455</v>
      </c>
      <c r="AB286">
        <v>1</v>
      </c>
      <c r="AC286">
        <v>0</v>
      </c>
      <c r="AD286">
        <v>0</v>
      </c>
      <c r="AE286">
        <v>1</v>
      </c>
      <c r="AF286">
        <v>0</v>
      </c>
      <c r="AG286">
        <v>0</v>
      </c>
      <c r="AH286">
        <v>0</v>
      </c>
      <c r="AI286">
        <v>0</v>
      </c>
      <c r="AJ286">
        <f t="shared" si="22"/>
        <v>1</v>
      </c>
    </row>
    <row r="287" spans="1:36" x14ac:dyDescent="0.2">
      <c r="A287" t="str">
        <f t="shared" si="23"/>
        <v>08PQ02</v>
      </c>
      <c r="B287">
        <f t="shared" si="24"/>
        <v>2</v>
      </c>
      <c r="C287" t="s">
        <v>135</v>
      </c>
      <c r="D287" t="s">
        <v>171</v>
      </c>
      <c r="E287">
        <v>0</v>
      </c>
      <c r="F287">
        <v>0</v>
      </c>
      <c r="G287">
        <v>0</v>
      </c>
      <c r="H287">
        <v>0</v>
      </c>
      <c r="I287">
        <v>0</v>
      </c>
      <c r="J287">
        <v>0</v>
      </c>
      <c r="K287">
        <v>0</v>
      </c>
      <c r="L287">
        <v>0</v>
      </c>
      <c r="M287">
        <v>3</v>
      </c>
      <c r="N287">
        <v>0</v>
      </c>
      <c r="O287">
        <v>0</v>
      </c>
      <c r="P287">
        <v>3</v>
      </c>
      <c r="Q287">
        <v>0</v>
      </c>
      <c r="R287">
        <v>0</v>
      </c>
      <c r="S287">
        <v>0</v>
      </c>
      <c r="T287">
        <v>0</v>
      </c>
      <c r="U287">
        <v>1</v>
      </c>
      <c r="X287" t="str">
        <f t="shared" si="20"/>
        <v>02PQ05</v>
      </c>
      <c r="Y287">
        <f t="shared" si="21"/>
        <v>5</v>
      </c>
      <c r="Z287" t="s">
        <v>446</v>
      </c>
      <c r="AA287" t="s">
        <v>465</v>
      </c>
      <c r="AB287">
        <v>3</v>
      </c>
      <c r="AC287">
        <v>0</v>
      </c>
      <c r="AD287">
        <v>0</v>
      </c>
      <c r="AE287">
        <v>3</v>
      </c>
      <c r="AF287">
        <v>12</v>
      </c>
      <c r="AG287">
        <v>0</v>
      </c>
      <c r="AH287">
        <v>0</v>
      </c>
      <c r="AI287">
        <v>12</v>
      </c>
      <c r="AJ287">
        <f t="shared" si="22"/>
        <v>0</v>
      </c>
    </row>
    <row r="288" spans="1:36" x14ac:dyDescent="0.2">
      <c r="A288" t="str">
        <f t="shared" si="23"/>
        <v>08PQ03</v>
      </c>
      <c r="B288">
        <f t="shared" si="24"/>
        <v>3</v>
      </c>
      <c r="C288" t="s">
        <v>135</v>
      </c>
      <c r="D288" t="s">
        <v>189</v>
      </c>
      <c r="E288">
        <v>0</v>
      </c>
      <c r="F288">
        <v>0</v>
      </c>
      <c r="G288">
        <v>0</v>
      </c>
      <c r="H288">
        <v>0</v>
      </c>
      <c r="I288">
        <v>3</v>
      </c>
      <c r="J288">
        <v>0</v>
      </c>
      <c r="K288">
        <v>0</v>
      </c>
      <c r="L288">
        <v>3</v>
      </c>
      <c r="M288">
        <v>0</v>
      </c>
      <c r="N288">
        <v>0</v>
      </c>
      <c r="O288">
        <v>0</v>
      </c>
      <c r="P288">
        <v>0</v>
      </c>
      <c r="Q288">
        <v>0</v>
      </c>
      <c r="R288">
        <v>0</v>
      </c>
      <c r="S288">
        <v>0</v>
      </c>
      <c r="T288">
        <v>0</v>
      </c>
      <c r="U288">
        <v>0</v>
      </c>
      <c r="X288" t="str">
        <f t="shared" si="20"/>
        <v>02PQ06</v>
      </c>
      <c r="Y288">
        <f t="shared" si="21"/>
        <v>6</v>
      </c>
      <c r="Z288" t="s">
        <v>446</v>
      </c>
      <c r="AA288" t="s">
        <v>473</v>
      </c>
      <c r="AB288">
        <v>1</v>
      </c>
      <c r="AC288">
        <v>0</v>
      </c>
      <c r="AD288">
        <v>0</v>
      </c>
      <c r="AE288">
        <v>1</v>
      </c>
      <c r="AF288">
        <v>1</v>
      </c>
      <c r="AG288">
        <v>0</v>
      </c>
      <c r="AH288">
        <v>0</v>
      </c>
      <c r="AI288">
        <v>1</v>
      </c>
      <c r="AJ288">
        <f t="shared" si="22"/>
        <v>0</v>
      </c>
    </row>
    <row r="289" spans="1:36" x14ac:dyDescent="0.2">
      <c r="A289" t="str">
        <f t="shared" si="23"/>
        <v>08PQ04</v>
      </c>
      <c r="B289">
        <f t="shared" si="24"/>
        <v>4</v>
      </c>
      <c r="C289" t="s">
        <v>135</v>
      </c>
      <c r="D289" t="s">
        <v>192</v>
      </c>
      <c r="E289">
        <v>0</v>
      </c>
      <c r="F289">
        <v>0</v>
      </c>
      <c r="G289">
        <v>0</v>
      </c>
      <c r="H289">
        <v>0</v>
      </c>
      <c r="I289">
        <v>1</v>
      </c>
      <c r="J289">
        <v>0</v>
      </c>
      <c r="K289">
        <v>0</v>
      </c>
      <c r="L289">
        <v>1</v>
      </c>
      <c r="M289">
        <v>1</v>
      </c>
      <c r="N289">
        <v>0</v>
      </c>
      <c r="O289">
        <v>0</v>
      </c>
      <c r="P289">
        <v>1</v>
      </c>
      <c r="Q289">
        <v>0</v>
      </c>
      <c r="R289">
        <v>0</v>
      </c>
      <c r="S289">
        <v>0</v>
      </c>
      <c r="T289">
        <v>0</v>
      </c>
      <c r="U289">
        <v>0</v>
      </c>
      <c r="X289" t="str">
        <f t="shared" si="20"/>
        <v>02PQ07</v>
      </c>
      <c r="Y289">
        <f t="shared" si="21"/>
        <v>7</v>
      </c>
      <c r="Z289" t="s">
        <v>446</v>
      </c>
      <c r="AA289" t="s">
        <v>490</v>
      </c>
      <c r="AB289">
        <v>1</v>
      </c>
      <c r="AC289">
        <v>0</v>
      </c>
      <c r="AD289">
        <v>0</v>
      </c>
      <c r="AE289">
        <v>1</v>
      </c>
      <c r="AF289">
        <v>0</v>
      </c>
      <c r="AG289">
        <v>0</v>
      </c>
      <c r="AH289">
        <v>0</v>
      </c>
      <c r="AI289">
        <v>0</v>
      </c>
      <c r="AJ289">
        <f t="shared" si="22"/>
        <v>1</v>
      </c>
    </row>
    <row r="290" spans="1:36" x14ac:dyDescent="0.2">
      <c r="A290" t="str">
        <f t="shared" si="23"/>
        <v>08ST01</v>
      </c>
      <c r="B290">
        <f t="shared" si="24"/>
        <v>1</v>
      </c>
      <c r="C290" t="s">
        <v>159</v>
      </c>
      <c r="D290" t="s">
        <v>151</v>
      </c>
      <c r="E290">
        <v>0</v>
      </c>
      <c r="F290">
        <v>0</v>
      </c>
      <c r="G290">
        <v>1</v>
      </c>
      <c r="H290">
        <v>1</v>
      </c>
      <c r="I290">
        <v>0</v>
      </c>
      <c r="J290">
        <v>0</v>
      </c>
      <c r="K290">
        <v>0</v>
      </c>
      <c r="L290">
        <v>0</v>
      </c>
      <c r="M290">
        <v>0</v>
      </c>
      <c r="N290">
        <v>0</v>
      </c>
      <c r="O290">
        <v>0</v>
      </c>
      <c r="P290">
        <v>0</v>
      </c>
      <c r="Q290">
        <v>0</v>
      </c>
      <c r="R290">
        <v>0</v>
      </c>
      <c r="S290">
        <v>0</v>
      </c>
      <c r="T290">
        <v>0</v>
      </c>
      <c r="U290">
        <v>1</v>
      </c>
      <c r="X290" t="str">
        <f t="shared" si="20"/>
        <v>02RF01</v>
      </c>
      <c r="Y290">
        <f t="shared" si="21"/>
        <v>1</v>
      </c>
      <c r="Z290" t="s">
        <v>238</v>
      </c>
      <c r="AA290" t="s">
        <v>489</v>
      </c>
      <c r="AB290">
        <v>0</v>
      </c>
      <c r="AC290">
        <v>0</v>
      </c>
      <c r="AD290">
        <v>0</v>
      </c>
      <c r="AE290">
        <v>0</v>
      </c>
      <c r="AF290">
        <v>1</v>
      </c>
      <c r="AG290">
        <v>0</v>
      </c>
      <c r="AH290">
        <v>0</v>
      </c>
      <c r="AI290">
        <v>1</v>
      </c>
      <c r="AJ290">
        <f t="shared" si="22"/>
        <v>0</v>
      </c>
    </row>
    <row r="291" spans="1:36" x14ac:dyDescent="0.2">
      <c r="A291" t="str">
        <f t="shared" si="23"/>
        <v>09QN01</v>
      </c>
      <c r="B291">
        <f t="shared" si="24"/>
        <v>1</v>
      </c>
      <c r="C291" t="s">
        <v>279</v>
      </c>
      <c r="D291" t="s">
        <v>275</v>
      </c>
      <c r="E291">
        <v>1</v>
      </c>
      <c r="F291">
        <v>0</v>
      </c>
      <c r="G291">
        <v>0</v>
      </c>
      <c r="H291">
        <v>1</v>
      </c>
      <c r="I291">
        <v>0</v>
      </c>
      <c r="J291">
        <v>0</v>
      </c>
      <c r="K291">
        <v>0</v>
      </c>
      <c r="L291">
        <v>0</v>
      </c>
      <c r="M291">
        <v>0</v>
      </c>
      <c r="N291">
        <v>0</v>
      </c>
      <c r="O291">
        <v>0</v>
      </c>
      <c r="P291">
        <v>0</v>
      </c>
      <c r="Q291">
        <v>0</v>
      </c>
      <c r="R291">
        <v>0</v>
      </c>
      <c r="S291">
        <v>0</v>
      </c>
      <c r="T291">
        <v>0</v>
      </c>
      <c r="U291">
        <v>1</v>
      </c>
      <c r="X291" t="str">
        <f t="shared" si="20"/>
        <v>02RF02</v>
      </c>
      <c r="Y291">
        <f t="shared" si="21"/>
        <v>2</v>
      </c>
      <c r="Z291" t="s">
        <v>238</v>
      </c>
      <c r="AA291" t="s">
        <v>492</v>
      </c>
      <c r="AB291">
        <v>0</v>
      </c>
      <c r="AC291">
        <v>0</v>
      </c>
      <c r="AD291">
        <v>0</v>
      </c>
      <c r="AE291">
        <v>0</v>
      </c>
      <c r="AF291">
        <v>1</v>
      </c>
      <c r="AG291">
        <v>0</v>
      </c>
      <c r="AH291">
        <v>0</v>
      </c>
      <c r="AI291">
        <v>1</v>
      </c>
      <c r="AJ291">
        <f t="shared" si="22"/>
        <v>0</v>
      </c>
    </row>
    <row r="292" spans="1:36" x14ac:dyDescent="0.2">
      <c r="A292" t="str">
        <f t="shared" si="23"/>
        <v>09QN02</v>
      </c>
      <c r="B292">
        <f t="shared" si="24"/>
        <v>2</v>
      </c>
      <c r="C292" t="s">
        <v>279</v>
      </c>
      <c r="D292" t="s">
        <v>303</v>
      </c>
      <c r="E292">
        <v>1</v>
      </c>
      <c r="F292">
        <v>0</v>
      </c>
      <c r="G292">
        <v>0</v>
      </c>
      <c r="H292">
        <v>1</v>
      </c>
      <c r="I292">
        <v>1</v>
      </c>
      <c r="J292">
        <v>0</v>
      </c>
      <c r="K292">
        <v>0</v>
      </c>
      <c r="L292">
        <v>1</v>
      </c>
      <c r="M292">
        <v>0</v>
      </c>
      <c r="N292">
        <v>0</v>
      </c>
      <c r="O292">
        <v>0</v>
      </c>
      <c r="P292">
        <v>0</v>
      </c>
      <c r="Q292">
        <v>0</v>
      </c>
      <c r="R292">
        <v>0</v>
      </c>
      <c r="S292">
        <v>0</v>
      </c>
      <c r="T292">
        <v>0</v>
      </c>
      <c r="U292">
        <v>0</v>
      </c>
      <c r="X292" t="str">
        <f t="shared" si="20"/>
        <v>02RF03</v>
      </c>
      <c r="Y292">
        <f t="shared" si="21"/>
        <v>3</v>
      </c>
      <c r="Z292" t="s">
        <v>238</v>
      </c>
      <c r="AA292" t="s">
        <v>505</v>
      </c>
      <c r="AB292">
        <v>0</v>
      </c>
      <c r="AC292">
        <v>0</v>
      </c>
      <c r="AD292">
        <v>0</v>
      </c>
      <c r="AE292">
        <v>0</v>
      </c>
      <c r="AF292">
        <v>1</v>
      </c>
      <c r="AG292">
        <v>0</v>
      </c>
      <c r="AH292">
        <v>0</v>
      </c>
      <c r="AI292">
        <v>1</v>
      </c>
      <c r="AJ292">
        <f t="shared" si="22"/>
        <v>0</v>
      </c>
    </row>
    <row r="293" spans="1:36" x14ac:dyDescent="0.2">
      <c r="A293" t="str">
        <f t="shared" si="23"/>
        <v>10OL01</v>
      </c>
      <c r="B293">
        <f t="shared" si="24"/>
        <v>1</v>
      </c>
      <c r="C293" t="s">
        <v>395</v>
      </c>
      <c r="D293" t="s">
        <v>394</v>
      </c>
      <c r="E293">
        <v>9</v>
      </c>
      <c r="F293">
        <v>0</v>
      </c>
      <c r="G293">
        <v>0</v>
      </c>
      <c r="H293">
        <v>9</v>
      </c>
      <c r="I293">
        <v>0</v>
      </c>
      <c r="J293">
        <v>0</v>
      </c>
      <c r="K293">
        <v>0</v>
      </c>
      <c r="L293">
        <v>0</v>
      </c>
      <c r="M293">
        <v>6</v>
      </c>
      <c r="N293">
        <v>0</v>
      </c>
      <c r="O293">
        <v>0</v>
      </c>
      <c r="P293">
        <v>6</v>
      </c>
      <c r="Q293">
        <v>0</v>
      </c>
      <c r="R293">
        <v>0</v>
      </c>
      <c r="S293">
        <v>0</v>
      </c>
      <c r="T293">
        <v>0</v>
      </c>
      <c r="U293">
        <v>1</v>
      </c>
      <c r="X293" t="str">
        <f t="shared" si="20"/>
        <v>02RH01</v>
      </c>
      <c r="Y293">
        <f t="shared" si="21"/>
        <v>1</v>
      </c>
      <c r="Z293" t="s">
        <v>367</v>
      </c>
      <c r="AA293" t="s">
        <v>516</v>
      </c>
      <c r="AB293">
        <v>0</v>
      </c>
      <c r="AC293">
        <v>0</v>
      </c>
      <c r="AD293">
        <v>0</v>
      </c>
      <c r="AE293">
        <v>0</v>
      </c>
      <c r="AF293">
        <v>1</v>
      </c>
      <c r="AG293">
        <v>0</v>
      </c>
      <c r="AH293">
        <v>0</v>
      </c>
      <c r="AI293">
        <v>1</v>
      </c>
      <c r="AJ293">
        <f t="shared" si="22"/>
        <v>0</v>
      </c>
    </row>
    <row r="294" spans="1:36" x14ac:dyDescent="0.2">
      <c r="A294" t="str">
        <f t="shared" si="23"/>
        <v>10OL02</v>
      </c>
      <c r="B294">
        <f t="shared" si="24"/>
        <v>2</v>
      </c>
      <c r="C294" t="s">
        <v>395</v>
      </c>
      <c r="D294" t="s">
        <v>402</v>
      </c>
      <c r="E294">
        <v>5</v>
      </c>
      <c r="F294">
        <v>0</v>
      </c>
      <c r="G294">
        <v>0</v>
      </c>
      <c r="H294">
        <v>5</v>
      </c>
      <c r="I294">
        <v>4</v>
      </c>
      <c r="J294">
        <v>0</v>
      </c>
      <c r="K294">
        <v>0</v>
      </c>
      <c r="L294">
        <v>4</v>
      </c>
      <c r="M294">
        <v>4</v>
      </c>
      <c r="N294">
        <v>0</v>
      </c>
      <c r="O294">
        <v>0</v>
      </c>
      <c r="P294">
        <v>4</v>
      </c>
      <c r="Q294">
        <v>1</v>
      </c>
      <c r="R294">
        <v>0</v>
      </c>
      <c r="S294">
        <v>0</v>
      </c>
      <c r="T294">
        <v>1</v>
      </c>
      <c r="U294">
        <v>1</v>
      </c>
      <c r="X294" t="str">
        <f t="shared" si="20"/>
        <v>02RH02</v>
      </c>
      <c r="Y294">
        <f t="shared" si="21"/>
        <v>2</v>
      </c>
      <c r="Z294" t="s">
        <v>367</v>
      </c>
      <c r="AA294" t="s">
        <v>521</v>
      </c>
      <c r="AB294">
        <v>0</v>
      </c>
      <c r="AC294">
        <v>0</v>
      </c>
      <c r="AD294">
        <v>0</v>
      </c>
      <c r="AE294">
        <v>0</v>
      </c>
      <c r="AF294">
        <v>1</v>
      </c>
      <c r="AG294">
        <v>0</v>
      </c>
      <c r="AH294">
        <v>0</v>
      </c>
      <c r="AI294">
        <v>1</v>
      </c>
      <c r="AJ294">
        <f t="shared" si="22"/>
        <v>0</v>
      </c>
    </row>
    <row r="295" spans="1:36" x14ac:dyDescent="0.2">
      <c r="A295" t="str">
        <f t="shared" si="23"/>
        <v>12QB01</v>
      </c>
      <c r="B295">
        <f t="shared" si="24"/>
        <v>1</v>
      </c>
      <c r="C295" t="s">
        <v>291</v>
      </c>
      <c r="D295" t="s">
        <v>290</v>
      </c>
      <c r="E295">
        <v>1</v>
      </c>
      <c r="F295">
        <v>0</v>
      </c>
      <c r="G295">
        <v>0</v>
      </c>
      <c r="H295">
        <v>1</v>
      </c>
      <c r="I295">
        <v>0</v>
      </c>
      <c r="J295">
        <v>0</v>
      </c>
      <c r="K295">
        <v>0</v>
      </c>
      <c r="L295">
        <v>0</v>
      </c>
      <c r="M295">
        <v>0</v>
      </c>
      <c r="N295">
        <v>0</v>
      </c>
      <c r="O295">
        <v>0</v>
      </c>
      <c r="P295">
        <v>0</v>
      </c>
      <c r="Q295">
        <v>0</v>
      </c>
      <c r="R295">
        <v>0</v>
      </c>
      <c r="S295">
        <v>0</v>
      </c>
      <c r="T295">
        <v>0</v>
      </c>
      <c r="U295">
        <v>1</v>
      </c>
      <c r="X295" t="str">
        <f t="shared" si="20"/>
        <v>02RH03</v>
      </c>
      <c r="Y295">
        <f t="shared" si="21"/>
        <v>3</v>
      </c>
      <c r="Z295" t="s">
        <v>367</v>
      </c>
      <c r="AA295" t="s">
        <v>522</v>
      </c>
      <c r="AB295">
        <v>0</v>
      </c>
      <c r="AC295">
        <v>0</v>
      </c>
      <c r="AD295">
        <v>0</v>
      </c>
      <c r="AE295">
        <v>0</v>
      </c>
      <c r="AF295">
        <v>1</v>
      </c>
      <c r="AG295">
        <v>0</v>
      </c>
      <c r="AH295">
        <v>0</v>
      </c>
      <c r="AI295">
        <v>1</v>
      </c>
      <c r="AJ295">
        <f t="shared" si="22"/>
        <v>0</v>
      </c>
    </row>
    <row r="296" spans="1:36" x14ac:dyDescent="0.2">
      <c r="A296" t="str">
        <f t="shared" si="23"/>
        <v>12QB02</v>
      </c>
      <c r="B296">
        <f t="shared" si="24"/>
        <v>2</v>
      </c>
      <c r="C296" t="s">
        <v>291</v>
      </c>
      <c r="D296" t="s">
        <v>293</v>
      </c>
      <c r="E296">
        <v>1</v>
      </c>
      <c r="F296">
        <v>0</v>
      </c>
      <c r="G296">
        <v>0</v>
      </c>
      <c r="H296">
        <v>1</v>
      </c>
      <c r="I296">
        <v>2</v>
      </c>
      <c r="J296">
        <v>0</v>
      </c>
      <c r="K296">
        <v>0</v>
      </c>
      <c r="L296">
        <v>2</v>
      </c>
      <c r="M296">
        <v>1</v>
      </c>
      <c r="N296">
        <v>0</v>
      </c>
      <c r="O296">
        <v>0</v>
      </c>
      <c r="P296">
        <v>1</v>
      </c>
      <c r="Q296">
        <v>0</v>
      </c>
      <c r="R296">
        <v>0</v>
      </c>
      <c r="S296">
        <v>0</v>
      </c>
      <c r="T296">
        <v>0</v>
      </c>
      <c r="U296">
        <v>0</v>
      </c>
      <c r="X296" t="str">
        <f t="shared" si="20"/>
        <v>02RH04</v>
      </c>
      <c r="Y296">
        <f t="shared" si="21"/>
        <v>4</v>
      </c>
      <c r="Z296" t="s">
        <v>367</v>
      </c>
      <c r="AA296" t="s">
        <v>525</v>
      </c>
      <c r="AB296">
        <v>5</v>
      </c>
      <c r="AC296">
        <v>0</v>
      </c>
      <c r="AD296">
        <v>0</v>
      </c>
      <c r="AE296">
        <v>5</v>
      </c>
      <c r="AF296">
        <v>4</v>
      </c>
      <c r="AG296">
        <v>0</v>
      </c>
      <c r="AH296">
        <v>0</v>
      </c>
      <c r="AI296">
        <v>4</v>
      </c>
      <c r="AJ296">
        <f t="shared" si="22"/>
        <v>1</v>
      </c>
    </row>
    <row r="297" spans="1:36" x14ac:dyDescent="0.2">
      <c r="A297" t="str">
        <f t="shared" si="23"/>
        <v>12QN01</v>
      </c>
      <c r="B297">
        <f t="shared" si="24"/>
        <v>1</v>
      </c>
      <c r="C297" t="s">
        <v>417</v>
      </c>
      <c r="D297" t="s">
        <v>415</v>
      </c>
      <c r="E297">
        <v>1</v>
      </c>
      <c r="F297">
        <v>0</v>
      </c>
      <c r="G297">
        <v>0</v>
      </c>
      <c r="H297">
        <v>1</v>
      </c>
      <c r="I297">
        <v>0</v>
      </c>
      <c r="J297">
        <v>0</v>
      </c>
      <c r="K297">
        <v>0</v>
      </c>
      <c r="L297">
        <v>0</v>
      </c>
      <c r="M297">
        <v>1</v>
      </c>
      <c r="N297">
        <v>0</v>
      </c>
      <c r="O297">
        <v>0</v>
      </c>
      <c r="P297">
        <v>1</v>
      </c>
      <c r="Q297">
        <v>0</v>
      </c>
      <c r="R297">
        <v>0</v>
      </c>
      <c r="S297">
        <v>0</v>
      </c>
      <c r="T297">
        <v>0</v>
      </c>
      <c r="U297">
        <v>1</v>
      </c>
      <c r="X297" t="str">
        <f t="shared" si="20"/>
        <v>02RH05</v>
      </c>
      <c r="Y297">
        <f t="shared" si="21"/>
        <v>5</v>
      </c>
      <c r="Z297" t="s">
        <v>367</v>
      </c>
      <c r="AA297" t="s">
        <v>526</v>
      </c>
      <c r="AB297">
        <v>2</v>
      </c>
      <c r="AC297">
        <v>0</v>
      </c>
      <c r="AD297">
        <v>0</v>
      </c>
      <c r="AE297">
        <v>2</v>
      </c>
      <c r="AF297">
        <v>4</v>
      </c>
      <c r="AG297">
        <v>0</v>
      </c>
      <c r="AH297">
        <v>0</v>
      </c>
      <c r="AI297">
        <v>4</v>
      </c>
      <c r="AJ297">
        <f t="shared" si="22"/>
        <v>0</v>
      </c>
    </row>
    <row r="298" spans="1:36" x14ac:dyDescent="0.2">
      <c r="A298" t="str">
        <f t="shared" si="23"/>
        <v>14MY01</v>
      </c>
      <c r="B298">
        <f t="shared" si="24"/>
        <v>1</v>
      </c>
      <c r="C298" t="s">
        <v>307</v>
      </c>
      <c r="D298" t="s">
        <v>341</v>
      </c>
      <c r="E298">
        <v>0</v>
      </c>
      <c r="F298">
        <v>0</v>
      </c>
      <c r="G298">
        <v>0</v>
      </c>
      <c r="H298">
        <v>0</v>
      </c>
      <c r="I298">
        <v>0</v>
      </c>
      <c r="J298">
        <v>0</v>
      </c>
      <c r="K298">
        <v>0</v>
      </c>
      <c r="L298">
        <v>0</v>
      </c>
      <c r="M298">
        <v>0</v>
      </c>
      <c r="N298">
        <v>0</v>
      </c>
      <c r="O298">
        <v>1</v>
      </c>
      <c r="P298">
        <v>1</v>
      </c>
      <c r="Q298">
        <v>1</v>
      </c>
      <c r="R298">
        <v>0</v>
      </c>
      <c r="S298">
        <v>0</v>
      </c>
      <c r="T298">
        <v>1</v>
      </c>
      <c r="U298">
        <v>0</v>
      </c>
      <c r="X298" t="str">
        <f t="shared" si="20"/>
        <v>02RH06</v>
      </c>
      <c r="Y298">
        <f t="shared" si="21"/>
        <v>6</v>
      </c>
      <c r="Z298" t="s">
        <v>367</v>
      </c>
      <c r="AA298" t="s">
        <v>527</v>
      </c>
      <c r="AB298">
        <v>12</v>
      </c>
      <c r="AC298">
        <v>0</v>
      </c>
      <c r="AD298">
        <v>0</v>
      </c>
      <c r="AE298">
        <v>12</v>
      </c>
      <c r="AF298">
        <v>4</v>
      </c>
      <c r="AG298">
        <v>0</v>
      </c>
      <c r="AH298">
        <v>0</v>
      </c>
      <c r="AI298">
        <v>4</v>
      </c>
      <c r="AJ298">
        <f t="shared" si="22"/>
        <v>1</v>
      </c>
    </row>
    <row r="299" spans="1:36" x14ac:dyDescent="0.2">
      <c r="A299" t="str">
        <f t="shared" si="23"/>
        <v>14OH01</v>
      </c>
      <c r="B299">
        <f t="shared" si="24"/>
        <v>1</v>
      </c>
      <c r="C299" t="s">
        <v>337</v>
      </c>
      <c r="D299" t="s">
        <v>335</v>
      </c>
      <c r="E299">
        <v>0</v>
      </c>
      <c r="F299">
        <v>0</v>
      </c>
      <c r="G299">
        <v>0</v>
      </c>
      <c r="H299">
        <v>0</v>
      </c>
      <c r="I299">
        <v>0</v>
      </c>
      <c r="J299">
        <v>0</v>
      </c>
      <c r="K299">
        <v>0</v>
      </c>
      <c r="L299">
        <v>0</v>
      </c>
      <c r="M299">
        <v>1</v>
      </c>
      <c r="N299">
        <v>0</v>
      </c>
      <c r="O299">
        <v>0</v>
      </c>
      <c r="P299">
        <v>1</v>
      </c>
      <c r="Q299">
        <v>0</v>
      </c>
      <c r="R299">
        <v>0</v>
      </c>
      <c r="S299">
        <v>0</v>
      </c>
      <c r="T299">
        <v>0</v>
      </c>
      <c r="U299">
        <v>1</v>
      </c>
      <c r="X299" t="str">
        <f t="shared" si="20"/>
        <v>02RH07</v>
      </c>
      <c r="Y299">
        <f t="shared" si="21"/>
        <v>7</v>
      </c>
      <c r="Z299" t="s">
        <v>367</v>
      </c>
      <c r="AA299" t="s">
        <v>529</v>
      </c>
      <c r="AB299">
        <v>0</v>
      </c>
      <c r="AC299">
        <v>0</v>
      </c>
      <c r="AD299">
        <v>0</v>
      </c>
      <c r="AE299">
        <v>0</v>
      </c>
      <c r="AF299">
        <v>2</v>
      </c>
      <c r="AG299">
        <v>0</v>
      </c>
      <c r="AH299">
        <v>0</v>
      </c>
      <c r="AI299">
        <v>2</v>
      </c>
      <c r="AJ299">
        <f t="shared" si="22"/>
        <v>0</v>
      </c>
    </row>
    <row r="300" spans="1:36" x14ac:dyDescent="0.2">
      <c r="A300" t="str">
        <f t="shared" si="23"/>
        <v>14OH02</v>
      </c>
      <c r="B300">
        <f t="shared" si="24"/>
        <v>2</v>
      </c>
      <c r="C300" t="s">
        <v>337</v>
      </c>
      <c r="D300" t="s">
        <v>356</v>
      </c>
      <c r="E300">
        <v>0</v>
      </c>
      <c r="F300">
        <v>0</v>
      </c>
      <c r="G300">
        <v>0</v>
      </c>
      <c r="H300">
        <v>0</v>
      </c>
      <c r="I300">
        <v>0</v>
      </c>
      <c r="J300">
        <v>0</v>
      </c>
      <c r="K300">
        <v>0</v>
      </c>
      <c r="L300">
        <v>0</v>
      </c>
      <c r="M300">
        <v>0</v>
      </c>
      <c r="N300">
        <v>0</v>
      </c>
      <c r="O300">
        <v>0</v>
      </c>
      <c r="P300">
        <v>0</v>
      </c>
      <c r="Q300">
        <v>0</v>
      </c>
      <c r="R300">
        <v>0</v>
      </c>
      <c r="S300">
        <v>1</v>
      </c>
      <c r="T300">
        <v>1</v>
      </c>
      <c r="U300">
        <v>0</v>
      </c>
      <c r="X300" t="str">
        <f t="shared" si="20"/>
        <v>02RH08</v>
      </c>
      <c r="Y300">
        <f t="shared" si="21"/>
        <v>8</v>
      </c>
      <c r="Z300" t="s">
        <v>367</v>
      </c>
      <c r="AA300" t="s">
        <v>534</v>
      </c>
      <c r="AB300">
        <v>1</v>
      </c>
      <c r="AC300">
        <v>0</v>
      </c>
      <c r="AD300">
        <v>0</v>
      </c>
      <c r="AE300">
        <v>1</v>
      </c>
      <c r="AF300">
        <v>0</v>
      </c>
      <c r="AG300">
        <v>0</v>
      </c>
      <c r="AH300">
        <v>0</v>
      </c>
      <c r="AI300">
        <v>0</v>
      </c>
      <c r="AJ300">
        <f t="shared" si="22"/>
        <v>1</v>
      </c>
    </row>
    <row r="301" spans="1:36" x14ac:dyDescent="0.2">
      <c r="A301" t="str">
        <f t="shared" si="23"/>
        <v>14OP01</v>
      </c>
      <c r="B301">
        <f t="shared" si="24"/>
        <v>1</v>
      </c>
      <c r="C301" t="s">
        <v>216</v>
      </c>
      <c r="D301" t="s">
        <v>226</v>
      </c>
      <c r="E301">
        <v>0</v>
      </c>
      <c r="F301">
        <v>0</v>
      </c>
      <c r="G301">
        <v>0</v>
      </c>
      <c r="H301">
        <v>0</v>
      </c>
      <c r="I301">
        <v>0</v>
      </c>
      <c r="J301">
        <v>0</v>
      </c>
      <c r="K301">
        <v>0</v>
      </c>
      <c r="L301">
        <v>0</v>
      </c>
      <c r="M301">
        <v>1</v>
      </c>
      <c r="N301">
        <v>0</v>
      </c>
      <c r="O301">
        <v>0</v>
      </c>
      <c r="P301">
        <v>1</v>
      </c>
      <c r="Q301">
        <v>0</v>
      </c>
      <c r="R301">
        <v>0</v>
      </c>
      <c r="S301">
        <v>0</v>
      </c>
      <c r="T301">
        <v>0</v>
      </c>
      <c r="U301">
        <v>1</v>
      </c>
      <c r="X301" t="str">
        <f t="shared" si="20"/>
        <v>02RK01</v>
      </c>
      <c r="Y301">
        <f t="shared" si="21"/>
        <v>1</v>
      </c>
      <c r="Z301" t="s">
        <v>378</v>
      </c>
      <c r="AA301" t="s">
        <v>526</v>
      </c>
      <c r="AB301">
        <v>0</v>
      </c>
      <c r="AC301">
        <v>0</v>
      </c>
      <c r="AD301">
        <v>0</v>
      </c>
      <c r="AE301">
        <v>0</v>
      </c>
      <c r="AF301">
        <v>2</v>
      </c>
      <c r="AG301">
        <v>0</v>
      </c>
      <c r="AH301">
        <v>0</v>
      </c>
      <c r="AI301">
        <v>2</v>
      </c>
      <c r="AJ301">
        <f t="shared" si="22"/>
        <v>0</v>
      </c>
    </row>
    <row r="302" spans="1:36" x14ac:dyDescent="0.2">
      <c r="A302" t="str">
        <f t="shared" si="23"/>
        <v>14OP02</v>
      </c>
      <c r="B302">
        <f t="shared" si="24"/>
        <v>2</v>
      </c>
      <c r="C302" t="s">
        <v>216</v>
      </c>
      <c r="D302" t="s">
        <v>231</v>
      </c>
      <c r="E302">
        <v>2</v>
      </c>
      <c r="F302">
        <v>0</v>
      </c>
      <c r="G302">
        <v>0</v>
      </c>
      <c r="H302">
        <v>2</v>
      </c>
      <c r="I302">
        <v>0</v>
      </c>
      <c r="J302">
        <v>0</v>
      </c>
      <c r="K302">
        <v>0</v>
      </c>
      <c r="L302">
        <v>0</v>
      </c>
      <c r="M302">
        <v>2</v>
      </c>
      <c r="N302">
        <v>0</v>
      </c>
      <c r="O302">
        <v>0</v>
      </c>
      <c r="P302">
        <v>2</v>
      </c>
      <c r="Q302">
        <v>1</v>
      </c>
      <c r="R302">
        <v>0</v>
      </c>
      <c r="S302">
        <v>0</v>
      </c>
      <c r="T302">
        <v>1</v>
      </c>
      <c r="U302">
        <v>1</v>
      </c>
      <c r="X302" t="str">
        <f t="shared" si="20"/>
        <v>02RK02</v>
      </c>
      <c r="Y302">
        <f t="shared" si="21"/>
        <v>2</v>
      </c>
      <c r="Z302" t="s">
        <v>378</v>
      </c>
      <c r="AA302" t="s">
        <v>527</v>
      </c>
      <c r="AB302">
        <v>0</v>
      </c>
      <c r="AC302">
        <v>0</v>
      </c>
      <c r="AD302">
        <v>0</v>
      </c>
      <c r="AE302">
        <v>0</v>
      </c>
      <c r="AF302">
        <v>1</v>
      </c>
      <c r="AG302">
        <v>1</v>
      </c>
      <c r="AH302">
        <v>1</v>
      </c>
      <c r="AI302">
        <v>3</v>
      </c>
      <c r="AJ302">
        <f t="shared" si="22"/>
        <v>0</v>
      </c>
    </row>
    <row r="303" spans="1:36" x14ac:dyDescent="0.2">
      <c r="A303" t="str">
        <f t="shared" si="23"/>
        <v>14OP03</v>
      </c>
      <c r="B303">
        <f t="shared" si="24"/>
        <v>3</v>
      </c>
      <c r="C303" t="s">
        <v>216</v>
      </c>
      <c r="D303" t="s">
        <v>237</v>
      </c>
      <c r="E303">
        <v>0</v>
      </c>
      <c r="F303">
        <v>0</v>
      </c>
      <c r="G303">
        <v>0</v>
      </c>
      <c r="H303">
        <v>0</v>
      </c>
      <c r="I303">
        <v>0</v>
      </c>
      <c r="J303">
        <v>0</v>
      </c>
      <c r="K303">
        <v>0</v>
      </c>
      <c r="L303">
        <v>0</v>
      </c>
      <c r="M303">
        <v>0</v>
      </c>
      <c r="N303">
        <v>0</v>
      </c>
      <c r="O303">
        <v>0</v>
      </c>
      <c r="P303">
        <v>0</v>
      </c>
      <c r="Q303">
        <v>1</v>
      </c>
      <c r="R303">
        <v>0</v>
      </c>
      <c r="S303">
        <v>0</v>
      </c>
      <c r="T303">
        <v>1</v>
      </c>
      <c r="U303">
        <v>0</v>
      </c>
      <c r="X303" t="str">
        <f t="shared" si="20"/>
        <v>02RM01</v>
      </c>
      <c r="Y303">
        <f t="shared" si="21"/>
        <v>1</v>
      </c>
      <c r="Z303" t="s">
        <v>453</v>
      </c>
      <c r="AA303" t="s">
        <v>452</v>
      </c>
      <c r="AB303">
        <v>0</v>
      </c>
      <c r="AC303">
        <v>0</v>
      </c>
      <c r="AD303">
        <v>0</v>
      </c>
      <c r="AE303">
        <v>0</v>
      </c>
      <c r="AF303">
        <v>1</v>
      </c>
      <c r="AG303">
        <v>0</v>
      </c>
      <c r="AH303">
        <v>0</v>
      </c>
      <c r="AI303">
        <v>1</v>
      </c>
      <c r="AJ303">
        <f t="shared" si="22"/>
        <v>0</v>
      </c>
    </row>
    <row r="304" spans="1:36" x14ac:dyDescent="0.2">
      <c r="A304" t="str">
        <f t="shared" si="23"/>
        <v>14PR01</v>
      </c>
      <c r="B304">
        <f t="shared" si="24"/>
        <v>1</v>
      </c>
      <c r="C304" t="s">
        <v>369</v>
      </c>
      <c r="D304" t="s">
        <v>366</v>
      </c>
      <c r="E304">
        <v>1</v>
      </c>
      <c r="F304">
        <v>0</v>
      </c>
      <c r="G304">
        <v>0</v>
      </c>
      <c r="H304">
        <v>1</v>
      </c>
      <c r="I304">
        <v>0</v>
      </c>
      <c r="J304">
        <v>0</v>
      </c>
      <c r="K304">
        <v>0</v>
      </c>
      <c r="L304">
        <v>0</v>
      </c>
      <c r="M304">
        <v>0</v>
      </c>
      <c r="N304">
        <v>0</v>
      </c>
      <c r="O304">
        <v>0</v>
      </c>
      <c r="P304">
        <v>0</v>
      </c>
      <c r="Q304">
        <v>0</v>
      </c>
      <c r="R304">
        <v>0</v>
      </c>
      <c r="S304">
        <v>0</v>
      </c>
      <c r="T304">
        <v>0</v>
      </c>
      <c r="U304">
        <v>1</v>
      </c>
      <c r="X304" t="str">
        <f t="shared" ref="X304:X367" si="25">Z304&amp;IF(Y304&lt;10,"0","")&amp;Y304</f>
        <v>02RM02</v>
      </c>
      <c r="Y304">
        <f t="shared" ref="Y304:Y367" si="26">IF(Z304=Z303,Y303+1,1)</f>
        <v>2</v>
      </c>
      <c r="Z304" t="s">
        <v>453</v>
      </c>
      <c r="AA304" t="s">
        <v>482</v>
      </c>
      <c r="AB304">
        <v>0</v>
      </c>
      <c r="AC304">
        <v>0</v>
      </c>
      <c r="AD304">
        <v>0</v>
      </c>
      <c r="AE304">
        <v>0</v>
      </c>
      <c r="AF304">
        <v>1</v>
      </c>
      <c r="AG304">
        <v>0</v>
      </c>
      <c r="AH304">
        <v>0</v>
      </c>
      <c r="AI304">
        <v>1</v>
      </c>
      <c r="AJ304">
        <f t="shared" si="22"/>
        <v>0</v>
      </c>
    </row>
    <row r="305" spans="1:36" x14ac:dyDescent="0.2">
      <c r="A305" t="str">
        <f t="shared" si="23"/>
        <v>14RB01</v>
      </c>
      <c r="B305">
        <f t="shared" si="24"/>
        <v>1</v>
      </c>
      <c r="C305" t="s">
        <v>220</v>
      </c>
      <c r="D305" t="s">
        <v>218</v>
      </c>
      <c r="E305">
        <v>0</v>
      </c>
      <c r="F305">
        <v>0</v>
      </c>
      <c r="G305">
        <v>0</v>
      </c>
      <c r="H305">
        <v>0</v>
      </c>
      <c r="I305">
        <v>0</v>
      </c>
      <c r="J305">
        <v>0</v>
      </c>
      <c r="K305">
        <v>0</v>
      </c>
      <c r="L305">
        <v>0</v>
      </c>
      <c r="M305">
        <v>1</v>
      </c>
      <c r="N305">
        <v>0</v>
      </c>
      <c r="O305">
        <v>0</v>
      </c>
      <c r="P305">
        <v>1</v>
      </c>
      <c r="Q305">
        <v>0</v>
      </c>
      <c r="R305">
        <v>0</v>
      </c>
      <c r="S305">
        <v>0</v>
      </c>
      <c r="T305">
        <v>0</v>
      </c>
      <c r="U305">
        <v>1</v>
      </c>
      <c r="X305" t="str">
        <f t="shared" si="25"/>
        <v>02RM03</v>
      </c>
      <c r="Y305">
        <f t="shared" si="26"/>
        <v>3</v>
      </c>
      <c r="Z305" t="s">
        <v>453</v>
      </c>
      <c r="AA305" t="s">
        <v>487</v>
      </c>
      <c r="AB305">
        <v>1</v>
      </c>
      <c r="AC305">
        <v>0</v>
      </c>
      <c r="AD305">
        <v>0</v>
      </c>
      <c r="AE305">
        <v>1</v>
      </c>
      <c r="AF305">
        <v>0</v>
      </c>
      <c r="AG305">
        <v>0</v>
      </c>
      <c r="AH305">
        <v>0</v>
      </c>
      <c r="AI305">
        <v>0</v>
      </c>
      <c r="AJ305">
        <f t="shared" si="22"/>
        <v>1</v>
      </c>
    </row>
    <row r="306" spans="1:36" x14ac:dyDescent="0.2">
      <c r="A306" t="str">
        <f t="shared" si="23"/>
        <v>14RB02</v>
      </c>
      <c r="B306">
        <f t="shared" si="24"/>
        <v>2</v>
      </c>
      <c r="C306" t="s">
        <v>220</v>
      </c>
      <c r="D306" t="s">
        <v>241</v>
      </c>
      <c r="E306">
        <v>0</v>
      </c>
      <c r="F306">
        <v>0</v>
      </c>
      <c r="G306">
        <v>0</v>
      </c>
      <c r="H306">
        <v>0</v>
      </c>
      <c r="I306">
        <v>1</v>
      </c>
      <c r="J306">
        <v>0</v>
      </c>
      <c r="K306">
        <v>0</v>
      </c>
      <c r="L306">
        <v>1</v>
      </c>
      <c r="M306">
        <v>1</v>
      </c>
      <c r="N306">
        <v>0</v>
      </c>
      <c r="O306">
        <v>0</v>
      </c>
      <c r="P306">
        <v>1</v>
      </c>
      <c r="Q306">
        <v>0</v>
      </c>
      <c r="R306">
        <v>0</v>
      </c>
      <c r="S306">
        <v>0</v>
      </c>
      <c r="T306">
        <v>0</v>
      </c>
      <c r="U306">
        <v>0</v>
      </c>
      <c r="X306" t="str">
        <f t="shared" si="25"/>
        <v>02RM04</v>
      </c>
      <c r="Y306">
        <f t="shared" si="26"/>
        <v>4</v>
      </c>
      <c r="Z306" t="s">
        <v>453</v>
      </c>
      <c r="AA306" t="s">
        <v>489</v>
      </c>
      <c r="AB306">
        <v>0</v>
      </c>
      <c r="AC306">
        <v>0</v>
      </c>
      <c r="AD306">
        <v>0</v>
      </c>
      <c r="AE306">
        <v>0</v>
      </c>
      <c r="AF306">
        <v>1</v>
      </c>
      <c r="AG306">
        <v>0</v>
      </c>
      <c r="AH306">
        <v>0</v>
      </c>
      <c r="AI306">
        <v>1</v>
      </c>
      <c r="AJ306">
        <f t="shared" si="22"/>
        <v>0</v>
      </c>
    </row>
    <row r="307" spans="1:36" x14ac:dyDescent="0.2">
      <c r="A307" t="str">
        <f t="shared" si="23"/>
        <v>14RB03</v>
      </c>
      <c r="B307">
        <f t="shared" si="24"/>
        <v>3</v>
      </c>
      <c r="C307" t="s">
        <v>220</v>
      </c>
      <c r="D307" t="s">
        <v>244</v>
      </c>
      <c r="E307">
        <v>0</v>
      </c>
      <c r="F307">
        <v>0</v>
      </c>
      <c r="G307">
        <v>0</v>
      </c>
      <c r="H307">
        <v>0</v>
      </c>
      <c r="I307">
        <v>0</v>
      </c>
      <c r="J307">
        <v>0</v>
      </c>
      <c r="K307">
        <v>0</v>
      </c>
      <c r="L307">
        <v>0</v>
      </c>
      <c r="M307">
        <v>0</v>
      </c>
      <c r="N307">
        <v>0</v>
      </c>
      <c r="O307">
        <v>0</v>
      </c>
      <c r="P307">
        <v>0</v>
      </c>
      <c r="Q307">
        <v>1</v>
      </c>
      <c r="R307">
        <v>0</v>
      </c>
      <c r="S307">
        <v>0</v>
      </c>
      <c r="T307">
        <v>1</v>
      </c>
      <c r="U307">
        <v>0</v>
      </c>
      <c r="X307" t="str">
        <f t="shared" si="25"/>
        <v>02RM05</v>
      </c>
      <c r="Y307">
        <f t="shared" si="26"/>
        <v>5</v>
      </c>
      <c r="Z307" t="s">
        <v>453</v>
      </c>
      <c r="AA307" t="s">
        <v>490</v>
      </c>
      <c r="AB307">
        <v>2</v>
      </c>
      <c r="AC307">
        <v>0</v>
      </c>
      <c r="AD307">
        <v>0</v>
      </c>
      <c r="AE307">
        <v>2</v>
      </c>
      <c r="AF307">
        <v>2</v>
      </c>
      <c r="AG307">
        <v>0</v>
      </c>
      <c r="AH307">
        <v>0</v>
      </c>
      <c r="AI307">
        <v>2</v>
      </c>
      <c r="AJ307">
        <f t="shared" si="22"/>
        <v>0</v>
      </c>
    </row>
    <row r="308" spans="1:36" x14ac:dyDescent="0.2">
      <c r="A308" t="str">
        <f t="shared" si="23"/>
        <v>14RB04</v>
      </c>
      <c r="B308">
        <f t="shared" si="24"/>
        <v>4</v>
      </c>
      <c r="C308" t="s">
        <v>220</v>
      </c>
      <c r="D308" t="s">
        <v>253</v>
      </c>
      <c r="E308">
        <v>3</v>
      </c>
      <c r="F308">
        <v>0</v>
      </c>
      <c r="G308">
        <v>0</v>
      </c>
      <c r="H308">
        <v>3</v>
      </c>
      <c r="I308">
        <v>0</v>
      </c>
      <c r="J308">
        <v>0</v>
      </c>
      <c r="K308">
        <v>0</v>
      </c>
      <c r="L308">
        <v>0</v>
      </c>
      <c r="M308">
        <v>3</v>
      </c>
      <c r="N308">
        <v>0</v>
      </c>
      <c r="O308">
        <v>0</v>
      </c>
      <c r="P308">
        <v>3</v>
      </c>
      <c r="Q308">
        <v>0</v>
      </c>
      <c r="R308">
        <v>0</v>
      </c>
      <c r="S308">
        <v>0</v>
      </c>
      <c r="T308">
        <v>0</v>
      </c>
      <c r="U308">
        <v>1</v>
      </c>
      <c r="X308" t="str">
        <f t="shared" si="25"/>
        <v>02RM06</v>
      </c>
      <c r="Y308">
        <f t="shared" si="26"/>
        <v>6</v>
      </c>
      <c r="Z308" t="s">
        <v>453</v>
      </c>
      <c r="AA308" t="s">
        <v>492</v>
      </c>
      <c r="AB308">
        <v>0</v>
      </c>
      <c r="AC308">
        <v>0</v>
      </c>
      <c r="AD308">
        <v>0</v>
      </c>
      <c r="AE308">
        <v>0</v>
      </c>
      <c r="AF308">
        <v>2</v>
      </c>
      <c r="AG308">
        <v>0</v>
      </c>
      <c r="AH308">
        <v>0</v>
      </c>
      <c r="AI308">
        <v>2</v>
      </c>
      <c r="AJ308">
        <f t="shared" si="22"/>
        <v>0</v>
      </c>
    </row>
    <row r="309" spans="1:36" x14ac:dyDescent="0.2">
      <c r="A309" t="str">
        <f t="shared" si="23"/>
        <v>14RB05</v>
      </c>
      <c r="B309">
        <f t="shared" si="24"/>
        <v>5</v>
      </c>
      <c r="C309" t="s">
        <v>220</v>
      </c>
      <c r="D309" t="s">
        <v>300</v>
      </c>
      <c r="E309">
        <v>5</v>
      </c>
      <c r="F309">
        <v>0</v>
      </c>
      <c r="G309">
        <v>0</v>
      </c>
      <c r="H309">
        <v>5</v>
      </c>
      <c r="I309">
        <v>1</v>
      </c>
      <c r="J309">
        <v>0</v>
      </c>
      <c r="K309">
        <v>0</v>
      </c>
      <c r="L309">
        <v>1</v>
      </c>
      <c r="M309">
        <v>4</v>
      </c>
      <c r="N309">
        <v>0</v>
      </c>
      <c r="O309">
        <v>0</v>
      </c>
      <c r="P309">
        <v>4</v>
      </c>
      <c r="Q309">
        <v>0</v>
      </c>
      <c r="R309">
        <v>0</v>
      </c>
      <c r="S309">
        <v>0</v>
      </c>
      <c r="T309">
        <v>0</v>
      </c>
      <c r="U309">
        <v>1</v>
      </c>
      <c r="X309" t="str">
        <f t="shared" si="25"/>
        <v>02RO01</v>
      </c>
      <c r="Y309">
        <f t="shared" si="26"/>
        <v>1</v>
      </c>
      <c r="Z309" t="s">
        <v>233</v>
      </c>
      <c r="AA309" t="s">
        <v>480</v>
      </c>
      <c r="AB309">
        <v>0</v>
      </c>
      <c r="AC309">
        <v>0</v>
      </c>
      <c r="AD309">
        <v>0</v>
      </c>
      <c r="AE309">
        <v>0</v>
      </c>
      <c r="AF309">
        <v>2</v>
      </c>
      <c r="AG309">
        <v>0</v>
      </c>
      <c r="AH309">
        <v>3</v>
      </c>
      <c r="AI309">
        <v>5</v>
      </c>
      <c r="AJ309">
        <f t="shared" si="22"/>
        <v>0</v>
      </c>
    </row>
    <row r="310" spans="1:36" x14ac:dyDescent="0.2">
      <c r="A310" t="str">
        <f t="shared" si="23"/>
        <v>14UA01</v>
      </c>
      <c r="B310">
        <f t="shared" si="24"/>
        <v>1</v>
      </c>
      <c r="C310" t="s">
        <v>288</v>
      </c>
      <c r="D310" t="s">
        <v>293</v>
      </c>
      <c r="E310">
        <v>1</v>
      </c>
      <c r="F310">
        <v>0</v>
      </c>
      <c r="G310">
        <v>0</v>
      </c>
      <c r="H310">
        <v>1</v>
      </c>
      <c r="I310">
        <v>0</v>
      </c>
      <c r="J310">
        <v>0</v>
      </c>
      <c r="K310">
        <v>0</v>
      </c>
      <c r="L310">
        <v>0</v>
      </c>
      <c r="M310">
        <v>1</v>
      </c>
      <c r="N310">
        <v>0</v>
      </c>
      <c r="O310">
        <v>0</v>
      </c>
      <c r="P310">
        <v>1</v>
      </c>
      <c r="Q310">
        <v>1</v>
      </c>
      <c r="R310">
        <v>0</v>
      </c>
      <c r="S310">
        <v>0</v>
      </c>
      <c r="T310">
        <v>1</v>
      </c>
      <c r="U310">
        <v>1</v>
      </c>
      <c r="X310" t="str">
        <f t="shared" si="25"/>
        <v>02RO02</v>
      </c>
      <c r="Y310">
        <f t="shared" si="26"/>
        <v>2</v>
      </c>
      <c r="Z310" t="s">
        <v>233</v>
      </c>
      <c r="AA310" t="s">
        <v>482</v>
      </c>
      <c r="AB310">
        <v>0</v>
      </c>
      <c r="AC310">
        <v>0</v>
      </c>
      <c r="AD310">
        <v>0</v>
      </c>
      <c r="AE310">
        <v>0</v>
      </c>
      <c r="AF310">
        <v>2</v>
      </c>
      <c r="AG310">
        <v>0</v>
      </c>
      <c r="AH310">
        <v>0</v>
      </c>
      <c r="AI310">
        <v>2</v>
      </c>
      <c r="AJ310">
        <f t="shared" si="22"/>
        <v>0</v>
      </c>
    </row>
    <row r="311" spans="1:36" x14ac:dyDescent="0.2">
      <c r="A311" t="str">
        <f t="shared" si="23"/>
        <v>14VR01</v>
      </c>
      <c r="B311">
        <f t="shared" si="24"/>
        <v>1</v>
      </c>
      <c r="C311" t="s">
        <v>420</v>
      </c>
      <c r="D311" t="s">
        <v>418</v>
      </c>
      <c r="E311">
        <v>1</v>
      </c>
      <c r="F311">
        <v>0</v>
      </c>
      <c r="G311">
        <v>0</v>
      </c>
      <c r="H311">
        <v>1</v>
      </c>
      <c r="I311">
        <v>0</v>
      </c>
      <c r="J311">
        <v>0</v>
      </c>
      <c r="K311">
        <v>0</v>
      </c>
      <c r="L311">
        <v>0</v>
      </c>
      <c r="M311">
        <v>0</v>
      </c>
      <c r="N311">
        <v>0</v>
      </c>
      <c r="O311">
        <v>0</v>
      </c>
      <c r="P311">
        <v>0</v>
      </c>
      <c r="Q311">
        <v>0</v>
      </c>
      <c r="R311">
        <v>0</v>
      </c>
      <c r="S311">
        <v>1</v>
      </c>
      <c r="T311">
        <v>1</v>
      </c>
      <c r="U311">
        <v>0</v>
      </c>
      <c r="X311" t="str">
        <f t="shared" si="25"/>
        <v>02RO03</v>
      </c>
      <c r="Y311">
        <f t="shared" si="26"/>
        <v>3</v>
      </c>
      <c r="Z311" t="s">
        <v>233</v>
      </c>
      <c r="AA311" t="s">
        <v>484</v>
      </c>
      <c r="AB311">
        <v>0</v>
      </c>
      <c r="AC311">
        <v>0</v>
      </c>
      <c r="AD311">
        <v>0</v>
      </c>
      <c r="AE311">
        <v>0</v>
      </c>
      <c r="AF311">
        <v>0</v>
      </c>
      <c r="AG311">
        <v>0</v>
      </c>
      <c r="AH311">
        <v>1</v>
      </c>
      <c r="AI311">
        <v>1</v>
      </c>
      <c r="AJ311">
        <f t="shared" si="22"/>
        <v>0</v>
      </c>
    </row>
    <row r="312" spans="1:36" x14ac:dyDescent="0.2">
      <c r="A312" t="str">
        <f t="shared" si="23"/>
        <v>14WS01</v>
      </c>
      <c r="B312">
        <f t="shared" si="24"/>
        <v>1</v>
      </c>
      <c r="C312" t="s">
        <v>205</v>
      </c>
      <c r="D312" t="s">
        <v>203</v>
      </c>
      <c r="E312">
        <v>1</v>
      </c>
      <c r="F312">
        <v>0</v>
      </c>
      <c r="G312">
        <v>0</v>
      </c>
      <c r="H312">
        <v>1</v>
      </c>
      <c r="I312">
        <v>0</v>
      </c>
      <c r="J312">
        <v>0</v>
      </c>
      <c r="K312">
        <v>0</v>
      </c>
      <c r="L312">
        <v>0</v>
      </c>
      <c r="M312">
        <v>0</v>
      </c>
      <c r="N312">
        <v>0</v>
      </c>
      <c r="O312">
        <v>0</v>
      </c>
      <c r="P312">
        <v>0</v>
      </c>
      <c r="Q312">
        <v>0</v>
      </c>
      <c r="R312">
        <v>0</v>
      </c>
      <c r="S312">
        <v>0</v>
      </c>
      <c r="T312">
        <v>0</v>
      </c>
      <c r="U312">
        <v>1</v>
      </c>
      <c r="X312" t="str">
        <f t="shared" si="25"/>
        <v>02RV01</v>
      </c>
      <c r="Y312">
        <f t="shared" si="26"/>
        <v>1</v>
      </c>
      <c r="Z312" t="s">
        <v>234</v>
      </c>
      <c r="AA312" t="s">
        <v>475</v>
      </c>
      <c r="AB312">
        <v>0</v>
      </c>
      <c r="AC312">
        <v>0</v>
      </c>
      <c r="AD312">
        <v>1</v>
      </c>
      <c r="AE312">
        <v>1</v>
      </c>
      <c r="AF312">
        <v>0</v>
      </c>
      <c r="AG312">
        <v>0</v>
      </c>
      <c r="AH312">
        <v>0</v>
      </c>
      <c r="AI312">
        <v>0</v>
      </c>
      <c r="AJ312">
        <f t="shared" si="22"/>
        <v>1</v>
      </c>
    </row>
    <row r="313" spans="1:36" x14ac:dyDescent="0.2">
      <c r="A313" t="str">
        <f t="shared" si="23"/>
        <v>14WT01</v>
      </c>
      <c r="B313">
        <f t="shared" si="24"/>
        <v>1</v>
      </c>
      <c r="C313" t="s">
        <v>143</v>
      </c>
      <c r="D313" t="s">
        <v>141</v>
      </c>
      <c r="E313">
        <v>1</v>
      </c>
      <c r="F313">
        <v>0</v>
      </c>
      <c r="G313">
        <v>0</v>
      </c>
      <c r="H313">
        <v>1</v>
      </c>
      <c r="I313">
        <v>0</v>
      </c>
      <c r="J313">
        <v>0</v>
      </c>
      <c r="K313">
        <v>0</v>
      </c>
      <c r="L313">
        <v>0</v>
      </c>
      <c r="M313">
        <v>1</v>
      </c>
      <c r="N313">
        <v>0</v>
      </c>
      <c r="O313">
        <v>0</v>
      </c>
      <c r="P313">
        <v>1</v>
      </c>
      <c r="Q313">
        <v>1</v>
      </c>
      <c r="R313">
        <v>0</v>
      </c>
      <c r="S313">
        <v>0</v>
      </c>
      <c r="T313">
        <v>1</v>
      </c>
      <c r="U313">
        <v>1</v>
      </c>
      <c r="X313" t="str">
        <f t="shared" si="25"/>
        <v>02RV02</v>
      </c>
      <c r="Y313">
        <f t="shared" si="26"/>
        <v>2</v>
      </c>
      <c r="Z313" t="s">
        <v>234</v>
      </c>
      <c r="AA313" t="s">
        <v>480</v>
      </c>
      <c r="AB313">
        <v>0</v>
      </c>
      <c r="AC313">
        <v>0</v>
      </c>
      <c r="AD313">
        <v>0</v>
      </c>
      <c r="AE313">
        <v>0</v>
      </c>
      <c r="AF313">
        <v>2</v>
      </c>
      <c r="AG313">
        <v>0</v>
      </c>
      <c r="AH313">
        <v>0</v>
      </c>
      <c r="AI313">
        <v>2</v>
      </c>
      <c r="AJ313">
        <f t="shared" si="22"/>
        <v>0</v>
      </c>
    </row>
    <row r="314" spans="1:36" x14ac:dyDescent="0.2">
      <c r="A314" t="str">
        <f t="shared" si="23"/>
        <v>14XF01</v>
      </c>
      <c r="B314">
        <f t="shared" si="24"/>
        <v>1</v>
      </c>
      <c r="C314" t="s">
        <v>187</v>
      </c>
      <c r="D314" t="s">
        <v>185</v>
      </c>
      <c r="E314">
        <v>1</v>
      </c>
      <c r="F314">
        <v>0</v>
      </c>
      <c r="G314">
        <v>0</v>
      </c>
      <c r="H314">
        <v>1</v>
      </c>
      <c r="I314">
        <v>0</v>
      </c>
      <c r="J314">
        <v>0</v>
      </c>
      <c r="K314">
        <v>0</v>
      </c>
      <c r="L314">
        <v>0</v>
      </c>
      <c r="M314">
        <v>3</v>
      </c>
      <c r="N314">
        <v>0</v>
      </c>
      <c r="O314">
        <v>0</v>
      </c>
      <c r="P314">
        <v>3</v>
      </c>
      <c r="Q314">
        <v>0</v>
      </c>
      <c r="R314">
        <v>0</v>
      </c>
      <c r="S314">
        <v>0</v>
      </c>
      <c r="T314">
        <v>0</v>
      </c>
      <c r="U314">
        <v>1</v>
      </c>
      <c r="X314" t="str">
        <f t="shared" si="25"/>
        <v>02RV03</v>
      </c>
      <c r="Y314">
        <f t="shared" si="26"/>
        <v>3</v>
      </c>
      <c r="Z314" t="s">
        <v>234</v>
      </c>
      <c r="AA314" t="s">
        <v>529</v>
      </c>
      <c r="AB314">
        <v>1</v>
      </c>
      <c r="AC314">
        <v>0</v>
      </c>
      <c r="AD314">
        <v>0</v>
      </c>
      <c r="AE314">
        <v>1</v>
      </c>
      <c r="AF314">
        <v>0</v>
      </c>
      <c r="AG314">
        <v>0</v>
      </c>
      <c r="AH314">
        <v>0</v>
      </c>
      <c r="AI314">
        <v>0</v>
      </c>
      <c r="AJ314">
        <f t="shared" si="22"/>
        <v>1</v>
      </c>
    </row>
    <row r="315" spans="1:36" x14ac:dyDescent="0.2">
      <c r="A315" t="str">
        <f t="shared" si="23"/>
        <v>14XF02</v>
      </c>
      <c r="B315">
        <f t="shared" si="24"/>
        <v>2</v>
      </c>
      <c r="C315" t="s">
        <v>187</v>
      </c>
      <c r="D315" t="s">
        <v>192</v>
      </c>
      <c r="E315">
        <v>3</v>
      </c>
      <c r="F315">
        <v>0</v>
      </c>
      <c r="G315">
        <v>0</v>
      </c>
      <c r="H315">
        <v>3</v>
      </c>
      <c r="I315">
        <v>2</v>
      </c>
      <c r="J315">
        <v>0</v>
      </c>
      <c r="K315">
        <v>0</v>
      </c>
      <c r="L315">
        <v>2</v>
      </c>
      <c r="M315">
        <v>0</v>
      </c>
      <c r="N315">
        <v>0</v>
      </c>
      <c r="O315">
        <v>0</v>
      </c>
      <c r="P315">
        <v>0</v>
      </c>
      <c r="Q315">
        <v>0</v>
      </c>
      <c r="R315">
        <v>0</v>
      </c>
      <c r="S315">
        <v>0</v>
      </c>
      <c r="T315">
        <v>0</v>
      </c>
      <c r="U315">
        <v>1</v>
      </c>
      <c r="X315" t="str">
        <f t="shared" si="25"/>
        <v>02SJ01</v>
      </c>
      <c r="Y315">
        <f t="shared" si="26"/>
        <v>1</v>
      </c>
      <c r="Z315" t="s">
        <v>495</v>
      </c>
      <c r="AA315" t="s">
        <v>530</v>
      </c>
      <c r="AB315">
        <v>2</v>
      </c>
      <c r="AC315">
        <v>0</v>
      </c>
      <c r="AD315">
        <v>0</v>
      </c>
      <c r="AE315">
        <v>2</v>
      </c>
      <c r="AF315">
        <v>16</v>
      </c>
      <c r="AG315">
        <v>0</v>
      </c>
      <c r="AH315">
        <v>1</v>
      </c>
      <c r="AI315">
        <v>17</v>
      </c>
      <c r="AJ315">
        <f t="shared" si="22"/>
        <v>0</v>
      </c>
    </row>
    <row r="316" spans="1:36" x14ac:dyDescent="0.2">
      <c r="A316" t="str">
        <f t="shared" si="23"/>
        <v>14XF03</v>
      </c>
      <c r="B316">
        <f t="shared" si="24"/>
        <v>3</v>
      </c>
      <c r="C316" t="s">
        <v>187</v>
      </c>
      <c r="D316" t="s">
        <v>208</v>
      </c>
      <c r="E316">
        <v>0</v>
      </c>
      <c r="F316">
        <v>0</v>
      </c>
      <c r="G316">
        <v>0</v>
      </c>
      <c r="H316">
        <v>0</v>
      </c>
      <c r="I316">
        <v>0</v>
      </c>
      <c r="J316">
        <v>0</v>
      </c>
      <c r="K316">
        <v>0</v>
      </c>
      <c r="L316">
        <v>0</v>
      </c>
      <c r="M316">
        <v>0</v>
      </c>
      <c r="N316">
        <v>0</v>
      </c>
      <c r="O316">
        <v>0</v>
      </c>
      <c r="P316">
        <v>0</v>
      </c>
      <c r="Q316">
        <v>1</v>
      </c>
      <c r="R316">
        <v>0</v>
      </c>
      <c r="S316">
        <v>0</v>
      </c>
      <c r="T316">
        <v>1</v>
      </c>
      <c r="U316">
        <v>0</v>
      </c>
      <c r="X316" t="str">
        <f t="shared" si="25"/>
        <v>02SJ02</v>
      </c>
      <c r="Y316">
        <f t="shared" si="26"/>
        <v>2</v>
      </c>
      <c r="Z316" t="s">
        <v>495</v>
      </c>
      <c r="AA316" t="s">
        <v>531</v>
      </c>
      <c r="AB316">
        <v>3</v>
      </c>
      <c r="AC316">
        <v>0</v>
      </c>
      <c r="AD316">
        <v>0</v>
      </c>
      <c r="AE316">
        <v>3</v>
      </c>
      <c r="AF316">
        <v>6</v>
      </c>
      <c r="AG316">
        <v>0</v>
      </c>
      <c r="AH316">
        <v>1</v>
      </c>
      <c r="AI316">
        <v>7</v>
      </c>
      <c r="AJ316">
        <f t="shared" si="22"/>
        <v>0</v>
      </c>
    </row>
    <row r="317" spans="1:36" x14ac:dyDescent="0.2">
      <c r="A317" t="str">
        <f t="shared" si="23"/>
        <v>15DZ01</v>
      </c>
      <c r="B317">
        <f t="shared" si="24"/>
        <v>1</v>
      </c>
      <c r="C317" t="s">
        <v>272</v>
      </c>
      <c r="D317" t="s">
        <v>270</v>
      </c>
      <c r="E317">
        <v>0</v>
      </c>
      <c r="F317">
        <v>0</v>
      </c>
      <c r="G317">
        <v>0</v>
      </c>
      <c r="H317">
        <v>0</v>
      </c>
      <c r="I317">
        <v>0</v>
      </c>
      <c r="J317">
        <v>0</v>
      </c>
      <c r="K317">
        <v>0</v>
      </c>
      <c r="L317">
        <v>0</v>
      </c>
      <c r="M317">
        <v>0</v>
      </c>
      <c r="N317">
        <v>0</v>
      </c>
      <c r="O317">
        <v>0</v>
      </c>
      <c r="P317">
        <v>0</v>
      </c>
      <c r="Q317">
        <v>1</v>
      </c>
      <c r="R317">
        <v>0</v>
      </c>
      <c r="S317">
        <v>0</v>
      </c>
      <c r="T317">
        <v>1</v>
      </c>
      <c r="U317">
        <v>0</v>
      </c>
      <c r="X317" t="str">
        <f t="shared" si="25"/>
        <v>02SJ03</v>
      </c>
      <c r="Y317">
        <f t="shared" si="26"/>
        <v>3</v>
      </c>
      <c r="Z317" t="s">
        <v>495</v>
      </c>
      <c r="AA317" t="s">
        <v>534</v>
      </c>
      <c r="AB317">
        <v>0</v>
      </c>
      <c r="AC317">
        <v>0</v>
      </c>
      <c r="AD317">
        <v>0</v>
      </c>
      <c r="AE317">
        <v>0</v>
      </c>
      <c r="AF317">
        <v>2</v>
      </c>
      <c r="AG317">
        <v>0</v>
      </c>
      <c r="AH317">
        <v>0</v>
      </c>
      <c r="AI317">
        <v>2</v>
      </c>
      <c r="AJ317">
        <f t="shared" si="22"/>
        <v>0</v>
      </c>
    </row>
    <row r="318" spans="1:36" x14ac:dyDescent="0.2">
      <c r="A318" t="str">
        <f t="shared" si="23"/>
        <v>15DZ02</v>
      </c>
      <c r="B318">
        <f t="shared" si="24"/>
        <v>2</v>
      </c>
      <c r="C318" t="s">
        <v>272</v>
      </c>
      <c r="D318" t="s">
        <v>290</v>
      </c>
      <c r="E318">
        <v>1</v>
      </c>
      <c r="F318">
        <v>0</v>
      </c>
      <c r="G318">
        <v>0</v>
      </c>
      <c r="H318">
        <v>1</v>
      </c>
      <c r="I318">
        <v>0</v>
      </c>
      <c r="J318">
        <v>0</v>
      </c>
      <c r="K318">
        <v>0</v>
      </c>
      <c r="L318">
        <v>0</v>
      </c>
      <c r="M318">
        <v>2</v>
      </c>
      <c r="N318">
        <v>0</v>
      </c>
      <c r="O318">
        <v>0</v>
      </c>
      <c r="P318">
        <v>2</v>
      </c>
      <c r="Q318">
        <v>0</v>
      </c>
      <c r="R318">
        <v>0</v>
      </c>
      <c r="S318">
        <v>0</v>
      </c>
      <c r="T318">
        <v>0</v>
      </c>
      <c r="U318">
        <v>1</v>
      </c>
      <c r="X318" t="str">
        <f t="shared" si="25"/>
        <v>02SK01</v>
      </c>
      <c r="Y318">
        <f t="shared" si="26"/>
        <v>1</v>
      </c>
      <c r="Z318" t="s">
        <v>239</v>
      </c>
      <c r="AA318" t="s">
        <v>530</v>
      </c>
      <c r="AB318">
        <v>0</v>
      </c>
      <c r="AC318">
        <v>0</v>
      </c>
      <c r="AD318">
        <v>0</v>
      </c>
      <c r="AE318">
        <v>0</v>
      </c>
      <c r="AF318">
        <v>0</v>
      </c>
      <c r="AG318">
        <v>0</v>
      </c>
      <c r="AH318">
        <v>3</v>
      </c>
      <c r="AI318">
        <v>3</v>
      </c>
      <c r="AJ318">
        <f t="shared" si="22"/>
        <v>0</v>
      </c>
    </row>
    <row r="319" spans="1:36" x14ac:dyDescent="0.2">
      <c r="A319" t="str">
        <f t="shared" si="23"/>
        <v>15KH01</v>
      </c>
      <c r="B319">
        <f t="shared" si="24"/>
        <v>1</v>
      </c>
      <c r="C319" t="s">
        <v>346</v>
      </c>
      <c r="D319" t="s">
        <v>359</v>
      </c>
      <c r="E319">
        <v>1</v>
      </c>
      <c r="F319">
        <v>0</v>
      </c>
      <c r="G319">
        <v>0</v>
      </c>
      <c r="H319">
        <v>1</v>
      </c>
      <c r="I319">
        <v>0</v>
      </c>
      <c r="J319">
        <v>0</v>
      </c>
      <c r="K319">
        <v>0</v>
      </c>
      <c r="L319">
        <v>0</v>
      </c>
      <c r="M319">
        <v>0</v>
      </c>
      <c r="N319">
        <v>0</v>
      </c>
      <c r="O319">
        <v>0</v>
      </c>
      <c r="P319">
        <v>0</v>
      </c>
      <c r="Q319">
        <v>1</v>
      </c>
      <c r="R319">
        <v>0</v>
      </c>
      <c r="S319">
        <v>1</v>
      </c>
      <c r="T319">
        <v>2</v>
      </c>
      <c r="U319">
        <v>0</v>
      </c>
      <c r="X319" t="str">
        <f t="shared" si="25"/>
        <v>02SK02</v>
      </c>
      <c r="Y319">
        <f t="shared" si="26"/>
        <v>2</v>
      </c>
      <c r="Z319" t="s">
        <v>239</v>
      </c>
      <c r="AA319" t="s">
        <v>531</v>
      </c>
      <c r="AB319">
        <v>0</v>
      </c>
      <c r="AC319">
        <v>0</v>
      </c>
      <c r="AD319">
        <v>1</v>
      </c>
      <c r="AE319">
        <v>1</v>
      </c>
      <c r="AF319">
        <v>0</v>
      </c>
      <c r="AG319">
        <v>0</v>
      </c>
      <c r="AH319">
        <v>0</v>
      </c>
      <c r="AI319">
        <v>0</v>
      </c>
      <c r="AJ319">
        <f t="shared" si="22"/>
        <v>1</v>
      </c>
    </row>
    <row r="320" spans="1:36" x14ac:dyDescent="0.2">
      <c r="A320" t="str">
        <f t="shared" si="23"/>
        <v>15MR01</v>
      </c>
      <c r="B320">
        <f t="shared" si="24"/>
        <v>1</v>
      </c>
      <c r="C320" t="s">
        <v>206</v>
      </c>
      <c r="D320" t="s">
        <v>203</v>
      </c>
      <c r="E320">
        <v>1</v>
      </c>
      <c r="F320">
        <v>0</v>
      </c>
      <c r="G320">
        <v>0</v>
      </c>
      <c r="H320">
        <v>1</v>
      </c>
      <c r="I320">
        <v>0</v>
      </c>
      <c r="J320">
        <v>0</v>
      </c>
      <c r="K320">
        <v>0</v>
      </c>
      <c r="L320">
        <v>0</v>
      </c>
      <c r="M320">
        <v>0</v>
      </c>
      <c r="N320">
        <v>0</v>
      </c>
      <c r="O320">
        <v>0</v>
      </c>
      <c r="P320">
        <v>0</v>
      </c>
      <c r="Q320">
        <v>0</v>
      </c>
      <c r="R320">
        <v>0</v>
      </c>
      <c r="S320">
        <v>0</v>
      </c>
      <c r="T320">
        <v>0</v>
      </c>
      <c r="U320">
        <v>1</v>
      </c>
      <c r="X320" t="str">
        <f t="shared" si="25"/>
        <v>02SK03</v>
      </c>
      <c r="Y320">
        <f t="shared" si="26"/>
        <v>3</v>
      </c>
      <c r="Z320" t="s">
        <v>239</v>
      </c>
      <c r="AA320" t="s">
        <v>534</v>
      </c>
      <c r="AB320">
        <v>0</v>
      </c>
      <c r="AC320">
        <v>0</v>
      </c>
      <c r="AD320">
        <v>0</v>
      </c>
      <c r="AE320">
        <v>0</v>
      </c>
      <c r="AF320">
        <v>0</v>
      </c>
      <c r="AG320">
        <v>0</v>
      </c>
      <c r="AH320">
        <v>1</v>
      </c>
      <c r="AI320">
        <v>1</v>
      </c>
      <c r="AJ320">
        <f t="shared" si="22"/>
        <v>0</v>
      </c>
    </row>
    <row r="321" spans="1:36" x14ac:dyDescent="0.2">
      <c r="A321" t="str">
        <f t="shared" si="23"/>
        <v>16KI01</v>
      </c>
      <c r="B321">
        <f t="shared" si="24"/>
        <v>1</v>
      </c>
      <c r="C321" t="s">
        <v>289</v>
      </c>
      <c r="D321" t="s">
        <v>286</v>
      </c>
      <c r="E321">
        <v>3</v>
      </c>
      <c r="F321">
        <v>0</v>
      </c>
      <c r="G321">
        <v>0</v>
      </c>
      <c r="H321">
        <v>3</v>
      </c>
      <c r="I321">
        <v>0</v>
      </c>
      <c r="J321">
        <v>1</v>
      </c>
      <c r="K321">
        <v>0</v>
      </c>
      <c r="L321">
        <v>1</v>
      </c>
      <c r="M321">
        <v>5</v>
      </c>
      <c r="N321">
        <v>0</v>
      </c>
      <c r="O321">
        <v>0</v>
      </c>
      <c r="P321">
        <v>5</v>
      </c>
      <c r="Q321">
        <v>11</v>
      </c>
      <c r="R321">
        <v>0</v>
      </c>
      <c r="S321">
        <v>0</v>
      </c>
      <c r="T321">
        <v>11</v>
      </c>
      <c r="U321">
        <v>0</v>
      </c>
      <c r="X321" t="str">
        <f t="shared" si="25"/>
        <v>02SW01</v>
      </c>
      <c r="Y321">
        <f t="shared" si="26"/>
        <v>1</v>
      </c>
      <c r="Z321" t="s">
        <v>390</v>
      </c>
      <c r="AA321" t="s">
        <v>531</v>
      </c>
      <c r="AB321">
        <v>0</v>
      </c>
      <c r="AC321">
        <v>0</v>
      </c>
      <c r="AD321">
        <v>0</v>
      </c>
      <c r="AE321">
        <v>0</v>
      </c>
      <c r="AF321">
        <v>1</v>
      </c>
      <c r="AG321">
        <v>0</v>
      </c>
      <c r="AH321">
        <v>0</v>
      </c>
      <c r="AI321">
        <v>1</v>
      </c>
      <c r="AJ321">
        <f t="shared" si="22"/>
        <v>0</v>
      </c>
    </row>
    <row r="322" spans="1:36" x14ac:dyDescent="0.2">
      <c r="A322" t="str">
        <f t="shared" si="23"/>
        <v>16KI02</v>
      </c>
      <c r="B322">
        <f t="shared" si="24"/>
        <v>2</v>
      </c>
      <c r="C322" t="s">
        <v>289</v>
      </c>
      <c r="D322" t="s">
        <v>293</v>
      </c>
      <c r="E322">
        <v>1</v>
      </c>
      <c r="F322">
        <v>0</v>
      </c>
      <c r="G322">
        <v>0</v>
      </c>
      <c r="H322">
        <v>1</v>
      </c>
      <c r="I322">
        <v>0</v>
      </c>
      <c r="J322">
        <v>0</v>
      </c>
      <c r="K322">
        <v>0</v>
      </c>
      <c r="L322">
        <v>0</v>
      </c>
      <c r="M322">
        <v>0</v>
      </c>
      <c r="N322">
        <v>0</v>
      </c>
      <c r="O322">
        <v>0</v>
      </c>
      <c r="P322">
        <v>0</v>
      </c>
      <c r="Q322">
        <v>0</v>
      </c>
      <c r="R322">
        <v>0</v>
      </c>
      <c r="S322">
        <v>0</v>
      </c>
      <c r="T322">
        <v>0</v>
      </c>
      <c r="U322">
        <v>1</v>
      </c>
      <c r="X322" t="str">
        <f t="shared" si="25"/>
        <v>02SZ01</v>
      </c>
      <c r="Y322">
        <f t="shared" si="26"/>
        <v>1</v>
      </c>
      <c r="Z322" t="s">
        <v>375</v>
      </c>
      <c r="AA322" t="s">
        <v>525</v>
      </c>
      <c r="AB322">
        <v>0</v>
      </c>
      <c r="AC322">
        <v>0</v>
      </c>
      <c r="AD322">
        <v>0</v>
      </c>
      <c r="AE322">
        <v>0</v>
      </c>
      <c r="AF322">
        <v>0</v>
      </c>
      <c r="AG322">
        <v>0</v>
      </c>
      <c r="AH322">
        <v>2</v>
      </c>
      <c r="AI322">
        <v>2</v>
      </c>
      <c r="AJ322">
        <f t="shared" si="22"/>
        <v>0</v>
      </c>
    </row>
    <row r="323" spans="1:36" x14ac:dyDescent="0.2">
      <c r="A323" t="str">
        <f t="shared" si="23"/>
        <v>16LO01</v>
      </c>
      <c r="B323">
        <f t="shared" si="24"/>
        <v>1</v>
      </c>
      <c r="C323" t="s">
        <v>361</v>
      </c>
      <c r="D323" t="s">
        <v>373</v>
      </c>
      <c r="E323">
        <v>0</v>
      </c>
      <c r="F323">
        <v>0</v>
      </c>
      <c r="G323">
        <v>0</v>
      </c>
      <c r="H323">
        <v>0</v>
      </c>
      <c r="I323">
        <v>0</v>
      </c>
      <c r="J323">
        <v>0</v>
      </c>
      <c r="K323">
        <v>0</v>
      </c>
      <c r="L323">
        <v>0</v>
      </c>
      <c r="M323">
        <v>0</v>
      </c>
      <c r="N323">
        <v>0</v>
      </c>
      <c r="O323">
        <v>0</v>
      </c>
      <c r="P323">
        <v>0</v>
      </c>
      <c r="Q323">
        <v>1</v>
      </c>
      <c r="R323">
        <v>0</v>
      </c>
      <c r="S323">
        <v>0</v>
      </c>
      <c r="T323">
        <v>1</v>
      </c>
      <c r="U323">
        <v>0</v>
      </c>
      <c r="X323" t="str">
        <f t="shared" si="25"/>
        <v>02SZ02</v>
      </c>
      <c r="Y323">
        <f t="shared" si="26"/>
        <v>2</v>
      </c>
      <c r="Z323" t="s">
        <v>375</v>
      </c>
      <c r="AA323" t="s">
        <v>527</v>
      </c>
      <c r="AB323">
        <v>0</v>
      </c>
      <c r="AC323">
        <v>0</v>
      </c>
      <c r="AD323">
        <v>0</v>
      </c>
      <c r="AE323">
        <v>0</v>
      </c>
      <c r="AF323">
        <v>0</v>
      </c>
      <c r="AG323">
        <v>0</v>
      </c>
      <c r="AH323">
        <v>1</v>
      </c>
      <c r="AI323">
        <v>1</v>
      </c>
      <c r="AJ323">
        <f t="shared" si="22"/>
        <v>0</v>
      </c>
    </row>
    <row r="324" spans="1:36" x14ac:dyDescent="0.2">
      <c r="A324" t="str">
        <f t="shared" si="23"/>
        <v>16LO02</v>
      </c>
      <c r="B324">
        <f t="shared" si="24"/>
        <v>2</v>
      </c>
      <c r="C324" t="s">
        <v>361</v>
      </c>
      <c r="D324" t="s">
        <v>374</v>
      </c>
      <c r="E324">
        <v>0</v>
      </c>
      <c r="F324">
        <v>0</v>
      </c>
      <c r="G324">
        <v>0</v>
      </c>
      <c r="H324">
        <v>0</v>
      </c>
      <c r="I324">
        <v>0</v>
      </c>
      <c r="J324">
        <v>0</v>
      </c>
      <c r="K324">
        <v>0</v>
      </c>
      <c r="L324">
        <v>0</v>
      </c>
      <c r="M324">
        <v>0</v>
      </c>
      <c r="N324">
        <v>0</v>
      </c>
      <c r="O324">
        <v>0</v>
      </c>
      <c r="P324">
        <v>0</v>
      </c>
      <c r="Q324">
        <v>3</v>
      </c>
      <c r="R324">
        <v>0</v>
      </c>
      <c r="S324">
        <v>0</v>
      </c>
      <c r="T324">
        <v>3</v>
      </c>
      <c r="U324">
        <v>0</v>
      </c>
      <c r="X324" t="str">
        <f t="shared" si="25"/>
        <v>02VX01</v>
      </c>
      <c r="Y324">
        <f t="shared" si="26"/>
        <v>1</v>
      </c>
      <c r="Z324" t="s">
        <v>222</v>
      </c>
      <c r="AA324" t="s">
        <v>462</v>
      </c>
      <c r="AB324">
        <v>0</v>
      </c>
      <c r="AC324">
        <v>0</v>
      </c>
      <c r="AD324">
        <v>0</v>
      </c>
      <c r="AE324">
        <v>0</v>
      </c>
      <c r="AF324">
        <v>1</v>
      </c>
      <c r="AG324">
        <v>0</v>
      </c>
      <c r="AH324">
        <v>0</v>
      </c>
      <c r="AI324">
        <v>1</v>
      </c>
      <c r="AJ324">
        <f t="shared" ref="AJ324:AJ387" si="27">IF(AE324&gt;AI324,1,0)</f>
        <v>0</v>
      </c>
    </row>
    <row r="325" spans="1:36" x14ac:dyDescent="0.2">
      <c r="A325" t="str">
        <f t="shared" ref="A325:A388" si="28">C325&amp;IF(B325&lt;10,"0","")&amp;B325</f>
        <v>16OJ01</v>
      </c>
      <c r="B325">
        <f t="shared" ref="B325:B388" si="29">IF(C325=C324,B324+1,1)</f>
        <v>1</v>
      </c>
      <c r="C325" t="s">
        <v>242</v>
      </c>
      <c r="D325" t="s">
        <v>241</v>
      </c>
      <c r="E325">
        <v>1</v>
      </c>
      <c r="F325">
        <v>0</v>
      </c>
      <c r="G325">
        <v>0</v>
      </c>
      <c r="H325">
        <v>1</v>
      </c>
      <c r="I325">
        <v>0</v>
      </c>
      <c r="J325">
        <v>0</v>
      </c>
      <c r="K325">
        <v>0</v>
      </c>
      <c r="L325">
        <v>0</v>
      </c>
      <c r="M325">
        <v>0</v>
      </c>
      <c r="N325">
        <v>0</v>
      </c>
      <c r="O325">
        <v>0</v>
      </c>
      <c r="P325">
        <v>0</v>
      </c>
      <c r="Q325">
        <v>1</v>
      </c>
      <c r="R325">
        <v>0</v>
      </c>
      <c r="S325">
        <v>0</v>
      </c>
      <c r="T325">
        <v>1</v>
      </c>
      <c r="U325">
        <v>0</v>
      </c>
      <c r="X325" t="str">
        <f t="shared" si="25"/>
        <v>02VX02</v>
      </c>
      <c r="Y325">
        <f t="shared" si="26"/>
        <v>2</v>
      </c>
      <c r="Z325" t="s">
        <v>222</v>
      </c>
      <c r="AA325" t="s">
        <v>473</v>
      </c>
      <c r="AB325">
        <v>0</v>
      </c>
      <c r="AC325">
        <v>0</v>
      </c>
      <c r="AD325">
        <v>0</v>
      </c>
      <c r="AE325">
        <v>0</v>
      </c>
      <c r="AF325">
        <v>4</v>
      </c>
      <c r="AG325">
        <v>0</v>
      </c>
      <c r="AH325">
        <v>0</v>
      </c>
      <c r="AI325">
        <v>4</v>
      </c>
      <c r="AJ325">
        <f t="shared" si="27"/>
        <v>0</v>
      </c>
    </row>
    <row r="326" spans="1:36" x14ac:dyDescent="0.2">
      <c r="A326" t="str">
        <f t="shared" si="28"/>
        <v>16OJ02</v>
      </c>
      <c r="B326">
        <f t="shared" si="29"/>
        <v>2</v>
      </c>
      <c r="C326" t="s">
        <v>242</v>
      </c>
      <c r="D326" t="s">
        <v>244</v>
      </c>
      <c r="E326">
        <v>0</v>
      </c>
      <c r="F326">
        <v>0</v>
      </c>
      <c r="G326">
        <v>0</v>
      </c>
      <c r="H326">
        <v>0</v>
      </c>
      <c r="I326">
        <v>0</v>
      </c>
      <c r="J326">
        <v>0</v>
      </c>
      <c r="K326">
        <v>0</v>
      </c>
      <c r="L326">
        <v>0</v>
      </c>
      <c r="M326">
        <v>1</v>
      </c>
      <c r="N326">
        <v>0</v>
      </c>
      <c r="O326">
        <v>0</v>
      </c>
      <c r="P326">
        <v>1</v>
      </c>
      <c r="Q326">
        <v>1</v>
      </c>
      <c r="R326">
        <v>0</v>
      </c>
      <c r="S326">
        <v>0</v>
      </c>
      <c r="T326">
        <v>1</v>
      </c>
      <c r="U326">
        <v>0</v>
      </c>
      <c r="X326" t="str">
        <f t="shared" si="25"/>
        <v>02VX03</v>
      </c>
      <c r="Y326">
        <f t="shared" si="26"/>
        <v>3</v>
      </c>
      <c r="Z326" t="s">
        <v>222</v>
      </c>
      <c r="AA326" t="s">
        <v>483</v>
      </c>
      <c r="AB326">
        <v>0</v>
      </c>
      <c r="AC326">
        <v>0</v>
      </c>
      <c r="AD326">
        <v>0</v>
      </c>
      <c r="AE326">
        <v>0</v>
      </c>
      <c r="AF326">
        <v>1</v>
      </c>
      <c r="AG326">
        <v>0</v>
      </c>
      <c r="AH326">
        <v>1</v>
      </c>
      <c r="AI326">
        <v>2</v>
      </c>
      <c r="AJ326">
        <f t="shared" si="27"/>
        <v>0</v>
      </c>
    </row>
    <row r="327" spans="1:36" x14ac:dyDescent="0.2">
      <c r="A327" t="str">
        <f t="shared" si="28"/>
        <v>16OJ03</v>
      </c>
      <c r="B327">
        <f t="shared" si="29"/>
        <v>3</v>
      </c>
      <c r="C327" t="s">
        <v>242</v>
      </c>
      <c r="D327" t="s">
        <v>246</v>
      </c>
      <c r="E327">
        <v>0</v>
      </c>
      <c r="F327">
        <v>0</v>
      </c>
      <c r="G327">
        <v>0</v>
      </c>
      <c r="H327">
        <v>0</v>
      </c>
      <c r="I327">
        <v>0</v>
      </c>
      <c r="J327">
        <v>0</v>
      </c>
      <c r="K327">
        <v>0</v>
      </c>
      <c r="L327">
        <v>0</v>
      </c>
      <c r="M327">
        <v>1</v>
      </c>
      <c r="N327">
        <v>0</v>
      </c>
      <c r="O327">
        <v>0</v>
      </c>
      <c r="P327">
        <v>1</v>
      </c>
      <c r="Q327">
        <v>0</v>
      </c>
      <c r="R327">
        <v>0</v>
      </c>
      <c r="S327">
        <v>0</v>
      </c>
      <c r="T327">
        <v>0</v>
      </c>
      <c r="U327">
        <v>1</v>
      </c>
      <c r="X327" t="str">
        <f t="shared" si="25"/>
        <v>02VX04</v>
      </c>
      <c r="Y327">
        <f t="shared" si="26"/>
        <v>4</v>
      </c>
      <c r="Z327" t="s">
        <v>222</v>
      </c>
      <c r="AA327" t="s">
        <v>486</v>
      </c>
      <c r="AB327">
        <v>0</v>
      </c>
      <c r="AC327">
        <v>0</v>
      </c>
      <c r="AD327">
        <v>0</v>
      </c>
      <c r="AE327">
        <v>0</v>
      </c>
      <c r="AF327">
        <v>1</v>
      </c>
      <c r="AG327">
        <v>0</v>
      </c>
      <c r="AH327">
        <v>0</v>
      </c>
      <c r="AI327">
        <v>1</v>
      </c>
      <c r="AJ327">
        <f t="shared" si="27"/>
        <v>0</v>
      </c>
    </row>
    <row r="328" spans="1:36" x14ac:dyDescent="0.2">
      <c r="A328" t="str">
        <f t="shared" si="28"/>
        <v>16OJ04</v>
      </c>
      <c r="B328">
        <f t="shared" si="29"/>
        <v>4</v>
      </c>
      <c r="C328" t="s">
        <v>242</v>
      </c>
      <c r="D328" t="s">
        <v>253</v>
      </c>
      <c r="E328">
        <v>2</v>
      </c>
      <c r="F328">
        <v>0</v>
      </c>
      <c r="G328">
        <v>0</v>
      </c>
      <c r="H328">
        <v>2</v>
      </c>
      <c r="I328">
        <v>0</v>
      </c>
      <c r="J328">
        <v>0</v>
      </c>
      <c r="K328">
        <v>0</v>
      </c>
      <c r="L328">
        <v>0</v>
      </c>
      <c r="M328">
        <v>12</v>
      </c>
      <c r="N328">
        <v>0</v>
      </c>
      <c r="O328">
        <v>0</v>
      </c>
      <c r="P328">
        <v>12</v>
      </c>
      <c r="Q328">
        <v>1</v>
      </c>
      <c r="R328">
        <v>0</v>
      </c>
      <c r="S328">
        <v>0</v>
      </c>
      <c r="T328">
        <v>1</v>
      </c>
      <c r="U328">
        <v>1</v>
      </c>
      <c r="X328" t="str">
        <f t="shared" si="25"/>
        <v>02XF01</v>
      </c>
      <c r="Y328">
        <f t="shared" si="26"/>
        <v>1</v>
      </c>
      <c r="Z328" t="s">
        <v>155</v>
      </c>
      <c r="AA328" t="s">
        <v>437</v>
      </c>
      <c r="AB328">
        <v>1</v>
      </c>
      <c r="AC328">
        <v>0</v>
      </c>
      <c r="AD328">
        <v>0</v>
      </c>
      <c r="AE328">
        <v>1</v>
      </c>
      <c r="AF328">
        <v>5</v>
      </c>
      <c r="AG328">
        <v>0</v>
      </c>
      <c r="AH328">
        <v>3</v>
      </c>
      <c r="AI328">
        <v>8</v>
      </c>
      <c r="AJ328">
        <f t="shared" si="27"/>
        <v>0</v>
      </c>
    </row>
    <row r="329" spans="1:36" x14ac:dyDescent="0.2">
      <c r="A329" t="str">
        <f t="shared" si="28"/>
        <v>16OJ05</v>
      </c>
      <c r="B329">
        <f t="shared" si="29"/>
        <v>5</v>
      </c>
      <c r="C329" t="s">
        <v>242</v>
      </c>
      <c r="D329" t="s">
        <v>300</v>
      </c>
      <c r="E329">
        <v>0</v>
      </c>
      <c r="F329">
        <v>0</v>
      </c>
      <c r="G329">
        <v>0</v>
      </c>
      <c r="H329">
        <v>0</v>
      </c>
      <c r="I329">
        <v>0</v>
      </c>
      <c r="J329">
        <v>0</v>
      </c>
      <c r="K329">
        <v>0</v>
      </c>
      <c r="L329">
        <v>0</v>
      </c>
      <c r="M329">
        <v>1</v>
      </c>
      <c r="N329">
        <v>0</v>
      </c>
      <c r="O329">
        <v>0</v>
      </c>
      <c r="P329">
        <v>1</v>
      </c>
      <c r="Q329">
        <v>0</v>
      </c>
      <c r="R329">
        <v>0</v>
      </c>
      <c r="S329">
        <v>0</v>
      </c>
      <c r="T329">
        <v>0</v>
      </c>
      <c r="U329">
        <v>1</v>
      </c>
      <c r="X329" t="str">
        <f t="shared" si="25"/>
        <v>02XM01</v>
      </c>
      <c r="Y329">
        <f t="shared" si="26"/>
        <v>1</v>
      </c>
      <c r="Z329" t="s">
        <v>325</v>
      </c>
      <c r="AA329" t="s">
        <v>516</v>
      </c>
      <c r="AB329">
        <v>0</v>
      </c>
      <c r="AC329">
        <v>0</v>
      </c>
      <c r="AD329">
        <v>0</v>
      </c>
      <c r="AE329">
        <v>0</v>
      </c>
      <c r="AF329">
        <v>7</v>
      </c>
      <c r="AG329">
        <v>0</v>
      </c>
      <c r="AH329">
        <v>0</v>
      </c>
      <c r="AI329">
        <v>7</v>
      </c>
      <c r="AJ329">
        <f t="shared" si="27"/>
        <v>0</v>
      </c>
    </row>
    <row r="330" spans="1:36" x14ac:dyDescent="0.2">
      <c r="A330" t="str">
        <f t="shared" si="28"/>
        <v>16PB01</v>
      </c>
      <c r="B330">
        <f t="shared" si="29"/>
        <v>1</v>
      </c>
      <c r="C330" t="s">
        <v>423</v>
      </c>
      <c r="D330" t="s">
        <v>422</v>
      </c>
      <c r="E330">
        <v>1</v>
      </c>
      <c r="F330">
        <v>0</v>
      </c>
      <c r="G330">
        <v>0</v>
      </c>
      <c r="H330">
        <v>1</v>
      </c>
      <c r="I330">
        <v>0</v>
      </c>
      <c r="J330">
        <v>0</v>
      </c>
      <c r="K330">
        <v>0</v>
      </c>
      <c r="L330">
        <v>0</v>
      </c>
      <c r="M330">
        <v>0</v>
      </c>
      <c r="N330">
        <v>0</v>
      </c>
      <c r="O330">
        <v>0</v>
      </c>
      <c r="P330">
        <v>0</v>
      </c>
      <c r="Q330">
        <v>0</v>
      </c>
      <c r="R330">
        <v>0</v>
      </c>
      <c r="S330">
        <v>0</v>
      </c>
      <c r="T330">
        <v>0</v>
      </c>
      <c r="U330">
        <v>1</v>
      </c>
      <c r="X330" t="str">
        <f t="shared" si="25"/>
        <v>02XM02</v>
      </c>
      <c r="Y330">
        <f t="shared" si="26"/>
        <v>2</v>
      </c>
      <c r="Z330" t="s">
        <v>325</v>
      </c>
      <c r="AA330" t="s">
        <v>520</v>
      </c>
      <c r="AB330">
        <v>0</v>
      </c>
      <c r="AC330">
        <v>0</v>
      </c>
      <c r="AD330">
        <v>0</v>
      </c>
      <c r="AE330">
        <v>0</v>
      </c>
      <c r="AF330">
        <v>1</v>
      </c>
      <c r="AG330">
        <v>0</v>
      </c>
      <c r="AH330">
        <v>0</v>
      </c>
      <c r="AI330">
        <v>1</v>
      </c>
      <c r="AJ330">
        <f t="shared" si="27"/>
        <v>0</v>
      </c>
    </row>
    <row r="331" spans="1:36" x14ac:dyDescent="0.2">
      <c r="A331" t="str">
        <f t="shared" si="28"/>
        <v>16SN01</v>
      </c>
      <c r="B331">
        <f t="shared" si="29"/>
        <v>1</v>
      </c>
      <c r="C331" t="s">
        <v>380</v>
      </c>
      <c r="D331" t="s">
        <v>377</v>
      </c>
      <c r="E331">
        <v>2</v>
      </c>
      <c r="F331">
        <v>0</v>
      </c>
      <c r="G331">
        <v>0</v>
      </c>
      <c r="H331">
        <v>2</v>
      </c>
      <c r="I331">
        <v>1</v>
      </c>
      <c r="J331">
        <v>0</v>
      </c>
      <c r="K331">
        <v>0</v>
      </c>
      <c r="L331">
        <v>1</v>
      </c>
      <c r="M331">
        <v>0</v>
      </c>
      <c r="N331">
        <v>0</v>
      </c>
      <c r="O331">
        <v>0</v>
      </c>
      <c r="P331">
        <v>0</v>
      </c>
      <c r="Q331">
        <v>0</v>
      </c>
      <c r="R331">
        <v>0</v>
      </c>
      <c r="S331">
        <v>0</v>
      </c>
      <c r="T331">
        <v>0</v>
      </c>
      <c r="U331">
        <v>1</v>
      </c>
      <c r="X331" t="str">
        <f t="shared" si="25"/>
        <v>02YJ01</v>
      </c>
      <c r="Y331">
        <f t="shared" si="26"/>
        <v>1</v>
      </c>
      <c r="Z331" t="s">
        <v>312</v>
      </c>
      <c r="AA331" t="s">
        <v>512</v>
      </c>
      <c r="AB331">
        <v>0</v>
      </c>
      <c r="AC331">
        <v>0</v>
      </c>
      <c r="AD331">
        <v>0</v>
      </c>
      <c r="AE331">
        <v>0</v>
      </c>
      <c r="AF331">
        <v>0</v>
      </c>
      <c r="AG331">
        <v>0</v>
      </c>
      <c r="AH331">
        <v>1</v>
      </c>
      <c r="AI331">
        <v>1</v>
      </c>
      <c r="AJ331">
        <f t="shared" si="27"/>
        <v>0</v>
      </c>
    </row>
    <row r="332" spans="1:36" x14ac:dyDescent="0.2">
      <c r="A332" t="str">
        <f t="shared" si="28"/>
        <v>16SO01</v>
      </c>
      <c r="B332">
        <f t="shared" si="29"/>
        <v>1</v>
      </c>
      <c r="C332" t="s">
        <v>396</v>
      </c>
      <c r="D332" t="s">
        <v>394</v>
      </c>
      <c r="E332">
        <v>0</v>
      </c>
      <c r="F332">
        <v>1</v>
      </c>
      <c r="G332">
        <v>0</v>
      </c>
      <c r="H332">
        <v>1</v>
      </c>
      <c r="I332">
        <v>0</v>
      </c>
      <c r="J332">
        <v>0</v>
      </c>
      <c r="K332">
        <v>0</v>
      </c>
      <c r="L332">
        <v>0</v>
      </c>
      <c r="M332">
        <v>0</v>
      </c>
      <c r="N332">
        <v>0</v>
      </c>
      <c r="O332">
        <v>0</v>
      </c>
      <c r="P332">
        <v>0</v>
      </c>
      <c r="Q332">
        <v>0</v>
      </c>
      <c r="R332">
        <v>0</v>
      </c>
      <c r="S332">
        <v>0</v>
      </c>
      <c r="T332">
        <v>0</v>
      </c>
      <c r="U332">
        <v>1</v>
      </c>
      <c r="X332" t="str">
        <f t="shared" si="25"/>
        <v>02YJ02</v>
      </c>
      <c r="Y332">
        <f t="shared" si="26"/>
        <v>2</v>
      </c>
      <c r="Z332" t="s">
        <v>312</v>
      </c>
      <c r="AA332" t="s">
        <v>516</v>
      </c>
      <c r="AB332">
        <v>0</v>
      </c>
      <c r="AC332">
        <v>0</v>
      </c>
      <c r="AD332">
        <v>0</v>
      </c>
      <c r="AE332">
        <v>0</v>
      </c>
      <c r="AF332">
        <v>0</v>
      </c>
      <c r="AG332">
        <v>0</v>
      </c>
      <c r="AH332">
        <v>1</v>
      </c>
      <c r="AI332">
        <v>1</v>
      </c>
      <c r="AJ332">
        <f t="shared" si="27"/>
        <v>0</v>
      </c>
    </row>
    <row r="333" spans="1:36" x14ac:dyDescent="0.2">
      <c r="A333" t="str">
        <f t="shared" si="28"/>
        <v>16SO02</v>
      </c>
      <c r="B333">
        <f t="shared" si="29"/>
        <v>2</v>
      </c>
      <c r="C333" t="s">
        <v>396</v>
      </c>
      <c r="D333" t="s">
        <v>398</v>
      </c>
      <c r="E333">
        <v>0</v>
      </c>
      <c r="F333">
        <v>0</v>
      </c>
      <c r="G333">
        <v>0</v>
      </c>
      <c r="H333">
        <v>0</v>
      </c>
      <c r="I333">
        <v>0</v>
      </c>
      <c r="J333">
        <v>0</v>
      </c>
      <c r="K333">
        <v>0</v>
      </c>
      <c r="L333">
        <v>0</v>
      </c>
      <c r="M333">
        <v>0</v>
      </c>
      <c r="N333">
        <v>0</v>
      </c>
      <c r="O333">
        <v>0</v>
      </c>
      <c r="P333">
        <v>0</v>
      </c>
      <c r="Q333">
        <v>0</v>
      </c>
      <c r="R333">
        <v>0</v>
      </c>
      <c r="S333">
        <v>1</v>
      </c>
      <c r="T333">
        <v>1</v>
      </c>
      <c r="U333">
        <v>0</v>
      </c>
      <c r="X333" t="str">
        <f t="shared" si="25"/>
        <v>02YL01</v>
      </c>
      <c r="Y333">
        <f t="shared" si="26"/>
        <v>1</v>
      </c>
      <c r="Z333" t="s">
        <v>431</v>
      </c>
      <c r="AA333" t="s">
        <v>428</v>
      </c>
      <c r="AB333">
        <v>7</v>
      </c>
      <c r="AC333">
        <v>0</v>
      </c>
      <c r="AD333">
        <v>0</v>
      </c>
      <c r="AE333">
        <v>7</v>
      </c>
      <c r="AF333">
        <v>6</v>
      </c>
      <c r="AG333">
        <v>0</v>
      </c>
      <c r="AH333">
        <v>0</v>
      </c>
      <c r="AI333">
        <v>6</v>
      </c>
      <c r="AJ333">
        <f t="shared" si="27"/>
        <v>1</v>
      </c>
    </row>
    <row r="334" spans="1:36" x14ac:dyDescent="0.2">
      <c r="A334" t="str">
        <f t="shared" si="28"/>
        <v>16SO03</v>
      </c>
      <c r="B334">
        <f t="shared" si="29"/>
        <v>3</v>
      </c>
      <c r="C334" t="s">
        <v>396</v>
      </c>
      <c r="D334" t="s">
        <v>402</v>
      </c>
      <c r="E334">
        <v>0</v>
      </c>
      <c r="F334">
        <v>1</v>
      </c>
      <c r="G334">
        <v>0</v>
      </c>
      <c r="H334">
        <v>1</v>
      </c>
      <c r="I334">
        <v>0</v>
      </c>
      <c r="J334">
        <v>0</v>
      </c>
      <c r="K334">
        <v>0</v>
      </c>
      <c r="L334">
        <v>0</v>
      </c>
      <c r="M334">
        <v>0</v>
      </c>
      <c r="N334">
        <v>0</v>
      </c>
      <c r="O334">
        <v>0</v>
      </c>
      <c r="P334">
        <v>0</v>
      </c>
      <c r="Q334">
        <v>0</v>
      </c>
      <c r="R334">
        <v>0</v>
      </c>
      <c r="S334">
        <v>0</v>
      </c>
      <c r="T334">
        <v>0</v>
      </c>
      <c r="U334">
        <v>1</v>
      </c>
      <c r="X334" t="str">
        <f t="shared" si="25"/>
        <v>02YL02</v>
      </c>
      <c r="Y334">
        <f t="shared" si="26"/>
        <v>2</v>
      </c>
      <c r="Z334" t="s">
        <v>431</v>
      </c>
      <c r="AA334" t="s">
        <v>434</v>
      </c>
      <c r="AB334">
        <v>2</v>
      </c>
      <c r="AC334">
        <v>0</v>
      </c>
      <c r="AD334">
        <v>0</v>
      </c>
      <c r="AE334">
        <v>2</v>
      </c>
      <c r="AF334">
        <v>1</v>
      </c>
      <c r="AG334">
        <v>0</v>
      </c>
      <c r="AH334">
        <v>0</v>
      </c>
      <c r="AI334">
        <v>1</v>
      </c>
      <c r="AJ334">
        <f t="shared" si="27"/>
        <v>1</v>
      </c>
    </row>
    <row r="335" spans="1:36" x14ac:dyDescent="0.2">
      <c r="A335" t="str">
        <f t="shared" si="28"/>
        <v>16SO04</v>
      </c>
      <c r="B335">
        <f t="shared" si="29"/>
        <v>4</v>
      </c>
      <c r="C335" t="s">
        <v>396</v>
      </c>
      <c r="D335" t="s">
        <v>414</v>
      </c>
      <c r="E335">
        <v>0</v>
      </c>
      <c r="F335">
        <v>1</v>
      </c>
      <c r="G335">
        <v>0</v>
      </c>
      <c r="H335">
        <v>1</v>
      </c>
      <c r="I335">
        <v>0</v>
      </c>
      <c r="J335">
        <v>0</v>
      </c>
      <c r="K335">
        <v>0</v>
      </c>
      <c r="L335">
        <v>0</v>
      </c>
      <c r="M335">
        <v>0</v>
      </c>
      <c r="N335">
        <v>0</v>
      </c>
      <c r="O335">
        <v>0</v>
      </c>
      <c r="P335">
        <v>0</v>
      </c>
      <c r="Q335">
        <v>0</v>
      </c>
      <c r="R335">
        <v>0</v>
      </c>
      <c r="S335">
        <v>0</v>
      </c>
      <c r="T335">
        <v>0</v>
      </c>
      <c r="U335">
        <v>1</v>
      </c>
      <c r="X335" t="str">
        <f t="shared" si="25"/>
        <v>02YL03</v>
      </c>
      <c r="Y335">
        <f t="shared" si="26"/>
        <v>3</v>
      </c>
      <c r="Z335" t="s">
        <v>431</v>
      </c>
      <c r="AA335" t="s">
        <v>437</v>
      </c>
      <c r="AB335">
        <v>3</v>
      </c>
      <c r="AC335">
        <v>0</v>
      </c>
      <c r="AD335">
        <v>0</v>
      </c>
      <c r="AE335">
        <v>3</v>
      </c>
      <c r="AF335">
        <v>3</v>
      </c>
      <c r="AG335">
        <v>0</v>
      </c>
      <c r="AH335">
        <v>0</v>
      </c>
      <c r="AI335">
        <v>3</v>
      </c>
      <c r="AJ335">
        <f t="shared" si="27"/>
        <v>0</v>
      </c>
    </row>
    <row r="336" spans="1:36" x14ac:dyDescent="0.2">
      <c r="A336" t="str">
        <f t="shared" si="28"/>
        <v>16TF01</v>
      </c>
      <c r="B336">
        <f t="shared" si="29"/>
        <v>1</v>
      </c>
      <c r="C336" t="s">
        <v>160</v>
      </c>
      <c r="D336" t="s">
        <v>151</v>
      </c>
      <c r="E336">
        <v>0</v>
      </c>
      <c r="F336">
        <v>0</v>
      </c>
      <c r="G336">
        <v>1</v>
      </c>
      <c r="H336">
        <v>1</v>
      </c>
      <c r="I336">
        <v>0</v>
      </c>
      <c r="J336">
        <v>0</v>
      </c>
      <c r="K336">
        <v>0</v>
      </c>
      <c r="L336">
        <v>0</v>
      </c>
      <c r="M336">
        <v>0</v>
      </c>
      <c r="N336">
        <v>0</v>
      </c>
      <c r="O336">
        <v>0</v>
      </c>
      <c r="P336">
        <v>0</v>
      </c>
      <c r="Q336">
        <v>0</v>
      </c>
      <c r="R336">
        <v>0</v>
      </c>
      <c r="S336">
        <v>0</v>
      </c>
      <c r="T336">
        <v>0</v>
      </c>
      <c r="U336">
        <v>1</v>
      </c>
      <c r="X336" t="str">
        <f t="shared" si="25"/>
        <v>02YL04</v>
      </c>
      <c r="Y336">
        <f t="shared" si="26"/>
        <v>4</v>
      </c>
      <c r="Z336" t="s">
        <v>431</v>
      </c>
      <c r="AA336" t="s">
        <v>441</v>
      </c>
      <c r="AB336">
        <v>7</v>
      </c>
      <c r="AC336">
        <v>0</v>
      </c>
      <c r="AD336">
        <v>0</v>
      </c>
      <c r="AE336">
        <v>7</v>
      </c>
      <c r="AF336">
        <v>8</v>
      </c>
      <c r="AG336">
        <v>0</v>
      </c>
      <c r="AH336">
        <v>0</v>
      </c>
      <c r="AI336">
        <v>8</v>
      </c>
      <c r="AJ336">
        <f t="shared" si="27"/>
        <v>0</v>
      </c>
    </row>
    <row r="337" spans="1:36" x14ac:dyDescent="0.2">
      <c r="A337" t="str">
        <f t="shared" si="28"/>
        <v>16TL01</v>
      </c>
      <c r="B337">
        <f t="shared" si="29"/>
        <v>1</v>
      </c>
      <c r="C337" t="s">
        <v>223</v>
      </c>
      <c r="D337" t="s">
        <v>241</v>
      </c>
      <c r="E337">
        <v>2</v>
      </c>
      <c r="F337">
        <v>0</v>
      </c>
      <c r="G337">
        <v>0</v>
      </c>
      <c r="H337">
        <v>2</v>
      </c>
      <c r="I337">
        <v>0</v>
      </c>
      <c r="J337">
        <v>0</v>
      </c>
      <c r="K337">
        <v>0</v>
      </c>
      <c r="L337">
        <v>0</v>
      </c>
      <c r="M337">
        <v>1</v>
      </c>
      <c r="N337">
        <v>0</v>
      </c>
      <c r="O337">
        <v>0</v>
      </c>
      <c r="P337">
        <v>1</v>
      </c>
      <c r="Q337">
        <v>0</v>
      </c>
      <c r="R337">
        <v>0</v>
      </c>
      <c r="S337">
        <v>0</v>
      </c>
      <c r="T337">
        <v>0</v>
      </c>
      <c r="U337">
        <v>1</v>
      </c>
      <c r="X337" t="str">
        <f t="shared" si="25"/>
        <v>02YL05</v>
      </c>
      <c r="Y337">
        <f t="shared" si="26"/>
        <v>5</v>
      </c>
      <c r="Z337" t="s">
        <v>431</v>
      </c>
      <c r="AA337" t="s">
        <v>443</v>
      </c>
      <c r="AB337">
        <v>1</v>
      </c>
      <c r="AC337">
        <v>0</v>
      </c>
      <c r="AD337">
        <v>0</v>
      </c>
      <c r="AE337">
        <v>1</v>
      </c>
      <c r="AF337">
        <v>0</v>
      </c>
      <c r="AG337">
        <v>0</v>
      </c>
      <c r="AH337">
        <v>0</v>
      </c>
      <c r="AI337">
        <v>0</v>
      </c>
      <c r="AJ337">
        <f t="shared" si="27"/>
        <v>1</v>
      </c>
    </row>
    <row r="338" spans="1:36" x14ac:dyDescent="0.2">
      <c r="A338" t="str">
        <f t="shared" si="28"/>
        <v>16VG01</v>
      </c>
      <c r="B338">
        <f t="shared" si="29"/>
        <v>1</v>
      </c>
      <c r="C338" t="s">
        <v>313</v>
      </c>
      <c r="D338" t="s">
        <v>309</v>
      </c>
      <c r="E338">
        <v>1</v>
      </c>
      <c r="F338">
        <v>0</v>
      </c>
      <c r="G338">
        <v>0</v>
      </c>
      <c r="H338">
        <v>1</v>
      </c>
      <c r="I338">
        <v>0</v>
      </c>
      <c r="J338">
        <v>0</v>
      </c>
      <c r="K338">
        <v>0</v>
      </c>
      <c r="L338">
        <v>0</v>
      </c>
      <c r="M338">
        <v>0</v>
      </c>
      <c r="N338">
        <v>0</v>
      </c>
      <c r="O338">
        <v>0</v>
      </c>
      <c r="P338">
        <v>0</v>
      </c>
      <c r="Q338">
        <v>0</v>
      </c>
      <c r="R338">
        <v>0</v>
      </c>
      <c r="S338">
        <v>0</v>
      </c>
      <c r="T338">
        <v>0</v>
      </c>
      <c r="U338">
        <v>1</v>
      </c>
      <c r="X338" t="str">
        <f t="shared" si="25"/>
        <v>02YL06</v>
      </c>
      <c r="Y338">
        <f t="shared" si="26"/>
        <v>6</v>
      </c>
      <c r="Z338" t="s">
        <v>431</v>
      </c>
      <c r="AA338" t="s">
        <v>447</v>
      </c>
      <c r="AB338">
        <v>1</v>
      </c>
      <c r="AC338">
        <v>0</v>
      </c>
      <c r="AD338">
        <v>0</v>
      </c>
      <c r="AE338">
        <v>1</v>
      </c>
      <c r="AF338">
        <v>1</v>
      </c>
      <c r="AG338">
        <v>0</v>
      </c>
      <c r="AH338">
        <v>0</v>
      </c>
      <c r="AI338">
        <v>1</v>
      </c>
      <c r="AJ338">
        <f t="shared" si="27"/>
        <v>0</v>
      </c>
    </row>
    <row r="339" spans="1:36" x14ac:dyDescent="0.2">
      <c r="A339" t="str">
        <f t="shared" si="28"/>
        <v>16VG02</v>
      </c>
      <c r="B339">
        <f t="shared" si="29"/>
        <v>2</v>
      </c>
      <c r="C339" t="s">
        <v>313</v>
      </c>
      <c r="D339" t="s">
        <v>348</v>
      </c>
      <c r="E339">
        <v>0</v>
      </c>
      <c r="F339">
        <v>0</v>
      </c>
      <c r="G339">
        <v>0</v>
      </c>
      <c r="H339">
        <v>0</v>
      </c>
      <c r="I339">
        <v>0</v>
      </c>
      <c r="J339">
        <v>0</v>
      </c>
      <c r="K339">
        <v>0</v>
      </c>
      <c r="L339">
        <v>0</v>
      </c>
      <c r="M339">
        <v>2</v>
      </c>
      <c r="N339">
        <v>0</v>
      </c>
      <c r="O339">
        <v>0</v>
      </c>
      <c r="P339">
        <v>2</v>
      </c>
      <c r="Q339">
        <v>1</v>
      </c>
      <c r="R339">
        <v>0</v>
      </c>
      <c r="S339">
        <v>0</v>
      </c>
      <c r="T339">
        <v>1</v>
      </c>
      <c r="U339">
        <v>1</v>
      </c>
      <c r="X339" t="str">
        <f t="shared" si="25"/>
        <v>02YL07</v>
      </c>
      <c r="Y339">
        <f t="shared" si="26"/>
        <v>7</v>
      </c>
      <c r="Z339" t="s">
        <v>431</v>
      </c>
      <c r="AA339" t="s">
        <v>449</v>
      </c>
      <c r="AB339">
        <v>1</v>
      </c>
      <c r="AC339">
        <v>0</v>
      </c>
      <c r="AD339">
        <v>0</v>
      </c>
      <c r="AE339">
        <v>1</v>
      </c>
      <c r="AF339">
        <v>0</v>
      </c>
      <c r="AG339">
        <v>0</v>
      </c>
      <c r="AH339">
        <v>0</v>
      </c>
      <c r="AI339">
        <v>0</v>
      </c>
      <c r="AJ339">
        <f t="shared" si="27"/>
        <v>1</v>
      </c>
    </row>
    <row r="340" spans="1:36" x14ac:dyDescent="0.2">
      <c r="A340" t="str">
        <f t="shared" si="28"/>
        <v>16VG03</v>
      </c>
      <c r="B340">
        <f t="shared" si="29"/>
        <v>3</v>
      </c>
      <c r="C340" t="s">
        <v>313</v>
      </c>
      <c r="D340" t="s">
        <v>359</v>
      </c>
      <c r="E340">
        <v>1</v>
      </c>
      <c r="F340">
        <v>0</v>
      </c>
      <c r="G340">
        <v>0</v>
      </c>
      <c r="H340">
        <v>1</v>
      </c>
      <c r="I340">
        <v>0</v>
      </c>
      <c r="J340">
        <v>0</v>
      </c>
      <c r="K340">
        <v>0</v>
      </c>
      <c r="L340">
        <v>0</v>
      </c>
      <c r="M340">
        <v>0</v>
      </c>
      <c r="N340">
        <v>0</v>
      </c>
      <c r="O340">
        <v>0</v>
      </c>
      <c r="P340">
        <v>0</v>
      </c>
      <c r="Q340">
        <v>0</v>
      </c>
      <c r="R340">
        <v>0</v>
      </c>
      <c r="S340">
        <v>0</v>
      </c>
      <c r="T340">
        <v>0</v>
      </c>
      <c r="U340">
        <v>1</v>
      </c>
      <c r="X340" t="str">
        <f t="shared" si="25"/>
        <v>02YL08</v>
      </c>
      <c r="Y340">
        <f t="shared" si="26"/>
        <v>8</v>
      </c>
      <c r="Z340" t="s">
        <v>431</v>
      </c>
      <c r="AA340" t="s">
        <v>455</v>
      </c>
      <c r="AB340">
        <v>1</v>
      </c>
      <c r="AC340">
        <v>0</v>
      </c>
      <c r="AD340">
        <v>0</v>
      </c>
      <c r="AE340">
        <v>1</v>
      </c>
      <c r="AF340">
        <v>0</v>
      </c>
      <c r="AG340">
        <v>0</v>
      </c>
      <c r="AH340">
        <v>0</v>
      </c>
      <c r="AI340">
        <v>0</v>
      </c>
      <c r="AJ340">
        <f t="shared" si="27"/>
        <v>1</v>
      </c>
    </row>
    <row r="341" spans="1:36" x14ac:dyDescent="0.2">
      <c r="A341" t="str">
        <f t="shared" si="28"/>
        <v>17GQ01</v>
      </c>
      <c r="B341">
        <f t="shared" si="29"/>
        <v>1</v>
      </c>
      <c r="C341" t="s">
        <v>401</v>
      </c>
      <c r="D341" t="s">
        <v>406</v>
      </c>
      <c r="E341">
        <v>2</v>
      </c>
      <c r="F341">
        <v>0</v>
      </c>
      <c r="G341">
        <v>0</v>
      </c>
      <c r="H341">
        <v>2</v>
      </c>
      <c r="I341">
        <v>1</v>
      </c>
      <c r="J341">
        <v>0</v>
      </c>
      <c r="K341">
        <v>0</v>
      </c>
      <c r="L341">
        <v>1</v>
      </c>
      <c r="M341">
        <v>3</v>
      </c>
      <c r="N341">
        <v>0</v>
      </c>
      <c r="O341">
        <v>0</v>
      </c>
      <c r="P341">
        <v>3</v>
      </c>
      <c r="Q341">
        <v>1</v>
      </c>
      <c r="R341">
        <v>0</v>
      </c>
      <c r="S341">
        <v>1</v>
      </c>
      <c r="T341">
        <v>2</v>
      </c>
      <c r="U341">
        <v>1</v>
      </c>
      <c r="X341" t="str">
        <f t="shared" si="25"/>
        <v>02YL09</v>
      </c>
      <c r="Y341">
        <f t="shared" si="26"/>
        <v>9</v>
      </c>
      <c r="Z341" t="s">
        <v>431</v>
      </c>
      <c r="AA341" t="s">
        <v>473</v>
      </c>
      <c r="AB341">
        <v>1</v>
      </c>
      <c r="AC341">
        <v>0</v>
      </c>
      <c r="AD341">
        <v>0</v>
      </c>
      <c r="AE341">
        <v>1</v>
      </c>
      <c r="AF341">
        <v>0</v>
      </c>
      <c r="AG341">
        <v>0</v>
      </c>
      <c r="AH341">
        <v>0</v>
      </c>
      <c r="AI341">
        <v>0</v>
      </c>
      <c r="AJ341">
        <f t="shared" si="27"/>
        <v>1</v>
      </c>
    </row>
    <row r="342" spans="1:36" x14ac:dyDescent="0.2">
      <c r="A342" t="str">
        <f t="shared" si="28"/>
        <v>17IP01</v>
      </c>
      <c r="B342">
        <f t="shared" si="29"/>
        <v>1</v>
      </c>
      <c r="C342" t="s">
        <v>413</v>
      </c>
      <c r="D342" t="s">
        <v>411</v>
      </c>
      <c r="E342">
        <v>1</v>
      </c>
      <c r="F342">
        <v>0</v>
      </c>
      <c r="G342">
        <v>0</v>
      </c>
      <c r="H342">
        <v>1</v>
      </c>
      <c r="I342">
        <v>0</v>
      </c>
      <c r="J342">
        <v>0</v>
      </c>
      <c r="K342">
        <v>0</v>
      </c>
      <c r="L342">
        <v>0</v>
      </c>
      <c r="M342">
        <v>0</v>
      </c>
      <c r="N342">
        <v>0</v>
      </c>
      <c r="O342">
        <v>0</v>
      </c>
      <c r="P342">
        <v>0</v>
      </c>
      <c r="Q342">
        <v>2</v>
      </c>
      <c r="R342">
        <v>0</v>
      </c>
      <c r="S342">
        <v>0</v>
      </c>
      <c r="T342">
        <v>2</v>
      </c>
      <c r="U342">
        <v>0</v>
      </c>
      <c r="X342" t="str">
        <f t="shared" si="25"/>
        <v>02YL10</v>
      </c>
      <c r="Y342">
        <f t="shared" si="26"/>
        <v>10</v>
      </c>
      <c r="Z342" t="s">
        <v>431</v>
      </c>
      <c r="AA342" t="s">
        <v>494</v>
      </c>
      <c r="AB342">
        <v>0</v>
      </c>
      <c r="AC342">
        <v>0</v>
      </c>
      <c r="AD342">
        <v>0</v>
      </c>
      <c r="AE342">
        <v>0</v>
      </c>
      <c r="AF342">
        <v>1</v>
      </c>
      <c r="AG342">
        <v>0</v>
      </c>
      <c r="AH342">
        <v>0</v>
      </c>
      <c r="AI342">
        <v>1</v>
      </c>
      <c r="AJ342">
        <f t="shared" si="27"/>
        <v>0</v>
      </c>
    </row>
    <row r="343" spans="1:36" x14ac:dyDescent="0.2">
      <c r="A343" t="str">
        <f t="shared" si="28"/>
        <v>17LV01</v>
      </c>
      <c r="B343">
        <f t="shared" si="29"/>
        <v>1</v>
      </c>
      <c r="C343" t="s">
        <v>421</v>
      </c>
      <c r="D343" t="s">
        <v>418</v>
      </c>
      <c r="E343">
        <v>0</v>
      </c>
      <c r="F343">
        <v>0</v>
      </c>
      <c r="G343">
        <v>0</v>
      </c>
      <c r="H343">
        <v>0</v>
      </c>
      <c r="I343">
        <v>0</v>
      </c>
      <c r="J343">
        <v>0</v>
      </c>
      <c r="K343">
        <v>0</v>
      </c>
      <c r="L343">
        <v>0</v>
      </c>
      <c r="M343">
        <v>2</v>
      </c>
      <c r="N343">
        <v>0</v>
      </c>
      <c r="O343">
        <v>0</v>
      </c>
      <c r="P343">
        <v>2</v>
      </c>
      <c r="Q343">
        <v>0</v>
      </c>
      <c r="R343">
        <v>0</v>
      </c>
      <c r="S343">
        <v>0</v>
      </c>
      <c r="T343">
        <v>0</v>
      </c>
      <c r="U343">
        <v>1</v>
      </c>
      <c r="X343" t="str">
        <f t="shared" si="25"/>
        <v>02YL11</v>
      </c>
      <c r="Y343">
        <f t="shared" si="26"/>
        <v>11</v>
      </c>
      <c r="Z343" t="s">
        <v>431</v>
      </c>
      <c r="AA343" t="s">
        <v>496</v>
      </c>
      <c r="AB343">
        <v>0</v>
      </c>
      <c r="AC343">
        <v>0</v>
      </c>
      <c r="AD343">
        <v>0</v>
      </c>
      <c r="AE343">
        <v>0</v>
      </c>
      <c r="AF343">
        <v>1</v>
      </c>
      <c r="AG343">
        <v>0</v>
      </c>
      <c r="AH343">
        <v>0</v>
      </c>
      <c r="AI343">
        <v>1</v>
      </c>
      <c r="AJ343">
        <f t="shared" si="27"/>
        <v>0</v>
      </c>
    </row>
    <row r="344" spans="1:36" x14ac:dyDescent="0.2">
      <c r="A344" t="str">
        <f t="shared" si="28"/>
        <v>17WK01</v>
      </c>
      <c r="B344">
        <f t="shared" si="29"/>
        <v>1</v>
      </c>
      <c r="C344" t="s">
        <v>314</v>
      </c>
      <c r="D344" t="s">
        <v>309</v>
      </c>
      <c r="E344">
        <v>0</v>
      </c>
      <c r="F344">
        <v>0</v>
      </c>
      <c r="G344">
        <v>0</v>
      </c>
      <c r="H344">
        <v>0</v>
      </c>
      <c r="I344">
        <v>0</v>
      </c>
      <c r="J344">
        <v>0</v>
      </c>
      <c r="K344">
        <v>0</v>
      </c>
      <c r="L344">
        <v>0</v>
      </c>
      <c r="M344">
        <v>1</v>
      </c>
      <c r="N344">
        <v>0</v>
      </c>
      <c r="O344">
        <v>0</v>
      </c>
      <c r="P344">
        <v>1</v>
      </c>
      <c r="Q344">
        <v>0</v>
      </c>
      <c r="R344">
        <v>0</v>
      </c>
      <c r="S344">
        <v>0</v>
      </c>
      <c r="T344">
        <v>0</v>
      </c>
      <c r="U344">
        <v>1</v>
      </c>
      <c r="X344" t="str">
        <f t="shared" si="25"/>
        <v>02YL12</v>
      </c>
      <c r="Y344">
        <f t="shared" si="26"/>
        <v>12</v>
      </c>
      <c r="Z344" t="s">
        <v>431</v>
      </c>
      <c r="AA344" t="s">
        <v>504</v>
      </c>
      <c r="AB344">
        <v>0</v>
      </c>
      <c r="AC344">
        <v>0</v>
      </c>
      <c r="AD344">
        <v>0</v>
      </c>
      <c r="AE344">
        <v>0</v>
      </c>
      <c r="AF344">
        <v>1</v>
      </c>
      <c r="AG344">
        <v>0</v>
      </c>
      <c r="AH344">
        <v>0</v>
      </c>
      <c r="AI344">
        <v>1</v>
      </c>
      <c r="AJ344">
        <f t="shared" si="27"/>
        <v>0</v>
      </c>
    </row>
    <row r="345" spans="1:36" x14ac:dyDescent="0.2">
      <c r="A345" t="str">
        <f t="shared" si="28"/>
        <v>17WK02</v>
      </c>
      <c r="B345">
        <f t="shared" si="29"/>
        <v>2</v>
      </c>
      <c r="C345" t="s">
        <v>314</v>
      </c>
      <c r="D345" t="s">
        <v>324</v>
      </c>
      <c r="E345">
        <v>4</v>
      </c>
      <c r="F345">
        <v>0</v>
      </c>
      <c r="G345">
        <v>0</v>
      </c>
      <c r="H345">
        <v>4</v>
      </c>
      <c r="I345">
        <v>0</v>
      </c>
      <c r="J345">
        <v>0</v>
      </c>
      <c r="K345">
        <v>0</v>
      </c>
      <c r="L345">
        <v>0</v>
      </c>
      <c r="M345">
        <v>0</v>
      </c>
      <c r="N345">
        <v>0</v>
      </c>
      <c r="O345">
        <v>0</v>
      </c>
      <c r="P345">
        <v>0</v>
      </c>
      <c r="Q345">
        <v>0</v>
      </c>
      <c r="R345">
        <v>0</v>
      </c>
      <c r="S345">
        <v>0</v>
      </c>
      <c r="T345">
        <v>0</v>
      </c>
      <c r="U345">
        <v>1</v>
      </c>
      <c r="X345" t="str">
        <f t="shared" si="25"/>
        <v>02YM01</v>
      </c>
      <c r="Y345">
        <f t="shared" si="26"/>
        <v>1</v>
      </c>
      <c r="Z345" t="s">
        <v>432</v>
      </c>
      <c r="AA345" t="s">
        <v>434</v>
      </c>
      <c r="AB345">
        <v>0</v>
      </c>
      <c r="AC345">
        <v>0</v>
      </c>
      <c r="AD345">
        <v>0</v>
      </c>
      <c r="AE345">
        <v>0</v>
      </c>
      <c r="AF345">
        <v>2</v>
      </c>
      <c r="AG345">
        <v>0</v>
      </c>
      <c r="AH345">
        <v>0</v>
      </c>
      <c r="AI345">
        <v>2</v>
      </c>
      <c r="AJ345">
        <f t="shared" si="27"/>
        <v>0</v>
      </c>
    </row>
    <row r="346" spans="1:36" x14ac:dyDescent="0.2">
      <c r="A346" t="str">
        <f t="shared" si="28"/>
        <v>17WK03</v>
      </c>
      <c r="B346">
        <f t="shared" si="29"/>
        <v>3</v>
      </c>
      <c r="C346" t="s">
        <v>314</v>
      </c>
      <c r="D346" t="s">
        <v>331</v>
      </c>
      <c r="E346">
        <v>0</v>
      </c>
      <c r="F346">
        <v>0</v>
      </c>
      <c r="G346">
        <v>0</v>
      </c>
      <c r="H346">
        <v>0</v>
      </c>
      <c r="I346">
        <v>0</v>
      </c>
      <c r="J346">
        <v>0</v>
      </c>
      <c r="K346">
        <v>0</v>
      </c>
      <c r="L346">
        <v>0</v>
      </c>
      <c r="M346">
        <v>0</v>
      </c>
      <c r="N346">
        <v>0</v>
      </c>
      <c r="O346">
        <v>0</v>
      </c>
      <c r="P346">
        <v>0</v>
      </c>
      <c r="Q346">
        <v>0</v>
      </c>
      <c r="R346">
        <v>0</v>
      </c>
      <c r="S346">
        <v>1</v>
      </c>
      <c r="T346">
        <v>1</v>
      </c>
      <c r="U346">
        <v>0</v>
      </c>
      <c r="X346" t="str">
        <f t="shared" si="25"/>
        <v>02YM02</v>
      </c>
      <c r="Y346">
        <f t="shared" si="26"/>
        <v>2</v>
      </c>
      <c r="Z346" t="s">
        <v>432</v>
      </c>
      <c r="AA346" t="s">
        <v>447</v>
      </c>
      <c r="AB346">
        <v>0</v>
      </c>
      <c r="AC346">
        <v>0</v>
      </c>
      <c r="AD346">
        <v>0</v>
      </c>
      <c r="AE346">
        <v>0</v>
      </c>
      <c r="AF346">
        <v>1</v>
      </c>
      <c r="AG346">
        <v>0</v>
      </c>
      <c r="AH346">
        <v>0</v>
      </c>
      <c r="AI346">
        <v>1</v>
      </c>
      <c r="AJ346">
        <f t="shared" si="27"/>
        <v>0</v>
      </c>
    </row>
    <row r="347" spans="1:36" x14ac:dyDescent="0.2">
      <c r="A347" t="str">
        <f t="shared" si="28"/>
        <v>17WK04</v>
      </c>
      <c r="B347">
        <f t="shared" si="29"/>
        <v>4</v>
      </c>
      <c r="C347" t="s">
        <v>314</v>
      </c>
      <c r="D347" t="s">
        <v>360</v>
      </c>
      <c r="E347">
        <v>1</v>
      </c>
      <c r="F347">
        <v>0</v>
      </c>
      <c r="G347">
        <v>0</v>
      </c>
      <c r="H347">
        <v>1</v>
      </c>
      <c r="I347">
        <v>0</v>
      </c>
      <c r="J347">
        <v>0</v>
      </c>
      <c r="K347">
        <v>0</v>
      </c>
      <c r="L347">
        <v>0</v>
      </c>
      <c r="M347">
        <v>0</v>
      </c>
      <c r="N347">
        <v>0</v>
      </c>
      <c r="O347">
        <v>0</v>
      </c>
      <c r="P347">
        <v>0</v>
      </c>
      <c r="Q347">
        <v>0</v>
      </c>
      <c r="R347">
        <v>0</v>
      </c>
      <c r="S347">
        <v>0</v>
      </c>
      <c r="T347">
        <v>0</v>
      </c>
      <c r="U347">
        <v>1</v>
      </c>
      <c r="X347" t="str">
        <f t="shared" si="25"/>
        <v>02YN01</v>
      </c>
      <c r="Y347">
        <f t="shared" si="26"/>
        <v>1</v>
      </c>
      <c r="Z347" t="s">
        <v>156</v>
      </c>
      <c r="AA347" t="s">
        <v>437</v>
      </c>
      <c r="AB347">
        <v>0</v>
      </c>
      <c r="AC347">
        <v>0</v>
      </c>
      <c r="AD347">
        <v>0</v>
      </c>
      <c r="AE347">
        <v>0</v>
      </c>
      <c r="AF347">
        <v>1</v>
      </c>
      <c r="AG347">
        <v>0</v>
      </c>
      <c r="AH347">
        <v>0</v>
      </c>
      <c r="AI347">
        <v>1</v>
      </c>
      <c r="AJ347">
        <f t="shared" si="27"/>
        <v>0</v>
      </c>
    </row>
    <row r="348" spans="1:36" x14ac:dyDescent="0.2">
      <c r="A348" t="str">
        <f t="shared" si="28"/>
        <v>18BD01</v>
      </c>
      <c r="B348">
        <f t="shared" si="29"/>
        <v>1</v>
      </c>
      <c r="C348" t="s">
        <v>334</v>
      </c>
      <c r="D348" t="s">
        <v>333</v>
      </c>
      <c r="E348">
        <v>0</v>
      </c>
      <c r="F348">
        <v>0</v>
      </c>
      <c r="G348">
        <v>1</v>
      </c>
      <c r="H348">
        <v>1</v>
      </c>
      <c r="I348">
        <v>0</v>
      </c>
      <c r="J348">
        <v>0</v>
      </c>
      <c r="K348">
        <v>0</v>
      </c>
      <c r="L348">
        <v>0</v>
      </c>
      <c r="M348">
        <v>0</v>
      </c>
      <c r="N348">
        <v>0</v>
      </c>
      <c r="O348">
        <v>0</v>
      </c>
      <c r="P348">
        <v>0</v>
      </c>
      <c r="Q348">
        <v>0</v>
      </c>
      <c r="R348">
        <v>0</v>
      </c>
      <c r="S348">
        <v>0</v>
      </c>
      <c r="T348">
        <v>0</v>
      </c>
      <c r="U348">
        <v>1</v>
      </c>
      <c r="X348" t="str">
        <f t="shared" si="25"/>
        <v>02YN02</v>
      </c>
      <c r="Y348">
        <f t="shared" si="26"/>
        <v>2</v>
      </c>
      <c r="Z348" t="s">
        <v>156</v>
      </c>
      <c r="AA348" t="s">
        <v>441</v>
      </c>
      <c r="AB348">
        <v>0</v>
      </c>
      <c r="AC348">
        <v>0</v>
      </c>
      <c r="AD348">
        <v>0</v>
      </c>
      <c r="AE348">
        <v>0</v>
      </c>
      <c r="AF348">
        <v>3</v>
      </c>
      <c r="AG348">
        <v>0</v>
      </c>
      <c r="AH348">
        <v>0</v>
      </c>
      <c r="AI348">
        <v>3</v>
      </c>
      <c r="AJ348">
        <f t="shared" si="27"/>
        <v>0</v>
      </c>
    </row>
    <row r="349" spans="1:36" x14ac:dyDescent="0.2">
      <c r="A349" t="str">
        <f t="shared" si="28"/>
        <v>18BV01</v>
      </c>
      <c r="B349">
        <f t="shared" si="29"/>
        <v>1</v>
      </c>
      <c r="C349" t="s">
        <v>280</v>
      </c>
      <c r="D349" t="s">
        <v>275</v>
      </c>
      <c r="E349">
        <v>2</v>
      </c>
      <c r="F349">
        <v>0</v>
      </c>
      <c r="G349">
        <v>0</v>
      </c>
      <c r="H349">
        <v>2</v>
      </c>
      <c r="I349">
        <v>1</v>
      </c>
      <c r="J349">
        <v>0</v>
      </c>
      <c r="K349">
        <v>0</v>
      </c>
      <c r="L349">
        <v>1</v>
      </c>
      <c r="M349">
        <v>0</v>
      </c>
      <c r="N349">
        <v>0</v>
      </c>
      <c r="O349">
        <v>0</v>
      </c>
      <c r="P349">
        <v>0</v>
      </c>
      <c r="Q349">
        <v>0</v>
      </c>
      <c r="R349">
        <v>0</v>
      </c>
      <c r="S349">
        <v>0</v>
      </c>
      <c r="T349">
        <v>0</v>
      </c>
      <c r="U349">
        <v>1</v>
      </c>
      <c r="X349" t="str">
        <f t="shared" si="25"/>
        <v>02YN03</v>
      </c>
      <c r="Y349">
        <f t="shared" si="26"/>
        <v>3</v>
      </c>
      <c r="Z349" t="s">
        <v>156</v>
      </c>
      <c r="AA349" t="s">
        <v>447</v>
      </c>
      <c r="AB349">
        <v>2</v>
      </c>
      <c r="AC349">
        <v>0</v>
      </c>
      <c r="AD349">
        <v>0</v>
      </c>
      <c r="AE349">
        <v>2</v>
      </c>
      <c r="AF349">
        <v>2</v>
      </c>
      <c r="AG349">
        <v>0</v>
      </c>
      <c r="AH349">
        <v>0</v>
      </c>
      <c r="AI349">
        <v>2</v>
      </c>
      <c r="AJ349">
        <f t="shared" si="27"/>
        <v>0</v>
      </c>
    </row>
    <row r="350" spans="1:36" x14ac:dyDescent="0.2">
      <c r="A350" t="str">
        <f t="shared" si="28"/>
        <v>18CZ01</v>
      </c>
      <c r="B350">
        <f t="shared" si="29"/>
        <v>1</v>
      </c>
      <c r="C350" t="s">
        <v>381</v>
      </c>
      <c r="D350" t="s">
        <v>398</v>
      </c>
      <c r="E350">
        <v>1</v>
      </c>
      <c r="F350">
        <v>0</v>
      </c>
      <c r="G350">
        <v>0</v>
      </c>
      <c r="H350">
        <v>1</v>
      </c>
      <c r="I350">
        <v>0</v>
      </c>
      <c r="J350">
        <v>0</v>
      </c>
      <c r="K350">
        <v>0</v>
      </c>
      <c r="L350">
        <v>0</v>
      </c>
      <c r="M350">
        <v>0</v>
      </c>
      <c r="N350">
        <v>0</v>
      </c>
      <c r="O350">
        <v>0</v>
      </c>
      <c r="P350">
        <v>0</v>
      </c>
      <c r="Q350">
        <v>1</v>
      </c>
      <c r="R350">
        <v>0</v>
      </c>
      <c r="S350">
        <v>0</v>
      </c>
      <c r="T350">
        <v>1</v>
      </c>
      <c r="U350">
        <v>0</v>
      </c>
      <c r="X350" t="str">
        <f t="shared" si="25"/>
        <v>02YN04</v>
      </c>
      <c r="Y350">
        <f t="shared" si="26"/>
        <v>4</v>
      </c>
      <c r="Z350" t="s">
        <v>156</v>
      </c>
      <c r="AA350" t="s">
        <v>449</v>
      </c>
      <c r="AB350">
        <v>2</v>
      </c>
      <c r="AC350">
        <v>0</v>
      </c>
      <c r="AD350">
        <v>0</v>
      </c>
      <c r="AE350">
        <v>2</v>
      </c>
      <c r="AF350">
        <v>0</v>
      </c>
      <c r="AG350">
        <v>0</v>
      </c>
      <c r="AH350">
        <v>0</v>
      </c>
      <c r="AI350">
        <v>0</v>
      </c>
      <c r="AJ350">
        <f t="shared" si="27"/>
        <v>1</v>
      </c>
    </row>
    <row r="351" spans="1:36" x14ac:dyDescent="0.2">
      <c r="A351" t="str">
        <f t="shared" si="28"/>
        <v>18CZ02</v>
      </c>
      <c r="B351">
        <f t="shared" si="29"/>
        <v>2</v>
      </c>
      <c r="C351" t="s">
        <v>381</v>
      </c>
      <c r="D351" t="s">
        <v>402</v>
      </c>
      <c r="E351">
        <v>0</v>
      </c>
      <c r="F351">
        <v>0</v>
      </c>
      <c r="G351">
        <v>0</v>
      </c>
      <c r="H351">
        <v>0</v>
      </c>
      <c r="I351">
        <v>0</v>
      </c>
      <c r="J351">
        <v>0</v>
      </c>
      <c r="K351">
        <v>0</v>
      </c>
      <c r="L351">
        <v>0</v>
      </c>
      <c r="M351">
        <v>1</v>
      </c>
      <c r="N351">
        <v>0</v>
      </c>
      <c r="O351">
        <v>0</v>
      </c>
      <c r="P351">
        <v>1</v>
      </c>
      <c r="Q351">
        <v>0</v>
      </c>
      <c r="R351">
        <v>0</v>
      </c>
      <c r="S351">
        <v>0</v>
      </c>
      <c r="T351">
        <v>0</v>
      </c>
      <c r="U351">
        <v>1</v>
      </c>
      <c r="X351" t="str">
        <f t="shared" si="25"/>
        <v>02YN05</v>
      </c>
      <c r="Y351">
        <f t="shared" si="26"/>
        <v>5</v>
      </c>
      <c r="Z351" t="s">
        <v>156</v>
      </c>
      <c r="AA351" t="s">
        <v>454</v>
      </c>
      <c r="AB351">
        <v>0</v>
      </c>
      <c r="AC351">
        <v>0</v>
      </c>
      <c r="AD351">
        <v>0</v>
      </c>
      <c r="AE351">
        <v>0</v>
      </c>
      <c r="AF351">
        <v>4</v>
      </c>
      <c r="AG351">
        <v>0</v>
      </c>
      <c r="AH351">
        <v>0</v>
      </c>
      <c r="AI351">
        <v>4</v>
      </c>
      <c r="AJ351">
        <f t="shared" si="27"/>
        <v>0</v>
      </c>
    </row>
    <row r="352" spans="1:36" x14ac:dyDescent="0.2">
      <c r="A352" t="str">
        <f t="shared" si="28"/>
        <v>18CZ03</v>
      </c>
      <c r="B352">
        <f t="shared" si="29"/>
        <v>3</v>
      </c>
      <c r="C352" t="s">
        <v>381</v>
      </c>
      <c r="D352" t="s">
        <v>406</v>
      </c>
      <c r="E352">
        <v>0</v>
      </c>
      <c r="F352">
        <v>0</v>
      </c>
      <c r="G352">
        <v>0</v>
      </c>
      <c r="H352">
        <v>0</v>
      </c>
      <c r="I352">
        <v>0</v>
      </c>
      <c r="J352">
        <v>0</v>
      </c>
      <c r="K352">
        <v>0</v>
      </c>
      <c r="L352">
        <v>0</v>
      </c>
      <c r="M352">
        <v>1</v>
      </c>
      <c r="N352">
        <v>0</v>
      </c>
      <c r="O352">
        <v>0</v>
      </c>
      <c r="P352">
        <v>1</v>
      </c>
      <c r="Q352">
        <v>0</v>
      </c>
      <c r="R352">
        <v>0</v>
      </c>
      <c r="S352">
        <v>0</v>
      </c>
      <c r="T352">
        <v>0</v>
      </c>
      <c r="U352">
        <v>1</v>
      </c>
      <c r="X352" t="str">
        <f t="shared" si="25"/>
        <v>02YN06</v>
      </c>
      <c r="Y352">
        <f t="shared" si="26"/>
        <v>6</v>
      </c>
      <c r="Z352" t="s">
        <v>156</v>
      </c>
      <c r="AA352" t="s">
        <v>455</v>
      </c>
      <c r="AB352">
        <v>11</v>
      </c>
      <c r="AC352">
        <v>0</v>
      </c>
      <c r="AD352">
        <v>0</v>
      </c>
      <c r="AE352">
        <v>11</v>
      </c>
      <c r="AF352">
        <v>4</v>
      </c>
      <c r="AG352">
        <v>0</v>
      </c>
      <c r="AH352">
        <v>0</v>
      </c>
      <c r="AI352">
        <v>4</v>
      </c>
      <c r="AJ352">
        <f t="shared" si="27"/>
        <v>1</v>
      </c>
    </row>
    <row r="353" spans="1:36" x14ac:dyDescent="0.2">
      <c r="A353" t="str">
        <f t="shared" si="28"/>
        <v>18CZ04</v>
      </c>
      <c r="B353">
        <f t="shared" si="29"/>
        <v>4</v>
      </c>
      <c r="C353" t="s">
        <v>381</v>
      </c>
      <c r="D353" t="s">
        <v>411</v>
      </c>
      <c r="E353">
        <v>0</v>
      </c>
      <c r="F353">
        <v>0</v>
      </c>
      <c r="G353">
        <v>0</v>
      </c>
      <c r="H353">
        <v>0</v>
      </c>
      <c r="I353">
        <v>0</v>
      </c>
      <c r="J353">
        <v>0</v>
      </c>
      <c r="K353">
        <v>0</v>
      </c>
      <c r="L353">
        <v>0</v>
      </c>
      <c r="M353">
        <v>1</v>
      </c>
      <c r="N353">
        <v>0</v>
      </c>
      <c r="O353">
        <v>0</v>
      </c>
      <c r="P353">
        <v>1</v>
      </c>
      <c r="Q353">
        <v>5</v>
      </c>
      <c r="R353">
        <v>0</v>
      </c>
      <c r="S353">
        <v>0</v>
      </c>
      <c r="T353">
        <v>5</v>
      </c>
      <c r="U353">
        <v>0</v>
      </c>
      <c r="X353" t="str">
        <f t="shared" si="25"/>
        <v>02YN07</v>
      </c>
      <c r="Y353">
        <f t="shared" si="26"/>
        <v>7</v>
      </c>
      <c r="Z353" t="s">
        <v>156</v>
      </c>
      <c r="AA353" t="s">
        <v>457</v>
      </c>
      <c r="AB353">
        <v>2</v>
      </c>
      <c r="AC353">
        <v>0</v>
      </c>
      <c r="AD353">
        <v>0</v>
      </c>
      <c r="AE353">
        <v>2</v>
      </c>
      <c r="AF353">
        <v>0</v>
      </c>
      <c r="AG353">
        <v>0</v>
      </c>
      <c r="AH353">
        <v>0</v>
      </c>
      <c r="AI353">
        <v>0</v>
      </c>
      <c r="AJ353">
        <f t="shared" si="27"/>
        <v>1</v>
      </c>
    </row>
    <row r="354" spans="1:36" x14ac:dyDescent="0.2">
      <c r="A354" t="str">
        <f t="shared" si="28"/>
        <v>18CZ05</v>
      </c>
      <c r="B354">
        <f t="shared" si="29"/>
        <v>5</v>
      </c>
      <c r="C354" t="s">
        <v>381</v>
      </c>
      <c r="D354" t="s">
        <v>414</v>
      </c>
      <c r="E354">
        <v>1</v>
      </c>
      <c r="F354">
        <v>0</v>
      </c>
      <c r="G354">
        <v>0</v>
      </c>
      <c r="H354">
        <v>1</v>
      </c>
      <c r="I354">
        <v>0</v>
      </c>
      <c r="J354">
        <v>0</v>
      </c>
      <c r="K354">
        <v>0</v>
      </c>
      <c r="L354">
        <v>0</v>
      </c>
      <c r="M354">
        <v>2</v>
      </c>
      <c r="N354">
        <v>0</v>
      </c>
      <c r="O354">
        <v>0</v>
      </c>
      <c r="P354">
        <v>2</v>
      </c>
      <c r="Q354">
        <v>0</v>
      </c>
      <c r="R354">
        <v>0</v>
      </c>
      <c r="S354">
        <v>0</v>
      </c>
      <c r="T354">
        <v>0</v>
      </c>
      <c r="U354">
        <v>1</v>
      </c>
      <c r="X354" t="str">
        <f t="shared" si="25"/>
        <v>02YN08</v>
      </c>
      <c r="Y354">
        <f t="shared" si="26"/>
        <v>8</v>
      </c>
      <c r="Z354" t="s">
        <v>156</v>
      </c>
      <c r="AA354" t="s">
        <v>461</v>
      </c>
      <c r="AB354">
        <v>0</v>
      </c>
      <c r="AC354">
        <v>0</v>
      </c>
      <c r="AD354">
        <v>0</v>
      </c>
      <c r="AE354">
        <v>0</v>
      </c>
      <c r="AF354">
        <v>2</v>
      </c>
      <c r="AG354">
        <v>0</v>
      </c>
      <c r="AH354">
        <v>0</v>
      </c>
      <c r="AI354">
        <v>2</v>
      </c>
      <c r="AJ354">
        <f t="shared" si="27"/>
        <v>0</v>
      </c>
    </row>
    <row r="355" spans="1:36" x14ac:dyDescent="0.2">
      <c r="A355" t="str">
        <f t="shared" si="28"/>
        <v>18EC01</v>
      </c>
      <c r="B355">
        <f t="shared" si="29"/>
        <v>1</v>
      </c>
      <c r="C355" t="s">
        <v>281</v>
      </c>
      <c r="D355" t="s">
        <v>275</v>
      </c>
      <c r="E355">
        <v>1</v>
      </c>
      <c r="F355">
        <v>0</v>
      </c>
      <c r="G355">
        <v>0</v>
      </c>
      <c r="H355">
        <v>1</v>
      </c>
      <c r="I355">
        <v>0</v>
      </c>
      <c r="J355">
        <v>0</v>
      </c>
      <c r="K355">
        <v>0</v>
      </c>
      <c r="L355">
        <v>0</v>
      </c>
      <c r="M355">
        <v>2</v>
      </c>
      <c r="N355">
        <v>0</v>
      </c>
      <c r="O355">
        <v>0</v>
      </c>
      <c r="P355">
        <v>2</v>
      </c>
      <c r="Q355">
        <v>0</v>
      </c>
      <c r="R355">
        <v>0</v>
      </c>
      <c r="S355">
        <v>0</v>
      </c>
      <c r="T355">
        <v>0</v>
      </c>
      <c r="U355">
        <v>1</v>
      </c>
      <c r="X355" t="str">
        <f t="shared" si="25"/>
        <v>02YN09</v>
      </c>
      <c r="Y355">
        <f t="shared" si="26"/>
        <v>9</v>
      </c>
      <c r="Z355" t="s">
        <v>156</v>
      </c>
      <c r="AA355" t="s">
        <v>465</v>
      </c>
      <c r="AB355">
        <v>0</v>
      </c>
      <c r="AC355">
        <v>0</v>
      </c>
      <c r="AD355">
        <v>0</v>
      </c>
      <c r="AE355">
        <v>0</v>
      </c>
      <c r="AF355">
        <v>1</v>
      </c>
      <c r="AG355">
        <v>0</v>
      </c>
      <c r="AH355">
        <v>0</v>
      </c>
      <c r="AI355">
        <v>1</v>
      </c>
      <c r="AJ355">
        <f t="shared" si="27"/>
        <v>0</v>
      </c>
    </row>
    <row r="356" spans="1:36" x14ac:dyDescent="0.2">
      <c r="A356" t="str">
        <f t="shared" si="28"/>
        <v>18EC02</v>
      </c>
      <c r="B356">
        <f t="shared" si="29"/>
        <v>2</v>
      </c>
      <c r="C356" t="s">
        <v>281</v>
      </c>
      <c r="D356" t="s">
        <v>293</v>
      </c>
      <c r="E356">
        <v>1</v>
      </c>
      <c r="F356">
        <v>0</v>
      </c>
      <c r="G356">
        <v>0</v>
      </c>
      <c r="H356">
        <v>1</v>
      </c>
      <c r="I356">
        <v>0</v>
      </c>
      <c r="J356">
        <v>0</v>
      </c>
      <c r="K356">
        <v>0</v>
      </c>
      <c r="L356">
        <v>0</v>
      </c>
      <c r="M356">
        <v>0</v>
      </c>
      <c r="N356">
        <v>0</v>
      </c>
      <c r="O356">
        <v>0</v>
      </c>
      <c r="P356">
        <v>0</v>
      </c>
      <c r="Q356">
        <v>0</v>
      </c>
      <c r="R356">
        <v>0</v>
      </c>
      <c r="S356">
        <v>0</v>
      </c>
      <c r="T356">
        <v>0</v>
      </c>
      <c r="U356">
        <v>1</v>
      </c>
      <c r="X356" t="str">
        <f t="shared" si="25"/>
        <v>02YN10</v>
      </c>
      <c r="Y356">
        <f t="shared" si="26"/>
        <v>10</v>
      </c>
      <c r="Z356" t="s">
        <v>156</v>
      </c>
      <c r="AA356" t="s">
        <v>473</v>
      </c>
      <c r="AB356">
        <v>3</v>
      </c>
      <c r="AC356">
        <v>0</v>
      </c>
      <c r="AD356">
        <v>0</v>
      </c>
      <c r="AE356">
        <v>3</v>
      </c>
      <c r="AF356">
        <v>0</v>
      </c>
      <c r="AG356">
        <v>0</v>
      </c>
      <c r="AH356">
        <v>0</v>
      </c>
      <c r="AI356">
        <v>0</v>
      </c>
      <c r="AJ356">
        <f t="shared" si="27"/>
        <v>1</v>
      </c>
    </row>
    <row r="357" spans="1:36" x14ac:dyDescent="0.2">
      <c r="A357" t="str">
        <f t="shared" si="28"/>
        <v>18IS01</v>
      </c>
      <c r="B357">
        <f t="shared" si="29"/>
        <v>1</v>
      </c>
      <c r="C357" t="s">
        <v>282</v>
      </c>
      <c r="D357" t="s">
        <v>275</v>
      </c>
      <c r="E357">
        <v>1</v>
      </c>
      <c r="F357">
        <v>0</v>
      </c>
      <c r="G357">
        <v>0</v>
      </c>
      <c r="H357">
        <v>1</v>
      </c>
      <c r="I357">
        <v>0</v>
      </c>
      <c r="J357">
        <v>0</v>
      </c>
      <c r="K357">
        <v>0</v>
      </c>
      <c r="L357">
        <v>0</v>
      </c>
      <c r="M357">
        <v>2</v>
      </c>
      <c r="N357">
        <v>0</v>
      </c>
      <c r="O357">
        <v>0</v>
      </c>
      <c r="P357">
        <v>2</v>
      </c>
      <c r="Q357">
        <v>0</v>
      </c>
      <c r="R357">
        <v>0</v>
      </c>
      <c r="S357">
        <v>0</v>
      </c>
      <c r="T357">
        <v>0</v>
      </c>
      <c r="U357">
        <v>1</v>
      </c>
      <c r="X357" t="str">
        <f t="shared" si="25"/>
        <v>02YN11</v>
      </c>
      <c r="Y357">
        <f t="shared" si="26"/>
        <v>11</v>
      </c>
      <c r="Z357" t="s">
        <v>156</v>
      </c>
      <c r="AA357" t="s">
        <v>483</v>
      </c>
      <c r="AB357">
        <v>1</v>
      </c>
      <c r="AC357">
        <v>0</v>
      </c>
      <c r="AD357">
        <v>0</v>
      </c>
      <c r="AE357">
        <v>1</v>
      </c>
      <c r="AF357">
        <v>0</v>
      </c>
      <c r="AG357">
        <v>0</v>
      </c>
      <c r="AH357">
        <v>0</v>
      </c>
      <c r="AI357">
        <v>0</v>
      </c>
      <c r="AJ357">
        <f t="shared" si="27"/>
        <v>1</v>
      </c>
    </row>
    <row r="358" spans="1:36" x14ac:dyDescent="0.2">
      <c r="A358" t="str">
        <f t="shared" si="28"/>
        <v>18IS02</v>
      </c>
      <c r="B358">
        <f t="shared" si="29"/>
        <v>2</v>
      </c>
      <c r="C358" t="s">
        <v>282</v>
      </c>
      <c r="D358" t="s">
        <v>298</v>
      </c>
      <c r="E358">
        <v>0</v>
      </c>
      <c r="F358">
        <v>0</v>
      </c>
      <c r="G358">
        <v>0</v>
      </c>
      <c r="H358">
        <v>0</v>
      </c>
      <c r="I358">
        <v>0</v>
      </c>
      <c r="J358">
        <v>0</v>
      </c>
      <c r="K358">
        <v>0</v>
      </c>
      <c r="L358">
        <v>0</v>
      </c>
      <c r="M358">
        <v>0</v>
      </c>
      <c r="N358">
        <v>0</v>
      </c>
      <c r="O358">
        <v>0</v>
      </c>
      <c r="P358">
        <v>0</v>
      </c>
      <c r="Q358">
        <v>2</v>
      </c>
      <c r="R358">
        <v>0</v>
      </c>
      <c r="S358">
        <v>0</v>
      </c>
      <c r="T358">
        <v>2</v>
      </c>
      <c r="U358">
        <v>0</v>
      </c>
      <c r="X358" t="str">
        <f t="shared" si="25"/>
        <v>02YN12</v>
      </c>
      <c r="Y358">
        <f t="shared" si="26"/>
        <v>12</v>
      </c>
      <c r="Z358" t="s">
        <v>156</v>
      </c>
      <c r="AA358" t="s">
        <v>489</v>
      </c>
      <c r="AB358">
        <v>0</v>
      </c>
      <c r="AC358">
        <v>0</v>
      </c>
      <c r="AD358">
        <v>0</v>
      </c>
      <c r="AE358">
        <v>0</v>
      </c>
      <c r="AF358">
        <v>1</v>
      </c>
      <c r="AG358">
        <v>0</v>
      </c>
      <c r="AH358">
        <v>0</v>
      </c>
      <c r="AI358">
        <v>1</v>
      </c>
      <c r="AJ358">
        <f t="shared" si="27"/>
        <v>0</v>
      </c>
    </row>
    <row r="359" spans="1:36" x14ac:dyDescent="0.2">
      <c r="A359" t="str">
        <f t="shared" si="28"/>
        <v>18IS03</v>
      </c>
      <c r="B359">
        <f t="shared" si="29"/>
        <v>3</v>
      </c>
      <c r="C359" t="s">
        <v>282</v>
      </c>
      <c r="D359" t="s">
        <v>302</v>
      </c>
      <c r="E359">
        <v>2</v>
      </c>
      <c r="F359">
        <v>0</v>
      </c>
      <c r="G359">
        <v>0</v>
      </c>
      <c r="H359">
        <v>2</v>
      </c>
      <c r="I359">
        <v>0</v>
      </c>
      <c r="J359">
        <v>0</v>
      </c>
      <c r="K359">
        <v>0</v>
      </c>
      <c r="L359">
        <v>0</v>
      </c>
      <c r="M359">
        <v>0</v>
      </c>
      <c r="N359">
        <v>0</v>
      </c>
      <c r="O359">
        <v>0</v>
      </c>
      <c r="P359">
        <v>0</v>
      </c>
      <c r="Q359">
        <v>0</v>
      </c>
      <c r="R359">
        <v>0</v>
      </c>
      <c r="S359">
        <v>0</v>
      </c>
      <c r="T359">
        <v>0</v>
      </c>
      <c r="U359">
        <v>1</v>
      </c>
      <c r="X359" t="str">
        <f t="shared" si="25"/>
        <v>02YN13</v>
      </c>
      <c r="Y359">
        <f t="shared" si="26"/>
        <v>13</v>
      </c>
      <c r="Z359" t="s">
        <v>156</v>
      </c>
      <c r="AA359" t="s">
        <v>505</v>
      </c>
      <c r="AB359">
        <v>1</v>
      </c>
      <c r="AC359">
        <v>0</v>
      </c>
      <c r="AD359">
        <v>0</v>
      </c>
      <c r="AE359">
        <v>1</v>
      </c>
      <c r="AF359">
        <v>0</v>
      </c>
      <c r="AG359">
        <v>0</v>
      </c>
      <c r="AH359">
        <v>0</v>
      </c>
      <c r="AI359">
        <v>0</v>
      </c>
      <c r="AJ359">
        <f t="shared" si="27"/>
        <v>1</v>
      </c>
    </row>
    <row r="360" spans="1:36" x14ac:dyDescent="0.2">
      <c r="A360" t="str">
        <f t="shared" si="28"/>
        <v>18KC01</v>
      </c>
      <c r="B360">
        <f t="shared" si="29"/>
        <v>1</v>
      </c>
      <c r="C360" t="s">
        <v>322</v>
      </c>
      <c r="D360" t="s">
        <v>321</v>
      </c>
      <c r="E360">
        <v>0</v>
      </c>
      <c r="F360">
        <v>0</v>
      </c>
      <c r="G360">
        <v>0</v>
      </c>
      <c r="H360">
        <v>0</v>
      </c>
      <c r="I360">
        <v>0</v>
      </c>
      <c r="J360">
        <v>0</v>
      </c>
      <c r="K360">
        <v>0</v>
      </c>
      <c r="L360">
        <v>0</v>
      </c>
      <c r="M360">
        <v>0</v>
      </c>
      <c r="N360">
        <v>1</v>
      </c>
      <c r="O360">
        <v>0</v>
      </c>
      <c r="P360">
        <v>1</v>
      </c>
      <c r="Q360">
        <v>0</v>
      </c>
      <c r="R360">
        <v>0</v>
      </c>
      <c r="S360">
        <v>0</v>
      </c>
      <c r="T360">
        <v>0</v>
      </c>
      <c r="U360">
        <v>1</v>
      </c>
      <c r="X360" t="str">
        <f t="shared" si="25"/>
        <v>02YP01</v>
      </c>
      <c r="Y360">
        <f t="shared" si="26"/>
        <v>1</v>
      </c>
      <c r="Z360" t="s">
        <v>256</v>
      </c>
      <c r="AA360" t="s">
        <v>487</v>
      </c>
      <c r="AB360">
        <v>0</v>
      </c>
      <c r="AC360">
        <v>0</v>
      </c>
      <c r="AD360">
        <v>0</v>
      </c>
      <c r="AE360">
        <v>0</v>
      </c>
      <c r="AF360">
        <v>1</v>
      </c>
      <c r="AG360">
        <v>0</v>
      </c>
      <c r="AH360">
        <v>0</v>
      </c>
      <c r="AI360">
        <v>1</v>
      </c>
      <c r="AJ360">
        <f t="shared" si="27"/>
        <v>0</v>
      </c>
    </row>
    <row r="361" spans="1:36" x14ac:dyDescent="0.2">
      <c r="A361" t="str">
        <f t="shared" si="28"/>
        <v>18KC02</v>
      </c>
      <c r="B361">
        <f t="shared" si="29"/>
        <v>2</v>
      </c>
      <c r="C361" t="s">
        <v>322</v>
      </c>
      <c r="D361" t="s">
        <v>333</v>
      </c>
      <c r="E361">
        <v>1</v>
      </c>
      <c r="F361">
        <v>0</v>
      </c>
      <c r="G361">
        <v>0</v>
      </c>
      <c r="H361">
        <v>1</v>
      </c>
      <c r="I361">
        <v>0</v>
      </c>
      <c r="J361">
        <v>0</v>
      </c>
      <c r="K361">
        <v>0</v>
      </c>
      <c r="L361">
        <v>0</v>
      </c>
      <c r="M361">
        <v>0</v>
      </c>
      <c r="N361">
        <v>0</v>
      </c>
      <c r="O361">
        <v>0</v>
      </c>
      <c r="P361">
        <v>0</v>
      </c>
      <c r="Q361">
        <v>0</v>
      </c>
      <c r="R361">
        <v>0</v>
      </c>
      <c r="S361">
        <v>0</v>
      </c>
      <c r="T361">
        <v>0</v>
      </c>
      <c r="U361">
        <v>1</v>
      </c>
      <c r="X361" t="str">
        <f t="shared" si="25"/>
        <v>02YP02</v>
      </c>
      <c r="Y361">
        <f t="shared" si="26"/>
        <v>2</v>
      </c>
      <c r="Z361" t="s">
        <v>256</v>
      </c>
      <c r="AA361" t="s">
        <v>505</v>
      </c>
      <c r="AB361">
        <v>1</v>
      </c>
      <c r="AC361">
        <v>0</v>
      </c>
      <c r="AD361">
        <v>0</v>
      </c>
      <c r="AE361">
        <v>1</v>
      </c>
      <c r="AF361">
        <v>0</v>
      </c>
      <c r="AG361">
        <v>0</v>
      </c>
      <c r="AH361">
        <v>1</v>
      </c>
      <c r="AI361">
        <v>1</v>
      </c>
      <c r="AJ361">
        <f t="shared" si="27"/>
        <v>0</v>
      </c>
    </row>
    <row r="362" spans="1:36" x14ac:dyDescent="0.2">
      <c r="A362" t="str">
        <f t="shared" si="28"/>
        <v>18LW01</v>
      </c>
      <c r="B362">
        <f t="shared" si="29"/>
        <v>1</v>
      </c>
      <c r="C362" t="s">
        <v>283</v>
      </c>
      <c r="D362" t="s">
        <v>275</v>
      </c>
      <c r="E362">
        <v>0</v>
      </c>
      <c r="F362">
        <v>1</v>
      </c>
      <c r="G362">
        <v>1</v>
      </c>
      <c r="H362">
        <v>2</v>
      </c>
      <c r="I362">
        <v>0</v>
      </c>
      <c r="J362">
        <v>0</v>
      </c>
      <c r="K362">
        <v>0</v>
      </c>
      <c r="L362">
        <v>0</v>
      </c>
      <c r="M362">
        <v>0</v>
      </c>
      <c r="N362">
        <v>0</v>
      </c>
      <c r="O362">
        <v>0</v>
      </c>
      <c r="P362">
        <v>0</v>
      </c>
      <c r="Q362">
        <v>0</v>
      </c>
      <c r="R362">
        <v>0</v>
      </c>
      <c r="S362">
        <v>1</v>
      </c>
      <c r="T362">
        <v>1</v>
      </c>
      <c r="U362">
        <v>1</v>
      </c>
      <c r="X362" t="str">
        <f t="shared" si="25"/>
        <v>02YT01</v>
      </c>
      <c r="Y362">
        <f t="shared" si="26"/>
        <v>1</v>
      </c>
      <c r="Z362" t="s">
        <v>249</v>
      </c>
      <c r="AA362" t="s">
        <v>473</v>
      </c>
      <c r="AB362">
        <v>0</v>
      </c>
      <c r="AC362">
        <v>0</v>
      </c>
      <c r="AD362">
        <v>0</v>
      </c>
      <c r="AE362">
        <v>0</v>
      </c>
      <c r="AF362">
        <v>0</v>
      </c>
      <c r="AG362">
        <v>1</v>
      </c>
      <c r="AH362">
        <v>0</v>
      </c>
      <c r="AI362">
        <v>1</v>
      </c>
      <c r="AJ362">
        <f t="shared" si="27"/>
        <v>0</v>
      </c>
    </row>
    <row r="363" spans="1:36" x14ac:dyDescent="0.2">
      <c r="A363" t="str">
        <f t="shared" si="28"/>
        <v>18ZJ01</v>
      </c>
      <c r="B363">
        <f t="shared" si="29"/>
        <v>1</v>
      </c>
      <c r="C363" t="s">
        <v>243</v>
      </c>
      <c r="D363" t="s">
        <v>241</v>
      </c>
      <c r="E363">
        <v>0</v>
      </c>
      <c r="F363">
        <v>0</v>
      </c>
      <c r="G363">
        <v>0</v>
      </c>
      <c r="H363">
        <v>0</v>
      </c>
      <c r="I363">
        <v>0</v>
      </c>
      <c r="J363">
        <v>0</v>
      </c>
      <c r="K363">
        <v>0</v>
      </c>
      <c r="L363">
        <v>0</v>
      </c>
      <c r="M363">
        <v>0</v>
      </c>
      <c r="N363">
        <v>0</v>
      </c>
      <c r="O363">
        <v>0</v>
      </c>
      <c r="P363">
        <v>0</v>
      </c>
      <c r="Q363">
        <v>1</v>
      </c>
      <c r="R363">
        <v>0</v>
      </c>
      <c r="S363">
        <v>0</v>
      </c>
      <c r="T363">
        <v>1</v>
      </c>
      <c r="U363">
        <v>0</v>
      </c>
      <c r="X363" t="str">
        <f t="shared" si="25"/>
        <v>02YT02</v>
      </c>
      <c r="Y363">
        <f t="shared" si="26"/>
        <v>2</v>
      </c>
      <c r="Z363" t="s">
        <v>249</v>
      </c>
      <c r="AA363" t="s">
        <v>482</v>
      </c>
      <c r="AB363">
        <v>0</v>
      </c>
      <c r="AC363">
        <v>1</v>
      </c>
      <c r="AD363">
        <v>0</v>
      </c>
      <c r="AE363">
        <v>1</v>
      </c>
      <c r="AF363">
        <v>0</v>
      </c>
      <c r="AG363">
        <v>0</v>
      </c>
      <c r="AH363">
        <v>0</v>
      </c>
      <c r="AI363">
        <v>0</v>
      </c>
      <c r="AJ363">
        <f t="shared" si="27"/>
        <v>1</v>
      </c>
    </row>
    <row r="364" spans="1:36" x14ac:dyDescent="0.2">
      <c r="A364" t="str">
        <f t="shared" si="28"/>
        <v>18ZJ02</v>
      </c>
      <c r="B364">
        <f t="shared" si="29"/>
        <v>2</v>
      </c>
      <c r="C364" t="s">
        <v>243</v>
      </c>
      <c r="D364" t="s">
        <v>268</v>
      </c>
      <c r="E364">
        <v>0</v>
      </c>
      <c r="F364">
        <v>0</v>
      </c>
      <c r="G364">
        <v>0</v>
      </c>
      <c r="H364">
        <v>0</v>
      </c>
      <c r="I364">
        <v>0</v>
      </c>
      <c r="J364">
        <v>0</v>
      </c>
      <c r="K364">
        <v>0</v>
      </c>
      <c r="L364">
        <v>0</v>
      </c>
      <c r="M364">
        <v>1</v>
      </c>
      <c r="N364">
        <v>0</v>
      </c>
      <c r="O364">
        <v>0</v>
      </c>
      <c r="P364">
        <v>1</v>
      </c>
      <c r="Q364">
        <v>2</v>
      </c>
      <c r="R364">
        <v>0</v>
      </c>
      <c r="S364">
        <v>0</v>
      </c>
      <c r="T364">
        <v>2</v>
      </c>
      <c r="U364">
        <v>0</v>
      </c>
      <c r="X364" t="str">
        <f t="shared" si="25"/>
        <v>02YT03</v>
      </c>
      <c r="Y364">
        <f t="shared" si="26"/>
        <v>3</v>
      </c>
      <c r="Z364" t="s">
        <v>249</v>
      </c>
      <c r="AA364" t="s">
        <v>483</v>
      </c>
      <c r="AB364">
        <v>0</v>
      </c>
      <c r="AC364">
        <v>2</v>
      </c>
      <c r="AD364">
        <v>0</v>
      </c>
      <c r="AE364">
        <v>2</v>
      </c>
      <c r="AF364">
        <v>0</v>
      </c>
      <c r="AG364">
        <v>3</v>
      </c>
      <c r="AH364">
        <v>0</v>
      </c>
      <c r="AI364">
        <v>3</v>
      </c>
      <c r="AJ364">
        <f t="shared" si="27"/>
        <v>0</v>
      </c>
    </row>
    <row r="365" spans="1:36" x14ac:dyDescent="0.2">
      <c r="A365" t="str">
        <f t="shared" si="28"/>
        <v>18ZJ03</v>
      </c>
      <c r="B365">
        <f t="shared" si="29"/>
        <v>3</v>
      </c>
      <c r="C365" t="s">
        <v>243</v>
      </c>
      <c r="D365" t="s">
        <v>270</v>
      </c>
      <c r="E365">
        <v>0</v>
      </c>
      <c r="F365">
        <v>0</v>
      </c>
      <c r="G365">
        <v>0</v>
      </c>
      <c r="H365">
        <v>0</v>
      </c>
      <c r="I365">
        <v>0</v>
      </c>
      <c r="J365">
        <v>0</v>
      </c>
      <c r="K365">
        <v>0</v>
      </c>
      <c r="L365">
        <v>0</v>
      </c>
      <c r="M365">
        <v>3</v>
      </c>
      <c r="N365">
        <v>0</v>
      </c>
      <c r="O365">
        <v>0</v>
      </c>
      <c r="P365">
        <v>3</v>
      </c>
      <c r="Q365">
        <v>1</v>
      </c>
      <c r="R365">
        <v>0</v>
      </c>
      <c r="S365">
        <v>0</v>
      </c>
      <c r="T365">
        <v>1</v>
      </c>
      <c r="U365">
        <v>1</v>
      </c>
      <c r="X365" t="str">
        <f t="shared" si="25"/>
        <v>02YT04</v>
      </c>
      <c r="Y365">
        <f t="shared" si="26"/>
        <v>4</v>
      </c>
      <c r="Z365" t="s">
        <v>249</v>
      </c>
      <c r="AA365" t="s">
        <v>487</v>
      </c>
      <c r="AB365">
        <v>0</v>
      </c>
      <c r="AC365">
        <v>3</v>
      </c>
      <c r="AD365">
        <v>0</v>
      </c>
      <c r="AE365">
        <v>3</v>
      </c>
      <c r="AF365">
        <v>0</v>
      </c>
      <c r="AG365">
        <v>0</v>
      </c>
      <c r="AH365">
        <v>0</v>
      </c>
      <c r="AI365">
        <v>0</v>
      </c>
      <c r="AJ365">
        <f t="shared" si="27"/>
        <v>1</v>
      </c>
    </row>
    <row r="366" spans="1:36" x14ac:dyDescent="0.2">
      <c r="A366" t="str">
        <f t="shared" si="28"/>
        <v>18ZJ04</v>
      </c>
      <c r="B366">
        <f t="shared" si="29"/>
        <v>4</v>
      </c>
      <c r="C366" t="s">
        <v>243</v>
      </c>
      <c r="D366" t="s">
        <v>273</v>
      </c>
      <c r="E366">
        <v>5</v>
      </c>
      <c r="F366">
        <v>0</v>
      </c>
      <c r="G366">
        <v>0</v>
      </c>
      <c r="H366">
        <v>5</v>
      </c>
      <c r="I366">
        <v>1</v>
      </c>
      <c r="J366">
        <v>0</v>
      </c>
      <c r="K366">
        <v>0</v>
      </c>
      <c r="L366">
        <v>1</v>
      </c>
      <c r="M366">
        <v>4</v>
      </c>
      <c r="N366">
        <v>0</v>
      </c>
      <c r="O366">
        <v>0</v>
      </c>
      <c r="P366">
        <v>4</v>
      </c>
      <c r="Q366">
        <v>3</v>
      </c>
      <c r="R366">
        <v>0</v>
      </c>
      <c r="S366">
        <v>0</v>
      </c>
      <c r="T366">
        <v>3</v>
      </c>
      <c r="U366">
        <v>1</v>
      </c>
      <c r="X366" t="str">
        <f t="shared" si="25"/>
        <v>02YT05</v>
      </c>
      <c r="Y366">
        <f t="shared" si="26"/>
        <v>5</v>
      </c>
      <c r="Z366" t="s">
        <v>249</v>
      </c>
      <c r="AA366" t="s">
        <v>489</v>
      </c>
      <c r="AB366">
        <v>1</v>
      </c>
      <c r="AC366">
        <v>1</v>
      </c>
      <c r="AD366">
        <v>0</v>
      </c>
      <c r="AE366">
        <v>2</v>
      </c>
      <c r="AF366">
        <v>0</v>
      </c>
      <c r="AG366">
        <v>1</v>
      </c>
      <c r="AH366">
        <v>0</v>
      </c>
      <c r="AI366">
        <v>1</v>
      </c>
      <c r="AJ366">
        <f t="shared" si="27"/>
        <v>1</v>
      </c>
    </row>
    <row r="367" spans="1:36" x14ac:dyDescent="0.2">
      <c r="A367" t="str">
        <f t="shared" si="28"/>
        <v>18ZJ05</v>
      </c>
      <c r="B367">
        <f t="shared" si="29"/>
        <v>5</v>
      </c>
      <c r="C367" t="s">
        <v>243</v>
      </c>
      <c r="D367" t="s">
        <v>286</v>
      </c>
      <c r="E367">
        <v>0</v>
      </c>
      <c r="F367">
        <v>0</v>
      </c>
      <c r="G367">
        <v>0</v>
      </c>
      <c r="H367">
        <v>0</v>
      </c>
      <c r="I367">
        <v>0</v>
      </c>
      <c r="J367">
        <v>0</v>
      </c>
      <c r="K367">
        <v>0</v>
      </c>
      <c r="L367">
        <v>0</v>
      </c>
      <c r="M367">
        <v>2</v>
      </c>
      <c r="N367">
        <v>0</v>
      </c>
      <c r="O367">
        <v>0</v>
      </c>
      <c r="P367">
        <v>2</v>
      </c>
      <c r="Q367">
        <v>0</v>
      </c>
      <c r="R367">
        <v>0</v>
      </c>
      <c r="S367">
        <v>0</v>
      </c>
      <c r="T367">
        <v>0</v>
      </c>
      <c r="U367">
        <v>1</v>
      </c>
      <c r="X367" t="str">
        <f t="shared" si="25"/>
        <v>02YT06</v>
      </c>
      <c r="Y367">
        <f t="shared" si="26"/>
        <v>6</v>
      </c>
      <c r="Z367" t="s">
        <v>249</v>
      </c>
      <c r="AA367" t="s">
        <v>490</v>
      </c>
      <c r="AB367">
        <v>0</v>
      </c>
      <c r="AC367">
        <v>1</v>
      </c>
      <c r="AD367">
        <v>0</v>
      </c>
      <c r="AE367">
        <v>1</v>
      </c>
      <c r="AF367">
        <v>0</v>
      </c>
      <c r="AG367">
        <v>1</v>
      </c>
      <c r="AH367">
        <v>0</v>
      </c>
      <c r="AI367">
        <v>1</v>
      </c>
      <c r="AJ367">
        <f t="shared" si="27"/>
        <v>0</v>
      </c>
    </row>
    <row r="368" spans="1:36" x14ac:dyDescent="0.2">
      <c r="A368" t="str">
        <f t="shared" si="28"/>
        <v>18ZJ06</v>
      </c>
      <c r="B368">
        <f t="shared" si="29"/>
        <v>6</v>
      </c>
      <c r="C368" t="s">
        <v>243</v>
      </c>
      <c r="D368" t="s">
        <v>290</v>
      </c>
      <c r="E368">
        <v>0</v>
      </c>
      <c r="F368">
        <v>0</v>
      </c>
      <c r="G368">
        <v>0</v>
      </c>
      <c r="H368">
        <v>0</v>
      </c>
      <c r="I368">
        <v>0</v>
      </c>
      <c r="J368">
        <v>0</v>
      </c>
      <c r="K368">
        <v>0</v>
      </c>
      <c r="L368">
        <v>0</v>
      </c>
      <c r="M368">
        <v>2</v>
      </c>
      <c r="N368">
        <v>0</v>
      </c>
      <c r="O368">
        <v>0</v>
      </c>
      <c r="P368">
        <v>2</v>
      </c>
      <c r="Q368">
        <v>1</v>
      </c>
      <c r="R368">
        <v>0</v>
      </c>
      <c r="S368">
        <v>0</v>
      </c>
      <c r="T368">
        <v>1</v>
      </c>
      <c r="U368">
        <v>1</v>
      </c>
      <c r="X368" t="str">
        <f t="shared" ref="X368:X431" si="30">Z368&amp;IF(Y368&lt;10,"0","")&amp;Y368</f>
        <v>02YT07</v>
      </c>
      <c r="Y368">
        <f t="shared" ref="Y368:Y431" si="31">IF(Z368=Z367,Y367+1,1)</f>
        <v>7</v>
      </c>
      <c r="Z368" t="s">
        <v>249</v>
      </c>
      <c r="AA368" t="s">
        <v>492</v>
      </c>
      <c r="AB368">
        <v>0</v>
      </c>
      <c r="AC368">
        <v>1</v>
      </c>
      <c r="AD368">
        <v>0</v>
      </c>
      <c r="AE368">
        <v>1</v>
      </c>
      <c r="AF368">
        <v>0</v>
      </c>
      <c r="AG368">
        <v>0</v>
      </c>
      <c r="AH368">
        <v>0</v>
      </c>
      <c r="AI368">
        <v>0</v>
      </c>
      <c r="AJ368">
        <f t="shared" si="27"/>
        <v>1</v>
      </c>
    </row>
    <row r="369" spans="1:36" x14ac:dyDescent="0.2">
      <c r="A369" t="str">
        <f t="shared" si="28"/>
        <v>18ZJ07</v>
      </c>
      <c r="B369">
        <f t="shared" si="29"/>
        <v>7</v>
      </c>
      <c r="C369" t="s">
        <v>243</v>
      </c>
      <c r="D369" t="s">
        <v>302</v>
      </c>
      <c r="E369">
        <v>0</v>
      </c>
      <c r="F369">
        <v>0</v>
      </c>
      <c r="G369">
        <v>0</v>
      </c>
      <c r="H369">
        <v>0</v>
      </c>
      <c r="I369">
        <v>0</v>
      </c>
      <c r="J369">
        <v>0</v>
      </c>
      <c r="K369">
        <v>0</v>
      </c>
      <c r="L369">
        <v>0</v>
      </c>
      <c r="M369">
        <v>2</v>
      </c>
      <c r="N369">
        <v>0</v>
      </c>
      <c r="O369">
        <v>0</v>
      </c>
      <c r="P369">
        <v>2</v>
      </c>
      <c r="Q369">
        <v>0</v>
      </c>
      <c r="R369">
        <v>0</v>
      </c>
      <c r="S369">
        <v>0</v>
      </c>
      <c r="T369">
        <v>0</v>
      </c>
      <c r="U369">
        <v>1</v>
      </c>
      <c r="X369" t="str">
        <f t="shared" si="30"/>
        <v>02YT08</v>
      </c>
      <c r="Y369">
        <f t="shared" si="31"/>
        <v>8</v>
      </c>
      <c r="Z369" t="s">
        <v>249</v>
      </c>
      <c r="AA369" t="s">
        <v>504</v>
      </c>
      <c r="AB369">
        <v>0</v>
      </c>
      <c r="AC369">
        <v>0</v>
      </c>
      <c r="AD369">
        <v>0</v>
      </c>
      <c r="AE369">
        <v>0</v>
      </c>
      <c r="AF369">
        <v>0</v>
      </c>
      <c r="AG369">
        <v>1</v>
      </c>
      <c r="AH369">
        <v>0</v>
      </c>
      <c r="AI369">
        <v>1</v>
      </c>
      <c r="AJ369">
        <f t="shared" si="27"/>
        <v>0</v>
      </c>
    </row>
    <row r="370" spans="1:36" x14ac:dyDescent="0.2">
      <c r="A370" t="str">
        <f t="shared" si="28"/>
        <v>18ZJ08</v>
      </c>
      <c r="B370">
        <f t="shared" si="29"/>
        <v>8</v>
      </c>
      <c r="C370" t="s">
        <v>243</v>
      </c>
      <c r="D370" t="s">
        <v>303</v>
      </c>
      <c r="E370">
        <v>2</v>
      </c>
      <c r="F370">
        <v>0</v>
      </c>
      <c r="G370">
        <v>0</v>
      </c>
      <c r="H370">
        <v>2</v>
      </c>
      <c r="I370">
        <v>1</v>
      </c>
      <c r="J370">
        <v>0</v>
      </c>
      <c r="K370">
        <v>0</v>
      </c>
      <c r="L370">
        <v>1</v>
      </c>
      <c r="M370">
        <v>2</v>
      </c>
      <c r="N370">
        <v>0</v>
      </c>
      <c r="O370">
        <v>0</v>
      </c>
      <c r="P370">
        <v>2</v>
      </c>
      <c r="Q370">
        <v>1</v>
      </c>
      <c r="R370">
        <v>0</v>
      </c>
      <c r="S370">
        <v>0</v>
      </c>
      <c r="T370">
        <v>1</v>
      </c>
      <c r="U370">
        <v>1</v>
      </c>
      <c r="X370" t="str">
        <f t="shared" si="30"/>
        <v>02YT09</v>
      </c>
      <c r="Y370">
        <f t="shared" si="31"/>
        <v>9</v>
      </c>
      <c r="Z370" t="s">
        <v>249</v>
      </c>
      <c r="AA370" t="s">
        <v>507</v>
      </c>
      <c r="AB370">
        <v>0</v>
      </c>
      <c r="AC370">
        <v>0</v>
      </c>
      <c r="AD370">
        <v>0</v>
      </c>
      <c r="AE370">
        <v>0</v>
      </c>
      <c r="AF370">
        <v>0</v>
      </c>
      <c r="AG370">
        <v>1</v>
      </c>
      <c r="AH370">
        <v>0</v>
      </c>
      <c r="AI370">
        <v>1</v>
      </c>
      <c r="AJ370">
        <f t="shared" si="27"/>
        <v>0</v>
      </c>
    </row>
    <row r="371" spans="1:36" x14ac:dyDescent="0.2">
      <c r="A371" t="str">
        <f t="shared" si="28"/>
        <v>19ES01</v>
      </c>
      <c r="B371">
        <f t="shared" si="29"/>
        <v>1</v>
      </c>
      <c r="C371" t="s">
        <v>393</v>
      </c>
      <c r="D371" t="s">
        <v>398</v>
      </c>
      <c r="E371">
        <v>3</v>
      </c>
      <c r="F371">
        <v>0</v>
      </c>
      <c r="G371">
        <v>0</v>
      </c>
      <c r="H371">
        <v>3</v>
      </c>
      <c r="I371">
        <v>1</v>
      </c>
      <c r="J371">
        <v>0</v>
      </c>
      <c r="K371">
        <v>0</v>
      </c>
      <c r="L371">
        <v>1</v>
      </c>
      <c r="M371">
        <v>0</v>
      </c>
      <c r="N371">
        <v>0</v>
      </c>
      <c r="O371">
        <v>0</v>
      </c>
      <c r="P371">
        <v>0</v>
      </c>
      <c r="Q371">
        <v>0</v>
      </c>
      <c r="R371">
        <v>0</v>
      </c>
      <c r="S371">
        <v>0</v>
      </c>
      <c r="T371">
        <v>0</v>
      </c>
      <c r="U371">
        <v>1</v>
      </c>
      <c r="X371" t="str">
        <f t="shared" si="30"/>
        <v>02YT10</v>
      </c>
      <c r="Y371">
        <f t="shared" si="31"/>
        <v>10</v>
      </c>
      <c r="Z371" t="s">
        <v>249</v>
      </c>
      <c r="AA371" t="s">
        <v>508</v>
      </c>
      <c r="AB371">
        <v>0</v>
      </c>
      <c r="AC371">
        <v>0</v>
      </c>
      <c r="AD371">
        <v>0</v>
      </c>
      <c r="AE371">
        <v>0</v>
      </c>
      <c r="AF371">
        <v>0</v>
      </c>
      <c r="AG371">
        <v>1</v>
      </c>
      <c r="AH371">
        <v>0</v>
      </c>
      <c r="AI371">
        <v>1</v>
      </c>
      <c r="AJ371">
        <f t="shared" si="27"/>
        <v>0</v>
      </c>
    </row>
    <row r="372" spans="1:36" x14ac:dyDescent="0.2">
      <c r="A372" t="str">
        <f t="shared" si="28"/>
        <v>19HT01</v>
      </c>
      <c r="B372">
        <f t="shared" si="29"/>
        <v>1</v>
      </c>
      <c r="C372" t="s">
        <v>397</v>
      </c>
      <c r="D372" t="s">
        <v>394</v>
      </c>
      <c r="E372">
        <v>1</v>
      </c>
      <c r="F372">
        <v>0</v>
      </c>
      <c r="G372">
        <v>0</v>
      </c>
      <c r="H372">
        <v>1</v>
      </c>
      <c r="I372">
        <v>0</v>
      </c>
      <c r="J372">
        <v>0</v>
      </c>
      <c r="K372">
        <v>0</v>
      </c>
      <c r="L372">
        <v>0</v>
      </c>
      <c r="M372">
        <v>3</v>
      </c>
      <c r="N372">
        <v>0</v>
      </c>
      <c r="O372">
        <v>0</v>
      </c>
      <c r="P372">
        <v>3</v>
      </c>
      <c r="Q372">
        <v>0</v>
      </c>
      <c r="R372">
        <v>0</v>
      </c>
      <c r="S372">
        <v>0</v>
      </c>
      <c r="T372">
        <v>0</v>
      </c>
      <c r="U372">
        <v>1</v>
      </c>
      <c r="X372" t="str">
        <f t="shared" si="30"/>
        <v>02YT11</v>
      </c>
      <c r="Y372">
        <f t="shared" si="31"/>
        <v>11</v>
      </c>
      <c r="Z372" t="s">
        <v>249</v>
      </c>
      <c r="AA372" t="s">
        <v>513</v>
      </c>
      <c r="AB372">
        <v>0</v>
      </c>
      <c r="AC372">
        <v>0</v>
      </c>
      <c r="AD372">
        <v>0</v>
      </c>
      <c r="AE372">
        <v>0</v>
      </c>
      <c r="AF372">
        <v>0</v>
      </c>
      <c r="AG372">
        <v>1</v>
      </c>
      <c r="AH372">
        <v>0</v>
      </c>
      <c r="AI372">
        <v>1</v>
      </c>
      <c r="AJ372">
        <f t="shared" si="27"/>
        <v>0</v>
      </c>
    </row>
    <row r="373" spans="1:36" x14ac:dyDescent="0.2">
      <c r="A373" t="str">
        <f t="shared" si="28"/>
        <v>19LZ01</v>
      </c>
      <c r="B373">
        <f t="shared" si="29"/>
        <v>1</v>
      </c>
      <c r="C373" t="s">
        <v>183</v>
      </c>
      <c r="D373" t="s">
        <v>176</v>
      </c>
      <c r="E373">
        <v>3</v>
      </c>
      <c r="F373">
        <v>0</v>
      </c>
      <c r="G373">
        <v>0</v>
      </c>
      <c r="H373">
        <v>3</v>
      </c>
      <c r="I373">
        <v>2</v>
      </c>
      <c r="J373">
        <v>0</v>
      </c>
      <c r="K373">
        <v>0</v>
      </c>
      <c r="L373">
        <v>2</v>
      </c>
      <c r="M373">
        <v>0</v>
      </c>
      <c r="N373">
        <v>0</v>
      </c>
      <c r="O373">
        <v>0</v>
      </c>
      <c r="P373">
        <v>0</v>
      </c>
      <c r="Q373">
        <v>0</v>
      </c>
      <c r="R373">
        <v>0</v>
      </c>
      <c r="S373">
        <v>0</v>
      </c>
      <c r="T373">
        <v>0</v>
      </c>
      <c r="U373">
        <v>1</v>
      </c>
      <c r="X373" t="str">
        <f t="shared" si="30"/>
        <v>02YT12</v>
      </c>
      <c r="Y373">
        <f t="shared" si="31"/>
        <v>12</v>
      </c>
      <c r="Z373" t="s">
        <v>249</v>
      </c>
      <c r="AA373" t="s">
        <v>521</v>
      </c>
      <c r="AB373">
        <v>0</v>
      </c>
      <c r="AC373">
        <v>1</v>
      </c>
      <c r="AD373">
        <v>0</v>
      </c>
      <c r="AE373">
        <v>1</v>
      </c>
      <c r="AF373">
        <v>0</v>
      </c>
      <c r="AG373">
        <v>1</v>
      </c>
      <c r="AH373">
        <v>0</v>
      </c>
      <c r="AI373">
        <v>1</v>
      </c>
      <c r="AJ373">
        <f t="shared" si="27"/>
        <v>0</v>
      </c>
    </row>
    <row r="374" spans="1:36" x14ac:dyDescent="0.2">
      <c r="A374" t="str">
        <f t="shared" si="28"/>
        <v>19OV01</v>
      </c>
      <c r="B374">
        <f t="shared" si="29"/>
        <v>1</v>
      </c>
      <c r="C374" t="s">
        <v>308</v>
      </c>
      <c r="D374" t="s">
        <v>304</v>
      </c>
      <c r="E374">
        <v>3</v>
      </c>
      <c r="F374">
        <v>0</v>
      </c>
      <c r="G374">
        <v>0</v>
      </c>
      <c r="H374">
        <v>3</v>
      </c>
      <c r="I374">
        <v>1</v>
      </c>
      <c r="J374">
        <v>0</v>
      </c>
      <c r="K374">
        <v>0</v>
      </c>
      <c r="L374">
        <v>1</v>
      </c>
      <c r="M374">
        <v>1</v>
      </c>
      <c r="N374">
        <v>0</v>
      </c>
      <c r="O374">
        <v>0</v>
      </c>
      <c r="P374">
        <v>1</v>
      </c>
      <c r="Q374">
        <v>0</v>
      </c>
      <c r="R374">
        <v>0</v>
      </c>
      <c r="S374">
        <v>0</v>
      </c>
      <c r="T374">
        <v>0</v>
      </c>
      <c r="U374">
        <v>1</v>
      </c>
      <c r="X374" t="str">
        <f t="shared" si="30"/>
        <v>02YU01</v>
      </c>
      <c r="Y374">
        <f t="shared" si="31"/>
        <v>1</v>
      </c>
      <c r="Z374" t="s">
        <v>442</v>
      </c>
      <c r="AA374" t="s">
        <v>441</v>
      </c>
      <c r="AB374">
        <v>0</v>
      </c>
      <c r="AC374">
        <v>0</v>
      </c>
      <c r="AD374">
        <v>0</v>
      </c>
      <c r="AE374">
        <v>0</v>
      </c>
      <c r="AF374">
        <v>1</v>
      </c>
      <c r="AG374">
        <v>0</v>
      </c>
      <c r="AH374">
        <v>0</v>
      </c>
      <c r="AI374">
        <v>1</v>
      </c>
      <c r="AJ374">
        <f t="shared" si="27"/>
        <v>0</v>
      </c>
    </row>
    <row r="375" spans="1:36" x14ac:dyDescent="0.2">
      <c r="A375" t="str">
        <f t="shared" si="28"/>
        <v>19OV02</v>
      </c>
      <c r="B375">
        <f t="shared" si="29"/>
        <v>2</v>
      </c>
      <c r="C375" t="s">
        <v>308</v>
      </c>
      <c r="D375" t="s">
        <v>341</v>
      </c>
      <c r="E375">
        <v>1</v>
      </c>
      <c r="F375">
        <v>0</v>
      </c>
      <c r="G375">
        <v>0</v>
      </c>
      <c r="H375">
        <v>1</v>
      </c>
      <c r="I375">
        <v>0</v>
      </c>
      <c r="J375">
        <v>0</v>
      </c>
      <c r="K375">
        <v>0</v>
      </c>
      <c r="L375">
        <v>0</v>
      </c>
      <c r="M375">
        <v>2</v>
      </c>
      <c r="N375">
        <v>0</v>
      </c>
      <c r="O375">
        <v>0</v>
      </c>
      <c r="P375">
        <v>2</v>
      </c>
      <c r="Q375">
        <v>0</v>
      </c>
      <c r="R375">
        <v>0</v>
      </c>
      <c r="S375">
        <v>0</v>
      </c>
      <c r="T375">
        <v>0</v>
      </c>
      <c r="U375">
        <v>1</v>
      </c>
      <c r="X375" t="str">
        <f t="shared" si="30"/>
        <v>02YU02</v>
      </c>
      <c r="Y375">
        <f t="shared" si="31"/>
        <v>2</v>
      </c>
      <c r="Z375" t="s">
        <v>442</v>
      </c>
      <c r="AA375" t="s">
        <v>452</v>
      </c>
      <c r="AB375">
        <v>0</v>
      </c>
      <c r="AC375">
        <v>0</v>
      </c>
      <c r="AD375">
        <v>0</v>
      </c>
      <c r="AE375">
        <v>0</v>
      </c>
      <c r="AF375">
        <v>1</v>
      </c>
      <c r="AG375">
        <v>0</v>
      </c>
      <c r="AH375">
        <v>0</v>
      </c>
      <c r="AI375">
        <v>1</v>
      </c>
      <c r="AJ375">
        <f t="shared" si="27"/>
        <v>0</v>
      </c>
    </row>
    <row r="376" spans="1:36" x14ac:dyDescent="0.2">
      <c r="A376" t="str">
        <f t="shared" si="28"/>
        <v>19QK01</v>
      </c>
      <c r="B376">
        <f t="shared" si="29"/>
        <v>1</v>
      </c>
      <c r="C376" t="s">
        <v>195</v>
      </c>
      <c r="D376" t="s">
        <v>192</v>
      </c>
      <c r="E376">
        <v>0</v>
      </c>
      <c r="F376">
        <v>0</v>
      </c>
      <c r="G376">
        <v>0</v>
      </c>
      <c r="H376">
        <v>0</v>
      </c>
      <c r="I376">
        <v>2</v>
      </c>
      <c r="J376">
        <v>0</v>
      </c>
      <c r="K376">
        <v>0</v>
      </c>
      <c r="L376">
        <v>2</v>
      </c>
      <c r="M376">
        <v>0</v>
      </c>
      <c r="N376">
        <v>0</v>
      </c>
      <c r="O376">
        <v>0</v>
      </c>
      <c r="P376">
        <v>0</v>
      </c>
      <c r="Q376">
        <v>0</v>
      </c>
      <c r="R376">
        <v>0</v>
      </c>
      <c r="S376">
        <v>0</v>
      </c>
      <c r="T376">
        <v>0</v>
      </c>
      <c r="U376">
        <v>0</v>
      </c>
      <c r="X376" t="str">
        <f t="shared" si="30"/>
        <v>02YU03</v>
      </c>
      <c r="Y376">
        <f t="shared" si="31"/>
        <v>3</v>
      </c>
      <c r="Z376" t="s">
        <v>442</v>
      </c>
      <c r="AA376" t="s">
        <v>455</v>
      </c>
      <c r="AB376">
        <v>0</v>
      </c>
      <c r="AC376">
        <v>0</v>
      </c>
      <c r="AD376">
        <v>0</v>
      </c>
      <c r="AE376">
        <v>0</v>
      </c>
      <c r="AF376">
        <v>4</v>
      </c>
      <c r="AG376">
        <v>0</v>
      </c>
      <c r="AH376">
        <v>0</v>
      </c>
      <c r="AI376">
        <v>4</v>
      </c>
      <c r="AJ376">
        <f t="shared" si="27"/>
        <v>0</v>
      </c>
    </row>
    <row r="377" spans="1:36" x14ac:dyDescent="0.2">
      <c r="A377" t="str">
        <f t="shared" si="28"/>
        <v>19QO01</v>
      </c>
      <c r="B377">
        <f t="shared" si="29"/>
        <v>1</v>
      </c>
      <c r="C377" t="s">
        <v>175</v>
      </c>
      <c r="D377" t="s">
        <v>171</v>
      </c>
      <c r="E377">
        <v>3</v>
      </c>
      <c r="F377">
        <v>0</v>
      </c>
      <c r="G377">
        <v>0</v>
      </c>
      <c r="H377">
        <v>3</v>
      </c>
      <c r="I377">
        <v>0</v>
      </c>
      <c r="J377">
        <v>0</v>
      </c>
      <c r="K377">
        <v>0</v>
      </c>
      <c r="L377">
        <v>0</v>
      </c>
      <c r="M377">
        <v>0</v>
      </c>
      <c r="N377">
        <v>0</v>
      </c>
      <c r="O377">
        <v>0</v>
      </c>
      <c r="P377">
        <v>0</v>
      </c>
      <c r="Q377">
        <v>1</v>
      </c>
      <c r="R377">
        <v>0</v>
      </c>
      <c r="S377">
        <v>0</v>
      </c>
      <c r="T377">
        <v>1</v>
      </c>
      <c r="U377">
        <v>1</v>
      </c>
      <c r="X377" t="str">
        <f t="shared" si="30"/>
        <v>02YU04</v>
      </c>
      <c r="Y377">
        <f t="shared" si="31"/>
        <v>4</v>
      </c>
      <c r="Z377" t="s">
        <v>442</v>
      </c>
      <c r="AA377" t="s">
        <v>473</v>
      </c>
      <c r="AB377">
        <v>0</v>
      </c>
      <c r="AC377">
        <v>0</v>
      </c>
      <c r="AD377">
        <v>0</v>
      </c>
      <c r="AE377">
        <v>0</v>
      </c>
      <c r="AF377">
        <v>1</v>
      </c>
      <c r="AG377">
        <v>0</v>
      </c>
      <c r="AH377">
        <v>0</v>
      </c>
      <c r="AI377">
        <v>1</v>
      </c>
      <c r="AJ377">
        <f t="shared" si="27"/>
        <v>0</v>
      </c>
    </row>
    <row r="378" spans="1:36" x14ac:dyDescent="0.2">
      <c r="A378" t="str">
        <f t="shared" si="28"/>
        <v>19QU01</v>
      </c>
      <c r="B378">
        <f t="shared" si="29"/>
        <v>1</v>
      </c>
      <c r="C378" t="s">
        <v>332</v>
      </c>
      <c r="D378" t="s">
        <v>331</v>
      </c>
      <c r="E378">
        <v>0</v>
      </c>
      <c r="F378">
        <v>0</v>
      </c>
      <c r="G378">
        <v>0</v>
      </c>
      <c r="H378">
        <v>0</v>
      </c>
      <c r="I378">
        <v>0</v>
      </c>
      <c r="J378">
        <v>0</v>
      </c>
      <c r="K378">
        <v>0</v>
      </c>
      <c r="L378">
        <v>0</v>
      </c>
      <c r="M378">
        <v>1</v>
      </c>
      <c r="N378">
        <v>0</v>
      </c>
      <c r="O378">
        <v>1</v>
      </c>
      <c r="P378">
        <v>2</v>
      </c>
      <c r="Q378">
        <v>1</v>
      </c>
      <c r="R378">
        <v>0</v>
      </c>
      <c r="S378">
        <v>0</v>
      </c>
      <c r="T378">
        <v>1</v>
      </c>
      <c r="U378">
        <v>1</v>
      </c>
      <c r="X378" t="str">
        <f t="shared" si="30"/>
        <v>02ZX01</v>
      </c>
      <c r="Y378">
        <f t="shared" si="31"/>
        <v>1</v>
      </c>
      <c r="Z378" t="s">
        <v>379</v>
      </c>
      <c r="AA378" t="s">
        <v>529</v>
      </c>
      <c r="AB378">
        <v>1</v>
      </c>
      <c r="AC378">
        <v>0</v>
      </c>
      <c r="AD378">
        <v>0</v>
      </c>
      <c r="AE378">
        <v>1</v>
      </c>
      <c r="AF378">
        <v>0</v>
      </c>
      <c r="AG378">
        <v>2</v>
      </c>
      <c r="AH378">
        <v>4</v>
      </c>
      <c r="AI378">
        <v>6</v>
      </c>
      <c r="AJ378">
        <f t="shared" si="27"/>
        <v>0</v>
      </c>
    </row>
    <row r="379" spans="1:36" x14ac:dyDescent="0.2">
      <c r="A379" t="str">
        <f t="shared" si="28"/>
        <v>19SK01</v>
      </c>
      <c r="B379">
        <f t="shared" si="29"/>
        <v>1</v>
      </c>
      <c r="C379" t="s">
        <v>169</v>
      </c>
      <c r="D379" t="s">
        <v>168</v>
      </c>
      <c r="E379">
        <v>5</v>
      </c>
      <c r="F379">
        <v>0</v>
      </c>
      <c r="G379">
        <v>0</v>
      </c>
      <c r="H379">
        <v>5</v>
      </c>
      <c r="I379">
        <v>0</v>
      </c>
      <c r="J379">
        <v>0</v>
      </c>
      <c r="K379">
        <v>0</v>
      </c>
      <c r="L379">
        <v>0</v>
      </c>
      <c r="M379">
        <v>0</v>
      </c>
      <c r="N379">
        <v>0</v>
      </c>
      <c r="O379">
        <v>0</v>
      </c>
      <c r="P379">
        <v>0</v>
      </c>
      <c r="Q379">
        <v>0</v>
      </c>
      <c r="R379">
        <v>0</v>
      </c>
      <c r="S379">
        <v>0</v>
      </c>
      <c r="T379">
        <v>0</v>
      </c>
      <c r="U379">
        <v>1</v>
      </c>
      <c r="X379" t="str">
        <f t="shared" si="30"/>
        <v>02ZX02</v>
      </c>
      <c r="Y379">
        <f t="shared" si="31"/>
        <v>2</v>
      </c>
      <c r="Z379" t="s">
        <v>379</v>
      </c>
      <c r="AA379" t="s">
        <v>534</v>
      </c>
      <c r="AB379">
        <v>0</v>
      </c>
      <c r="AC379">
        <v>0</v>
      </c>
      <c r="AD379">
        <v>0</v>
      </c>
      <c r="AE379">
        <v>0</v>
      </c>
      <c r="AF379">
        <v>0</v>
      </c>
      <c r="AG379">
        <v>0</v>
      </c>
      <c r="AH379">
        <v>1</v>
      </c>
      <c r="AI379">
        <v>1</v>
      </c>
      <c r="AJ379">
        <f t="shared" si="27"/>
        <v>0</v>
      </c>
    </row>
    <row r="380" spans="1:36" x14ac:dyDescent="0.2">
      <c r="A380" t="str">
        <f t="shared" si="28"/>
        <v>19SO01</v>
      </c>
      <c r="B380">
        <f t="shared" si="29"/>
        <v>1</v>
      </c>
      <c r="C380" t="s">
        <v>144</v>
      </c>
      <c r="D380" t="s">
        <v>141</v>
      </c>
      <c r="E380">
        <v>2</v>
      </c>
      <c r="F380">
        <v>0</v>
      </c>
      <c r="G380">
        <v>0</v>
      </c>
      <c r="H380">
        <v>2</v>
      </c>
      <c r="I380">
        <v>0</v>
      </c>
      <c r="J380">
        <v>0</v>
      </c>
      <c r="K380">
        <v>0</v>
      </c>
      <c r="L380">
        <v>0</v>
      </c>
      <c r="M380">
        <v>0</v>
      </c>
      <c r="N380">
        <v>0</v>
      </c>
      <c r="O380">
        <v>0</v>
      </c>
      <c r="P380">
        <v>0</v>
      </c>
      <c r="Q380">
        <v>1</v>
      </c>
      <c r="R380">
        <v>0</v>
      </c>
      <c r="S380">
        <v>0</v>
      </c>
      <c r="T380">
        <v>1</v>
      </c>
      <c r="U380">
        <v>1</v>
      </c>
      <c r="X380" t="str">
        <f t="shared" si="30"/>
        <v>03AE01</v>
      </c>
      <c r="Y380">
        <f t="shared" si="31"/>
        <v>1</v>
      </c>
      <c r="Z380" t="s">
        <v>471</v>
      </c>
      <c r="AA380" t="s">
        <v>470</v>
      </c>
      <c r="AB380">
        <v>0</v>
      </c>
      <c r="AC380">
        <v>0</v>
      </c>
      <c r="AD380">
        <v>1</v>
      </c>
      <c r="AE380">
        <v>1</v>
      </c>
      <c r="AF380">
        <v>0</v>
      </c>
      <c r="AG380">
        <v>0</v>
      </c>
      <c r="AH380">
        <v>1</v>
      </c>
      <c r="AI380">
        <v>1</v>
      </c>
      <c r="AJ380">
        <f t="shared" si="27"/>
        <v>0</v>
      </c>
    </row>
    <row r="381" spans="1:36" x14ac:dyDescent="0.2">
      <c r="A381" t="str">
        <f t="shared" si="28"/>
        <v>19SU01</v>
      </c>
      <c r="B381">
        <f t="shared" si="29"/>
        <v>1</v>
      </c>
      <c r="C381" t="s">
        <v>257</v>
      </c>
      <c r="D381" t="s">
        <v>253</v>
      </c>
      <c r="E381">
        <v>2</v>
      </c>
      <c r="F381">
        <v>0</v>
      </c>
      <c r="G381">
        <v>0</v>
      </c>
      <c r="H381">
        <v>2</v>
      </c>
      <c r="I381">
        <v>0</v>
      </c>
      <c r="J381">
        <v>0</v>
      </c>
      <c r="K381">
        <v>0</v>
      </c>
      <c r="L381">
        <v>0</v>
      </c>
      <c r="M381">
        <v>0</v>
      </c>
      <c r="N381">
        <v>0</v>
      </c>
      <c r="O381">
        <v>0</v>
      </c>
      <c r="P381">
        <v>0</v>
      </c>
      <c r="Q381">
        <v>0</v>
      </c>
      <c r="R381">
        <v>0</v>
      </c>
      <c r="S381">
        <v>0</v>
      </c>
      <c r="T381">
        <v>0</v>
      </c>
      <c r="U381">
        <v>1</v>
      </c>
      <c r="X381" t="str">
        <f t="shared" si="30"/>
        <v>03AE02</v>
      </c>
      <c r="Y381">
        <f t="shared" si="31"/>
        <v>2</v>
      </c>
      <c r="Z381" t="s">
        <v>471</v>
      </c>
      <c r="AA381" t="s">
        <v>472</v>
      </c>
      <c r="AB381">
        <v>0</v>
      </c>
      <c r="AC381">
        <v>0</v>
      </c>
      <c r="AD381">
        <v>0</v>
      </c>
      <c r="AE381">
        <v>0</v>
      </c>
      <c r="AF381">
        <v>0</v>
      </c>
      <c r="AG381">
        <v>0</v>
      </c>
      <c r="AH381">
        <v>1</v>
      </c>
      <c r="AI381">
        <v>1</v>
      </c>
      <c r="AJ381">
        <f t="shared" si="27"/>
        <v>0</v>
      </c>
    </row>
    <row r="382" spans="1:36" x14ac:dyDescent="0.2">
      <c r="A382" t="str">
        <f t="shared" si="28"/>
        <v>19SY01</v>
      </c>
      <c r="B382">
        <f t="shared" si="29"/>
        <v>1</v>
      </c>
      <c r="C382" t="s">
        <v>188</v>
      </c>
      <c r="D382" t="s">
        <v>185</v>
      </c>
      <c r="E382">
        <v>3</v>
      </c>
      <c r="F382">
        <v>0</v>
      </c>
      <c r="G382">
        <v>0</v>
      </c>
      <c r="H382">
        <v>3</v>
      </c>
      <c r="I382">
        <v>0</v>
      </c>
      <c r="J382">
        <v>0</v>
      </c>
      <c r="K382">
        <v>0</v>
      </c>
      <c r="L382">
        <v>0</v>
      </c>
      <c r="M382">
        <v>1</v>
      </c>
      <c r="N382">
        <v>0</v>
      </c>
      <c r="O382">
        <v>0</v>
      </c>
      <c r="P382">
        <v>1</v>
      </c>
      <c r="Q382">
        <v>0</v>
      </c>
      <c r="R382">
        <v>0</v>
      </c>
      <c r="S382">
        <v>0</v>
      </c>
      <c r="T382">
        <v>0</v>
      </c>
      <c r="U382">
        <v>1</v>
      </c>
      <c r="X382" t="str">
        <f t="shared" si="30"/>
        <v>03AE03</v>
      </c>
      <c r="Y382">
        <f t="shared" si="31"/>
        <v>3</v>
      </c>
      <c r="Z382" t="s">
        <v>471</v>
      </c>
      <c r="AA382" t="s">
        <v>475</v>
      </c>
      <c r="AB382">
        <v>0</v>
      </c>
      <c r="AC382">
        <v>0</v>
      </c>
      <c r="AD382">
        <v>0</v>
      </c>
      <c r="AE382">
        <v>0</v>
      </c>
      <c r="AF382">
        <v>1</v>
      </c>
      <c r="AG382">
        <v>0</v>
      </c>
      <c r="AH382">
        <v>1</v>
      </c>
      <c r="AI382">
        <v>2</v>
      </c>
      <c r="AJ382">
        <f t="shared" si="27"/>
        <v>0</v>
      </c>
    </row>
    <row r="383" spans="1:36" x14ac:dyDescent="0.2">
      <c r="A383" t="str">
        <f t="shared" si="28"/>
        <v>19TG01</v>
      </c>
      <c r="B383">
        <f t="shared" si="29"/>
        <v>1</v>
      </c>
      <c r="C383" t="s">
        <v>210</v>
      </c>
      <c r="D383" t="s">
        <v>208</v>
      </c>
      <c r="E383">
        <v>1</v>
      </c>
      <c r="F383">
        <v>0</v>
      </c>
      <c r="G383">
        <v>0</v>
      </c>
      <c r="H383">
        <v>1</v>
      </c>
      <c r="I383">
        <v>0</v>
      </c>
      <c r="J383">
        <v>0</v>
      </c>
      <c r="K383">
        <v>0</v>
      </c>
      <c r="L383">
        <v>0</v>
      </c>
      <c r="M383">
        <v>0</v>
      </c>
      <c r="N383">
        <v>0</v>
      </c>
      <c r="O383">
        <v>0</v>
      </c>
      <c r="P383">
        <v>0</v>
      </c>
      <c r="Q383">
        <v>0</v>
      </c>
      <c r="R383">
        <v>0</v>
      </c>
      <c r="S383">
        <v>0</v>
      </c>
      <c r="T383">
        <v>0</v>
      </c>
      <c r="U383">
        <v>1</v>
      </c>
      <c r="X383" t="str">
        <f t="shared" si="30"/>
        <v>03AE04</v>
      </c>
      <c r="Y383">
        <f t="shared" si="31"/>
        <v>4</v>
      </c>
      <c r="Z383" t="s">
        <v>471</v>
      </c>
      <c r="AA383" t="s">
        <v>484</v>
      </c>
      <c r="AB383">
        <v>0</v>
      </c>
      <c r="AC383">
        <v>0</v>
      </c>
      <c r="AD383">
        <v>0</v>
      </c>
      <c r="AE383">
        <v>0</v>
      </c>
      <c r="AF383">
        <v>2</v>
      </c>
      <c r="AG383">
        <v>0</v>
      </c>
      <c r="AH383">
        <v>1</v>
      </c>
      <c r="AI383">
        <v>3</v>
      </c>
      <c r="AJ383">
        <f t="shared" si="27"/>
        <v>0</v>
      </c>
    </row>
    <row r="384" spans="1:36" x14ac:dyDescent="0.2">
      <c r="A384" t="str">
        <f t="shared" si="28"/>
        <v>19TJ01</v>
      </c>
      <c r="B384">
        <f t="shared" si="29"/>
        <v>1</v>
      </c>
      <c r="C384" t="s">
        <v>258</v>
      </c>
      <c r="D384" t="s">
        <v>253</v>
      </c>
      <c r="E384">
        <v>1</v>
      </c>
      <c r="F384">
        <v>0</v>
      </c>
      <c r="G384">
        <v>0</v>
      </c>
      <c r="H384">
        <v>1</v>
      </c>
      <c r="I384">
        <v>0</v>
      </c>
      <c r="J384">
        <v>0</v>
      </c>
      <c r="K384">
        <v>0</v>
      </c>
      <c r="L384">
        <v>0</v>
      </c>
      <c r="M384">
        <v>0</v>
      </c>
      <c r="N384">
        <v>0</v>
      </c>
      <c r="O384">
        <v>0</v>
      </c>
      <c r="P384">
        <v>0</v>
      </c>
      <c r="Q384">
        <v>0</v>
      </c>
      <c r="R384">
        <v>0</v>
      </c>
      <c r="S384">
        <v>0</v>
      </c>
      <c r="T384">
        <v>0</v>
      </c>
      <c r="U384">
        <v>1</v>
      </c>
      <c r="X384" t="str">
        <f t="shared" si="30"/>
        <v>03HW01</v>
      </c>
      <c r="Y384">
        <f t="shared" si="31"/>
        <v>1</v>
      </c>
      <c r="Z384" t="s">
        <v>351</v>
      </c>
      <c r="AA384" t="s">
        <v>512</v>
      </c>
      <c r="AB384">
        <v>0</v>
      </c>
      <c r="AC384">
        <v>0</v>
      </c>
      <c r="AD384">
        <v>0</v>
      </c>
      <c r="AE384">
        <v>0</v>
      </c>
      <c r="AF384">
        <v>0</v>
      </c>
      <c r="AG384">
        <v>0</v>
      </c>
      <c r="AH384">
        <v>4</v>
      </c>
      <c r="AI384">
        <v>4</v>
      </c>
      <c r="AJ384">
        <f t="shared" si="27"/>
        <v>0</v>
      </c>
    </row>
    <row r="385" spans="1:36" x14ac:dyDescent="0.2">
      <c r="A385" t="str">
        <f t="shared" si="28"/>
        <v>19TJ02</v>
      </c>
      <c r="B385">
        <f t="shared" si="29"/>
        <v>2</v>
      </c>
      <c r="C385" t="s">
        <v>258</v>
      </c>
      <c r="D385" t="s">
        <v>259</v>
      </c>
      <c r="E385">
        <v>0</v>
      </c>
      <c r="F385">
        <v>0</v>
      </c>
      <c r="G385">
        <v>0</v>
      </c>
      <c r="H385">
        <v>0</v>
      </c>
      <c r="I385">
        <v>0</v>
      </c>
      <c r="J385">
        <v>0</v>
      </c>
      <c r="K385">
        <v>0</v>
      </c>
      <c r="L385">
        <v>0</v>
      </c>
      <c r="M385">
        <v>0</v>
      </c>
      <c r="N385">
        <v>0</v>
      </c>
      <c r="O385">
        <v>1</v>
      </c>
      <c r="P385">
        <v>1</v>
      </c>
      <c r="Q385">
        <v>0</v>
      </c>
      <c r="R385">
        <v>0</v>
      </c>
      <c r="S385">
        <v>0</v>
      </c>
      <c r="T385">
        <v>0</v>
      </c>
      <c r="U385">
        <v>1</v>
      </c>
      <c r="X385" t="str">
        <f t="shared" si="30"/>
        <v>03IJ01</v>
      </c>
      <c r="Y385">
        <f t="shared" si="31"/>
        <v>1</v>
      </c>
      <c r="Z385" t="s">
        <v>230</v>
      </c>
      <c r="AA385" t="s">
        <v>462</v>
      </c>
      <c r="AB385">
        <v>1</v>
      </c>
      <c r="AC385">
        <v>0</v>
      </c>
      <c r="AD385">
        <v>0</v>
      </c>
      <c r="AE385">
        <v>1</v>
      </c>
      <c r="AF385">
        <v>0</v>
      </c>
      <c r="AG385">
        <v>0</v>
      </c>
      <c r="AH385">
        <v>0</v>
      </c>
      <c r="AI385">
        <v>0</v>
      </c>
      <c r="AJ385">
        <f t="shared" si="27"/>
        <v>1</v>
      </c>
    </row>
    <row r="386" spans="1:36" x14ac:dyDescent="0.2">
      <c r="A386" t="str">
        <f t="shared" si="28"/>
        <v>19TZ01</v>
      </c>
      <c r="B386">
        <f t="shared" si="29"/>
        <v>1</v>
      </c>
      <c r="C386" t="s">
        <v>145</v>
      </c>
      <c r="D386" t="s">
        <v>141</v>
      </c>
      <c r="E386">
        <v>1</v>
      </c>
      <c r="F386">
        <v>0</v>
      </c>
      <c r="G386">
        <v>0</v>
      </c>
      <c r="H386">
        <v>1</v>
      </c>
      <c r="I386">
        <v>0</v>
      </c>
      <c r="J386">
        <v>0</v>
      </c>
      <c r="K386">
        <v>0</v>
      </c>
      <c r="L386">
        <v>0</v>
      </c>
      <c r="M386">
        <v>0</v>
      </c>
      <c r="N386">
        <v>0</v>
      </c>
      <c r="O386">
        <v>0</v>
      </c>
      <c r="P386">
        <v>0</v>
      </c>
      <c r="Q386">
        <v>0</v>
      </c>
      <c r="R386">
        <v>0</v>
      </c>
      <c r="S386">
        <v>0</v>
      </c>
      <c r="T386">
        <v>0</v>
      </c>
      <c r="U386">
        <v>1</v>
      </c>
      <c r="X386" t="str">
        <f t="shared" si="30"/>
        <v>03IJ02</v>
      </c>
      <c r="Y386">
        <f t="shared" si="31"/>
        <v>2</v>
      </c>
      <c r="Z386" t="s">
        <v>230</v>
      </c>
      <c r="AA386" t="s">
        <v>465</v>
      </c>
      <c r="AB386">
        <v>1</v>
      </c>
      <c r="AC386">
        <v>0</v>
      </c>
      <c r="AD386">
        <v>0</v>
      </c>
      <c r="AE386">
        <v>1</v>
      </c>
      <c r="AF386">
        <v>1</v>
      </c>
      <c r="AG386">
        <v>0</v>
      </c>
      <c r="AH386">
        <v>0</v>
      </c>
      <c r="AI386">
        <v>1</v>
      </c>
      <c r="AJ386">
        <f t="shared" si="27"/>
        <v>0</v>
      </c>
    </row>
    <row r="387" spans="1:36" x14ac:dyDescent="0.2">
      <c r="A387" t="str">
        <f t="shared" si="28"/>
        <v>19UQ01</v>
      </c>
      <c r="B387">
        <f t="shared" si="29"/>
        <v>1</v>
      </c>
      <c r="C387" t="s">
        <v>342</v>
      </c>
      <c r="D387" t="s">
        <v>341</v>
      </c>
      <c r="E387">
        <v>0</v>
      </c>
      <c r="F387">
        <v>1</v>
      </c>
      <c r="G387">
        <v>0</v>
      </c>
      <c r="H387">
        <v>1</v>
      </c>
      <c r="I387">
        <v>0</v>
      </c>
      <c r="J387">
        <v>0</v>
      </c>
      <c r="K387">
        <v>0</v>
      </c>
      <c r="L387">
        <v>0</v>
      </c>
      <c r="M387">
        <v>0</v>
      </c>
      <c r="N387">
        <v>0</v>
      </c>
      <c r="O387">
        <v>0</v>
      </c>
      <c r="P387">
        <v>0</v>
      </c>
      <c r="Q387">
        <v>0</v>
      </c>
      <c r="R387">
        <v>0</v>
      </c>
      <c r="S387">
        <v>0</v>
      </c>
      <c r="T387">
        <v>0</v>
      </c>
      <c r="U387">
        <v>1</v>
      </c>
      <c r="X387" t="str">
        <f t="shared" si="30"/>
        <v>03IJ03</v>
      </c>
      <c r="Y387">
        <f t="shared" si="31"/>
        <v>3</v>
      </c>
      <c r="Z387" t="s">
        <v>230</v>
      </c>
      <c r="AA387" t="s">
        <v>472</v>
      </c>
      <c r="AB387">
        <v>1</v>
      </c>
      <c r="AC387">
        <v>0</v>
      </c>
      <c r="AD387">
        <v>0</v>
      </c>
      <c r="AE387">
        <v>1</v>
      </c>
      <c r="AF387">
        <v>0</v>
      </c>
      <c r="AG387">
        <v>0</v>
      </c>
      <c r="AH387">
        <v>0</v>
      </c>
      <c r="AI387">
        <v>0</v>
      </c>
      <c r="AJ387">
        <f t="shared" si="27"/>
        <v>1</v>
      </c>
    </row>
    <row r="388" spans="1:36" x14ac:dyDescent="0.2">
      <c r="A388" t="str">
        <f t="shared" si="28"/>
        <v>19UQ02</v>
      </c>
      <c r="B388">
        <f t="shared" si="29"/>
        <v>2</v>
      </c>
      <c r="C388" t="s">
        <v>342</v>
      </c>
      <c r="D388" t="s">
        <v>343</v>
      </c>
      <c r="E388">
        <v>0</v>
      </c>
      <c r="F388">
        <v>0</v>
      </c>
      <c r="G388">
        <v>1</v>
      </c>
      <c r="H388">
        <v>1</v>
      </c>
      <c r="I388">
        <v>0</v>
      </c>
      <c r="J388">
        <v>0</v>
      </c>
      <c r="K388">
        <v>0</v>
      </c>
      <c r="L388">
        <v>0</v>
      </c>
      <c r="M388">
        <v>0</v>
      </c>
      <c r="N388">
        <v>0</v>
      </c>
      <c r="O388">
        <v>0</v>
      </c>
      <c r="P388">
        <v>0</v>
      </c>
      <c r="Q388">
        <v>0</v>
      </c>
      <c r="R388">
        <v>0</v>
      </c>
      <c r="S388">
        <v>0</v>
      </c>
      <c r="T388">
        <v>0</v>
      </c>
      <c r="U388">
        <v>1</v>
      </c>
      <c r="X388" t="str">
        <f t="shared" si="30"/>
        <v>03IJ04</v>
      </c>
      <c r="Y388">
        <f t="shared" si="31"/>
        <v>4</v>
      </c>
      <c r="Z388" t="s">
        <v>230</v>
      </c>
      <c r="AA388" t="s">
        <v>473</v>
      </c>
      <c r="AB388">
        <v>1</v>
      </c>
      <c r="AC388">
        <v>0</v>
      </c>
      <c r="AD388">
        <v>0</v>
      </c>
      <c r="AE388">
        <v>1</v>
      </c>
      <c r="AF388">
        <v>0</v>
      </c>
      <c r="AG388">
        <v>0</v>
      </c>
      <c r="AH388">
        <v>0</v>
      </c>
      <c r="AI388">
        <v>0</v>
      </c>
      <c r="AJ388">
        <f t="shared" ref="AJ388:AJ451" si="32">IF(AE388&gt;AI388,1,0)</f>
        <v>1</v>
      </c>
    </row>
    <row r="389" spans="1:36" x14ac:dyDescent="0.2">
      <c r="A389" t="str">
        <f t="shared" ref="A389:A452" si="33">C389&amp;IF(B389&lt;10,"0","")&amp;B389</f>
        <v>19UQ03</v>
      </c>
      <c r="B389">
        <f t="shared" ref="B389:B452" si="34">IF(C389=C388,B388+1,1)</f>
        <v>3</v>
      </c>
      <c r="C389" t="s">
        <v>342</v>
      </c>
      <c r="D389" t="s">
        <v>345</v>
      </c>
      <c r="E389">
        <v>0</v>
      </c>
      <c r="F389">
        <v>1</v>
      </c>
      <c r="G389">
        <v>0</v>
      </c>
      <c r="H389">
        <v>1</v>
      </c>
      <c r="I389">
        <v>0</v>
      </c>
      <c r="J389">
        <v>0</v>
      </c>
      <c r="K389">
        <v>0</v>
      </c>
      <c r="L389">
        <v>0</v>
      </c>
      <c r="M389">
        <v>0</v>
      </c>
      <c r="N389">
        <v>0</v>
      </c>
      <c r="O389">
        <v>0</v>
      </c>
      <c r="P389">
        <v>0</v>
      </c>
      <c r="Q389">
        <v>1</v>
      </c>
      <c r="R389">
        <v>0</v>
      </c>
      <c r="S389">
        <v>0</v>
      </c>
      <c r="T389">
        <v>1</v>
      </c>
      <c r="U389">
        <v>0</v>
      </c>
      <c r="X389" t="str">
        <f t="shared" si="30"/>
        <v>03IJ05</v>
      </c>
      <c r="Y389">
        <f t="shared" si="31"/>
        <v>5</v>
      </c>
      <c r="Z389" t="s">
        <v>230</v>
      </c>
      <c r="AA389" t="s">
        <v>475</v>
      </c>
      <c r="AB389">
        <v>6</v>
      </c>
      <c r="AC389">
        <v>0</v>
      </c>
      <c r="AD389">
        <v>0</v>
      </c>
      <c r="AE389">
        <v>6</v>
      </c>
      <c r="AF389">
        <v>10</v>
      </c>
      <c r="AG389">
        <v>0</v>
      </c>
      <c r="AH389">
        <v>0</v>
      </c>
      <c r="AI389">
        <v>10</v>
      </c>
      <c r="AJ389">
        <f t="shared" si="32"/>
        <v>0</v>
      </c>
    </row>
    <row r="390" spans="1:36" x14ac:dyDescent="0.2">
      <c r="A390" t="str">
        <f t="shared" si="33"/>
        <v>19VD01</v>
      </c>
      <c r="B390">
        <f t="shared" si="34"/>
        <v>1</v>
      </c>
      <c r="C390" t="s">
        <v>184</v>
      </c>
      <c r="D390" t="s">
        <v>176</v>
      </c>
      <c r="E390">
        <v>0</v>
      </c>
      <c r="F390">
        <v>0</v>
      </c>
      <c r="G390">
        <v>0</v>
      </c>
      <c r="H390">
        <v>0</v>
      </c>
      <c r="I390">
        <v>0</v>
      </c>
      <c r="J390">
        <v>0</v>
      </c>
      <c r="K390">
        <v>0</v>
      </c>
      <c r="L390">
        <v>0</v>
      </c>
      <c r="M390">
        <v>0</v>
      </c>
      <c r="N390">
        <v>0</v>
      </c>
      <c r="O390">
        <v>0</v>
      </c>
      <c r="P390">
        <v>0</v>
      </c>
      <c r="Q390">
        <v>0</v>
      </c>
      <c r="R390">
        <v>1</v>
      </c>
      <c r="S390">
        <v>0</v>
      </c>
      <c r="T390">
        <v>1</v>
      </c>
      <c r="U390">
        <v>0</v>
      </c>
      <c r="X390" t="str">
        <f t="shared" si="30"/>
        <v>03IJ06</v>
      </c>
      <c r="Y390">
        <f t="shared" si="31"/>
        <v>6</v>
      </c>
      <c r="Z390" t="s">
        <v>230</v>
      </c>
      <c r="AA390" t="s">
        <v>482</v>
      </c>
      <c r="AB390">
        <v>0</v>
      </c>
      <c r="AC390">
        <v>0</v>
      </c>
      <c r="AD390">
        <v>0</v>
      </c>
      <c r="AE390">
        <v>0</v>
      </c>
      <c r="AF390">
        <v>1</v>
      </c>
      <c r="AG390">
        <v>0</v>
      </c>
      <c r="AH390">
        <v>0</v>
      </c>
      <c r="AI390">
        <v>1</v>
      </c>
      <c r="AJ390">
        <f t="shared" si="32"/>
        <v>0</v>
      </c>
    </row>
    <row r="391" spans="1:36" x14ac:dyDescent="0.2">
      <c r="A391" t="str">
        <f t="shared" si="33"/>
        <v>19VD02</v>
      </c>
      <c r="B391">
        <f t="shared" si="34"/>
        <v>2</v>
      </c>
      <c r="C391" t="s">
        <v>184</v>
      </c>
      <c r="D391" t="s">
        <v>192</v>
      </c>
      <c r="E391">
        <v>0</v>
      </c>
      <c r="F391">
        <v>0</v>
      </c>
      <c r="G391">
        <v>1</v>
      </c>
      <c r="H391">
        <v>1</v>
      </c>
      <c r="I391">
        <v>0</v>
      </c>
      <c r="J391">
        <v>0</v>
      </c>
      <c r="K391">
        <v>0</v>
      </c>
      <c r="L391">
        <v>0</v>
      </c>
      <c r="M391">
        <v>0</v>
      </c>
      <c r="N391">
        <v>0</v>
      </c>
      <c r="O391">
        <v>0</v>
      </c>
      <c r="P391">
        <v>0</v>
      </c>
      <c r="Q391">
        <v>0</v>
      </c>
      <c r="R391">
        <v>0</v>
      </c>
      <c r="S391">
        <v>0</v>
      </c>
      <c r="T391">
        <v>0</v>
      </c>
      <c r="U391">
        <v>1</v>
      </c>
      <c r="X391" t="str">
        <f t="shared" si="30"/>
        <v>03IJ07</v>
      </c>
      <c r="Y391">
        <f t="shared" si="31"/>
        <v>7</v>
      </c>
      <c r="Z391" t="s">
        <v>230</v>
      </c>
      <c r="AA391" t="s">
        <v>483</v>
      </c>
      <c r="AB391">
        <v>0</v>
      </c>
      <c r="AC391">
        <v>0</v>
      </c>
      <c r="AD391">
        <v>0</v>
      </c>
      <c r="AE391">
        <v>0</v>
      </c>
      <c r="AF391">
        <v>1</v>
      </c>
      <c r="AG391">
        <v>0</v>
      </c>
      <c r="AH391">
        <v>0</v>
      </c>
      <c r="AI391">
        <v>1</v>
      </c>
      <c r="AJ391">
        <f t="shared" si="32"/>
        <v>0</v>
      </c>
    </row>
    <row r="392" spans="1:36" x14ac:dyDescent="0.2">
      <c r="A392" t="str">
        <f t="shared" si="33"/>
        <v>19VO01</v>
      </c>
      <c r="B392">
        <f t="shared" si="34"/>
        <v>1</v>
      </c>
      <c r="C392" t="s">
        <v>146</v>
      </c>
      <c r="D392" t="s">
        <v>141</v>
      </c>
      <c r="E392">
        <v>0</v>
      </c>
      <c r="F392">
        <v>4</v>
      </c>
      <c r="G392">
        <v>0</v>
      </c>
      <c r="H392">
        <v>4</v>
      </c>
      <c r="I392">
        <v>0</v>
      </c>
      <c r="J392">
        <v>0</v>
      </c>
      <c r="K392">
        <v>0</v>
      </c>
      <c r="L392">
        <v>0</v>
      </c>
      <c r="M392">
        <v>0</v>
      </c>
      <c r="N392">
        <v>0</v>
      </c>
      <c r="O392">
        <v>0</v>
      </c>
      <c r="P392">
        <v>0</v>
      </c>
      <c r="Q392">
        <v>0</v>
      </c>
      <c r="R392">
        <v>0</v>
      </c>
      <c r="S392">
        <v>0</v>
      </c>
      <c r="T392">
        <v>0</v>
      </c>
      <c r="U392">
        <v>1</v>
      </c>
      <c r="X392" t="str">
        <f t="shared" si="30"/>
        <v>03IJ08</v>
      </c>
      <c r="Y392">
        <f t="shared" si="31"/>
        <v>8</v>
      </c>
      <c r="Z392" t="s">
        <v>230</v>
      </c>
      <c r="AA392" t="s">
        <v>484</v>
      </c>
      <c r="AB392">
        <v>1</v>
      </c>
      <c r="AC392">
        <v>0</v>
      </c>
      <c r="AD392">
        <v>0</v>
      </c>
      <c r="AE392">
        <v>1</v>
      </c>
      <c r="AF392">
        <v>3</v>
      </c>
      <c r="AG392">
        <v>0</v>
      </c>
      <c r="AH392">
        <v>0</v>
      </c>
      <c r="AI392">
        <v>3</v>
      </c>
      <c r="AJ392">
        <f t="shared" si="32"/>
        <v>0</v>
      </c>
    </row>
    <row r="393" spans="1:36" x14ac:dyDescent="0.2">
      <c r="A393" t="str">
        <f t="shared" si="33"/>
        <v>19VO02</v>
      </c>
      <c r="B393">
        <f t="shared" si="34"/>
        <v>2</v>
      </c>
      <c r="C393" t="s">
        <v>146</v>
      </c>
      <c r="D393" t="s">
        <v>166</v>
      </c>
      <c r="E393">
        <v>0</v>
      </c>
      <c r="F393">
        <v>0</v>
      </c>
      <c r="G393">
        <v>1</v>
      </c>
      <c r="H393">
        <v>1</v>
      </c>
      <c r="I393">
        <v>0</v>
      </c>
      <c r="J393">
        <v>0</v>
      </c>
      <c r="K393">
        <v>0</v>
      </c>
      <c r="L393">
        <v>0</v>
      </c>
      <c r="M393">
        <v>0</v>
      </c>
      <c r="N393">
        <v>0</v>
      </c>
      <c r="O393">
        <v>0</v>
      </c>
      <c r="P393">
        <v>0</v>
      </c>
      <c r="Q393">
        <v>0</v>
      </c>
      <c r="R393">
        <v>0</v>
      </c>
      <c r="S393">
        <v>0</v>
      </c>
      <c r="T393">
        <v>0</v>
      </c>
      <c r="U393">
        <v>1</v>
      </c>
      <c r="X393" t="str">
        <f t="shared" si="30"/>
        <v>03IJ09</v>
      </c>
      <c r="Y393">
        <f t="shared" si="31"/>
        <v>9</v>
      </c>
      <c r="Z393" t="s">
        <v>230</v>
      </c>
      <c r="AA393" t="s">
        <v>489</v>
      </c>
      <c r="AB393">
        <v>0</v>
      </c>
      <c r="AC393">
        <v>0</v>
      </c>
      <c r="AD393">
        <v>0</v>
      </c>
      <c r="AE393">
        <v>0</v>
      </c>
      <c r="AF393">
        <v>1</v>
      </c>
      <c r="AG393">
        <v>0</v>
      </c>
      <c r="AH393">
        <v>0</v>
      </c>
      <c r="AI393">
        <v>1</v>
      </c>
      <c r="AJ393">
        <f t="shared" si="32"/>
        <v>0</v>
      </c>
    </row>
    <row r="394" spans="1:36" x14ac:dyDescent="0.2">
      <c r="A394" t="str">
        <f t="shared" si="33"/>
        <v>19WD01</v>
      </c>
      <c r="B394">
        <f t="shared" si="34"/>
        <v>1</v>
      </c>
      <c r="C394" t="s">
        <v>147</v>
      </c>
      <c r="D394" t="s">
        <v>141</v>
      </c>
      <c r="E394">
        <v>1</v>
      </c>
      <c r="F394">
        <v>0</v>
      </c>
      <c r="G394">
        <v>0</v>
      </c>
      <c r="H394">
        <v>1</v>
      </c>
      <c r="I394">
        <v>0</v>
      </c>
      <c r="J394">
        <v>0</v>
      </c>
      <c r="K394">
        <v>0</v>
      </c>
      <c r="L394">
        <v>0</v>
      </c>
      <c r="M394">
        <v>1</v>
      </c>
      <c r="N394">
        <v>0</v>
      </c>
      <c r="O394">
        <v>0</v>
      </c>
      <c r="P394">
        <v>1</v>
      </c>
      <c r="Q394">
        <v>0</v>
      </c>
      <c r="R394">
        <v>0</v>
      </c>
      <c r="S394">
        <v>0</v>
      </c>
      <c r="T394">
        <v>0</v>
      </c>
      <c r="U394">
        <v>1</v>
      </c>
      <c r="X394" t="str">
        <f t="shared" si="30"/>
        <v>03IJ10</v>
      </c>
      <c r="Y394">
        <f t="shared" si="31"/>
        <v>10</v>
      </c>
      <c r="Z394" t="s">
        <v>230</v>
      </c>
      <c r="AA394" t="s">
        <v>490</v>
      </c>
      <c r="AB394">
        <v>1</v>
      </c>
      <c r="AC394">
        <v>0</v>
      </c>
      <c r="AD394">
        <v>0</v>
      </c>
      <c r="AE394">
        <v>1</v>
      </c>
      <c r="AF394">
        <v>0</v>
      </c>
      <c r="AG394">
        <v>0</v>
      </c>
      <c r="AH394">
        <v>0</v>
      </c>
      <c r="AI394">
        <v>0</v>
      </c>
      <c r="AJ394">
        <f t="shared" si="32"/>
        <v>1</v>
      </c>
    </row>
    <row r="395" spans="1:36" x14ac:dyDescent="0.2">
      <c r="A395" t="str">
        <f t="shared" si="33"/>
        <v>19XZ01</v>
      </c>
      <c r="B395">
        <f t="shared" si="34"/>
        <v>1</v>
      </c>
      <c r="C395" t="s">
        <v>347</v>
      </c>
      <c r="D395" t="s">
        <v>345</v>
      </c>
      <c r="E395">
        <v>1</v>
      </c>
      <c r="F395">
        <v>0</v>
      </c>
      <c r="G395">
        <v>0</v>
      </c>
      <c r="H395">
        <v>1</v>
      </c>
      <c r="I395">
        <v>0</v>
      </c>
      <c r="J395">
        <v>0</v>
      </c>
      <c r="K395">
        <v>0</v>
      </c>
      <c r="L395">
        <v>0</v>
      </c>
      <c r="M395">
        <v>0</v>
      </c>
      <c r="N395">
        <v>0</v>
      </c>
      <c r="O395">
        <v>0</v>
      </c>
      <c r="P395">
        <v>0</v>
      </c>
      <c r="Q395">
        <v>0</v>
      </c>
      <c r="R395">
        <v>0</v>
      </c>
      <c r="S395">
        <v>0</v>
      </c>
      <c r="T395">
        <v>0</v>
      </c>
      <c r="U395">
        <v>1</v>
      </c>
      <c r="X395" t="str">
        <f t="shared" si="30"/>
        <v>03IJ11</v>
      </c>
      <c r="Y395">
        <f t="shared" si="31"/>
        <v>11</v>
      </c>
      <c r="Z395" t="s">
        <v>230</v>
      </c>
      <c r="AA395" t="s">
        <v>513</v>
      </c>
      <c r="AB395">
        <v>1</v>
      </c>
      <c r="AC395">
        <v>0</v>
      </c>
      <c r="AD395">
        <v>0</v>
      </c>
      <c r="AE395">
        <v>1</v>
      </c>
      <c r="AF395">
        <v>0</v>
      </c>
      <c r="AG395">
        <v>0</v>
      </c>
      <c r="AH395">
        <v>0</v>
      </c>
      <c r="AI395">
        <v>0</v>
      </c>
      <c r="AJ395">
        <f t="shared" si="32"/>
        <v>1</v>
      </c>
    </row>
    <row r="396" spans="1:36" x14ac:dyDescent="0.2">
      <c r="A396" t="str">
        <f t="shared" si="33"/>
        <v>20BG01</v>
      </c>
      <c r="B396">
        <f t="shared" si="34"/>
        <v>1</v>
      </c>
      <c r="C396" t="s">
        <v>148</v>
      </c>
      <c r="D396" t="s">
        <v>165</v>
      </c>
      <c r="E396">
        <v>0</v>
      </c>
      <c r="F396">
        <v>0</v>
      </c>
      <c r="G396">
        <v>0</v>
      </c>
      <c r="H396">
        <v>0</v>
      </c>
      <c r="I396">
        <v>1</v>
      </c>
      <c r="J396">
        <v>0</v>
      </c>
      <c r="K396">
        <v>0</v>
      </c>
      <c r="L396">
        <v>1</v>
      </c>
      <c r="M396">
        <v>0</v>
      </c>
      <c r="N396">
        <v>0</v>
      </c>
      <c r="O396">
        <v>0</v>
      </c>
      <c r="P396">
        <v>0</v>
      </c>
      <c r="Q396">
        <v>0</v>
      </c>
      <c r="R396">
        <v>0</v>
      </c>
      <c r="S396">
        <v>0</v>
      </c>
      <c r="T396">
        <v>0</v>
      </c>
      <c r="U396">
        <v>0</v>
      </c>
      <c r="X396" t="str">
        <f t="shared" si="30"/>
        <v>03RH01</v>
      </c>
      <c r="Y396">
        <f t="shared" si="31"/>
        <v>1</v>
      </c>
      <c r="Z396" t="s">
        <v>204</v>
      </c>
      <c r="AA396" t="s">
        <v>475</v>
      </c>
      <c r="AB396">
        <v>0</v>
      </c>
      <c r="AC396">
        <v>0</v>
      </c>
      <c r="AD396">
        <v>0</v>
      </c>
      <c r="AE396">
        <v>0</v>
      </c>
      <c r="AF396">
        <v>1</v>
      </c>
      <c r="AG396">
        <v>0</v>
      </c>
      <c r="AH396">
        <v>0</v>
      </c>
      <c r="AI396">
        <v>1</v>
      </c>
      <c r="AJ396">
        <f t="shared" si="32"/>
        <v>0</v>
      </c>
    </row>
    <row r="397" spans="1:36" x14ac:dyDescent="0.2">
      <c r="A397" t="str">
        <f t="shared" si="33"/>
        <v>20IF01</v>
      </c>
      <c r="B397">
        <f t="shared" si="34"/>
        <v>1</v>
      </c>
      <c r="C397" t="s">
        <v>424</v>
      </c>
      <c r="D397" t="s">
        <v>422</v>
      </c>
      <c r="E397">
        <v>0</v>
      </c>
      <c r="F397">
        <v>0</v>
      </c>
      <c r="G397">
        <v>0</v>
      </c>
      <c r="H397">
        <v>0</v>
      </c>
      <c r="I397">
        <v>1</v>
      </c>
      <c r="J397">
        <v>0</v>
      </c>
      <c r="K397">
        <v>0</v>
      </c>
      <c r="L397">
        <v>1</v>
      </c>
      <c r="M397">
        <v>0</v>
      </c>
      <c r="N397">
        <v>0</v>
      </c>
      <c r="O397">
        <v>0</v>
      </c>
      <c r="P397">
        <v>0</v>
      </c>
      <c r="Q397">
        <v>0</v>
      </c>
      <c r="R397">
        <v>0</v>
      </c>
      <c r="S397">
        <v>0</v>
      </c>
      <c r="T397">
        <v>0</v>
      </c>
      <c r="U397">
        <v>0</v>
      </c>
      <c r="X397" t="str">
        <f t="shared" si="30"/>
        <v>03RH02</v>
      </c>
      <c r="Y397">
        <f t="shared" si="31"/>
        <v>2</v>
      </c>
      <c r="Z397" t="s">
        <v>204</v>
      </c>
      <c r="AA397" t="s">
        <v>480</v>
      </c>
      <c r="AB397">
        <v>0</v>
      </c>
      <c r="AC397">
        <v>0</v>
      </c>
      <c r="AD397">
        <v>0</v>
      </c>
      <c r="AE397">
        <v>0</v>
      </c>
      <c r="AF397">
        <v>2</v>
      </c>
      <c r="AG397">
        <v>0</v>
      </c>
      <c r="AH397">
        <v>0</v>
      </c>
      <c r="AI397">
        <v>2</v>
      </c>
      <c r="AJ397">
        <f t="shared" si="32"/>
        <v>0</v>
      </c>
    </row>
    <row r="398" spans="1:36" x14ac:dyDescent="0.2">
      <c r="A398" t="str">
        <f t="shared" si="33"/>
        <v>20IX01</v>
      </c>
      <c r="B398">
        <f t="shared" si="34"/>
        <v>1</v>
      </c>
      <c r="C398" t="s">
        <v>352</v>
      </c>
      <c r="D398" t="s">
        <v>348</v>
      </c>
      <c r="E398">
        <v>0</v>
      </c>
      <c r="F398">
        <v>0</v>
      </c>
      <c r="G398">
        <v>0</v>
      </c>
      <c r="H398">
        <v>0</v>
      </c>
      <c r="I398">
        <v>0</v>
      </c>
      <c r="J398">
        <v>0</v>
      </c>
      <c r="K398">
        <v>0</v>
      </c>
      <c r="L398">
        <v>0</v>
      </c>
      <c r="M398">
        <v>4</v>
      </c>
      <c r="N398">
        <v>0</v>
      </c>
      <c r="O398">
        <v>0</v>
      </c>
      <c r="P398">
        <v>4</v>
      </c>
      <c r="Q398">
        <v>0</v>
      </c>
      <c r="R398">
        <v>0</v>
      </c>
      <c r="S398">
        <v>0</v>
      </c>
      <c r="T398">
        <v>0</v>
      </c>
      <c r="U398">
        <v>1</v>
      </c>
      <c r="X398" t="str">
        <f t="shared" si="30"/>
        <v>03RM01</v>
      </c>
      <c r="Y398">
        <f t="shared" si="31"/>
        <v>1</v>
      </c>
      <c r="Z398" t="s">
        <v>476</v>
      </c>
      <c r="AA398" t="s">
        <v>475</v>
      </c>
      <c r="AB398">
        <v>1</v>
      </c>
      <c r="AC398">
        <v>0</v>
      </c>
      <c r="AD398">
        <v>0</v>
      </c>
      <c r="AE398">
        <v>1</v>
      </c>
      <c r="AF398">
        <v>0</v>
      </c>
      <c r="AG398">
        <v>0</v>
      </c>
      <c r="AH398">
        <v>0</v>
      </c>
      <c r="AI398">
        <v>0</v>
      </c>
      <c r="AJ398">
        <f t="shared" si="32"/>
        <v>1</v>
      </c>
    </row>
    <row r="399" spans="1:36" x14ac:dyDescent="0.2">
      <c r="A399" t="str">
        <f t="shared" si="33"/>
        <v>20JE01</v>
      </c>
      <c r="B399">
        <f t="shared" si="34"/>
        <v>1</v>
      </c>
      <c r="C399" t="s">
        <v>353</v>
      </c>
      <c r="D399" t="s">
        <v>348</v>
      </c>
      <c r="E399">
        <v>2</v>
      </c>
      <c r="F399">
        <v>0</v>
      </c>
      <c r="G399">
        <v>0</v>
      </c>
      <c r="H399">
        <v>2</v>
      </c>
      <c r="I399">
        <v>0</v>
      </c>
      <c r="J399">
        <v>0</v>
      </c>
      <c r="K399">
        <v>0</v>
      </c>
      <c r="L399">
        <v>0</v>
      </c>
      <c r="M399">
        <v>4</v>
      </c>
      <c r="N399">
        <v>0</v>
      </c>
      <c r="O399">
        <v>0</v>
      </c>
      <c r="P399">
        <v>4</v>
      </c>
      <c r="Q399">
        <v>0</v>
      </c>
      <c r="R399">
        <v>0</v>
      </c>
      <c r="S399">
        <v>0</v>
      </c>
      <c r="T399">
        <v>0</v>
      </c>
      <c r="U399">
        <v>1</v>
      </c>
      <c r="X399" t="str">
        <f t="shared" si="30"/>
        <v>03TV01</v>
      </c>
      <c r="Y399">
        <f t="shared" si="31"/>
        <v>1</v>
      </c>
      <c r="Z399" t="s">
        <v>438</v>
      </c>
      <c r="AA399" t="s">
        <v>465</v>
      </c>
      <c r="AB399">
        <v>1</v>
      </c>
      <c r="AC399">
        <v>0</v>
      </c>
      <c r="AD399">
        <v>0</v>
      </c>
      <c r="AE399">
        <v>1</v>
      </c>
      <c r="AF399">
        <v>0</v>
      </c>
      <c r="AG399">
        <v>0</v>
      </c>
      <c r="AH399">
        <v>0</v>
      </c>
      <c r="AI399">
        <v>0</v>
      </c>
      <c r="AJ399">
        <f t="shared" si="32"/>
        <v>1</v>
      </c>
    </row>
    <row r="400" spans="1:36" x14ac:dyDescent="0.2">
      <c r="A400" t="str">
        <f t="shared" si="33"/>
        <v>20JG01</v>
      </c>
      <c r="B400">
        <f t="shared" si="34"/>
        <v>1</v>
      </c>
      <c r="C400" t="s">
        <v>354</v>
      </c>
      <c r="D400" t="s">
        <v>348</v>
      </c>
      <c r="E400">
        <v>1</v>
      </c>
      <c r="F400">
        <v>0</v>
      </c>
      <c r="G400">
        <v>0</v>
      </c>
      <c r="H400">
        <v>1</v>
      </c>
      <c r="I400">
        <v>0</v>
      </c>
      <c r="J400">
        <v>0</v>
      </c>
      <c r="K400">
        <v>0</v>
      </c>
      <c r="L400">
        <v>0</v>
      </c>
      <c r="M400">
        <v>0</v>
      </c>
      <c r="N400">
        <v>0</v>
      </c>
      <c r="O400">
        <v>0</v>
      </c>
      <c r="P400">
        <v>0</v>
      </c>
      <c r="Q400">
        <v>0</v>
      </c>
      <c r="R400">
        <v>0</v>
      </c>
      <c r="S400">
        <v>0</v>
      </c>
      <c r="T400">
        <v>0</v>
      </c>
      <c r="U400">
        <v>1</v>
      </c>
      <c r="X400" t="str">
        <f t="shared" si="30"/>
        <v>03TV02</v>
      </c>
      <c r="Y400">
        <f t="shared" si="31"/>
        <v>2</v>
      </c>
      <c r="Z400" t="s">
        <v>438</v>
      </c>
      <c r="AA400" t="s">
        <v>475</v>
      </c>
      <c r="AB400">
        <v>2</v>
      </c>
      <c r="AC400">
        <v>0</v>
      </c>
      <c r="AD400">
        <v>0</v>
      </c>
      <c r="AE400">
        <v>2</v>
      </c>
      <c r="AF400">
        <v>0</v>
      </c>
      <c r="AG400">
        <v>0</v>
      </c>
      <c r="AH400">
        <v>0</v>
      </c>
      <c r="AI400">
        <v>0</v>
      </c>
      <c r="AJ400">
        <f t="shared" si="32"/>
        <v>1</v>
      </c>
    </row>
    <row r="401" spans="1:36" x14ac:dyDescent="0.2">
      <c r="A401" t="str">
        <f t="shared" si="33"/>
        <v>20JM01</v>
      </c>
      <c r="B401">
        <f t="shared" si="34"/>
        <v>1</v>
      </c>
      <c r="C401" t="s">
        <v>355</v>
      </c>
      <c r="D401" t="s">
        <v>348</v>
      </c>
      <c r="E401">
        <v>0</v>
      </c>
      <c r="F401">
        <v>0</v>
      </c>
      <c r="G401">
        <v>0</v>
      </c>
      <c r="H401">
        <v>0</v>
      </c>
      <c r="I401">
        <v>0</v>
      </c>
      <c r="J401">
        <v>2</v>
      </c>
      <c r="K401">
        <v>0</v>
      </c>
      <c r="L401">
        <v>2</v>
      </c>
      <c r="M401">
        <v>0</v>
      </c>
      <c r="N401">
        <v>0</v>
      </c>
      <c r="O401">
        <v>0</v>
      </c>
      <c r="P401">
        <v>0</v>
      </c>
      <c r="Q401">
        <v>0</v>
      </c>
      <c r="R401">
        <v>0</v>
      </c>
      <c r="S401">
        <v>0</v>
      </c>
      <c r="T401">
        <v>0</v>
      </c>
      <c r="U401">
        <v>0</v>
      </c>
      <c r="X401" t="str">
        <f t="shared" si="30"/>
        <v>03TV03</v>
      </c>
      <c r="Y401">
        <f t="shared" si="31"/>
        <v>3</v>
      </c>
      <c r="Z401" t="s">
        <v>438</v>
      </c>
      <c r="AA401" t="s">
        <v>529</v>
      </c>
      <c r="AB401">
        <v>1</v>
      </c>
      <c r="AC401">
        <v>0</v>
      </c>
      <c r="AD401">
        <v>0</v>
      </c>
      <c r="AE401">
        <v>1</v>
      </c>
      <c r="AF401">
        <v>0</v>
      </c>
      <c r="AG401">
        <v>0</v>
      </c>
      <c r="AH401">
        <v>0</v>
      </c>
      <c r="AI401">
        <v>0</v>
      </c>
      <c r="AJ401">
        <f t="shared" si="32"/>
        <v>1</v>
      </c>
    </row>
    <row r="402" spans="1:36" x14ac:dyDescent="0.2">
      <c r="A402" t="str">
        <f t="shared" si="33"/>
        <v>20JM02</v>
      </c>
      <c r="B402">
        <f t="shared" si="34"/>
        <v>2</v>
      </c>
      <c r="C402" t="s">
        <v>355</v>
      </c>
      <c r="D402" t="s">
        <v>359</v>
      </c>
      <c r="E402">
        <v>0</v>
      </c>
      <c r="F402">
        <v>1</v>
      </c>
      <c r="G402">
        <v>0</v>
      </c>
      <c r="H402">
        <v>1</v>
      </c>
      <c r="I402">
        <v>0</v>
      </c>
      <c r="J402">
        <v>0</v>
      </c>
      <c r="K402">
        <v>0</v>
      </c>
      <c r="L402">
        <v>0</v>
      </c>
      <c r="M402">
        <v>0</v>
      </c>
      <c r="N402">
        <v>0</v>
      </c>
      <c r="O402">
        <v>0</v>
      </c>
      <c r="P402">
        <v>0</v>
      </c>
      <c r="Q402">
        <v>0</v>
      </c>
      <c r="R402">
        <v>0</v>
      </c>
      <c r="S402">
        <v>0</v>
      </c>
      <c r="T402">
        <v>0</v>
      </c>
      <c r="U402">
        <v>1</v>
      </c>
      <c r="X402" t="str">
        <f t="shared" si="30"/>
        <v>03TV04</v>
      </c>
      <c r="Y402">
        <f t="shared" si="31"/>
        <v>4</v>
      </c>
      <c r="Z402" t="s">
        <v>438</v>
      </c>
      <c r="AA402" t="s">
        <v>530</v>
      </c>
      <c r="AB402">
        <v>3</v>
      </c>
      <c r="AC402">
        <v>0</v>
      </c>
      <c r="AD402">
        <v>0</v>
      </c>
      <c r="AE402">
        <v>3</v>
      </c>
      <c r="AF402">
        <v>0</v>
      </c>
      <c r="AG402">
        <v>0</v>
      </c>
      <c r="AH402">
        <v>0</v>
      </c>
      <c r="AI402">
        <v>0</v>
      </c>
      <c r="AJ402">
        <f t="shared" si="32"/>
        <v>1</v>
      </c>
    </row>
    <row r="403" spans="1:36" x14ac:dyDescent="0.2">
      <c r="A403" t="str">
        <f t="shared" si="33"/>
        <v>20KH01</v>
      </c>
      <c r="B403">
        <f t="shared" si="34"/>
        <v>1</v>
      </c>
      <c r="C403" t="s">
        <v>362</v>
      </c>
      <c r="D403" t="s">
        <v>360</v>
      </c>
      <c r="E403">
        <v>0</v>
      </c>
      <c r="F403">
        <v>0</v>
      </c>
      <c r="G403">
        <v>1</v>
      </c>
      <c r="H403">
        <v>1</v>
      </c>
      <c r="I403">
        <v>0</v>
      </c>
      <c r="J403">
        <v>0</v>
      </c>
      <c r="K403">
        <v>0</v>
      </c>
      <c r="L403">
        <v>0</v>
      </c>
      <c r="M403">
        <v>0</v>
      </c>
      <c r="N403">
        <v>0</v>
      </c>
      <c r="O403">
        <v>0</v>
      </c>
      <c r="P403">
        <v>0</v>
      </c>
      <c r="Q403">
        <v>0</v>
      </c>
      <c r="R403">
        <v>0</v>
      </c>
      <c r="S403">
        <v>0</v>
      </c>
      <c r="T403">
        <v>0</v>
      </c>
      <c r="U403">
        <v>1</v>
      </c>
      <c r="X403" t="str">
        <f t="shared" si="30"/>
        <v>03TV05</v>
      </c>
      <c r="Y403">
        <f t="shared" si="31"/>
        <v>5</v>
      </c>
      <c r="Z403" t="s">
        <v>438</v>
      </c>
      <c r="AA403" t="s">
        <v>532</v>
      </c>
      <c r="AB403">
        <v>6</v>
      </c>
      <c r="AC403">
        <v>0</v>
      </c>
      <c r="AD403">
        <v>0</v>
      </c>
      <c r="AE403">
        <v>6</v>
      </c>
      <c r="AF403">
        <v>2</v>
      </c>
      <c r="AG403">
        <v>0</v>
      </c>
      <c r="AH403">
        <v>0</v>
      </c>
      <c r="AI403">
        <v>2</v>
      </c>
      <c r="AJ403">
        <f t="shared" si="32"/>
        <v>1</v>
      </c>
    </row>
    <row r="404" spans="1:36" x14ac:dyDescent="0.2">
      <c r="A404" t="str">
        <f t="shared" si="33"/>
        <v>20KP01</v>
      </c>
      <c r="B404">
        <f t="shared" si="34"/>
        <v>1</v>
      </c>
      <c r="C404" t="s">
        <v>315</v>
      </c>
      <c r="D404" t="s">
        <v>309</v>
      </c>
      <c r="E404">
        <v>0</v>
      </c>
      <c r="F404">
        <v>0</v>
      </c>
      <c r="G404">
        <v>0</v>
      </c>
      <c r="H404">
        <v>0</v>
      </c>
      <c r="I404">
        <v>1</v>
      </c>
      <c r="J404">
        <v>0</v>
      </c>
      <c r="K404">
        <v>0</v>
      </c>
      <c r="L404">
        <v>1</v>
      </c>
      <c r="M404">
        <v>5</v>
      </c>
      <c r="N404">
        <v>0</v>
      </c>
      <c r="O404">
        <v>0</v>
      </c>
      <c r="P404">
        <v>5</v>
      </c>
      <c r="Q404">
        <v>1</v>
      </c>
      <c r="R404">
        <v>0</v>
      </c>
      <c r="S404">
        <v>0</v>
      </c>
      <c r="T404">
        <v>1</v>
      </c>
      <c r="U404">
        <v>1</v>
      </c>
      <c r="X404" t="str">
        <f t="shared" si="30"/>
        <v>03TV06</v>
      </c>
      <c r="Y404">
        <f t="shared" si="31"/>
        <v>6</v>
      </c>
      <c r="Z404" t="s">
        <v>438</v>
      </c>
      <c r="AA404" t="s">
        <v>533</v>
      </c>
      <c r="AB404">
        <v>13</v>
      </c>
      <c r="AC404">
        <v>0</v>
      </c>
      <c r="AD404">
        <v>0</v>
      </c>
      <c r="AE404">
        <v>13</v>
      </c>
      <c r="AF404">
        <v>7</v>
      </c>
      <c r="AG404">
        <v>0</v>
      </c>
      <c r="AH404">
        <v>0</v>
      </c>
      <c r="AI404">
        <v>7</v>
      </c>
      <c r="AJ404">
        <f t="shared" si="32"/>
        <v>1</v>
      </c>
    </row>
    <row r="405" spans="1:36" x14ac:dyDescent="0.2">
      <c r="A405" t="str">
        <f t="shared" si="33"/>
        <v>20KP02</v>
      </c>
      <c r="B405">
        <f t="shared" si="34"/>
        <v>2</v>
      </c>
      <c r="C405" t="s">
        <v>315</v>
      </c>
      <c r="D405" t="s">
        <v>318</v>
      </c>
      <c r="E405">
        <v>0</v>
      </c>
      <c r="F405">
        <v>0</v>
      </c>
      <c r="G405">
        <v>0</v>
      </c>
      <c r="H405">
        <v>0</v>
      </c>
      <c r="I405">
        <v>1</v>
      </c>
      <c r="J405">
        <v>0</v>
      </c>
      <c r="K405">
        <v>0</v>
      </c>
      <c r="L405">
        <v>1</v>
      </c>
      <c r="M405">
        <v>1</v>
      </c>
      <c r="N405">
        <v>0</v>
      </c>
      <c r="O405">
        <v>0</v>
      </c>
      <c r="P405">
        <v>1</v>
      </c>
      <c r="Q405">
        <v>2</v>
      </c>
      <c r="R405">
        <v>0</v>
      </c>
      <c r="S405">
        <v>0</v>
      </c>
      <c r="T405">
        <v>2</v>
      </c>
      <c r="U405">
        <v>0</v>
      </c>
      <c r="X405" t="str">
        <f t="shared" si="30"/>
        <v>03TV07</v>
      </c>
      <c r="Y405">
        <f t="shared" si="31"/>
        <v>7</v>
      </c>
      <c r="Z405" t="s">
        <v>438</v>
      </c>
      <c r="AA405" t="s">
        <v>534</v>
      </c>
      <c r="AB405">
        <v>1</v>
      </c>
      <c r="AC405">
        <v>0</v>
      </c>
      <c r="AD405">
        <v>0</v>
      </c>
      <c r="AE405">
        <v>1</v>
      </c>
      <c r="AF405">
        <v>0</v>
      </c>
      <c r="AG405">
        <v>0</v>
      </c>
      <c r="AH405">
        <v>0</v>
      </c>
      <c r="AI405">
        <v>0</v>
      </c>
      <c r="AJ405">
        <f t="shared" si="32"/>
        <v>1</v>
      </c>
    </row>
    <row r="406" spans="1:36" x14ac:dyDescent="0.2">
      <c r="A406" t="str">
        <f t="shared" si="33"/>
        <v>20KP03</v>
      </c>
      <c r="B406">
        <f t="shared" si="34"/>
        <v>3</v>
      </c>
      <c r="C406" t="s">
        <v>315</v>
      </c>
      <c r="D406" t="s">
        <v>345</v>
      </c>
      <c r="E406">
        <v>0</v>
      </c>
      <c r="F406">
        <v>0</v>
      </c>
      <c r="G406">
        <v>0</v>
      </c>
      <c r="H406">
        <v>0</v>
      </c>
      <c r="I406">
        <v>0</v>
      </c>
      <c r="J406">
        <v>0</v>
      </c>
      <c r="K406">
        <v>0</v>
      </c>
      <c r="L406">
        <v>0</v>
      </c>
      <c r="M406">
        <v>1</v>
      </c>
      <c r="N406">
        <v>0</v>
      </c>
      <c r="O406">
        <v>0</v>
      </c>
      <c r="P406">
        <v>1</v>
      </c>
      <c r="Q406">
        <v>0</v>
      </c>
      <c r="R406">
        <v>0</v>
      </c>
      <c r="S406">
        <v>0</v>
      </c>
      <c r="T406">
        <v>0</v>
      </c>
      <c r="U406">
        <v>1</v>
      </c>
      <c r="X406" t="str">
        <f t="shared" si="30"/>
        <v>03XK01</v>
      </c>
      <c r="Y406">
        <f t="shared" si="31"/>
        <v>1</v>
      </c>
      <c r="Z406" t="s">
        <v>383</v>
      </c>
      <c r="AA406" t="s">
        <v>513</v>
      </c>
      <c r="AB406">
        <v>1</v>
      </c>
      <c r="AC406">
        <v>0</v>
      </c>
      <c r="AD406">
        <v>0</v>
      </c>
      <c r="AE406">
        <v>1</v>
      </c>
      <c r="AF406">
        <v>0</v>
      </c>
      <c r="AG406">
        <v>0</v>
      </c>
      <c r="AH406">
        <v>0</v>
      </c>
      <c r="AI406">
        <v>0</v>
      </c>
      <c r="AJ406">
        <f t="shared" si="32"/>
        <v>1</v>
      </c>
    </row>
    <row r="407" spans="1:36" x14ac:dyDescent="0.2">
      <c r="A407" t="str">
        <f t="shared" si="33"/>
        <v>20KP04</v>
      </c>
      <c r="B407">
        <f t="shared" si="34"/>
        <v>4</v>
      </c>
      <c r="C407" t="s">
        <v>315</v>
      </c>
      <c r="D407" t="s">
        <v>348</v>
      </c>
      <c r="E407">
        <v>11</v>
      </c>
      <c r="F407">
        <v>0</v>
      </c>
      <c r="G407">
        <v>0</v>
      </c>
      <c r="H407">
        <v>11</v>
      </c>
      <c r="I407">
        <v>2</v>
      </c>
      <c r="J407">
        <v>0</v>
      </c>
      <c r="K407">
        <v>0</v>
      </c>
      <c r="L407">
        <v>2</v>
      </c>
      <c r="M407">
        <v>6</v>
      </c>
      <c r="N407">
        <v>0</v>
      </c>
      <c r="O407">
        <v>0</v>
      </c>
      <c r="P407">
        <v>6</v>
      </c>
      <c r="Q407">
        <v>1</v>
      </c>
      <c r="R407">
        <v>0</v>
      </c>
      <c r="S407">
        <v>0</v>
      </c>
      <c r="T407">
        <v>1</v>
      </c>
      <c r="U407">
        <v>1</v>
      </c>
      <c r="X407" t="str">
        <f t="shared" si="30"/>
        <v>03XK02</v>
      </c>
      <c r="Y407">
        <f t="shared" si="31"/>
        <v>2</v>
      </c>
      <c r="Z407" t="s">
        <v>383</v>
      </c>
      <c r="AA407" t="s">
        <v>519</v>
      </c>
      <c r="AB407">
        <v>0</v>
      </c>
      <c r="AC407">
        <v>0</v>
      </c>
      <c r="AD407">
        <v>0</v>
      </c>
      <c r="AE407">
        <v>0</v>
      </c>
      <c r="AF407">
        <v>1</v>
      </c>
      <c r="AG407">
        <v>0</v>
      </c>
      <c r="AH407">
        <v>0</v>
      </c>
      <c r="AI407">
        <v>1</v>
      </c>
      <c r="AJ407">
        <f t="shared" si="32"/>
        <v>0</v>
      </c>
    </row>
    <row r="408" spans="1:36" x14ac:dyDescent="0.2">
      <c r="A408" t="str">
        <f t="shared" si="33"/>
        <v>20KP05</v>
      </c>
      <c r="B408">
        <f t="shared" si="34"/>
        <v>5</v>
      </c>
      <c r="C408" t="s">
        <v>315</v>
      </c>
      <c r="D408" t="s">
        <v>359</v>
      </c>
      <c r="E408">
        <v>0</v>
      </c>
      <c r="F408">
        <v>0</v>
      </c>
      <c r="G408">
        <v>0</v>
      </c>
      <c r="H408">
        <v>0</v>
      </c>
      <c r="I408">
        <v>0</v>
      </c>
      <c r="J408">
        <v>0</v>
      </c>
      <c r="K408">
        <v>0</v>
      </c>
      <c r="L408">
        <v>0</v>
      </c>
      <c r="M408">
        <v>0</v>
      </c>
      <c r="N408">
        <v>0</v>
      </c>
      <c r="O408">
        <v>0</v>
      </c>
      <c r="P408">
        <v>0</v>
      </c>
      <c r="Q408">
        <v>1</v>
      </c>
      <c r="R408">
        <v>0</v>
      </c>
      <c r="S408">
        <v>0</v>
      </c>
      <c r="T408">
        <v>1</v>
      </c>
      <c r="U408">
        <v>0</v>
      </c>
      <c r="X408" t="str">
        <f t="shared" si="30"/>
        <v>03XK03</v>
      </c>
      <c r="Y408">
        <f t="shared" si="31"/>
        <v>3</v>
      </c>
      <c r="Z408" t="s">
        <v>383</v>
      </c>
      <c r="AA408" t="s">
        <v>525</v>
      </c>
      <c r="AB408">
        <v>0</v>
      </c>
      <c r="AC408">
        <v>0</v>
      </c>
      <c r="AD408">
        <v>0</v>
      </c>
      <c r="AE408">
        <v>0</v>
      </c>
      <c r="AF408">
        <v>1</v>
      </c>
      <c r="AG408">
        <v>0</v>
      </c>
      <c r="AH408">
        <v>0</v>
      </c>
      <c r="AI408">
        <v>1</v>
      </c>
      <c r="AJ408">
        <f t="shared" si="32"/>
        <v>0</v>
      </c>
    </row>
    <row r="409" spans="1:36" x14ac:dyDescent="0.2">
      <c r="A409" t="str">
        <f t="shared" si="33"/>
        <v>20RI01</v>
      </c>
      <c r="B409">
        <f t="shared" si="34"/>
        <v>1</v>
      </c>
      <c r="C409" t="s">
        <v>327</v>
      </c>
      <c r="D409" t="s">
        <v>324</v>
      </c>
      <c r="E409">
        <v>2</v>
      </c>
      <c r="F409">
        <v>1</v>
      </c>
      <c r="G409">
        <v>0</v>
      </c>
      <c r="H409">
        <v>3</v>
      </c>
      <c r="I409">
        <v>0</v>
      </c>
      <c r="J409">
        <v>0</v>
      </c>
      <c r="K409">
        <v>0</v>
      </c>
      <c r="L409">
        <v>0</v>
      </c>
      <c r="M409">
        <v>1</v>
      </c>
      <c r="N409">
        <v>0</v>
      </c>
      <c r="O409">
        <v>0</v>
      </c>
      <c r="P409">
        <v>1</v>
      </c>
      <c r="Q409">
        <v>0</v>
      </c>
      <c r="R409">
        <v>0</v>
      </c>
      <c r="S409">
        <v>0</v>
      </c>
      <c r="T409">
        <v>0</v>
      </c>
      <c r="U409">
        <v>1</v>
      </c>
      <c r="X409" t="str">
        <f t="shared" si="30"/>
        <v>03XK04</v>
      </c>
      <c r="Y409">
        <f t="shared" si="31"/>
        <v>4</v>
      </c>
      <c r="Z409" t="s">
        <v>383</v>
      </c>
      <c r="AA409" t="s">
        <v>527</v>
      </c>
      <c r="AB409">
        <v>1</v>
      </c>
      <c r="AC409">
        <v>0</v>
      </c>
      <c r="AD409">
        <v>0</v>
      </c>
      <c r="AE409">
        <v>1</v>
      </c>
      <c r="AF409">
        <v>0</v>
      </c>
      <c r="AG409">
        <v>0</v>
      </c>
      <c r="AH409">
        <v>0</v>
      </c>
      <c r="AI409">
        <v>0</v>
      </c>
      <c r="AJ409">
        <f t="shared" si="32"/>
        <v>1</v>
      </c>
    </row>
    <row r="410" spans="1:36" x14ac:dyDescent="0.2">
      <c r="A410" t="str">
        <f t="shared" si="33"/>
        <v>20RJ01</v>
      </c>
      <c r="B410">
        <f t="shared" si="34"/>
        <v>1</v>
      </c>
      <c r="C410" t="s">
        <v>328</v>
      </c>
      <c r="D410" t="s">
        <v>324</v>
      </c>
      <c r="E410">
        <v>1</v>
      </c>
      <c r="F410">
        <v>0</v>
      </c>
      <c r="G410">
        <v>0</v>
      </c>
      <c r="H410">
        <v>1</v>
      </c>
      <c r="I410">
        <v>1</v>
      </c>
      <c r="J410">
        <v>0</v>
      </c>
      <c r="K410">
        <v>0</v>
      </c>
      <c r="L410">
        <v>1</v>
      </c>
      <c r="M410">
        <v>1</v>
      </c>
      <c r="N410">
        <v>0</v>
      </c>
      <c r="O410">
        <v>0</v>
      </c>
      <c r="P410">
        <v>1</v>
      </c>
      <c r="Q410">
        <v>0</v>
      </c>
      <c r="R410">
        <v>0</v>
      </c>
      <c r="S410">
        <v>0</v>
      </c>
      <c r="T410">
        <v>0</v>
      </c>
      <c r="U410">
        <v>1</v>
      </c>
      <c r="X410" t="str">
        <f t="shared" si="30"/>
        <v>03XK05</v>
      </c>
      <c r="Y410">
        <f t="shared" si="31"/>
        <v>5</v>
      </c>
      <c r="Z410" t="s">
        <v>383</v>
      </c>
      <c r="AA410" t="s">
        <v>529</v>
      </c>
      <c r="AB410">
        <v>0</v>
      </c>
      <c r="AC410">
        <v>0</v>
      </c>
      <c r="AD410">
        <v>0</v>
      </c>
      <c r="AE410">
        <v>0</v>
      </c>
      <c r="AF410">
        <v>1</v>
      </c>
      <c r="AG410">
        <v>0</v>
      </c>
      <c r="AH410">
        <v>0</v>
      </c>
      <c r="AI410">
        <v>1</v>
      </c>
      <c r="AJ410">
        <f t="shared" si="32"/>
        <v>0</v>
      </c>
    </row>
    <row r="411" spans="1:36" x14ac:dyDescent="0.2">
      <c r="A411" t="str">
        <f t="shared" si="33"/>
        <v>20RJ02</v>
      </c>
      <c r="B411">
        <f t="shared" si="34"/>
        <v>2</v>
      </c>
      <c r="C411" t="s">
        <v>328</v>
      </c>
      <c r="D411" t="s">
        <v>360</v>
      </c>
      <c r="E411">
        <v>0</v>
      </c>
      <c r="F411">
        <v>0</v>
      </c>
      <c r="G411">
        <v>0</v>
      </c>
      <c r="H411">
        <v>0</v>
      </c>
      <c r="I411">
        <v>0</v>
      </c>
      <c r="J411">
        <v>0</v>
      </c>
      <c r="K411">
        <v>0</v>
      </c>
      <c r="L411">
        <v>0</v>
      </c>
      <c r="M411">
        <v>0</v>
      </c>
      <c r="N411">
        <v>0</v>
      </c>
      <c r="O411">
        <v>0</v>
      </c>
      <c r="P411">
        <v>0</v>
      </c>
      <c r="Q411">
        <v>1</v>
      </c>
      <c r="R411">
        <v>0</v>
      </c>
      <c r="S411">
        <v>0</v>
      </c>
      <c r="T411">
        <v>1</v>
      </c>
      <c r="U411">
        <v>0</v>
      </c>
      <c r="X411" t="str">
        <f t="shared" si="30"/>
        <v>03XK06</v>
      </c>
      <c r="Y411">
        <f t="shared" si="31"/>
        <v>6</v>
      </c>
      <c r="Z411" t="s">
        <v>383</v>
      </c>
      <c r="AA411" t="s">
        <v>530</v>
      </c>
      <c r="AB411">
        <v>10</v>
      </c>
      <c r="AC411">
        <v>0</v>
      </c>
      <c r="AD411">
        <v>0</v>
      </c>
      <c r="AE411">
        <v>10</v>
      </c>
      <c r="AF411">
        <v>15</v>
      </c>
      <c r="AG411">
        <v>0</v>
      </c>
      <c r="AH411">
        <v>0</v>
      </c>
      <c r="AI411">
        <v>15</v>
      </c>
      <c r="AJ411">
        <f t="shared" si="32"/>
        <v>0</v>
      </c>
    </row>
    <row r="412" spans="1:36" x14ac:dyDescent="0.2">
      <c r="A412" t="str">
        <f t="shared" si="33"/>
        <v>20RK01</v>
      </c>
      <c r="B412">
        <f t="shared" si="34"/>
        <v>1</v>
      </c>
      <c r="C412" t="s">
        <v>329</v>
      </c>
      <c r="D412" t="s">
        <v>324</v>
      </c>
      <c r="E412">
        <v>0</v>
      </c>
      <c r="F412">
        <v>1</v>
      </c>
      <c r="G412">
        <v>0</v>
      </c>
      <c r="H412">
        <v>1</v>
      </c>
      <c r="I412">
        <v>0</v>
      </c>
      <c r="J412">
        <v>0</v>
      </c>
      <c r="K412">
        <v>0</v>
      </c>
      <c r="L412">
        <v>0</v>
      </c>
      <c r="M412">
        <v>0</v>
      </c>
      <c r="N412">
        <v>0</v>
      </c>
      <c r="O412">
        <v>0</v>
      </c>
      <c r="P412">
        <v>0</v>
      </c>
      <c r="Q412">
        <v>0</v>
      </c>
      <c r="R412">
        <v>0</v>
      </c>
      <c r="S412">
        <v>0</v>
      </c>
      <c r="T412">
        <v>0</v>
      </c>
      <c r="U412">
        <v>1</v>
      </c>
      <c r="X412" t="str">
        <f t="shared" si="30"/>
        <v>03XK07</v>
      </c>
      <c r="Y412">
        <f t="shared" si="31"/>
        <v>7</v>
      </c>
      <c r="Z412" t="s">
        <v>383</v>
      </c>
      <c r="AA412" t="s">
        <v>532</v>
      </c>
      <c r="AB412">
        <v>8</v>
      </c>
      <c r="AC412">
        <v>0</v>
      </c>
      <c r="AD412">
        <v>0</v>
      </c>
      <c r="AE412">
        <v>8</v>
      </c>
      <c r="AF412">
        <v>18</v>
      </c>
      <c r="AG412">
        <v>0</v>
      </c>
      <c r="AH412">
        <v>0</v>
      </c>
      <c r="AI412">
        <v>18</v>
      </c>
      <c r="AJ412">
        <f t="shared" si="32"/>
        <v>0</v>
      </c>
    </row>
    <row r="413" spans="1:36" x14ac:dyDescent="0.2">
      <c r="A413" t="str">
        <f t="shared" si="33"/>
        <v>20RK02</v>
      </c>
      <c r="B413">
        <f t="shared" si="34"/>
        <v>2</v>
      </c>
      <c r="C413" t="s">
        <v>329</v>
      </c>
      <c r="D413" t="s">
        <v>333</v>
      </c>
      <c r="E413">
        <v>0</v>
      </c>
      <c r="F413">
        <v>0</v>
      </c>
      <c r="G413">
        <v>0</v>
      </c>
      <c r="H413">
        <v>0</v>
      </c>
      <c r="I413">
        <v>1</v>
      </c>
      <c r="J413">
        <v>0</v>
      </c>
      <c r="K413">
        <v>0</v>
      </c>
      <c r="L413">
        <v>1</v>
      </c>
      <c r="M413">
        <v>0</v>
      </c>
      <c r="N413">
        <v>0</v>
      </c>
      <c r="O413">
        <v>0</v>
      </c>
      <c r="P413">
        <v>0</v>
      </c>
      <c r="Q413">
        <v>0</v>
      </c>
      <c r="R413">
        <v>0</v>
      </c>
      <c r="S413">
        <v>0</v>
      </c>
      <c r="T413">
        <v>0</v>
      </c>
      <c r="U413">
        <v>0</v>
      </c>
      <c r="X413" t="str">
        <f t="shared" si="30"/>
        <v>03XK08</v>
      </c>
      <c r="Y413">
        <f t="shared" si="31"/>
        <v>8</v>
      </c>
      <c r="Z413" t="s">
        <v>383</v>
      </c>
      <c r="AA413" t="s">
        <v>533</v>
      </c>
      <c r="AB413">
        <v>0</v>
      </c>
      <c r="AC413">
        <v>0</v>
      </c>
      <c r="AD413">
        <v>0</v>
      </c>
      <c r="AE413">
        <v>0</v>
      </c>
      <c r="AF413">
        <v>2</v>
      </c>
      <c r="AG413">
        <v>0</v>
      </c>
      <c r="AH413">
        <v>0</v>
      </c>
      <c r="AI413">
        <v>2</v>
      </c>
      <c r="AJ413">
        <f t="shared" si="32"/>
        <v>0</v>
      </c>
    </row>
    <row r="414" spans="1:36" x14ac:dyDescent="0.2">
      <c r="A414" t="str">
        <f t="shared" si="33"/>
        <v>20RL01</v>
      </c>
      <c r="B414">
        <f t="shared" si="34"/>
        <v>1</v>
      </c>
      <c r="C414" t="s">
        <v>323</v>
      </c>
      <c r="D414" t="s">
        <v>321</v>
      </c>
      <c r="E414">
        <v>0</v>
      </c>
      <c r="F414">
        <v>0</v>
      </c>
      <c r="G414">
        <v>0</v>
      </c>
      <c r="H414">
        <v>0</v>
      </c>
      <c r="I414">
        <v>1</v>
      </c>
      <c r="J414">
        <v>0</v>
      </c>
      <c r="K414">
        <v>0</v>
      </c>
      <c r="L414">
        <v>1</v>
      </c>
      <c r="M414">
        <v>0</v>
      </c>
      <c r="N414">
        <v>0</v>
      </c>
      <c r="O414">
        <v>0</v>
      </c>
      <c r="P414">
        <v>0</v>
      </c>
      <c r="Q414">
        <v>0</v>
      </c>
      <c r="R414">
        <v>0</v>
      </c>
      <c r="S414">
        <v>0</v>
      </c>
      <c r="T414">
        <v>0</v>
      </c>
      <c r="U414">
        <v>0</v>
      </c>
      <c r="X414" t="str">
        <f t="shared" si="30"/>
        <v>03XK09</v>
      </c>
      <c r="Y414">
        <f t="shared" si="31"/>
        <v>9</v>
      </c>
      <c r="Z414" t="s">
        <v>383</v>
      </c>
      <c r="AA414" t="s">
        <v>539</v>
      </c>
      <c r="AB414">
        <v>1</v>
      </c>
      <c r="AC414">
        <v>0</v>
      </c>
      <c r="AD414">
        <v>0</v>
      </c>
      <c r="AE414">
        <v>1</v>
      </c>
      <c r="AF414">
        <v>0</v>
      </c>
      <c r="AG414">
        <v>0</v>
      </c>
      <c r="AH414">
        <v>0</v>
      </c>
      <c r="AI414">
        <v>0</v>
      </c>
      <c r="AJ414">
        <f t="shared" si="32"/>
        <v>1</v>
      </c>
    </row>
    <row r="415" spans="1:36" x14ac:dyDescent="0.2">
      <c r="A415" t="str">
        <f t="shared" si="33"/>
        <v>20RL02</v>
      </c>
      <c r="B415">
        <f t="shared" si="34"/>
        <v>2</v>
      </c>
      <c r="C415" t="s">
        <v>323</v>
      </c>
      <c r="D415" t="s">
        <v>331</v>
      </c>
      <c r="E415">
        <v>0</v>
      </c>
      <c r="F415">
        <v>0</v>
      </c>
      <c r="G415">
        <v>0</v>
      </c>
      <c r="H415">
        <v>0</v>
      </c>
      <c r="I415">
        <v>0</v>
      </c>
      <c r="J415">
        <v>0</v>
      </c>
      <c r="K415">
        <v>0</v>
      </c>
      <c r="L415">
        <v>0</v>
      </c>
      <c r="M415">
        <v>0</v>
      </c>
      <c r="N415">
        <v>0</v>
      </c>
      <c r="O415">
        <v>0</v>
      </c>
      <c r="P415">
        <v>0</v>
      </c>
      <c r="Q415">
        <v>1</v>
      </c>
      <c r="R415">
        <v>0</v>
      </c>
      <c r="S415">
        <v>0</v>
      </c>
      <c r="T415">
        <v>1</v>
      </c>
      <c r="U415">
        <v>0</v>
      </c>
      <c r="X415" t="str">
        <f t="shared" si="30"/>
        <v>04AN01</v>
      </c>
      <c r="Y415">
        <f t="shared" si="31"/>
        <v>1</v>
      </c>
      <c r="Z415" t="s">
        <v>219</v>
      </c>
      <c r="AA415" t="s">
        <v>470</v>
      </c>
      <c r="AB415">
        <v>1</v>
      </c>
      <c r="AC415">
        <v>0</v>
      </c>
      <c r="AD415">
        <v>0</v>
      </c>
      <c r="AE415">
        <v>1</v>
      </c>
      <c r="AF415">
        <v>1</v>
      </c>
      <c r="AG415">
        <v>0</v>
      </c>
      <c r="AH415">
        <v>1</v>
      </c>
      <c r="AI415">
        <v>2</v>
      </c>
      <c r="AJ415">
        <f t="shared" si="32"/>
        <v>0</v>
      </c>
    </row>
    <row r="416" spans="1:36" x14ac:dyDescent="0.2">
      <c r="A416" t="str">
        <f t="shared" si="33"/>
        <v>20RT01</v>
      </c>
      <c r="B416">
        <f t="shared" si="34"/>
        <v>1</v>
      </c>
      <c r="C416" t="s">
        <v>330</v>
      </c>
      <c r="D416" t="s">
        <v>324</v>
      </c>
      <c r="E416">
        <v>0</v>
      </c>
      <c r="F416">
        <v>0</v>
      </c>
      <c r="G416">
        <v>0</v>
      </c>
      <c r="H416">
        <v>0</v>
      </c>
      <c r="I416">
        <v>0</v>
      </c>
      <c r="J416">
        <v>0</v>
      </c>
      <c r="K416">
        <v>0</v>
      </c>
      <c r="L416">
        <v>0</v>
      </c>
      <c r="M416">
        <v>1</v>
      </c>
      <c r="N416">
        <v>0</v>
      </c>
      <c r="O416">
        <v>0</v>
      </c>
      <c r="P416">
        <v>1</v>
      </c>
      <c r="Q416">
        <v>0</v>
      </c>
      <c r="R416">
        <v>0</v>
      </c>
      <c r="S416">
        <v>0</v>
      </c>
      <c r="T416">
        <v>0</v>
      </c>
      <c r="U416">
        <v>1</v>
      </c>
      <c r="X416" t="str">
        <f t="shared" si="30"/>
        <v>04AN02</v>
      </c>
      <c r="Y416">
        <f t="shared" si="31"/>
        <v>2</v>
      </c>
      <c r="Z416" t="s">
        <v>219</v>
      </c>
      <c r="AA416" t="s">
        <v>472</v>
      </c>
      <c r="AB416">
        <v>0</v>
      </c>
      <c r="AC416">
        <v>0</v>
      </c>
      <c r="AD416">
        <v>0</v>
      </c>
      <c r="AE416">
        <v>0</v>
      </c>
      <c r="AF416">
        <v>8</v>
      </c>
      <c r="AG416">
        <v>0</v>
      </c>
      <c r="AH416">
        <v>2</v>
      </c>
      <c r="AI416">
        <v>10</v>
      </c>
      <c r="AJ416">
        <f t="shared" si="32"/>
        <v>0</v>
      </c>
    </row>
    <row r="417" spans="1:36" x14ac:dyDescent="0.2">
      <c r="A417" t="str">
        <f t="shared" si="33"/>
        <v>20RT02</v>
      </c>
      <c r="B417">
        <f t="shared" si="34"/>
        <v>2</v>
      </c>
      <c r="C417" t="s">
        <v>330</v>
      </c>
      <c r="D417" t="s">
        <v>333</v>
      </c>
      <c r="E417">
        <v>0</v>
      </c>
      <c r="F417">
        <v>0</v>
      </c>
      <c r="G417">
        <v>0</v>
      </c>
      <c r="H417">
        <v>0</v>
      </c>
      <c r="I417">
        <v>0</v>
      </c>
      <c r="J417">
        <v>0</v>
      </c>
      <c r="K417">
        <v>0</v>
      </c>
      <c r="L417">
        <v>0</v>
      </c>
      <c r="M417">
        <v>0</v>
      </c>
      <c r="N417">
        <v>0</v>
      </c>
      <c r="O417">
        <v>0</v>
      </c>
      <c r="P417">
        <v>0</v>
      </c>
      <c r="Q417">
        <v>1</v>
      </c>
      <c r="R417">
        <v>0</v>
      </c>
      <c r="S417">
        <v>0</v>
      </c>
      <c r="T417">
        <v>1</v>
      </c>
      <c r="U417">
        <v>0</v>
      </c>
      <c r="X417" t="str">
        <f t="shared" si="30"/>
        <v>04AN03</v>
      </c>
      <c r="Y417">
        <f t="shared" si="31"/>
        <v>3</v>
      </c>
      <c r="Z417" t="s">
        <v>219</v>
      </c>
      <c r="AA417" t="s">
        <v>475</v>
      </c>
      <c r="AB417">
        <v>0</v>
      </c>
      <c r="AC417">
        <v>0</v>
      </c>
      <c r="AD417">
        <v>0</v>
      </c>
      <c r="AE417">
        <v>0</v>
      </c>
      <c r="AF417">
        <v>1</v>
      </c>
      <c r="AG417">
        <v>0</v>
      </c>
      <c r="AH417">
        <v>0</v>
      </c>
      <c r="AI417">
        <v>1</v>
      </c>
      <c r="AJ417">
        <f t="shared" si="32"/>
        <v>0</v>
      </c>
    </row>
    <row r="418" spans="1:36" x14ac:dyDescent="0.2">
      <c r="A418" t="str">
        <f t="shared" si="33"/>
        <v>20RX01</v>
      </c>
      <c r="B418">
        <f t="shared" si="34"/>
        <v>1</v>
      </c>
      <c r="C418" t="s">
        <v>316</v>
      </c>
      <c r="D418" t="s">
        <v>309</v>
      </c>
      <c r="E418">
        <v>0</v>
      </c>
      <c r="F418">
        <v>0</v>
      </c>
      <c r="G418">
        <v>1</v>
      </c>
      <c r="H418">
        <v>1</v>
      </c>
      <c r="I418">
        <v>0</v>
      </c>
      <c r="J418">
        <v>0</v>
      </c>
      <c r="K418">
        <v>0</v>
      </c>
      <c r="L418">
        <v>0</v>
      </c>
      <c r="M418">
        <v>0</v>
      </c>
      <c r="N418">
        <v>0</v>
      </c>
      <c r="O418">
        <v>0</v>
      </c>
      <c r="P418">
        <v>0</v>
      </c>
      <c r="Q418">
        <v>0</v>
      </c>
      <c r="R418">
        <v>0</v>
      </c>
      <c r="S418">
        <v>0</v>
      </c>
      <c r="T418">
        <v>0</v>
      </c>
      <c r="U418">
        <v>1</v>
      </c>
      <c r="X418" t="str">
        <f t="shared" si="30"/>
        <v>04EF01</v>
      </c>
      <c r="Y418">
        <f t="shared" si="31"/>
        <v>1</v>
      </c>
      <c r="Z418" t="s">
        <v>344</v>
      </c>
      <c r="AA418" t="s">
        <v>507</v>
      </c>
      <c r="AB418">
        <v>1</v>
      </c>
      <c r="AC418">
        <v>0</v>
      </c>
      <c r="AD418">
        <v>0</v>
      </c>
      <c r="AE418">
        <v>1</v>
      </c>
      <c r="AF418">
        <v>4</v>
      </c>
      <c r="AG418">
        <v>0</v>
      </c>
      <c r="AH418">
        <v>1</v>
      </c>
      <c r="AI418">
        <v>5</v>
      </c>
      <c r="AJ418">
        <f t="shared" si="32"/>
        <v>0</v>
      </c>
    </row>
    <row r="419" spans="1:36" x14ac:dyDescent="0.2">
      <c r="A419" t="str">
        <f t="shared" si="33"/>
        <v>20RX02</v>
      </c>
      <c r="B419">
        <f t="shared" si="34"/>
        <v>2</v>
      </c>
      <c r="C419" t="s">
        <v>316</v>
      </c>
      <c r="D419" t="s">
        <v>324</v>
      </c>
      <c r="E419">
        <v>0</v>
      </c>
      <c r="F419">
        <v>0</v>
      </c>
      <c r="G419">
        <v>2</v>
      </c>
      <c r="H419">
        <v>2</v>
      </c>
      <c r="I419">
        <v>0</v>
      </c>
      <c r="J419">
        <v>0</v>
      </c>
      <c r="K419">
        <v>0</v>
      </c>
      <c r="L419">
        <v>0</v>
      </c>
      <c r="M419">
        <v>0</v>
      </c>
      <c r="N419">
        <v>0</v>
      </c>
      <c r="O419">
        <v>0</v>
      </c>
      <c r="P419">
        <v>0</v>
      </c>
      <c r="Q419">
        <v>0</v>
      </c>
      <c r="R419">
        <v>0</v>
      </c>
      <c r="S419">
        <v>0</v>
      </c>
      <c r="T419">
        <v>0</v>
      </c>
      <c r="U419">
        <v>1</v>
      </c>
      <c r="X419" t="str">
        <f t="shared" si="30"/>
        <v>04EP01</v>
      </c>
      <c r="Y419">
        <f t="shared" si="31"/>
        <v>1</v>
      </c>
      <c r="Z419" t="s">
        <v>235</v>
      </c>
      <c r="AA419" t="s">
        <v>539</v>
      </c>
      <c r="AB419">
        <v>5</v>
      </c>
      <c r="AC419">
        <v>0</v>
      </c>
      <c r="AD419">
        <v>0</v>
      </c>
      <c r="AE419">
        <v>5</v>
      </c>
      <c r="AF419">
        <v>3</v>
      </c>
      <c r="AG419">
        <v>0</v>
      </c>
      <c r="AH419">
        <v>0</v>
      </c>
      <c r="AI419">
        <v>3</v>
      </c>
      <c r="AJ419">
        <f t="shared" si="32"/>
        <v>1</v>
      </c>
    </row>
    <row r="420" spans="1:36" x14ac:dyDescent="0.2">
      <c r="A420" t="str">
        <f t="shared" si="33"/>
        <v>20RX03</v>
      </c>
      <c r="B420">
        <f t="shared" si="34"/>
        <v>3</v>
      </c>
      <c r="C420" t="s">
        <v>316</v>
      </c>
      <c r="D420" t="s">
        <v>331</v>
      </c>
      <c r="E420">
        <v>0</v>
      </c>
      <c r="F420">
        <v>2</v>
      </c>
      <c r="G420">
        <v>0</v>
      </c>
      <c r="H420">
        <v>2</v>
      </c>
      <c r="I420">
        <v>0</v>
      </c>
      <c r="J420">
        <v>0</v>
      </c>
      <c r="K420">
        <v>0</v>
      </c>
      <c r="L420">
        <v>0</v>
      </c>
      <c r="M420">
        <v>0</v>
      </c>
      <c r="N420">
        <v>0</v>
      </c>
      <c r="O420">
        <v>0</v>
      </c>
      <c r="P420">
        <v>0</v>
      </c>
      <c r="Q420">
        <v>0</v>
      </c>
      <c r="R420">
        <v>0</v>
      </c>
      <c r="S420">
        <v>0</v>
      </c>
      <c r="T420">
        <v>0</v>
      </c>
      <c r="U420">
        <v>1</v>
      </c>
      <c r="X420" t="str">
        <f t="shared" si="30"/>
        <v>04EY01</v>
      </c>
      <c r="Y420">
        <f t="shared" si="31"/>
        <v>1</v>
      </c>
      <c r="Z420" t="s">
        <v>134</v>
      </c>
      <c r="AA420" t="s">
        <v>509</v>
      </c>
      <c r="AB420">
        <v>1</v>
      </c>
      <c r="AC420">
        <v>0</v>
      </c>
      <c r="AD420">
        <v>0</v>
      </c>
      <c r="AE420">
        <v>1</v>
      </c>
      <c r="AF420">
        <v>0</v>
      </c>
      <c r="AG420">
        <v>0</v>
      </c>
      <c r="AH420">
        <v>0</v>
      </c>
      <c r="AI420">
        <v>0</v>
      </c>
      <c r="AJ420">
        <f t="shared" si="32"/>
        <v>1</v>
      </c>
    </row>
    <row r="421" spans="1:36" x14ac:dyDescent="0.2">
      <c r="A421" t="str">
        <f t="shared" si="33"/>
        <v>20VT01</v>
      </c>
      <c r="B421">
        <f t="shared" si="34"/>
        <v>1</v>
      </c>
      <c r="C421" t="s">
        <v>317</v>
      </c>
      <c r="D421" t="s">
        <v>309</v>
      </c>
      <c r="E421">
        <v>1</v>
      </c>
      <c r="F421">
        <v>0</v>
      </c>
      <c r="G421">
        <v>0</v>
      </c>
      <c r="H421">
        <v>1</v>
      </c>
      <c r="I421">
        <v>0</v>
      </c>
      <c r="J421">
        <v>0</v>
      </c>
      <c r="K421">
        <v>0</v>
      </c>
      <c r="L421">
        <v>0</v>
      </c>
      <c r="M421">
        <v>2</v>
      </c>
      <c r="N421">
        <v>0</v>
      </c>
      <c r="O421">
        <v>0</v>
      </c>
      <c r="P421">
        <v>2</v>
      </c>
      <c r="Q421">
        <v>0</v>
      </c>
      <c r="R421">
        <v>0</v>
      </c>
      <c r="S421">
        <v>0</v>
      </c>
      <c r="T421">
        <v>0</v>
      </c>
      <c r="U421">
        <v>1</v>
      </c>
      <c r="X421" t="str">
        <f t="shared" si="30"/>
        <v>04EY02</v>
      </c>
      <c r="Y421">
        <f t="shared" si="31"/>
        <v>2</v>
      </c>
      <c r="Z421" t="s">
        <v>134</v>
      </c>
      <c r="AA421" t="s">
        <v>519</v>
      </c>
      <c r="AB421">
        <v>1</v>
      </c>
      <c r="AC421">
        <v>0</v>
      </c>
      <c r="AD421">
        <v>0</v>
      </c>
      <c r="AE421">
        <v>1</v>
      </c>
      <c r="AF421">
        <v>0</v>
      </c>
      <c r="AG421">
        <v>0</v>
      </c>
      <c r="AH421">
        <v>0</v>
      </c>
      <c r="AI421">
        <v>0</v>
      </c>
      <c r="AJ421">
        <f t="shared" si="32"/>
        <v>1</v>
      </c>
    </row>
    <row r="422" spans="1:36" x14ac:dyDescent="0.2">
      <c r="A422" t="str">
        <f t="shared" si="33"/>
        <v>20VT02</v>
      </c>
      <c r="B422">
        <f t="shared" si="34"/>
        <v>2</v>
      </c>
      <c r="C422" t="s">
        <v>317</v>
      </c>
      <c r="D422" t="s">
        <v>324</v>
      </c>
      <c r="E422">
        <v>20</v>
      </c>
      <c r="F422">
        <v>0</v>
      </c>
      <c r="G422">
        <v>0</v>
      </c>
      <c r="H422">
        <v>20</v>
      </c>
      <c r="I422">
        <v>4</v>
      </c>
      <c r="J422">
        <v>0</v>
      </c>
      <c r="K422">
        <v>0</v>
      </c>
      <c r="L422">
        <v>4</v>
      </c>
      <c r="M422">
        <v>3</v>
      </c>
      <c r="N422">
        <v>0</v>
      </c>
      <c r="O422">
        <v>0</v>
      </c>
      <c r="P422">
        <v>3</v>
      </c>
      <c r="Q422">
        <v>1</v>
      </c>
      <c r="R422">
        <v>0</v>
      </c>
      <c r="S422">
        <v>0</v>
      </c>
      <c r="T422">
        <v>1</v>
      </c>
      <c r="U422">
        <v>1</v>
      </c>
      <c r="X422" t="str">
        <f t="shared" si="30"/>
        <v>04EY03</v>
      </c>
      <c r="Y422">
        <f t="shared" si="31"/>
        <v>3</v>
      </c>
      <c r="Z422" t="s">
        <v>134</v>
      </c>
      <c r="AA422" t="s">
        <v>522</v>
      </c>
      <c r="AB422">
        <v>7</v>
      </c>
      <c r="AC422">
        <v>0</v>
      </c>
      <c r="AD422">
        <v>0</v>
      </c>
      <c r="AE422">
        <v>7</v>
      </c>
      <c r="AF422">
        <v>8</v>
      </c>
      <c r="AG422">
        <v>0</v>
      </c>
      <c r="AH422">
        <v>0</v>
      </c>
      <c r="AI422">
        <v>8</v>
      </c>
      <c r="AJ422">
        <f t="shared" si="32"/>
        <v>0</v>
      </c>
    </row>
    <row r="423" spans="1:36" x14ac:dyDescent="0.2">
      <c r="A423" t="str">
        <f t="shared" si="33"/>
        <v>20VT03</v>
      </c>
      <c r="B423">
        <f t="shared" si="34"/>
        <v>3</v>
      </c>
      <c r="C423" t="s">
        <v>317</v>
      </c>
      <c r="D423" t="s">
        <v>345</v>
      </c>
      <c r="E423">
        <v>9</v>
      </c>
      <c r="F423">
        <v>0</v>
      </c>
      <c r="G423">
        <v>0</v>
      </c>
      <c r="H423">
        <v>9</v>
      </c>
      <c r="I423">
        <v>5</v>
      </c>
      <c r="J423">
        <v>0</v>
      </c>
      <c r="K423">
        <v>0</v>
      </c>
      <c r="L423">
        <v>5</v>
      </c>
      <c r="M423">
        <v>0</v>
      </c>
      <c r="N423">
        <v>0</v>
      </c>
      <c r="O423">
        <v>0</v>
      </c>
      <c r="P423">
        <v>0</v>
      </c>
      <c r="Q423">
        <v>0</v>
      </c>
      <c r="R423">
        <v>0</v>
      </c>
      <c r="S423">
        <v>0</v>
      </c>
      <c r="T423">
        <v>0</v>
      </c>
      <c r="U423">
        <v>1</v>
      </c>
      <c r="X423" t="str">
        <f t="shared" si="30"/>
        <v>04EY04</v>
      </c>
      <c r="Y423">
        <f t="shared" si="31"/>
        <v>4</v>
      </c>
      <c r="Z423" t="s">
        <v>134</v>
      </c>
      <c r="AA423" t="s">
        <v>523</v>
      </c>
      <c r="AB423">
        <v>3</v>
      </c>
      <c r="AC423">
        <v>0</v>
      </c>
      <c r="AD423">
        <v>0</v>
      </c>
      <c r="AE423">
        <v>3</v>
      </c>
      <c r="AF423">
        <v>4</v>
      </c>
      <c r="AG423">
        <v>0</v>
      </c>
      <c r="AH423">
        <v>0</v>
      </c>
      <c r="AI423">
        <v>4</v>
      </c>
      <c r="AJ423">
        <f t="shared" si="32"/>
        <v>0</v>
      </c>
    </row>
    <row r="424" spans="1:36" x14ac:dyDescent="0.2">
      <c r="A424" t="str">
        <f t="shared" si="33"/>
        <v>20VT04</v>
      </c>
      <c r="B424">
        <f t="shared" si="34"/>
        <v>4</v>
      </c>
      <c r="C424" t="s">
        <v>317</v>
      </c>
      <c r="D424" t="s">
        <v>360</v>
      </c>
      <c r="E424">
        <v>3</v>
      </c>
      <c r="F424">
        <v>0</v>
      </c>
      <c r="G424">
        <v>0</v>
      </c>
      <c r="H424">
        <v>3</v>
      </c>
      <c r="I424">
        <v>1</v>
      </c>
      <c r="J424">
        <v>0</v>
      </c>
      <c r="K424">
        <v>0</v>
      </c>
      <c r="L424">
        <v>1</v>
      </c>
      <c r="M424">
        <v>4</v>
      </c>
      <c r="N424">
        <v>0</v>
      </c>
      <c r="O424">
        <v>0</v>
      </c>
      <c r="P424">
        <v>4</v>
      </c>
      <c r="Q424">
        <v>0</v>
      </c>
      <c r="R424">
        <v>0</v>
      </c>
      <c r="S424">
        <v>0</v>
      </c>
      <c r="T424">
        <v>0</v>
      </c>
      <c r="U424">
        <v>1</v>
      </c>
      <c r="X424" t="str">
        <f t="shared" si="30"/>
        <v>04EY05</v>
      </c>
      <c r="Y424">
        <f t="shared" si="31"/>
        <v>5</v>
      </c>
      <c r="Z424" t="s">
        <v>134</v>
      </c>
      <c r="AA424" t="s">
        <v>524</v>
      </c>
      <c r="AB424">
        <v>6</v>
      </c>
      <c r="AC424">
        <v>0</v>
      </c>
      <c r="AD424">
        <v>0</v>
      </c>
      <c r="AE424">
        <v>6</v>
      </c>
      <c r="AF424">
        <v>3</v>
      </c>
      <c r="AG424">
        <v>0</v>
      </c>
      <c r="AH424">
        <v>0</v>
      </c>
      <c r="AI424">
        <v>3</v>
      </c>
      <c r="AJ424">
        <f t="shared" si="32"/>
        <v>1</v>
      </c>
    </row>
    <row r="425" spans="1:36" x14ac:dyDescent="0.2">
      <c r="A425" t="str">
        <f t="shared" si="33"/>
        <v>20VT05</v>
      </c>
      <c r="B425">
        <f t="shared" si="34"/>
        <v>5</v>
      </c>
      <c r="C425" t="s">
        <v>317</v>
      </c>
      <c r="D425" t="s">
        <v>402</v>
      </c>
      <c r="E425">
        <v>1</v>
      </c>
      <c r="F425">
        <v>0</v>
      </c>
      <c r="G425">
        <v>0</v>
      </c>
      <c r="H425">
        <v>1</v>
      </c>
      <c r="I425">
        <v>0</v>
      </c>
      <c r="J425">
        <v>0</v>
      </c>
      <c r="K425">
        <v>0</v>
      </c>
      <c r="L425">
        <v>0</v>
      </c>
      <c r="M425">
        <v>0</v>
      </c>
      <c r="N425">
        <v>0</v>
      </c>
      <c r="O425">
        <v>0</v>
      </c>
      <c r="P425">
        <v>0</v>
      </c>
      <c r="Q425">
        <v>0</v>
      </c>
      <c r="R425">
        <v>0</v>
      </c>
      <c r="S425">
        <v>0</v>
      </c>
      <c r="T425">
        <v>0</v>
      </c>
      <c r="U425">
        <v>1</v>
      </c>
      <c r="X425" t="str">
        <f t="shared" si="30"/>
        <v>04EY06</v>
      </c>
      <c r="Y425">
        <f t="shared" si="31"/>
        <v>6</v>
      </c>
      <c r="Z425" t="s">
        <v>134</v>
      </c>
      <c r="AA425" t="s">
        <v>525</v>
      </c>
      <c r="AB425">
        <v>2</v>
      </c>
      <c r="AC425">
        <v>0</v>
      </c>
      <c r="AD425">
        <v>0</v>
      </c>
      <c r="AE425">
        <v>2</v>
      </c>
      <c r="AF425">
        <v>3</v>
      </c>
      <c r="AG425">
        <v>0</v>
      </c>
      <c r="AH425">
        <v>0</v>
      </c>
      <c r="AI425">
        <v>3</v>
      </c>
      <c r="AJ425">
        <f t="shared" si="32"/>
        <v>0</v>
      </c>
    </row>
    <row r="426" spans="1:36" x14ac:dyDescent="0.2">
      <c r="A426" t="str">
        <f t="shared" si="33"/>
        <v>20WU01</v>
      </c>
      <c r="B426">
        <f t="shared" si="34"/>
        <v>1</v>
      </c>
      <c r="C426" t="s">
        <v>292</v>
      </c>
      <c r="D426" t="s">
        <v>290</v>
      </c>
      <c r="E426">
        <v>0</v>
      </c>
      <c r="F426">
        <v>1</v>
      </c>
      <c r="G426">
        <v>0</v>
      </c>
      <c r="H426">
        <v>1</v>
      </c>
      <c r="I426">
        <v>0</v>
      </c>
      <c r="J426">
        <v>0</v>
      </c>
      <c r="K426">
        <v>0</v>
      </c>
      <c r="L426">
        <v>0</v>
      </c>
      <c r="M426">
        <v>0</v>
      </c>
      <c r="N426">
        <v>0</v>
      </c>
      <c r="O426">
        <v>0</v>
      </c>
      <c r="P426">
        <v>0</v>
      </c>
      <c r="Q426">
        <v>0</v>
      </c>
      <c r="R426">
        <v>0</v>
      </c>
      <c r="S426">
        <v>0</v>
      </c>
      <c r="T426">
        <v>0</v>
      </c>
      <c r="U426">
        <v>1</v>
      </c>
      <c r="X426" t="str">
        <f t="shared" si="30"/>
        <v>04GJ01</v>
      </c>
      <c r="Y426">
        <f t="shared" si="31"/>
        <v>1</v>
      </c>
      <c r="Z426" t="s">
        <v>271</v>
      </c>
      <c r="AA426" t="s">
        <v>494</v>
      </c>
      <c r="AB426">
        <v>0</v>
      </c>
      <c r="AC426">
        <v>0</v>
      </c>
      <c r="AD426">
        <v>0</v>
      </c>
      <c r="AE426">
        <v>0</v>
      </c>
      <c r="AF426">
        <v>1</v>
      </c>
      <c r="AG426">
        <v>0</v>
      </c>
      <c r="AH426">
        <v>0</v>
      </c>
      <c r="AI426">
        <v>1</v>
      </c>
      <c r="AJ426">
        <f t="shared" si="32"/>
        <v>0</v>
      </c>
    </row>
    <row r="427" spans="1:36" x14ac:dyDescent="0.2">
      <c r="A427" t="str">
        <f t="shared" si="33"/>
        <v>20WU02</v>
      </c>
      <c r="B427">
        <f t="shared" si="34"/>
        <v>2</v>
      </c>
      <c r="C427" t="s">
        <v>292</v>
      </c>
      <c r="D427" t="s">
        <v>293</v>
      </c>
      <c r="E427">
        <v>1</v>
      </c>
      <c r="F427">
        <v>1</v>
      </c>
      <c r="G427">
        <v>0</v>
      </c>
      <c r="H427">
        <v>2</v>
      </c>
      <c r="I427">
        <v>0</v>
      </c>
      <c r="J427">
        <v>0</v>
      </c>
      <c r="K427">
        <v>0</v>
      </c>
      <c r="L427">
        <v>0</v>
      </c>
      <c r="M427">
        <v>0</v>
      </c>
      <c r="N427">
        <v>0</v>
      </c>
      <c r="O427">
        <v>0</v>
      </c>
      <c r="P427">
        <v>0</v>
      </c>
      <c r="Q427">
        <v>0</v>
      </c>
      <c r="R427">
        <v>0</v>
      </c>
      <c r="S427">
        <v>0</v>
      </c>
      <c r="T427">
        <v>0</v>
      </c>
      <c r="U427">
        <v>1</v>
      </c>
      <c r="X427" t="str">
        <f t="shared" si="30"/>
        <v>04YK01</v>
      </c>
      <c r="Y427">
        <f t="shared" si="31"/>
        <v>1</v>
      </c>
      <c r="Z427" t="s">
        <v>463</v>
      </c>
      <c r="AA427" t="s">
        <v>462</v>
      </c>
      <c r="AB427">
        <v>1</v>
      </c>
      <c r="AC427">
        <v>0</v>
      </c>
      <c r="AD427">
        <v>0</v>
      </c>
      <c r="AE427">
        <v>1</v>
      </c>
      <c r="AF427">
        <v>0</v>
      </c>
      <c r="AG427">
        <v>0</v>
      </c>
      <c r="AH427">
        <v>0</v>
      </c>
      <c r="AI427">
        <v>0</v>
      </c>
      <c r="AJ427">
        <f t="shared" si="32"/>
        <v>1</v>
      </c>
    </row>
    <row r="428" spans="1:36" x14ac:dyDescent="0.2">
      <c r="A428" t="str">
        <f t="shared" si="33"/>
        <v>20WV01</v>
      </c>
      <c r="B428">
        <f t="shared" si="34"/>
        <v>1</v>
      </c>
      <c r="C428" t="s">
        <v>294</v>
      </c>
      <c r="D428" t="s">
        <v>293</v>
      </c>
      <c r="E428">
        <v>0</v>
      </c>
      <c r="F428">
        <v>0</v>
      </c>
      <c r="G428">
        <v>5</v>
      </c>
      <c r="H428">
        <v>5</v>
      </c>
      <c r="I428">
        <v>0</v>
      </c>
      <c r="J428">
        <v>0</v>
      </c>
      <c r="K428">
        <v>0</v>
      </c>
      <c r="L428">
        <v>0</v>
      </c>
      <c r="M428">
        <v>0</v>
      </c>
      <c r="N428">
        <v>0</v>
      </c>
      <c r="O428">
        <v>0</v>
      </c>
      <c r="P428">
        <v>0</v>
      </c>
      <c r="Q428">
        <v>0</v>
      </c>
      <c r="R428">
        <v>0</v>
      </c>
      <c r="S428">
        <v>0</v>
      </c>
      <c r="T428">
        <v>0</v>
      </c>
      <c r="U428">
        <v>1</v>
      </c>
      <c r="X428" t="str">
        <f t="shared" si="30"/>
        <v>04YK02</v>
      </c>
      <c r="Y428">
        <f t="shared" si="31"/>
        <v>2</v>
      </c>
      <c r="Z428" t="s">
        <v>463</v>
      </c>
      <c r="AA428" t="s">
        <v>465</v>
      </c>
      <c r="AB428">
        <v>8</v>
      </c>
      <c r="AC428">
        <v>0</v>
      </c>
      <c r="AD428">
        <v>0</v>
      </c>
      <c r="AE428">
        <v>8</v>
      </c>
      <c r="AF428">
        <v>20</v>
      </c>
      <c r="AG428">
        <v>0</v>
      </c>
      <c r="AH428">
        <v>0</v>
      </c>
      <c r="AI428">
        <v>20</v>
      </c>
      <c r="AJ428">
        <f t="shared" si="32"/>
        <v>0</v>
      </c>
    </row>
    <row r="429" spans="1:36" x14ac:dyDescent="0.2">
      <c r="A429" t="str">
        <f t="shared" si="33"/>
        <v>20WW01</v>
      </c>
      <c r="B429">
        <f t="shared" si="34"/>
        <v>1</v>
      </c>
      <c r="C429" t="s">
        <v>284</v>
      </c>
      <c r="D429" t="s">
        <v>290</v>
      </c>
      <c r="E429">
        <v>1</v>
      </c>
      <c r="F429">
        <v>0</v>
      </c>
      <c r="G429">
        <v>0</v>
      </c>
      <c r="H429">
        <v>1</v>
      </c>
      <c r="I429">
        <v>0</v>
      </c>
      <c r="J429">
        <v>0</v>
      </c>
      <c r="K429">
        <v>0</v>
      </c>
      <c r="L429">
        <v>0</v>
      </c>
      <c r="M429">
        <v>0</v>
      </c>
      <c r="N429">
        <v>0</v>
      </c>
      <c r="O429">
        <v>0</v>
      </c>
      <c r="P429">
        <v>0</v>
      </c>
      <c r="Q429">
        <v>0</v>
      </c>
      <c r="R429">
        <v>0</v>
      </c>
      <c r="S429">
        <v>0</v>
      </c>
      <c r="T429">
        <v>0</v>
      </c>
      <c r="U429">
        <v>1</v>
      </c>
      <c r="X429" t="str">
        <f t="shared" si="30"/>
        <v>04YK03</v>
      </c>
      <c r="Y429">
        <f t="shared" si="31"/>
        <v>3</v>
      </c>
      <c r="Z429" t="s">
        <v>463</v>
      </c>
      <c r="AA429" t="s">
        <v>480</v>
      </c>
      <c r="AB429">
        <v>0</v>
      </c>
      <c r="AC429">
        <v>0</v>
      </c>
      <c r="AD429">
        <v>0</v>
      </c>
      <c r="AE429">
        <v>0</v>
      </c>
      <c r="AF429">
        <v>2</v>
      </c>
      <c r="AG429">
        <v>0</v>
      </c>
      <c r="AH429">
        <v>0</v>
      </c>
      <c r="AI429">
        <v>2</v>
      </c>
      <c r="AJ429">
        <f t="shared" si="32"/>
        <v>0</v>
      </c>
    </row>
    <row r="430" spans="1:36" x14ac:dyDescent="0.2">
      <c r="A430" t="str">
        <f t="shared" si="33"/>
        <v>20WW02</v>
      </c>
      <c r="B430">
        <f t="shared" si="34"/>
        <v>2</v>
      </c>
      <c r="C430" t="s">
        <v>284</v>
      </c>
      <c r="D430" t="s">
        <v>293</v>
      </c>
      <c r="E430">
        <v>0</v>
      </c>
      <c r="F430">
        <v>0</v>
      </c>
      <c r="G430">
        <v>0</v>
      </c>
      <c r="H430">
        <v>0</v>
      </c>
      <c r="I430">
        <v>0</v>
      </c>
      <c r="J430">
        <v>0</v>
      </c>
      <c r="K430">
        <v>0</v>
      </c>
      <c r="L430">
        <v>0</v>
      </c>
      <c r="M430">
        <v>1</v>
      </c>
      <c r="N430">
        <v>0</v>
      </c>
      <c r="O430">
        <v>0</v>
      </c>
      <c r="P430">
        <v>1</v>
      </c>
      <c r="Q430">
        <v>1</v>
      </c>
      <c r="R430">
        <v>0</v>
      </c>
      <c r="S430">
        <v>0</v>
      </c>
      <c r="T430">
        <v>1</v>
      </c>
      <c r="U430">
        <v>0</v>
      </c>
      <c r="X430" t="str">
        <f t="shared" si="30"/>
        <v>04YK04</v>
      </c>
      <c r="Y430">
        <f t="shared" si="31"/>
        <v>4</v>
      </c>
      <c r="Z430" t="s">
        <v>463</v>
      </c>
      <c r="AA430" t="s">
        <v>484</v>
      </c>
      <c r="AB430">
        <v>1</v>
      </c>
      <c r="AC430">
        <v>0</v>
      </c>
      <c r="AD430">
        <v>0</v>
      </c>
      <c r="AE430">
        <v>1</v>
      </c>
      <c r="AF430">
        <v>0</v>
      </c>
      <c r="AG430">
        <v>0</v>
      </c>
      <c r="AH430">
        <v>0</v>
      </c>
      <c r="AI430">
        <v>0</v>
      </c>
      <c r="AJ430">
        <f t="shared" si="32"/>
        <v>1</v>
      </c>
    </row>
    <row r="431" spans="1:36" x14ac:dyDescent="0.2">
      <c r="A431" t="str">
        <f t="shared" si="33"/>
        <v>20WX01</v>
      </c>
      <c r="B431">
        <f t="shared" si="34"/>
        <v>1</v>
      </c>
      <c r="C431" t="s">
        <v>299</v>
      </c>
      <c r="D431" t="s">
        <v>298</v>
      </c>
      <c r="E431">
        <v>0</v>
      </c>
      <c r="F431">
        <v>0</v>
      </c>
      <c r="G431">
        <v>0</v>
      </c>
      <c r="H431">
        <v>0</v>
      </c>
      <c r="I431">
        <v>0</v>
      </c>
      <c r="J431">
        <v>0</v>
      </c>
      <c r="K431">
        <v>0</v>
      </c>
      <c r="L431">
        <v>0</v>
      </c>
      <c r="M431">
        <v>0</v>
      </c>
      <c r="N431">
        <v>0</v>
      </c>
      <c r="O431">
        <v>0</v>
      </c>
      <c r="P431">
        <v>0</v>
      </c>
      <c r="Q431">
        <v>1</v>
      </c>
      <c r="R431">
        <v>0</v>
      </c>
      <c r="S431">
        <v>0</v>
      </c>
      <c r="T431">
        <v>1</v>
      </c>
      <c r="U431">
        <v>0</v>
      </c>
      <c r="X431" t="str">
        <f t="shared" si="30"/>
        <v>04YK05</v>
      </c>
      <c r="Y431">
        <f t="shared" si="31"/>
        <v>5</v>
      </c>
      <c r="Z431" t="s">
        <v>463</v>
      </c>
      <c r="AA431" t="s">
        <v>499</v>
      </c>
      <c r="AB431">
        <v>0</v>
      </c>
      <c r="AC431">
        <v>0</v>
      </c>
      <c r="AD431">
        <v>0</v>
      </c>
      <c r="AE431">
        <v>0</v>
      </c>
      <c r="AF431">
        <v>1</v>
      </c>
      <c r="AG431">
        <v>0</v>
      </c>
      <c r="AH431">
        <v>0</v>
      </c>
      <c r="AI431">
        <v>1</v>
      </c>
      <c r="AJ431">
        <f t="shared" si="32"/>
        <v>0</v>
      </c>
    </row>
    <row r="432" spans="1:36" x14ac:dyDescent="0.2">
      <c r="A432" t="str">
        <f t="shared" si="33"/>
        <v>20XV01</v>
      </c>
      <c r="B432">
        <f t="shared" si="34"/>
        <v>1</v>
      </c>
      <c r="C432" t="s">
        <v>295</v>
      </c>
      <c r="D432" t="s">
        <v>293</v>
      </c>
      <c r="E432">
        <v>1</v>
      </c>
      <c r="F432">
        <v>0</v>
      </c>
      <c r="G432">
        <v>0</v>
      </c>
      <c r="H432">
        <v>1</v>
      </c>
      <c r="I432">
        <v>0</v>
      </c>
      <c r="J432">
        <v>0</v>
      </c>
      <c r="K432">
        <v>0</v>
      </c>
      <c r="L432">
        <v>0</v>
      </c>
      <c r="M432">
        <v>1</v>
      </c>
      <c r="N432">
        <v>0</v>
      </c>
      <c r="O432">
        <v>0</v>
      </c>
      <c r="P432">
        <v>1</v>
      </c>
      <c r="Q432">
        <v>0</v>
      </c>
      <c r="R432">
        <v>0</v>
      </c>
      <c r="S432">
        <v>0</v>
      </c>
      <c r="T432">
        <v>0</v>
      </c>
      <c r="U432">
        <v>1</v>
      </c>
      <c r="X432" t="str">
        <f t="shared" ref="X432:X495" si="35">Z432&amp;IF(Y432&lt;10,"0","")&amp;Y432</f>
        <v>04YK06</v>
      </c>
      <c r="Y432">
        <f t="shared" ref="Y432:Y495" si="36">IF(Z432=Z431,Y431+1,1)</f>
        <v>6</v>
      </c>
      <c r="Z432" t="s">
        <v>463</v>
      </c>
      <c r="AA432" t="s">
        <v>506</v>
      </c>
      <c r="AB432">
        <v>1</v>
      </c>
      <c r="AC432">
        <v>0</v>
      </c>
      <c r="AD432">
        <v>0</v>
      </c>
      <c r="AE432">
        <v>1</v>
      </c>
      <c r="AF432">
        <v>0</v>
      </c>
      <c r="AG432">
        <v>0</v>
      </c>
      <c r="AH432">
        <v>0</v>
      </c>
      <c r="AI432">
        <v>0</v>
      </c>
      <c r="AJ432">
        <f t="shared" si="32"/>
        <v>1</v>
      </c>
    </row>
    <row r="433" spans="1:36" x14ac:dyDescent="0.2">
      <c r="A433" t="str">
        <f t="shared" si="33"/>
        <v>20YC01</v>
      </c>
      <c r="B433">
        <f t="shared" si="34"/>
        <v>1</v>
      </c>
      <c r="C433" t="s">
        <v>285</v>
      </c>
      <c r="D433" t="s">
        <v>275</v>
      </c>
      <c r="E433">
        <v>0</v>
      </c>
      <c r="F433">
        <v>0</v>
      </c>
      <c r="G433">
        <v>0</v>
      </c>
      <c r="H433">
        <v>0</v>
      </c>
      <c r="I433">
        <v>0</v>
      </c>
      <c r="J433">
        <v>0</v>
      </c>
      <c r="K433">
        <v>0</v>
      </c>
      <c r="L433">
        <v>0</v>
      </c>
      <c r="M433">
        <v>1</v>
      </c>
      <c r="N433">
        <v>0</v>
      </c>
      <c r="O433">
        <v>0</v>
      </c>
      <c r="P433">
        <v>1</v>
      </c>
      <c r="Q433">
        <v>0</v>
      </c>
      <c r="R433">
        <v>0</v>
      </c>
      <c r="S433">
        <v>0</v>
      </c>
      <c r="T433">
        <v>0</v>
      </c>
      <c r="U433">
        <v>1</v>
      </c>
      <c r="X433" t="str">
        <f t="shared" si="35"/>
        <v>04YK07</v>
      </c>
      <c r="Y433">
        <f t="shared" si="36"/>
        <v>7</v>
      </c>
      <c r="Z433" t="s">
        <v>463</v>
      </c>
      <c r="AA433" t="s">
        <v>507</v>
      </c>
      <c r="AB433">
        <v>4</v>
      </c>
      <c r="AC433">
        <v>0</v>
      </c>
      <c r="AD433">
        <v>0</v>
      </c>
      <c r="AE433">
        <v>4</v>
      </c>
      <c r="AF433">
        <v>0</v>
      </c>
      <c r="AG433">
        <v>0</v>
      </c>
      <c r="AH433">
        <v>0</v>
      </c>
      <c r="AI433">
        <v>0</v>
      </c>
      <c r="AJ433">
        <f t="shared" si="32"/>
        <v>1</v>
      </c>
    </row>
    <row r="434" spans="1:36" x14ac:dyDescent="0.2">
      <c r="A434" t="str">
        <f t="shared" si="33"/>
        <v>20YC02</v>
      </c>
      <c r="B434">
        <f t="shared" si="34"/>
        <v>2</v>
      </c>
      <c r="C434" t="s">
        <v>285</v>
      </c>
      <c r="D434" t="s">
        <v>293</v>
      </c>
      <c r="E434">
        <v>6</v>
      </c>
      <c r="F434">
        <v>0</v>
      </c>
      <c r="G434">
        <v>0</v>
      </c>
      <c r="H434">
        <v>6</v>
      </c>
      <c r="I434">
        <v>1</v>
      </c>
      <c r="J434">
        <v>0</v>
      </c>
      <c r="K434">
        <v>0</v>
      </c>
      <c r="L434">
        <v>1</v>
      </c>
      <c r="M434">
        <v>3</v>
      </c>
      <c r="N434">
        <v>0</v>
      </c>
      <c r="O434">
        <v>0</v>
      </c>
      <c r="P434">
        <v>3</v>
      </c>
      <c r="Q434">
        <v>0</v>
      </c>
      <c r="R434">
        <v>0</v>
      </c>
      <c r="S434">
        <v>0</v>
      </c>
      <c r="T434">
        <v>0</v>
      </c>
      <c r="U434">
        <v>1</v>
      </c>
      <c r="X434" t="str">
        <f t="shared" si="35"/>
        <v>04YK08</v>
      </c>
      <c r="Y434">
        <f t="shared" si="36"/>
        <v>8</v>
      </c>
      <c r="Z434" t="s">
        <v>463</v>
      </c>
      <c r="AA434" t="s">
        <v>508</v>
      </c>
      <c r="AB434">
        <v>1</v>
      </c>
      <c r="AC434">
        <v>0</v>
      </c>
      <c r="AD434">
        <v>0</v>
      </c>
      <c r="AE434">
        <v>1</v>
      </c>
      <c r="AF434">
        <v>2</v>
      </c>
      <c r="AG434">
        <v>0</v>
      </c>
      <c r="AH434">
        <v>0</v>
      </c>
      <c r="AI434">
        <v>2</v>
      </c>
      <c r="AJ434">
        <f t="shared" si="32"/>
        <v>0</v>
      </c>
    </row>
    <row r="435" spans="1:36" x14ac:dyDescent="0.2">
      <c r="A435" t="str">
        <f t="shared" si="33"/>
        <v>20YD01</v>
      </c>
      <c r="B435">
        <f t="shared" si="34"/>
        <v>1</v>
      </c>
      <c r="C435" t="s">
        <v>296</v>
      </c>
      <c r="D435" t="s">
        <v>293</v>
      </c>
      <c r="E435">
        <v>2</v>
      </c>
      <c r="F435">
        <v>0</v>
      </c>
      <c r="G435">
        <v>0</v>
      </c>
      <c r="H435">
        <v>2</v>
      </c>
      <c r="I435">
        <v>0</v>
      </c>
      <c r="J435">
        <v>0</v>
      </c>
      <c r="K435">
        <v>0</v>
      </c>
      <c r="L435">
        <v>0</v>
      </c>
      <c r="M435">
        <v>1</v>
      </c>
      <c r="N435">
        <v>0</v>
      </c>
      <c r="O435">
        <v>0</v>
      </c>
      <c r="P435">
        <v>1</v>
      </c>
      <c r="Q435">
        <v>1</v>
      </c>
      <c r="R435">
        <v>0</v>
      </c>
      <c r="S435">
        <v>0</v>
      </c>
      <c r="T435">
        <v>1</v>
      </c>
      <c r="U435">
        <v>1</v>
      </c>
      <c r="X435" t="str">
        <f t="shared" si="35"/>
        <v>04YK09</v>
      </c>
      <c r="Y435">
        <f t="shared" si="36"/>
        <v>9</v>
      </c>
      <c r="Z435" t="s">
        <v>463</v>
      </c>
      <c r="AA435" t="s">
        <v>509</v>
      </c>
      <c r="AB435">
        <v>1</v>
      </c>
      <c r="AC435">
        <v>0</v>
      </c>
      <c r="AD435">
        <v>0</v>
      </c>
      <c r="AE435">
        <v>1</v>
      </c>
      <c r="AF435">
        <v>0</v>
      </c>
      <c r="AG435">
        <v>0</v>
      </c>
      <c r="AH435">
        <v>0</v>
      </c>
      <c r="AI435">
        <v>0</v>
      </c>
      <c r="AJ435">
        <f t="shared" si="32"/>
        <v>1</v>
      </c>
    </row>
    <row r="436" spans="1:36" x14ac:dyDescent="0.2">
      <c r="A436" t="str">
        <f t="shared" si="33"/>
        <v>20YN01</v>
      </c>
      <c r="B436">
        <f t="shared" si="34"/>
        <v>1</v>
      </c>
      <c r="C436" t="s">
        <v>265</v>
      </c>
      <c r="D436" t="s">
        <v>262</v>
      </c>
      <c r="E436">
        <v>1</v>
      </c>
      <c r="F436">
        <v>0</v>
      </c>
      <c r="G436">
        <v>0</v>
      </c>
      <c r="H436">
        <v>1</v>
      </c>
      <c r="I436">
        <v>0</v>
      </c>
      <c r="J436">
        <v>0</v>
      </c>
      <c r="K436">
        <v>0</v>
      </c>
      <c r="L436">
        <v>0</v>
      </c>
      <c r="M436">
        <v>0</v>
      </c>
      <c r="N436">
        <v>0</v>
      </c>
      <c r="O436">
        <v>0</v>
      </c>
      <c r="P436">
        <v>0</v>
      </c>
      <c r="Q436">
        <v>0</v>
      </c>
      <c r="R436">
        <v>0</v>
      </c>
      <c r="S436">
        <v>0</v>
      </c>
      <c r="T436">
        <v>0</v>
      </c>
      <c r="U436">
        <v>1</v>
      </c>
      <c r="X436" t="str">
        <f t="shared" si="35"/>
        <v>04YK10</v>
      </c>
      <c r="Y436">
        <f t="shared" si="36"/>
        <v>10</v>
      </c>
      <c r="Z436" t="s">
        <v>463</v>
      </c>
      <c r="AA436" t="s">
        <v>512</v>
      </c>
      <c r="AB436">
        <v>1</v>
      </c>
      <c r="AC436">
        <v>0</v>
      </c>
      <c r="AD436">
        <v>0</v>
      </c>
      <c r="AE436">
        <v>1</v>
      </c>
      <c r="AF436">
        <v>1</v>
      </c>
      <c r="AG436">
        <v>0</v>
      </c>
      <c r="AH436">
        <v>0</v>
      </c>
      <c r="AI436">
        <v>1</v>
      </c>
      <c r="AJ436">
        <f t="shared" si="32"/>
        <v>0</v>
      </c>
    </row>
    <row r="437" spans="1:36" x14ac:dyDescent="0.2">
      <c r="A437" t="str">
        <f t="shared" si="33"/>
        <v>20YN02</v>
      </c>
      <c r="B437">
        <f t="shared" si="34"/>
        <v>2</v>
      </c>
      <c r="C437" t="s">
        <v>265</v>
      </c>
      <c r="D437" t="s">
        <v>293</v>
      </c>
      <c r="E437">
        <v>1</v>
      </c>
      <c r="F437">
        <v>0</v>
      </c>
      <c r="G437">
        <v>0</v>
      </c>
      <c r="H437">
        <v>1</v>
      </c>
      <c r="I437">
        <v>0</v>
      </c>
      <c r="J437">
        <v>0</v>
      </c>
      <c r="K437">
        <v>0</v>
      </c>
      <c r="L437">
        <v>0</v>
      </c>
      <c r="M437">
        <v>1</v>
      </c>
      <c r="N437">
        <v>0</v>
      </c>
      <c r="O437">
        <v>0</v>
      </c>
      <c r="P437">
        <v>1</v>
      </c>
      <c r="Q437">
        <v>2</v>
      </c>
      <c r="R437">
        <v>0</v>
      </c>
      <c r="S437">
        <v>0</v>
      </c>
      <c r="T437">
        <v>2</v>
      </c>
      <c r="U437">
        <v>0</v>
      </c>
      <c r="X437" t="str">
        <f t="shared" si="35"/>
        <v>04YK11</v>
      </c>
      <c r="Y437">
        <f t="shared" si="36"/>
        <v>11</v>
      </c>
      <c r="Z437" t="s">
        <v>463</v>
      </c>
      <c r="AA437" t="s">
        <v>516</v>
      </c>
      <c r="AB437">
        <v>1</v>
      </c>
      <c r="AC437">
        <v>0</v>
      </c>
      <c r="AD437">
        <v>0</v>
      </c>
      <c r="AE437">
        <v>1</v>
      </c>
      <c r="AF437">
        <v>3</v>
      </c>
      <c r="AG437">
        <v>0</v>
      </c>
      <c r="AH437">
        <v>0</v>
      </c>
      <c r="AI437">
        <v>3</v>
      </c>
      <c r="AJ437">
        <f t="shared" si="32"/>
        <v>0</v>
      </c>
    </row>
    <row r="438" spans="1:36" x14ac:dyDescent="0.2">
      <c r="A438" t="str">
        <f t="shared" si="33"/>
        <v>20YN03</v>
      </c>
      <c r="B438">
        <f t="shared" si="34"/>
        <v>3</v>
      </c>
      <c r="C438" t="s">
        <v>265</v>
      </c>
      <c r="D438" t="s">
        <v>298</v>
      </c>
      <c r="E438">
        <v>0</v>
      </c>
      <c r="F438">
        <v>0</v>
      </c>
      <c r="G438">
        <v>0</v>
      </c>
      <c r="H438">
        <v>0</v>
      </c>
      <c r="I438">
        <v>0</v>
      </c>
      <c r="J438">
        <v>0</v>
      </c>
      <c r="K438">
        <v>0</v>
      </c>
      <c r="L438">
        <v>0</v>
      </c>
      <c r="M438">
        <v>0</v>
      </c>
      <c r="N438">
        <v>0</v>
      </c>
      <c r="O438">
        <v>0</v>
      </c>
      <c r="P438">
        <v>0</v>
      </c>
      <c r="Q438">
        <v>1</v>
      </c>
      <c r="R438">
        <v>0</v>
      </c>
      <c r="S438">
        <v>0</v>
      </c>
      <c r="T438">
        <v>1</v>
      </c>
      <c r="U438">
        <v>0</v>
      </c>
      <c r="X438" t="str">
        <f t="shared" si="35"/>
        <v>04YK12</v>
      </c>
      <c r="Y438">
        <f t="shared" si="36"/>
        <v>12</v>
      </c>
      <c r="Z438" t="s">
        <v>463</v>
      </c>
      <c r="AA438" t="s">
        <v>521</v>
      </c>
      <c r="AB438">
        <v>0</v>
      </c>
      <c r="AC438">
        <v>0</v>
      </c>
      <c r="AD438">
        <v>0</v>
      </c>
      <c r="AE438">
        <v>0</v>
      </c>
      <c r="AF438">
        <v>2</v>
      </c>
      <c r="AG438">
        <v>0</v>
      </c>
      <c r="AH438">
        <v>0</v>
      </c>
      <c r="AI438">
        <v>2</v>
      </c>
      <c r="AJ438">
        <f t="shared" si="32"/>
        <v>0</v>
      </c>
    </row>
    <row r="439" spans="1:36" x14ac:dyDescent="0.2">
      <c r="A439" t="str">
        <f t="shared" si="33"/>
        <v>21GN01</v>
      </c>
      <c r="B439">
        <f t="shared" si="34"/>
        <v>1</v>
      </c>
      <c r="C439" t="s">
        <v>386</v>
      </c>
      <c r="D439" t="s">
        <v>384</v>
      </c>
      <c r="E439">
        <v>4</v>
      </c>
      <c r="F439">
        <v>0</v>
      </c>
      <c r="G439">
        <v>0</v>
      </c>
      <c r="H439">
        <v>4</v>
      </c>
      <c r="I439">
        <v>2</v>
      </c>
      <c r="J439">
        <v>0</v>
      </c>
      <c r="K439">
        <v>0</v>
      </c>
      <c r="L439">
        <v>2</v>
      </c>
      <c r="M439">
        <v>6</v>
      </c>
      <c r="N439">
        <v>0</v>
      </c>
      <c r="O439">
        <v>0</v>
      </c>
      <c r="P439">
        <v>6</v>
      </c>
      <c r="Q439">
        <v>1</v>
      </c>
      <c r="R439">
        <v>0</v>
      </c>
      <c r="S439">
        <v>0</v>
      </c>
      <c r="T439">
        <v>1</v>
      </c>
      <c r="U439">
        <v>1</v>
      </c>
      <c r="X439" t="str">
        <f t="shared" si="35"/>
        <v>04YK13</v>
      </c>
      <c r="Y439">
        <f t="shared" si="36"/>
        <v>13</v>
      </c>
      <c r="Z439" t="s">
        <v>463</v>
      </c>
      <c r="AA439" t="s">
        <v>527</v>
      </c>
      <c r="AB439">
        <v>1</v>
      </c>
      <c r="AC439">
        <v>0</v>
      </c>
      <c r="AD439">
        <v>0</v>
      </c>
      <c r="AE439">
        <v>1</v>
      </c>
      <c r="AF439">
        <v>0</v>
      </c>
      <c r="AG439">
        <v>0</v>
      </c>
      <c r="AH439">
        <v>0</v>
      </c>
      <c r="AI439">
        <v>0</v>
      </c>
      <c r="AJ439">
        <f t="shared" si="32"/>
        <v>1</v>
      </c>
    </row>
    <row r="440" spans="1:36" x14ac:dyDescent="0.2">
      <c r="A440" t="str">
        <f t="shared" si="33"/>
        <v>21GN02</v>
      </c>
      <c r="B440">
        <f t="shared" si="34"/>
        <v>2</v>
      </c>
      <c r="C440" t="s">
        <v>386</v>
      </c>
      <c r="D440" t="s">
        <v>387</v>
      </c>
      <c r="E440">
        <v>2</v>
      </c>
      <c r="F440">
        <v>0</v>
      </c>
      <c r="G440">
        <v>0</v>
      </c>
      <c r="H440">
        <v>2</v>
      </c>
      <c r="I440">
        <v>1</v>
      </c>
      <c r="J440">
        <v>0</v>
      </c>
      <c r="K440">
        <v>0</v>
      </c>
      <c r="L440">
        <v>1</v>
      </c>
      <c r="M440">
        <v>1</v>
      </c>
      <c r="N440">
        <v>0</v>
      </c>
      <c r="O440">
        <v>0</v>
      </c>
      <c r="P440">
        <v>1</v>
      </c>
      <c r="Q440">
        <v>0</v>
      </c>
      <c r="R440">
        <v>0</v>
      </c>
      <c r="S440">
        <v>0</v>
      </c>
      <c r="T440">
        <v>0</v>
      </c>
      <c r="U440">
        <v>1</v>
      </c>
      <c r="X440" t="str">
        <f t="shared" si="35"/>
        <v>05HJ01</v>
      </c>
      <c r="Y440">
        <f t="shared" si="36"/>
        <v>1</v>
      </c>
      <c r="Z440" t="s">
        <v>399</v>
      </c>
      <c r="AA440" t="s">
        <v>509</v>
      </c>
      <c r="AB440">
        <v>0</v>
      </c>
      <c r="AC440">
        <v>0</v>
      </c>
      <c r="AD440">
        <v>0</v>
      </c>
      <c r="AE440">
        <v>0</v>
      </c>
      <c r="AF440">
        <v>0</v>
      </c>
      <c r="AG440">
        <v>0</v>
      </c>
      <c r="AH440">
        <v>1</v>
      </c>
      <c r="AI440">
        <v>1</v>
      </c>
      <c r="AJ440">
        <f t="shared" si="32"/>
        <v>0</v>
      </c>
    </row>
    <row r="441" spans="1:36" x14ac:dyDescent="0.2">
      <c r="A441" t="str">
        <f t="shared" si="33"/>
        <v>21GN03</v>
      </c>
      <c r="B441">
        <f t="shared" si="34"/>
        <v>3</v>
      </c>
      <c r="C441" t="s">
        <v>386</v>
      </c>
      <c r="D441" t="s">
        <v>405</v>
      </c>
      <c r="E441">
        <v>0</v>
      </c>
      <c r="F441">
        <v>0</v>
      </c>
      <c r="G441">
        <v>0</v>
      </c>
      <c r="H441">
        <v>0</v>
      </c>
      <c r="I441">
        <v>2</v>
      </c>
      <c r="J441">
        <v>0</v>
      </c>
      <c r="K441">
        <v>0</v>
      </c>
      <c r="L441">
        <v>2</v>
      </c>
      <c r="M441">
        <v>4</v>
      </c>
      <c r="N441">
        <v>0</v>
      </c>
      <c r="O441">
        <v>0</v>
      </c>
      <c r="P441">
        <v>4</v>
      </c>
      <c r="Q441">
        <v>0</v>
      </c>
      <c r="R441">
        <v>0</v>
      </c>
      <c r="S441">
        <v>0</v>
      </c>
      <c r="T441">
        <v>0</v>
      </c>
      <c r="U441">
        <v>1</v>
      </c>
      <c r="X441" t="str">
        <f t="shared" si="35"/>
        <v>05HJ02</v>
      </c>
      <c r="Y441">
        <f t="shared" si="36"/>
        <v>2</v>
      </c>
      <c r="Z441" t="s">
        <v>399</v>
      </c>
      <c r="AA441" t="s">
        <v>530</v>
      </c>
      <c r="AB441">
        <v>0</v>
      </c>
      <c r="AC441">
        <v>0</v>
      </c>
      <c r="AD441">
        <v>0</v>
      </c>
      <c r="AE441">
        <v>0</v>
      </c>
      <c r="AF441">
        <v>1</v>
      </c>
      <c r="AG441">
        <v>0</v>
      </c>
      <c r="AH441">
        <v>0</v>
      </c>
      <c r="AI441">
        <v>1</v>
      </c>
      <c r="AJ441">
        <f t="shared" si="32"/>
        <v>0</v>
      </c>
    </row>
    <row r="442" spans="1:36" x14ac:dyDescent="0.2">
      <c r="A442" t="str">
        <f t="shared" si="33"/>
        <v>21IZ01</v>
      </c>
      <c r="B442">
        <f t="shared" si="34"/>
        <v>1</v>
      </c>
      <c r="C442" t="s">
        <v>236</v>
      </c>
      <c r="D442" t="s">
        <v>231</v>
      </c>
      <c r="E442">
        <v>1</v>
      </c>
      <c r="F442">
        <v>0</v>
      </c>
      <c r="G442">
        <v>0</v>
      </c>
      <c r="H442">
        <v>1</v>
      </c>
      <c r="I442">
        <v>1</v>
      </c>
      <c r="J442">
        <v>0</v>
      </c>
      <c r="K442">
        <v>0</v>
      </c>
      <c r="L442">
        <v>1</v>
      </c>
      <c r="M442">
        <v>0</v>
      </c>
      <c r="N442">
        <v>0</v>
      </c>
      <c r="O442">
        <v>0</v>
      </c>
      <c r="P442">
        <v>0</v>
      </c>
      <c r="Q442">
        <v>0</v>
      </c>
      <c r="R442">
        <v>0</v>
      </c>
      <c r="S442">
        <v>0</v>
      </c>
      <c r="T442">
        <v>0</v>
      </c>
      <c r="U442">
        <v>0</v>
      </c>
      <c r="X442" t="str">
        <f t="shared" si="35"/>
        <v>05HJ03</v>
      </c>
      <c r="Y442">
        <f t="shared" si="36"/>
        <v>3</v>
      </c>
      <c r="Z442" t="s">
        <v>399</v>
      </c>
      <c r="AA442" t="s">
        <v>532</v>
      </c>
      <c r="AB442">
        <v>0</v>
      </c>
      <c r="AC442">
        <v>0</v>
      </c>
      <c r="AD442">
        <v>0</v>
      </c>
      <c r="AE442">
        <v>0</v>
      </c>
      <c r="AF442">
        <v>7</v>
      </c>
      <c r="AG442">
        <v>0</v>
      </c>
      <c r="AH442">
        <v>0</v>
      </c>
      <c r="AI442">
        <v>7</v>
      </c>
      <c r="AJ442">
        <f t="shared" si="32"/>
        <v>0</v>
      </c>
    </row>
    <row r="443" spans="1:36" x14ac:dyDescent="0.2">
      <c r="A443" t="str">
        <f t="shared" si="33"/>
        <v>21IZ02</v>
      </c>
      <c r="B443">
        <f t="shared" si="34"/>
        <v>2</v>
      </c>
      <c r="C443" t="s">
        <v>236</v>
      </c>
      <c r="D443" t="s">
        <v>377</v>
      </c>
      <c r="E443">
        <v>0</v>
      </c>
      <c r="F443">
        <v>0</v>
      </c>
      <c r="G443">
        <v>0</v>
      </c>
      <c r="H443">
        <v>0</v>
      </c>
      <c r="I443">
        <v>1</v>
      </c>
      <c r="J443">
        <v>0</v>
      </c>
      <c r="K443">
        <v>0</v>
      </c>
      <c r="L443">
        <v>1</v>
      </c>
      <c r="M443">
        <v>0</v>
      </c>
      <c r="N443">
        <v>0</v>
      </c>
      <c r="O443">
        <v>0</v>
      </c>
      <c r="P443">
        <v>0</v>
      </c>
      <c r="Q443">
        <v>0</v>
      </c>
      <c r="R443">
        <v>0</v>
      </c>
      <c r="S443">
        <v>0</v>
      </c>
      <c r="T443">
        <v>0</v>
      </c>
      <c r="U443">
        <v>0</v>
      </c>
      <c r="X443" t="str">
        <f t="shared" si="35"/>
        <v>05HJ04</v>
      </c>
      <c r="Y443">
        <f t="shared" si="36"/>
        <v>4</v>
      </c>
      <c r="Z443" t="s">
        <v>399</v>
      </c>
      <c r="AA443" t="s">
        <v>533</v>
      </c>
      <c r="AB443">
        <v>1</v>
      </c>
      <c r="AC443">
        <v>0</v>
      </c>
      <c r="AD443">
        <v>0</v>
      </c>
      <c r="AE443">
        <v>1</v>
      </c>
      <c r="AF443">
        <v>6</v>
      </c>
      <c r="AG443">
        <v>0</v>
      </c>
      <c r="AH443">
        <v>0</v>
      </c>
      <c r="AI443">
        <v>6</v>
      </c>
      <c r="AJ443">
        <f t="shared" si="32"/>
        <v>0</v>
      </c>
    </row>
    <row r="444" spans="1:36" x14ac:dyDescent="0.2">
      <c r="A444" t="str">
        <f t="shared" si="33"/>
        <v>21IZ03</v>
      </c>
      <c r="B444">
        <f t="shared" si="34"/>
        <v>3</v>
      </c>
      <c r="C444" t="s">
        <v>236</v>
      </c>
      <c r="D444" t="s">
        <v>387</v>
      </c>
      <c r="E444">
        <v>3</v>
      </c>
      <c r="F444">
        <v>0</v>
      </c>
      <c r="G444">
        <v>0</v>
      </c>
      <c r="H444">
        <v>3</v>
      </c>
      <c r="I444">
        <v>1</v>
      </c>
      <c r="J444">
        <v>0</v>
      </c>
      <c r="K444">
        <v>0</v>
      </c>
      <c r="L444">
        <v>1</v>
      </c>
      <c r="M444">
        <v>0</v>
      </c>
      <c r="N444">
        <v>0</v>
      </c>
      <c r="O444">
        <v>0</v>
      </c>
      <c r="P444">
        <v>0</v>
      </c>
      <c r="Q444">
        <v>1</v>
      </c>
      <c r="R444">
        <v>0</v>
      </c>
      <c r="S444">
        <v>0</v>
      </c>
      <c r="T444">
        <v>1</v>
      </c>
      <c r="U444">
        <v>1</v>
      </c>
      <c r="X444" t="str">
        <f t="shared" si="35"/>
        <v>05HJ05</v>
      </c>
      <c r="Y444">
        <f t="shared" si="36"/>
        <v>5</v>
      </c>
      <c r="Z444" t="s">
        <v>399</v>
      </c>
      <c r="AA444" t="s">
        <v>534</v>
      </c>
      <c r="AB444">
        <v>0</v>
      </c>
      <c r="AC444">
        <v>0</v>
      </c>
      <c r="AD444">
        <v>0</v>
      </c>
      <c r="AE444">
        <v>0</v>
      </c>
      <c r="AF444">
        <v>1</v>
      </c>
      <c r="AG444">
        <v>0</v>
      </c>
      <c r="AH444">
        <v>0</v>
      </c>
      <c r="AI444">
        <v>1</v>
      </c>
      <c r="AJ444">
        <f t="shared" si="32"/>
        <v>0</v>
      </c>
    </row>
    <row r="445" spans="1:36" x14ac:dyDescent="0.2">
      <c r="A445" t="str">
        <f t="shared" si="33"/>
        <v>21RO01</v>
      </c>
      <c r="B445">
        <f t="shared" si="34"/>
        <v>1</v>
      </c>
      <c r="C445" t="s">
        <v>376</v>
      </c>
      <c r="D445" t="s">
        <v>377</v>
      </c>
      <c r="E445">
        <v>2</v>
      </c>
      <c r="F445">
        <v>0</v>
      </c>
      <c r="G445">
        <v>0</v>
      </c>
      <c r="H445">
        <v>2</v>
      </c>
      <c r="I445">
        <v>0</v>
      </c>
      <c r="J445">
        <v>0</v>
      </c>
      <c r="K445">
        <v>1</v>
      </c>
      <c r="L445">
        <v>1</v>
      </c>
      <c r="M445">
        <v>1</v>
      </c>
      <c r="N445">
        <v>0</v>
      </c>
      <c r="O445">
        <v>0</v>
      </c>
      <c r="P445">
        <v>1</v>
      </c>
      <c r="Q445">
        <v>1</v>
      </c>
      <c r="R445">
        <v>0</v>
      </c>
      <c r="S445">
        <v>0</v>
      </c>
      <c r="T445">
        <v>1</v>
      </c>
      <c r="U445">
        <v>1</v>
      </c>
      <c r="X445" t="str">
        <f t="shared" si="35"/>
        <v>05HJ06</v>
      </c>
      <c r="Y445">
        <f t="shared" si="36"/>
        <v>6</v>
      </c>
      <c r="Z445" t="s">
        <v>399</v>
      </c>
      <c r="AA445" t="s">
        <v>535</v>
      </c>
      <c r="AB445">
        <v>1</v>
      </c>
      <c r="AC445">
        <v>0</v>
      </c>
      <c r="AD445">
        <v>0</v>
      </c>
      <c r="AE445">
        <v>1</v>
      </c>
      <c r="AF445">
        <v>0</v>
      </c>
      <c r="AG445">
        <v>0</v>
      </c>
      <c r="AH445">
        <v>0</v>
      </c>
      <c r="AI445">
        <v>0</v>
      </c>
      <c r="AJ445">
        <f t="shared" si="32"/>
        <v>1</v>
      </c>
    </row>
    <row r="446" spans="1:36" x14ac:dyDescent="0.2">
      <c r="A446" t="str">
        <f t="shared" si="33"/>
        <v>21SG01</v>
      </c>
      <c r="B446">
        <f t="shared" si="34"/>
        <v>1</v>
      </c>
      <c r="C446" t="s">
        <v>339</v>
      </c>
      <c r="D446" t="s">
        <v>338</v>
      </c>
      <c r="E446">
        <v>0</v>
      </c>
      <c r="F446">
        <v>0</v>
      </c>
      <c r="G446">
        <v>0</v>
      </c>
      <c r="H446">
        <v>0</v>
      </c>
      <c r="I446">
        <v>0</v>
      </c>
      <c r="J446">
        <v>0</v>
      </c>
      <c r="K446">
        <v>0</v>
      </c>
      <c r="L446">
        <v>0</v>
      </c>
      <c r="M446">
        <v>0</v>
      </c>
      <c r="N446">
        <v>0</v>
      </c>
      <c r="O446">
        <v>0</v>
      </c>
      <c r="P446">
        <v>0</v>
      </c>
      <c r="Q446">
        <v>1</v>
      </c>
      <c r="R446">
        <v>0</v>
      </c>
      <c r="S446">
        <v>0</v>
      </c>
      <c r="T446">
        <v>1</v>
      </c>
      <c r="U446">
        <v>0</v>
      </c>
      <c r="X446" t="str">
        <f t="shared" si="35"/>
        <v>05HJ07</v>
      </c>
      <c r="Y446">
        <f t="shared" si="36"/>
        <v>7</v>
      </c>
      <c r="Z446" t="s">
        <v>399</v>
      </c>
      <c r="AA446" t="s">
        <v>536</v>
      </c>
      <c r="AB446">
        <v>0</v>
      </c>
      <c r="AC446">
        <v>0</v>
      </c>
      <c r="AD446">
        <v>0</v>
      </c>
      <c r="AE446">
        <v>0</v>
      </c>
      <c r="AF446">
        <v>1</v>
      </c>
      <c r="AG446">
        <v>0</v>
      </c>
      <c r="AH446">
        <v>0</v>
      </c>
      <c r="AI446">
        <v>1</v>
      </c>
      <c r="AJ446">
        <f t="shared" si="32"/>
        <v>0</v>
      </c>
    </row>
    <row r="447" spans="1:36" x14ac:dyDescent="0.2">
      <c r="A447" t="str">
        <f t="shared" si="33"/>
        <v>21SG02</v>
      </c>
      <c r="B447">
        <f t="shared" si="34"/>
        <v>2</v>
      </c>
      <c r="C447" t="s">
        <v>339</v>
      </c>
      <c r="D447" t="s">
        <v>422</v>
      </c>
      <c r="E447">
        <v>1</v>
      </c>
      <c r="F447">
        <v>0</v>
      </c>
      <c r="G447">
        <v>0</v>
      </c>
      <c r="H447">
        <v>1</v>
      </c>
      <c r="I447">
        <v>0</v>
      </c>
      <c r="J447">
        <v>0</v>
      </c>
      <c r="K447">
        <v>0</v>
      </c>
      <c r="L447">
        <v>0</v>
      </c>
      <c r="M447">
        <v>3</v>
      </c>
      <c r="N447">
        <v>0</v>
      </c>
      <c r="O447">
        <v>0</v>
      </c>
      <c r="P447">
        <v>3</v>
      </c>
      <c r="Q447">
        <v>1</v>
      </c>
      <c r="R447">
        <v>0</v>
      </c>
      <c r="S447">
        <v>0</v>
      </c>
      <c r="T447">
        <v>1</v>
      </c>
      <c r="U447">
        <v>1</v>
      </c>
      <c r="X447" t="str">
        <f t="shared" si="35"/>
        <v>05HJ08</v>
      </c>
      <c r="Y447">
        <f t="shared" si="36"/>
        <v>8</v>
      </c>
      <c r="Z447" t="s">
        <v>399</v>
      </c>
      <c r="AA447" t="s">
        <v>539</v>
      </c>
      <c r="AB447">
        <v>0</v>
      </c>
      <c r="AC447">
        <v>0</v>
      </c>
      <c r="AD447">
        <v>0</v>
      </c>
      <c r="AE447">
        <v>0</v>
      </c>
      <c r="AF447">
        <v>1</v>
      </c>
      <c r="AG447">
        <v>0</v>
      </c>
      <c r="AH447">
        <v>0</v>
      </c>
      <c r="AI447">
        <v>1</v>
      </c>
      <c r="AJ447">
        <f t="shared" si="32"/>
        <v>0</v>
      </c>
    </row>
    <row r="448" spans="1:36" x14ac:dyDescent="0.2">
      <c r="A448" t="str">
        <f t="shared" si="33"/>
        <v>22NX01</v>
      </c>
      <c r="B448">
        <f t="shared" si="34"/>
        <v>1</v>
      </c>
      <c r="C448" t="s">
        <v>245</v>
      </c>
      <c r="D448" t="s">
        <v>244</v>
      </c>
      <c r="E448">
        <v>0</v>
      </c>
      <c r="F448">
        <v>0</v>
      </c>
      <c r="G448">
        <v>0</v>
      </c>
      <c r="H448">
        <v>0</v>
      </c>
      <c r="I448">
        <v>0</v>
      </c>
      <c r="J448">
        <v>0</v>
      </c>
      <c r="K448">
        <v>0</v>
      </c>
      <c r="L448">
        <v>0</v>
      </c>
      <c r="M448">
        <v>0</v>
      </c>
      <c r="N448">
        <v>0</v>
      </c>
      <c r="O448">
        <v>0</v>
      </c>
      <c r="P448">
        <v>0</v>
      </c>
      <c r="Q448">
        <v>1</v>
      </c>
      <c r="R448">
        <v>0</v>
      </c>
      <c r="S448">
        <v>0</v>
      </c>
      <c r="T448">
        <v>1</v>
      </c>
      <c r="U448">
        <v>0</v>
      </c>
      <c r="X448" t="str">
        <f t="shared" si="35"/>
        <v>05HS01</v>
      </c>
      <c r="Y448">
        <f t="shared" si="36"/>
        <v>1</v>
      </c>
      <c r="Z448" t="s">
        <v>372</v>
      </c>
      <c r="AA448" t="s">
        <v>524</v>
      </c>
      <c r="AB448">
        <v>1</v>
      </c>
      <c r="AC448">
        <v>0</v>
      </c>
      <c r="AD448">
        <v>0</v>
      </c>
      <c r="AE448">
        <v>1</v>
      </c>
      <c r="AF448">
        <v>2</v>
      </c>
      <c r="AG448">
        <v>0</v>
      </c>
      <c r="AH448">
        <v>0</v>
      </c>
      <c r="AI448">
        <v>2</v>
      </c>
      <c r="AJ448">
        <f t="shared" si="32"/>
        <v>0</v>
      </c>
    </row>
    <row r="449" spans="1:36" x14ac:dyDescent="0.2">
      <c r="A449" t="str">
        <f t="shared" si="33"/>
        <v>22OH01</v>
      </c>
      <c r="B449">
        <f t="shared" si="34"/>
        <v>1</v>
      </c>
      <c r="C449" t="s">
        <v>410</v>
      </c>
      <c r="D449" t="s">
        <v>406</v>
      </c>
      <c r="E449">
        <v>1</v>
      </c>
      <c r="F449">
        <v>0</v>
      </c>
      <c r="G449">
        <v>0</v>
      </c>
      <c r="H449">
        <v>1</v>
      </c>
      <c r="I449">
        <v>0</v>
      </c>
      <c r="J449">
        <v>0</v>
      </c>
      <c r="K449">
        <v>0</v>
      </c>
      <c r="L449">
        <v>0</v>
      </c>
      <c r="M449">
        <v>3</v>
      </c>
      <c r="N449">
        <v>0</v>
      </c>
      <c r="O449">
        <v>0</v>
      </c>
      <c r="P449">
        <v>3</v>
      </c>
      <c r="Q449">
        <v>2</v>
      </c>
      <c r="R449">
        <v>0</v>
      </c>
      <c r="S449">
        <v>0</v>
      </c>
      <c r="T449">
        <v>2</v>
      </c>
      <c r="U449">
        <v>1</v>
      </c>
      <c r="X449" t="str">
        <f t="shared" si="35"/>
        <v>05MF01</v>
      </c>
      <c r="Y449">
        <f t="shared" si="36"/>
        <v>1</v>
      </c>
      <c r="Z449" t="s">
        <v>215</v>
      </c>
      <c r="AA449" t="s">
        <v>470</v>
      </c>
      <c r="AB449">
        <v>0</v>
      </c>
      <c r="AC449">
        <v>0</v>
      </c>
      <c r="AD449">
        <v>0</v>
      </c>
      <c r="AE449">
        <v>0</v>
      </c>
      <c r="AF449">
        <v>0</v>
      </c>
      <c r="AG449">
        <v>0</v>
      </c>
      <c r="AH449">
        <v>2</v>
      </c>
      <c r="AI449">
        <v>2</v>
      </c>
      <c r="AJ449">
        <f t="shared" si="32"/>
        <v>0</v>
      </c>
    </row>
    <row r="450" spans="1:36" x14ac:dyDescent="0.2">
      <c r="A450" t="str">
        <f t="shared" si="33"/>
        <v>23FA01</v>
      </c>
      <c r="B450">
        <f t="shared" si="34"/>
        <v>1</v>
      </c>
      <c r="C450" t="s">
        <v>199</v>
      </c>
      <c r="D450" t="s">
        <v>197</v>
      </c>
      <c r="E450">
        <v>0</v>
      </c>
      <c r="F450">
        <v>0</v>
      </c>
      <c r="G450">
        <v>0</v>
      </c>
      <c r="H450">
        <v>0</v>
      </c>
      <c r="I450">
        <v>1</v>
      </c>
      <c r="J450">
        <v>0</v>
      </c>
      <c r="K450">
        <v>0</v>
      </c>
      <c r="L450">
        <v>1</v>
      </c>
      <c r="M450">
        <v>1</v>
      </c>
      <c r="N450">
        <v>0</v>
      </c>
      <c r="O450">
        <v>0</v>
      </c>
      <c r="P450">
        <v>1</v>
      </c>
      <c r="Q450">
        <v>0</v>
      </c>
      <c r="R450">
        <v>0</v>
      </c>
      <c r="S450">
        <v>0</v>
      </c>
      <c r="T450">
        <v>0</v>
      </c>
      <c r="U450">
        <v>0</v>
      </c>
      <c r="X450" t="str">
        <f t="shared" si="35"/>
        <v>05PE01</v>
      </c>
      <c r="Y450">
        <f t="shared" si="36"/>
        <v>1</v>
      </c>
      <c r="Z450" t="s">
        <v>267</v>
      </c>
      <c r="AA450" t="s">
        <v>487</v>
      </c>
      <c r="AB450">
        <v>0</v>
      </c>
      <c r="AC450">
        <v>0</v>
      </c>
      <c r="AD450">
        <v>0</v>
      </c>
      <c r="AE450">
        <v>0</v>
      </c>
      <c r="AF450">
        <v>1</v>
      </c>
      <c r="AG450">
        <v>0</v>
      </c>
      <c r="AH450">
        <v>0</v>
      </c>
      <c r="AI450">
        <v>1</v>
      </c>
      <c r="AJ450">
        <f t="shared" si="32"/>
        <v>0</v>
      </c>
    </row>
    <row r="451" spans="1:36" x14ac:dyDescent="0.2">
      <c r="A451" t="str">
        <f t="shared" si="33"/>
        <v>23FA02</v>
      </c>
      <c r="B451">
        <f t="shared" si="34"/>
        <v>2</v>
      </c>
      <c r="C451" t="s">
        <v>199</v>
      </c>
      <c r="D451" t="s">
        <v>203</v>
      </c>
      <c r="E451">
        <v>0</v>
      </c>
      <c r="F451">
        <v>0</v>
      </c>
      <c r="G451">
        <v>0</v>
      </c>
      <c r="H451">
        <v>0</v>
      </c>
      <c r="I451">
        <v>0</v>
      </c>
      <c r="J451">
        <v>0</v>
      </c>
      <c r="K451">
        <v>0</v>
      </c>
      <c r="L451">
        <v>0</v>
      </c>
      <c r="M451">
        <v>0</v>
      </c>
      <c r="N451">
        <v>0</v>
      </c>
      <c r="O451">
        <v>0</v>
      </c>
      <c r="P451">
        <v>0</v>
      </c>
      <c r="Q451">
        <v>1</v>
      </c>
      <c r="R451">
        <v>0</v>
      </c>
      <c r="S451">
        <v>0</v>
      </c>
      <c r="T451">
        <v>1</v>
      </c>
      <c r="U451">
        <v>0</v>
      </c>
      <c r="X451" t="str">
        <f t="shared" si="35"/>
        <v>05PE02</v>
      </c>
      <c r="Y451">
        <f t="shared" si="36"/>
        <v>2</v>
      </c>
      <c r="Z451" t="s">
        <v>267</v>
      </c>
      <c r="AA451" t="s">
        <v>500</v>
      </c>
      <c r="AB451">
        <v>0</v>
      </c>
      <c r="AC451">
        <v>0</v>
      </c>
      <c r="AD451">
        <v>0</v>
      </c>
      <c r="AE451">
        <v>0</v>
      </c>
      <c r="AF451">
        <v>1</v>
      </c>
      <c r="AG451">
        <v>0</v>
      </c>
      <c r="AH451">
        <v>0</v>
      </c>
      <c r="AI451">
        <v>1</v>
      </c>
      <c r="AJ451">
        <f t="shared" si="32"/>
        <v>0</v>
      </c>
    </row>
    <row r="452" spans="1:36" x14ac:dyDescent="0.2">
      <c r="A452" t="str">
        <f t="shared" si="33"/>
        <v>23FA03</v>
      </c>
      <c r="B452">
        <f t="shared" si="34"/>
        <v>3</v>
      </c>
      <c r="C452" t="s">
        <v>199</v>
      </c>
      <c r="D452" t="s">
        <v>262</v>
      </c>
      <c r="E452">
        <v>0</v>
      </c>
      <c r="F452">
        <v>0</v>
      </c>
      <c r="G452">
        <v>0</v>
      </c>
      <c r="H452">
        <v>0</v>
      </c>
      <c r="I452">
        <v>1</v>
      </c>
      <c r="J452">
        <v>0</v>
      </c>
      <c r="K452">
        <v>0</v>
      </c>
      <c r="L452">
        <v>1</v>
      </c>
      <c r="M452">
        <v>2</v>
      </c>
      <c r="N452">
        <v>0</v>
      </c>
      <c r="O452">
        <v>0</v>
      </c>
      <c r="P452">
        <v>2</v>
      </c>
      <c r="Q452">
        <v>0</v>
      </c>
      <c r="R452">
        <v>0</v>
      </c>
      <c r="S452">
        <v>0</v>
      </c>
      <c r="T452">
        <v>0</v>
      </c>
      <c r="U452">
        <v>1</v>
      </c>
      <c r="X452" t="str">
        <f t="shared" si="35"/>
        <v>05PE03</v>
      </c>
      <c r="Y452">
        <f t="shared" si="36"/>
        <v>3</v>
      </c>
      <c r="Z452" t="s">
        <v>267</v>
      </c>
      <c r="AA452" t="s">
        <v>503</v>
      </c>
      <c r="AB452">
        <v>0</v>
      </c>
      <c r="AC452">
        <v>0</v>
      </c>
      <c r="AD452">
        <v>0</v>
      </c>
      <c r="AE452">
        <v>0</v>
      </c>
      <c r="AF452">
        <v>1</v>
      </c>
      <c r="AG452">
        <v>0</v>
      </c>
      <c r="AH452">
        <v>0</v>
      </c>
      <c r="AI452">
        <v>1</v>
      </c>
      <c r="AJ452">
        <f t="shared" ref="AJ452:AJ515" si="37">IF(AE452&gt;AI452,1,0)</f>
        <v>0</v>
      </c>
    </row>
    <row r="453" spans="1:36" x14ac:dyDescent="0.2">
      <c r="A453" t="str">
        <f t="shared" ref="A453:A508" si="38">C453&amp;IF(B453&lt;10,"0","")&amp;B453</f>
        <v>23FA04</v>
      </c>
      <c r="B453">
        <f t="shared" ref="B453:B508" si="39">IF(C453=C452,B452+1,1)</f>
        <v>4</v>
      </c>
      <c r="C453" t="s">
        <v>199</v>
      </c>
      <c r="D453" t="s">
        <v>275</v>
      </c>
      <c r="E453">
        <v>1</v>
      </c>
      <c r="F453">
        <v>0</v>
      </c>
      <c r="G453">
        <v>0</v>
      </c>
      <c r="H453">
        <v>1</v>
      </c>
      <c r="I453">
        <v>0</v>
      </c>
      <c r="J453">
        <v>0</v>
      </c>
      <c r="K453">
        <v>0</v>
      </c>
      <c r="L453">
        <v>0</v>
      </c>
      <c r="M453">
        <v>3</v>
      </c>
      <c r="N453">
        <v>0</v>
      </c>
      <c r="O453">
        <v>0</v>
      </c>
      <c r="P453">
        <v>3</v>
      </c>
      <c r="Q453">
        <v>2</v>
      </c>
      <c r="R453">
        <v>0</v>
      </c>
      <c r="S453">
        <v>0</v>
      </c>
      <c r="T453">
        <v>2</v>
      </c>
      <c r="U453">
        <v>1</v>
      </c>
      <c r="X453" t="str">
        <f t="shared" si="35"/>
        <v>05PE04</v>
      </c>
      <c r="Y453">
        <f t="shared" si="36"/>
        <v>4</v>
      </c>
      <c r="Z453" t="s">
        <v>267</v>
      </c>
      <c r="AA453" t="s">
        <v>507</v>
      </c>
      <c r="AB453">
        <v>1</v>
      </c>
      <c r="AC453">
        <v>0</v>
      </c>
      <c r="AD453">
        <v>0</v>
      </c>
      <c r="AE453">
        <v>1</v>
      </c>
      <c r="AF453">
        <v>1</v>
      </c>
      <c r="AG453">
        <v>0</v>
      </c>
      <c r="AH453">
        <v>0</v>
      </c>
      <c r="AI453">
        <v>1</v>
      </c>
      <c r="AJ453">
        <f t="shared" si="37"/>
        <v>0</v>
      </c>
    </row>
    <row r="454" spans="1:36" x14ac:dyDescent="0.2">
      <c r="A454" t="str">
        <f t="shared" si="38"/>
        <v>23FA05</v>
      </c>
      <c r="B454">
        <f t="shared" si="39"/>
        <v>5</v>
      </c>
      <c r="C454" t="s">
        <v>199</v>
      </c>
      <c r="D454" t="s">
        <v>290</v>
      </c>
      <c r="E454">
        <v>0</v>
      </c>
      <c r="F454">
        <v>0</v>
      </c>
      <c r="G454">
        <v>0</v>
      </c>
      <c r="H454">
        <v>0</v>
      </c>
      <c r="I454">
        <v>1</v>
      </c>
      <c r="J454">
        <v>0</v>
      </c>
      <c r="K454">
        <v>0</v>
      </c>
      <c r="L454">
        <v>1</v>
      </c>
      <c r="M454">
        <v>1</v>
      </c>
      <c r="N454">
        <v>0</v>
      </c>
      <c r="O454">
        <v>0</v>
      </c>
      <c r="P454">
        <v>1</v>
      </c>
      <c r="Q454">
        <v>0</v>
      </c>
      <c r="R454">
        <v>0</v>
      </c>
      <c r="S454">
        <v>0</v>
      </c>
      <c r="T454">
        <v>0</v>
      </c>
      <c r="U454">
        <v>0</v>
      </c>
      <c r="X454" t="str">
        <f t="shared" si="35"/>
        <v>05PZ01</v>
      </c>
      <c r="Y454">
        <f t="shared" si="36"/>
        <v>1</v>
      </c>
      <c r="Z454" t="s">
        <v>194</v>
      </c>
      <c r="AA454" t="s">
        <v>455</v>
      </c>
      <c r="AB454">
        <v>1</v>
      </c>
      <c r="AC454">
        <v>0</v>
      </c>
      <c r="AD454">
        <v>0</v>
      </c>
      <c r="AE454">
        <v>1</v>
      </c>
      <c r="AF454">
        <v>5</v>
      </c>
      <c r="AG454">
        <v>0</v>
      </c>
      <c r="AH454">
        <v>0</v>
      </c>
      <c r="AI454">
        <v>5</v>
      </c>
      <c r="AJ454">
        <f t="shared" si="37"/>
        <v>0</v>
      </c>
    </row>
    <row r="455" spans="1:36" x14ac:dyDescent="0.2">
      <c r="A455" t="str">
        <f t="shared" si="38"/>
        <v>23FA06</v>
      </c>
      <c r="B455">
        <f t="shared" si="39"/>
        <v>6</v>
      </c>
      <c r="C455" t="s">
        <v>199</v>
      </c>
      <c r="D455" t="s">
        <v>293</v>
      </c>
      <c r="E455">
        <v>3</v>
      </c>
      <c r="F455">
        <v>0</v>
      </c>
      <c r="G455">
        <v>0</v>
      </c>
      <c r="H455">
        <v>3</v>
      </c>
      <c r="I455">
        <v>0</v>
      </c>
      <c r="J455">
        <v>0</v>
      </c>
      <c r="K455">
        <v>0</v>
      </c>
      <c r="L455">
        <v>0</v>
      </c>
      <c r="M455">
        <v>3</v>
      </c>
      <c r="N455">
        <v>0</v>
      </c>
      <c r="O455">
        <v>0</v>
      </c>
      <c r="P455">
        <v>3</v>
      </c>
      <c r="Q455">
        <v>1</v>
      </c>
      <c r="R455">
        <v>0</v>
      </c>
      <c r="S455">
        <v>0</v>
      </c>
      <c r="T455">
        <v>1</v>
      </c>
      <c r="U455">
        <v>1</v>
      </c>
      <c r="X455" t="str">
        <f t="shared" si="35"/>
        <v>05PZ02</v>
      </c>
      <c r="Y455">
        <f t="shared" si="36"/>
        <v>2</v>
      </c>
      <c r="Z455" t="s">
        <v>194</v>
      </c>
      <c r="AA455" t="s">
        <v>483</v>
      </c>
      <c r="AB455">
        <v>0</v>
      </c>
      <c r="AC455">
        <v>0</v>
      </c>
      <c r="AD455">
        <v>0</v>
      </c>
      <c r="AE455">
        <v>0</v>
      </c>
      <c r="AF455">
        <v>1</v>
      </c>
      <c r="AG455">
        <v>0</v>
      </c>
      <c r="AH455">
        <v>0</v>
      </c>
      <c r="AI455">
        <v>1</v>
      </c>
      <c r="AJ455">
        <f t="shared" si="37"/>
        <v>0</v>
      </c>
    </row>
    <row r="456" spans="1:36" x14ac:dyDescent="0.2">
      <c r="A456" t="str">
        <f t="shared" si="38"/>
        <v>23FA07</v>
      </c>
      <c r="B456">
        <f t="shared" si="39"/>
        <v>7</v>
      </c>
      <c r="C456" t="s">
        <v>199</v>
      </c>
      <c r="D456" t="s">
        <v>298</v>
      </c>
      <c r="E456">
        <v>2</v>
      </c>
      <c r="F456">
        <v>0</v>
      </c>
      <c r="G456">
        <v>0</v>
      </c>
      <c r="H456">
        <v>2</v>
      </c>
      <c r="I456">
        <v>1</v>
      </c>
      <c r="J456">
        <v>0</v>
      </c>
      <c r="K456">
        <v>0</v>
      </c>
      <c r="L456">
        <v>1</v>
      </c>
      <c r="M456">
        <v>2</v>
      </c>
      <c r="N456">
        <v>0</v>
      </c>
      <c r="O456">
        <v>0</v>
      </c>
      <c r="P456">
        <v>2</v>
      </c>
      <c r="Q456">
        <v>2</v>
      </c>
      <c r="R456">
        <v>0</v>
      </c>
      <c r="S456">
        <v>0</v>
      </c>
      <c r="T456">
        <v>2</v>
      </c>
      <c r="U456">
        <v>1</v>
      </c>
      <c r="X456" t="str">
        <f t="shared" si="35"/>
        <v>05YX01</v>
      </c>
      <c r="Y456">
        <f t="shared" si="36"/>
        <v>1</v>
      </c>
      <c r="Z456" t="s">
        <v>264</v>
      </c>
      <c r="AA456" t="s">
        <v>437</v>
      </c>
      <c r="AB456">
        <v>1</v>
      </c>
      <c r="AC456">
        <v>0</v>
      </c>
      <c r="AD456">
        <v>0</v>
      </c>
      <c r="AE456">
        <v>1</v>
      </c>
      <c r="AF456">
        <v>0</v>
      </c>
      <c r="AG456">
        <v>0</v>
      </c>
      <c r="AH456">
        <v>0</v>
      </c>
      <c r="AI456">
        <v>0</v>
      </c>
      <c r="AJ456">
        <f t="shared" si="37"/>
        <v>1</v>
      </c>
    </row>
    <row r="457" spans="1:36" x14ac:dyDescent="0.2">
      <c r="A457" t="str">
        <f t="shared" si="38"/>
        <v>23FA08</v>
      </c>
      <c r="B457">
        <f t="shared" si="39"/>
        <v>8</v>
      </c>
      <c r="C457" t="s">
        <v>199</v>
      </c>
      <c r="D457" t="s">
        <v>300</v>
      </c>
      <c r="E457">
        <v>0</v>
      </c>
      <c r="F457">
        <v>0</v>
      </c>
      <c r="G457">
        <v>1</v>
      </c>
      <c r="H457">
        <v>1</v>
      </c>
      <c r="I457">
        <v>0</v>
      </c>
      <c r="J457">
        <v>0</v>
      </c>
      <c r="K457">
        <v>0</v>
      </c>
      <c r="L457">
        <v>0</v>
      </c>
      <c r="M457">
        <v>0</v>
      </c>
      <c r="N457">
        <v>0</v>
      </c>
      <c r="O457">
        <v>0</v>
      </c>
      <c r="P457">
        <v>0</v>
      </c>
      <c r="Q457">
        <v>0</v>
      </c>
      <c r="R457">
        <v>0</v>
      </c>
      <c r="S457">
        <v>0</v>
      </c>
      <c r="T457">
        <v>0</v>
      </c>
      <c r="U457">
        <v>1</v>
      </c>
      <c r="X457" t="str">
        <f t="shared" si="35"/>
        <v>05YX02</v>
      </c>
      <c r="Y457">
        <f t="shared" si="36"/>
        <v>2</v>
      </c>
      <c r="Z457" t="s">
        <v>264</v>
      </c>
      <c r="AA457" t="s">
        <v>465</v>
      </c>
      <c r="AB457">
        <v>1</v>
      </c>
      <c r="AC457">
        <v>0</v>
      </c>
      <c r="AD457">
        <v>0</v>
      </c>
      <c r="AE457">
        <v>1</v>
      </c>
      <c r="AF457">
        <v>3</v>
      </c>
      <c r="AG457">
        <v>0</v>
      </c>
      <c r="AH457">
        <v>0</v>
      </c>
      <c r="AI457">
        <v>3</v>
      </c>
      <c r="AJ457">
        <f t="shared" si="37"/>
        <v>0</v>
      </c>
    </row>
    <row r="458" spans="1:36" x14ac:dyDescent="0.2">
      <c r="A458" t="str">
        <f t="shared" si="38"/>
        <v>23FA09</v>
      </c>
      <c r="B458">
        <f t="shared" si="39"/>
        <v>9</v>
      </c>
      <c r="C458" t="s">
        <v>199</v>
      </c>
      <c r="D458" t="s">
        <v>302</v>
      </c>
      <c r="E458">
        <v>11</v>
      </c>
      <c r="F458">
        <v>0</v>
      </c>
      <c r="G458">
        <v>0</v>
      </c>
      <c r="H458">
        <v>11</v>
      </c>
      <c r="I458">
        <v>4</v>
      </c>
      <c r="J458">
        <v>0</v>
      </c>
      <c r="K458">
        <v>0</v>
      </c>
      <c r="L458">
        <v>4</v>
      </c>
      <c r="M458">
        <v>2</v>
      </c>
      <c r="N458">
        <v>0</v>
      </c>
      <c r="O458">
        <v>0</v>
      </c>
      <c r="P458">
        <v>2</v>
      </c>
      <c r="Q458">
        <v>0</v>
      </c>
      <c r="R458">
        <v>0</v>
      </c>
      <c r="S458">
        <v>0</v>
      </c>
      <c r="T458">
        <v>0</v>
      </c>
      <c r="U458">
        <v>1</v>
      </c>
      <c r="X458" t="str">
        <f t="shared" si="35"/>
        <v>05YX03</v>
      </c>
      <c r="Y458">
        <f t="shared" si="36"/>
        <v>3</v>
      </c>
      <c r="Z458" t="s">
        <v>264</v>
      </c>
      <c r="AA458" t="s">
        <v>473</v>
      </c>
      <c r="AB458">
        <v>0</v>
      </c>
      <c r="AC458">
        <v>0</v>
      </c>
      <c r="AD458">
        <v>0</v>
      </c>
      <c r="AE458">
        <v>0</v>
      </c>
      <c r="AF458">
        <v>2</v>
      </c>
      <c r="AG458">
        <v>0</v>
      </c>
      <c r="AH458">
        <v>0</v>
      </c>
      <c r="AI458">
        <v>2</v>
      </c>
      <c r="AJ458">
        <f t="shared" si="37"/>
        <v>0</v>
      </c>
    </row>
    <row r="459" spans="1:36" x14ac:dyDescent="0.2">
      <c r="A459" t="str">
        <f t="shared" si="38"/>
        <v>23FA10</v>
      </c>
      <c r="B459">
        <f t="shared" si="39"/>
        <v>10</v>
      </c>
      <c r="C459" t="s">
        <v>199</v>
      </c>
      <c r="D459" t="s">
        <v>303</v>
      </c>
      <c r="E459">
        <v>0</v>
      </c>
      <c r="F459">
        <v>0</v>
      </c>
      <c r="G459">
        <v>0</v>
      </c>
      <c r="H459">
        <v>0</v>
      </c>
      <c r="I459">
        <v>0</v>
      </c>
      <c r="J459">
        <v>0</v>
      </c>
      <c r="K459">
        <v>0</v>
      </c>
      <c r="L459">
        <v>0</v>
      </c>
      <c r="M459">
        <v>1</v>
      </c>
      <c r="N459">
        <v>0</v>
      </c>
      <c r="O459">
        <v>0</v>
      </c>
      <c r="P459">
        <v>1</v>
      </c>
      <c r="Q459">
        <v>1</v>
      </c>
      <c r="R459">
        <v>0</v>
      </c>
      <c r="S459">
        <v>0</v>
      </c>
      <c r="T459">
        <v>1</v>
      </c>
      <c r="U459">
        <v>0</v>
      </c>
      <c r="X459" t="str">
        <f t="shared" si="35"/>
        <v>05YX04</v>
      </c>
      <c r="Y459">
        <f t="shared" si="36"/>
        <v>4</v>
      </c>
      <c r="Z459" t="s">
        <v>264</v>
      </c>
      <c r="AA459" t="s">
        <v>475</v>
      </c>
      <c r="AB459">
        <v>1</v>
      </c>
      <c r="AC459">
        <v>0</v>
      </c>
      <c r="AD459">
        <v>0</v>
      </c>
      <c r="AE459">
        <v>1</v>
      </c>
      <c r="AF459">
        <v>0</v>
      </c>
      <c r="AG459">
        <v>0</v>
      </c>
      <c r="AH459">
        <v>0</v>
      </c>
      <c r="AI459">
        <v>0</v>
      </c>
      <c r="AJ459">
        <f t="shared" si="37"/>
        <v>1</v>
      </c>
    </row>
    <row r="460" spans="1:36" x14ac:dyDescent="0.2">
      <c r="A460" t="str">
        <f t="shared" si="38"/>
        <v>23FA11</v>
      </c>
      <c r="B460">
        <f t="shared" si="39"/>
        <v>11</v>
      </c>
      <c r="C460" t="s">
        <v>199</v>
      </c>
      <c r="D460" t="s">
        <v>304</v>
      </c>
      <c r="E460">
        <v>0</v>
      </c>
      <c r="F460">
        <v>0</v>
      </c>
      <c r="G460">
        <v>0</v>
      </c>
      <c r="H460">
        <v>0</v>
      </c>
      <c r="I460">
        <v>0</v>
      </c>
      <c r="J460">
        <v>0</v>
      </c>
      <c r="K460">
        <v>0</v>
      </c>
      <c r="L460">
        <v>0</v>
      </c>
      <c r="M460">
        <v>2</v>
      </c>
      <c r="N460">
        <v>0</v>
      </c>
      <c r="O460">
        <v>0</v>
      </c>
      <c r="P460">
        <v>2</v>
      </c>
      <c r="Q460">
        <v>0</v>
      </c>
      <c r="R460">
        <v>0</v>
      </c>
      <c r="S460">
        <v>0</v>
      </c>
      <c r="T460">
        <v>0</v>
      </c>
      <c r="U460">
        <v>1</v>
      </c>
      <c r="X460" t="str">
        <f t="shared" si="35"/>
        <v>05YX05</v>
      </c>
      <c r="Y460">
        <f t="shared" si="36"/>
        <v>5</v>
      </c>
      <c r="Z460" t="s">
        <v>264</v>
      </c>
      <c r="AA460" t="s">
        <v>484</v>
      </c>
      <c r="AB460">
        <v>2</v>
      </c>
      <c r="AC460">
        <v>0</v>
      </c>
      <c r="AD460">
        <v>0</v>
      </c>
      <c r="AE460">
        <v>2</v>
      </c>
      <c r="AF460">
        <v>0</v>
      </c>
      <c r="AG460">
        <v>0</v>
      </c>
      <c r="AH460">
        <v>0</v>
      </c>
      <c r="AI460">
        <v>0</v>
      </c>
      <c r="AJ460">
        <f t="shared" si="37"/>
        <v>1</v>
      </c>
    </row>
    <row r="461" spans="1:36" x14ac:dyDescent="0.2">
      <c r="A461" t="str">
        <f t="shared" si="38"/>
        <v>23FA12</v>
      </c>
      <c r="B461">
        <f t="shared" si="39"/>
        <v>12</v>
      </c>
      <c r="C461" t="s">
        <v>199</v>
      </c>
      <c r="D461" t="s">
        <v>341</v>
      </c>
      <c r="E461">
        <v>0</v>
      </c>
      <c r="F461">
        <v>0</v>
      </c>
      <c r="G461">
        <v>0</v>
      </c>
      <c r="H461">
        <v>0</v>
      </c>
      <c r="I461">
        <v>0</v>
      </c>
      <c r="J461">
        <v>0</v>
      </c>
      <c r="K461">
        <v>0</v>
      </c>
      <c r="L461">
        <v>0</v>
      </c>
      <c r="M461">
        <v>0</v>
      </c>
      <c r="N461">
        <v>0</v>
      </c>
      <c r="O461">
        <v>0</v>
      </c>
      <c r="P461">
        <v>0</v>
      </c>
      <c r="Q461">
        <v>1</v>
      </c>
      <c r="R461">
        <v>0</v>
      </c>
      <c r="S461">
        <v>0</v>
      </c>
      <c r="T461">
        <v>1</v>
      </c>
      <c r="U461">
        <v>0</v>
      </c>
      <c r="X461" t="str">
        <f t="shared" si="35"/>
        <v>05YX06</v>
      </c>
      <c r="Y461">
        <f t="shared" si="36"/>
        <v>6</v>
      </c>
      <c r="Z461" t="s">
        <v>264</v>
      </c>
      <c r="AA461" t="s">
        <v>506</v>
      </c>
      <c r="AB461">
        <v>0</v>
      </c>
      <c r="AC461">
        <v>0</v>
      </c>
      <c r="AD461">
        <v>0</v>
      </c>
      <c r="AE461">
        <v>0</v>
      </c>
      <c r="AF461">
        <v>1</v>
      </c>
      <c r="AG461">
        <v>0</v>
      </c>
      <c r="AH461">
        <v>0</v>
      </c>
      <c r="AI461">
        <v>1</v>
      </c>
      <c r="AJ461">
        <f t="shared" si="37"/>
        <v>0</v>
      </c>
    </row>
    <row r="462" spans="1:36" x14ac:dyDescent="0.2">
      <c r="A462" t="str">
        <f t="shared" si="38"/>
        <v>23FA13</v>
      </c>
      <c r="B462">
        <f t="shared" si="39"/>
        <v>13</v>
      </c>
      <c r="C462" t="s">
        <v>199</v>
      </c>
      <c r="D462" t="s">
        <v>348</v>
      </c>
      <c r="E462">
        <v>1</v>
      </c>
      <c r="F462">
        <v>0</v>
      </c>
      <c r="G462">
        <v>0</v>
      </c>
      <c r="H462">
        <v>1</v>
      </c>
      <c r="I462">
        <v>0</v>
      </c>
      <c r="J462">
        <v>0</v>
      </c>
      <c r="K462">
        <v>0</v>
      </c>
      <c r="L462">
        <v>0</v>
      </c>
      <c r="M462">
        <v>0</v>
      </c>
      <c r="N462">
        <v>0</v>
      </c>
      <c r="O462">
        <v>0</v>
      </c>
      <c r="P462">
        <v>0</v>
      </c>
      <c r="Q462">
        <v>0</v>
      </c>
      <c r="R462">
        <v>0</v>
      </c>
      <c r="S462">
        <v>0</v>
      </c>
      <c r="T462">
        <v>0</v>
      </c>
      <c r="U462">
        <v>1</v>
      </c>
      <c r="X462" t="str">
        <f t="shared" si="35"/>
        <v>05YX07</v>
      </c>
      <c r="Y462">
        <f t="shared" si="36"/>
        <v>7</v>
      </c>
      <c r="Z462" t="s">
        <v>264</v>
      </c>
      <c r="AA462" t="s">
        <v>507</v>
      </c>
      <c r="AB462">
        <v>9</v>
      </c>
      <c r="AC462">
        <v>0</v>
      </c>
      <c r="AD462">
        <v>0</v>
      </c>
      <c r="AE462">
        <v>9</v>
      </c>
      <c r="AF462">
        <v>17</v>
      </c>
      <c r="AG462">
        <v>0</v>
      </c>
      <c r="AH462">
        <v>0</v>
      </c>
      <c r="AI462">
        <v>17</v>
      </c>
      <c r="AJ462">
        <f t="shared" si="37"/>
        <v>0</v>
      </c>
    </row>
    <row r="463" spans="1:36" x14ac:dyDescent="0.2">
      <c r="A463" t="str">
        <f t="shared" si="38"/>
        <v>23GL01</v>
      </c>
      <c r="B463">
        <f t="shared" si="39"/>
        <v>1</v>
      </c>
      <c r="C463" t="s">
        <v>200</v>
      </c>
      <c r="D463" t="s">
        <v>197</v>
      </c>
      <c r="E463">
        <v>0</v>
      </c>
      <c r="F463">
        <v>0</v>
      </c>
      <c r="G463">
        <v>0</v>
      </c>
      <c r="H463">
        <v>0</v>
      </c>
      <c r="I463">
        <v>0</v>
      </c>
      <c r="J463">
        <v>0</v>
      </c>
      <c r="K463">
        <v>0</v>
      </c>
      <c r="L463">
        <v>0</v>
      </c>
      <c r="M463">
        <v>0</v>
      </c>
      <c r="N463">
        <v>0</v>
      </c>
      <c r="O463">
        <v>0</v>
      </c>
      <c r="P463">
        <v>0</v>
      </c>
      <c r="Q463">
        <v>1</v>
      </c>
      <c r="R463">
        <v>0</v>
      </c>
      <c r="S463">
        <v>0</v>
      </c>
      <c r="T463">
        <v>1</v>
      </c>
      <c r="U463">
        <v>0</v>
      </c>
      <c r="X463" t="str">
        <f t="shared" si="35"/>
        <v>05YX08</v>
      </c>
      <c r="Y463">
        <f t="shared" si="36"/>
        <v>8</v>
      </c>
      <c r="Z463" t="s">
        <v>264</v>
      </c>
      <c r="AA463" t="s">
        <v>508</v>
      </c>
      <c r="AB463">
        <v>0</v>
      </c>
      <c r="AC463">
        <v>0</v>
      </c>
      <c r="AD463">
        <v>0</v>
      </c>
      <c r="AE463">
        <v>0</v>
      </c>
      <c r="AF463">
        <v>2</v>
      </c>
      <c r="AG463">
        <v>0</v>
      </c>
      <c r="AH463">
        <v>0</v>
      </c>
      <c r="AI463">
        <v>2</v>
      </c>
      <c r="AJ463">
        <f t="shared" si="37"/>
        <v>0</v>
      </c>
    </row>
    <row r="464" spans="1:36" x14ac:dyDescent="0.2">
      <c r="A464" t="str">
        <f t="shared" si="38"/>
        <v>23GL02</v>
      </c>
      <c r="B464">
        <f t="shared" si="39"/>
        <v>2</v>
      </c>
      <c r="C464" t="s">
        <v>200</v>
      </c>
      <c r="D464" t="s">
        <v>208</v>
      </c>
      <c r="E464">
        <v>0</v>
      </c>
      <c r="F464">
        <v>0</v>
      </c>
      <c r="G464">
        <v>0</v>
      </c>
      <c r="H464">
        <v>0</v>
      </c>
      <c r="I464">
        <v>0</v>
      </c>
      <c r="J464">
        <v>0</v>
      </c>
      <c r="K464">
        <v>0</v>
      </c>
      <c r="L464">
        <v>0</v>
      </c>
      <c r="M464">
        <v>1</v>
      </c>
      <c r="N464">
        <v>0</v>
      </c>
      <c r="O464">
        <v>0</v>
      </c>
      <c r="P464">
        <v>1</v>
      </c>
      <c r="Q464">
        <v>1</v>
      </c>
      <c r="R464">
        <v>0</v>
      </c>
      <c r="S464">
        <v>0</v>
      </c>
      <c r="T464">
        <v>1</v>
      </c>
      <c r="U464">
        <v>0</v>
      </c>
      <c r="X464" t="str">
        <f t="shared" si="35"/>
        <v>05YX09</v>
      </c>
      <c r="Y464">
        <f t="shared" si="36"/>
        <v>9</v>
      </c>
      <c r="Z464" t="s">
        <v>264</v>
      </c>
      <c r="AA464" t="s">
        <v>509</v>
      </c>
      <c r="AB464">
        <v>2</v>
      </c>
      <c r="AC464">
        <v>0</v>
      </c>
      <c r="AD464">
        <v>0</v>
      </c>
      <c r="AE464">
        <v>2</v>
      </c>
      <c r="AF464">
        <v>2</v>
      </c>
      <c r="AG464">
        <v>0</v>
      </c>
      <c r="AH464">
        <v>0</v>
      </c>
      <c r="AI464">
        <v>2</v>
      </c>
      <c r="AJ464">
        <f t="shared" si="37"/>
        <v>0</v>
      </c>
    </row>
    <row r="465" spans="1:36" x14ac:dyDescent="0.2">
      <c r="A465" t="str">
        <f t="shared" si="38"/>
        <v>23GL03</v>
      </c>
      <c r="B465">
        <f t="shared" si="39"/>
        <v>3</v>
      </c>
      <c r="C465" t="s">
        <v>200</v>
      </c>
      <c r="D465" t="s">
        <v>213</v>
      </c>
      <c r="E465">
        <v>0</v>
      </c>
      <c r="F465">
        <v>0</v>
      </c>
      <c r="G465">
        <v>0</v>
      </c>
      <c r="H465">
        <v>0</v>
      </c>
      <c r="I465">
        <v>0</v>
      </c>
      <c r="J465">
        <v>0</v>
      </c>
      <c r="K465">
        <v>0</v>
      </c>
      <c r="L465">
        <v>0</v>
      </c>
      <c r="M465">
        <v>1</v>
      </c>
      <c r="N465">
        <v>0</v>
      </c>
      <c r="O465">
        <v>0</v>
      </c>
      <c r="P465">
        <v>1</v>
      </c>
      <c r="Q465">
        <v>0</v>
      </c>
      <c r="R465">
        <v>0</v>
      </c>
      <c r="S465">
        <v>0</v>
      </c>
      <c r="T465">
        <v>0</v>
      </c>
      <c r="U465">
        <v>1</v>
      </c>
      <c r="X465" t="str">
        <f t="shared" si="35"/>
        <v>05YX10</v>
      </c>
      <c r="Y465">
        <f t="shared" si="36"/>
        <v>10</v>
      </c>
      <c r="Z465" t="s">
        <v>264</v>
      </c>
      <c r="AA465" t="s">
        <v>512</v>
      </c>
      <c r="AB465">
        <v>18</v>
      </c>
      <c r="AC465">
        <v>0</v>
      </c>
      <c r="AD465">
        <v>0</v>
      </c>
      <c r="AE465">
        <v>18</v>
      </c>
      <c r="AF465">
        <v>6</v>
      </c>
      <c r="AG465">
        <v>0</v>
      </c>
      <c r="AH465">
        <v>0</v>
      </c>
      <c r="AI465">
        <v>6</v>
      </c>
      <c r="AJ465">
        <f t="shared" si="37"/>
        <v>1</v>
      </c>
    </row>
    <row r="466" spans="1:36" x14ac:dyDescent="0.2">
      <c r="A466" t="str">
        <f t="shared" si="38"/>
        <v>23GL04</v>
      </c>
      <c r="B466">
        <f t="shared" si="39"/>
        <v>4</v>
      </c>
      <c r="C466" t="s">
        <v>200</v>
      </c>
      <c r="D466" t="s">
        <v>226</v>
      </c>
      <c r="E466">
        <v>0</v>
      </c>
      <c r="F466">
        <v>0</v>
      </c>
      <c r="G466">
        <v>0</v>
      </c>
      <c r="H466">
        <v>0</v>
      </c>
      <c r="I466">
        <v>0</v>
      </c>
      <c r="J466">
        <v>0</v>
      </c>
      <c r="K466">
        <v>0</v>
      </c>
      <c r="L466">
        <v>0</v>
      </c>
      <c r="M466">
        <v>0</v>
      </c>
      <c r="N466">
        <v>0</v>
      </c>
      <c r="O466">
        <v>0</v>
      </c>
      <c r="P466">
        <v>0</v>
      </c>
      <c r="Q466">
        <v>1</v>
      </c>
      <c r="R466">
        <v>0</v>
      </c>
      <c r="S466">
        <v>0</v>
      </c>
      <c r="T466">
        <v>1</v>
      </c>
      <c r="U466">
        <v>0</v>
      </c>
      <c r="X466" t="str">
        <f t="shared" si="35"/>
        <v>05YX11</v>
      </c>
      <c r="Y466">
        <f t="shared" si="36"/>
        <v>11</v>
      </c>
      <c r="Z466" t="s">
        <v>264</v>
      </c>
      <c r="AA466" t="s">
        <v>513</v>
      </c>
      <c r="AB466">
        <v>1</v>
      </c>
      <c r="AC466">
        <v>0</v>
      </c>
      <c r="AD466">
        <v>0</v>
      </c>
      <c r="AE466">
        <v>1</v>
      </c>
      <c r="AF466">
        <v>0</v>
      </c>
      <c r="AG466">
        <v>0</v>
      </c>
      <c r="AH466">
        <v>0</v>
      </c>
      <c r="AI466">
        <v>0</v>
      </c>
      <c r="AJ466">
        <f t="shared" si="37"/>
        <v>1</v>
      </c>
    </row>
    <row r="467" spans="1:36" x14ac:dyDescent="0.2">
      <c r="A467" t="str">
        <f t="shared" si="38"/>
        <v>23GL05</v>
      </c>
      <c r="B467">
        <f t="shared" si="39"/>
        <v>5</v>
      </c>
      <c r="C467" t="s">
        <v>200</v>
      </c>
      <c r="D467" t="s">
        <v>244</v>
      </c>
      <c r="E467">
        <v>0</v>
      </c>
      <c r="F467">
        <v>0</v>
      </c>
      <c r="G467">
        <v>0</v>
      </c>
      <c r="H467">
        <v>0</v>
      </c>
      <c r="I467">
        <v>0</v>
      </c>
      <c r="J467">
        <v>0</v>
      </c>
      <c r="K467">
        <v>0</v>
      </c>
      <c r="L467">
        <v>0</v>
      </c>
      <c r="M467">
        <v>0</v>
      </c>
      <c r="N467">
        <v>0</v>
      </c>
      <c r="O467">
        <v>0</v>
      </c>
      <c r="P467">
        <v>0</v>
      </c>
      <c r="Q467">
        <v>1</v>
      </c>
      <c r="R467">
        <v>0</v>
      </c>
      <c r="S467">
        <v>0</v>
      </c>
      <c r="T467">
        <v>1</v>
      </c>
      <c r="U467">
        <v>0</v>
      </c>
      <c r="X467" t="str">
        <f t="shared" si="35"/>
        <v>05YX12</v>
      </c>
      <c r="Y467">
        <f t="shared" si="36"/>
        <v>12</v>
      </c>
      <c r="Z467" t="s">
        <v>264</v>
      </c>
      <c r="AA467" t="s">
        <v>516</v>
      </c>
      <c r="AB467">
        <v>15</v>
      </c>
      <c r="AC467">
        <v>0</v>
      </c>
      <c r="AD467">
        <v>0</v>
      </c>
      <c r="AE467">
        <v>15</v>
      </c>
      <c r="AF467">
        <v>8</v>
      </c>
      <c r="AG467">
        <v>0</v>
      </c>
      <c r="AH467">
        <v>0</v>
      </c>
      <c r="AI467">
        <v>8</v>
      </c>
      <c r="AJ467">
        <f t="shared" si="37"/>
        <v>1</v>
      </c>
    </row>
    <row r="468" spans="1:36" x14ac:dyDescent="0.2">
      <c r="A468" t="str">
        <f t="shared" si="38"/>
        <v>23GL06</v>
      </c>
      <c r="B468">
        <f t="shared" si="39"/>
        <v>6</v>
      </c>
      <c r="C468" t="s">
        <v>200</v>
      </c>
      <c r="D468" t="s">
        <v>246</v>
      </c>
      <c r="E468">
        <v>0</v>
      </c>
      <c r="F468">
        <v>0</v>
      </c>
      <c r="G468">
        <v>0</v>
      </c>
      <c r="H468">
        <v>0</v>
      </c>
      <c r="I468">
        <v>0</v>
      </c>
      <c r="J468">
        <v>0</v>
      </c>
      <c r="K468">
        <v>0</v>
      </c>
      <c r="L468">
        <v>0</v>
      </c>
      <c r="M468">
        <v>1</v>
      </c>
      <c r="N468">
        <v>0</v>
      </c>
      <c r="O468">
        <v>0</v>
      </c>
      <c r="P468">
        <v>1</v>
      </c>
      <c r="Q468">
        <v>2</v>
      </c>
      <c r="R468">
        <v>0</v>
      </c>
      <c r="S468">
        <v>0</v>
      </c>
      <c r="T468">
        <v>2</v>
      </c>
      <c r="U468">
        <v>0</v>
      </c>
      <c r="X468" t="str">
        <f t="shared" si="35"/>
        <v>05YX13</v>
      </c>
      <c r="Y468">
        <f t="shared" si="36"/>
        <v>13</v>
      </c>
      <c r="Z468" t="s">
        <v>264</v>
      </c>
      <c r="AA468" t="s">
        <v>518</v>
      </c>
      <c r="AB468">
        <v>3</v>
      </c>
      <c r="AC468">
        <v>0</v>
      </c>
      <c r="AD468">
        <v>0</v>
      </c>
      <c r="AE468">
        <v>3</v>
      </c>
      <c r="AF468">
        <v>1</v>
      </c>
      <c r="AG468">
        <v>0</v>
      </c>
      <c r="AH468">
        <v>0</v>
      </c>
      <c r="AI468">
        <v>1</v>
      </c>
      <c r="AJ468">
        <f t="shared" si="37"/>
        <v>1</v>
      </c>
    </row>
    <row r="469" spans="1:36" x14ac:dyDescent="0.2">
      <c r="A469" t="str">
        <f t="shared" si="38"/>
        <v>23GL07</v>
      </c>
      <c r="B469">
        <f t="shared" si="39"/>
        <v>7</v>
      </c>
      <c r="C469" t="s">
        <v>200</v>
      </c>
      <c r="D469" t="s">
        <v>253</v>
      </c>
      <c r="E469">
        <v>0</v>
      </c>
      <c r="F469">
        <v>0</v>
      </c>
      <c r="G469">
        <v>0</v>
      </c>
      <c r="H469">
        <v>0</v>
      </c>
      <c r="I469">
        <v>0</v>
      </c>
      <c r="J469">
        <v>0</v>
      </c>
      <c r="K469">
        <v>0</v>
      </c>
      <c r="L469">
        <v>0</v>
      </c>
      <c r="M469">
        <v>0</v>
      </c>
      <c r="N469">
        <v>0</v>
      </c>
      <c r="O469">
        <v>0</v>
      </c>
      <c r="P469">
        <v>0</v>
      </c>
      <c r="Q469">
        <v>2</v>
      </c>
      <c r="R469">
        <v>0</v>
      </c>
      <c r="S469">
        <v>0</v>
      </c>
      <c r="T469">
        <v>2</v>
      </c>
      <c r="U469">
        <v>0</v>
      </c>
      <c r="X469" t="str">
        <f t="shared" si="35"/>
        <v>05YX14</v>
      </c>
      <c r="Y469">
        <f t="shared" si="36"/>
        <v>14</v>
      </c>
      <c r="Z469" t="s">
        <v>264</v>
      </c>
      <c r="AA469" t="s">
        <v>519</v>
      </c>
      <c r="AB469">
        <v>4</v>
      </c>
      <c r="AC469">
        <v>0</v>
      </c>
      <c r="AD469">
        <v>0</v>
      </c>
      <c r="AE469">
        <v>4</v>
      </c>
      <c r="AF469">
        <v>0</v>
      </c>
      <c r="AG469">
        <v>0</v>
      </c>
      <c r="AH469">
        <v>0</v>
      </c>
      <c r="AI469">
        <v>0</v>
      </c>
      <c r="AJ469">
        <f t="shared" si="37"/>
        <v>1</v>
      </c>
    </row>
    <row r="470" spans="1:36" x14ac:dyDescent="0.2">
      <c r="A470" t="str">
        <f t="shared" si="38"/>
        <v>23GL08</v>
      </c>
      <c r="B470">
        <f t="shared" si="39"/>
        <v>8</v>
      </c>
      <c r="C470" t="s">
        <v>200</v>
      </c>
      <c r="D470" t="s">
        <v>259</v>
      </c>
      <c r="E470">
        <v>1</v>
      </c>
      <c r="F470">
        <v>0</v>
      </c>
      <c r="G470">
        <v>0</v>
      </c>
      <c r="H470">
        <v>1</v>
      </c>
      <c r="I470">
        <v>0</v>
      </c>
      <c r="J470">
        <v>0</v>
      </c>
      <c r="K470">
        <v>0</v>
      </c>
      <c r="L470">
        <v>0</v>
      </c>
      <c r="M470">
        <v>0</v>
      </c>
      <c r="N470">
        <v>0</v>
      </c>
      <c r="O470">
        <v>0</v>
      </c>
      <c r="P470">
        <v>0</v>
      </c>
      <c r="Q470">
        <v>2</v>
      </c>
      <c r="R470">
        <v>0</v>
      </c>
      <c r="S470">
        <v>0</v>
      </c>
      <c r="T470">
        <v>2</v>
      </c>
      <c r="U470">
        <v>0</v>
      </c>
      <c r="X470" t="str">
        <f t="shared" si="35"/>
        <v>05YX15</v>
      </c>
      <c r="Y470">
        <f t="shared" si="36"/>
        <v>15</v>
      </c>
      <c r="Z470" t="s">
        <v>264</v>
      </c>
      <c r="AA470" t="s">
        <v>520</v>
      </c>
      <c r="AB470">
        <v>0</v>
      </c>
      <c r="AC470">
        <v>0</v>
      </c>
      <c r="AD470">
        <v>0</v>
      </c>
      <c r="AE470">
        <v>0</v>
      </c>
      <c r="AF470">
        <v>1</v>
      </c>
      <c r="AG470">
        <v>0</v>
      </c>
      <c r="AH470">
        <v>0</v>
      </c>
      <c r="AI470">
        <v>1</v>
      </c>
      <c r="AJ470">
        <f t="shared" si="37"/>
        <v>0</v>
      </c>
    </row>
    <row r="471" spans="1:36" x14ac:dyDescent="0.2">
      <c r="A471" t="str">
        <f t="shared" si="38"/>
        <v>23GL09</v>
      </c>
      <c r="B471">
        <f t="shared" si="39"/>
        <v>9</v>
      </c>
      <c r="C471" t="s">
        <v>200</v>
      </c>
      <c r="D471" t="s">
        <v>262</v>
      </c>
      <c r="E471">
        <v>0</v>
      </c>
      <c r="F471">
        <v>0</v>
      </c>
      <c r="G471">
        <v>0</v>
      </c>
      <c r="H471">
        <v>0</v>
      </c>
      <c r="I471">
        <v>0</v>
      </c>
      <c r="J471">
        <v>0</v>
      </c>
      <c r="K471">
        <v>0</v>
      </c>
      <c r="L471">
        <v>0</v>
      </c>
      <c r="M471">
        <v>0</v>
      </c>
      <c r="N471">
        <v>0</v>
      </c>
      <c r="O471">
        <v>0</v>
      </c>
      <c r="P471">
        <v>0</v>
      </c>
      <c r="Q471">
        <v>1</v>
      </c>
      <c r="R471">
        <v>0</v>
      </c>
      <c r="S471">
        <v>0</v>
      </c>
      <c r="T471">
        <v>1</v>
      </c>
      <c r="U471">
        <v>0</v>
      </c>
      <c r="X471" t="str">
        <f t="shared" si="35"/>
        <v>05YX16</v>
      </c>
      <c r="Y471">
        <f t="shared" si="36"/>
        <v>16</v>
      </c>
      <c r="Z471" t="s">
        <v>264</v>
      </c>
      <c r="AA471" t="s">
        <v>521</v>
      </c>
      <c r="AB471">
        <v>2</v>
      </c>
      <c r="AC471">
        <v>0</v>
      </c>
      <c r="AD471">
        <v>0</v>
      </c>
      <c r="AE471">
        <v>2</v>
      </c>
      <c r="AF471">
        <v>2</v>
      </c>
      <c r="AG471">
        <v>0</v>
      </c>
      <c r="AH471">
        <v>0</v>
      </c>
      <c r="AI471">
        <v>2</v>
      </c>
      <c r="AJ471">
        <f t="shared" si="37"/>
        <v>0</v>
      </c>
    </row>
    <row r="472" spans="1:36" x14ac:dyDescent="0.2">
      <c r="A472" t="str">
        <f t="shared" si="38"/>
        <v>23GL10</v>
      </c>
      <c r="B472">
        <f t="shared" si="39"/>
        <v>10</v>
      </c>
      <c r="C472" t="s">
        <v>200</v>
      </c>
      <c r="D472" t="s">
        <v>266</v>
      </c>
      <c r="E472">
        <v>0</v>
      </c>
      <c r="F472">
        <v>0</v>
      </c>
      <c r="G472">
        <v>0</v>
      </c>
      <c r="H472">
        <v>0</v>
      </c>
      <c r="I472">
        <v>0</v>
      </c>
      <c r="J472">
        <v>0</v>
      </c>
      <c r="K472">
        <v>0</v>
      </c>
      <c r="L472">
        <v>0</v>
      </c>
      <c r="M472">
        <v>1</v>
      </c>
      <c r="N472">
        <v>0</v>
      </c>
      <c r="O472">
        <v>0</v>
      </c>
      <c r="P472">
        <v>1</v>
      </c>
      <c r="Q472">
        <v>0</v>
      </c>
      <c r="R472">
        <v>0</v>
      </c>
      <c r="S472">
        <v>0</v>
      </c>
      <c r="T472">
        <v>0</v>
      </c>
      <c r="U472">
        <v>1</v>
      </c>
      <c r="X472" t="str">
        <f t="shared" si="35"/>
        <v>05YX17</v>
      </c>
      <c r="Y472">
        <f t="shared" si="36"/>
        <v>17</v>
      </c>
      <c r="Z472" t="s">
        <v>264</v>
      </c>
      <c r="AA472" t="s">
        <v>522</v>
      </c>
      <c r="AB472">
        <v>1</v>
      </c>
      <c r="AC472">
        <v>0</v>
      </c>
      <c r="AD472">
        <v>0</v>
      </c>
      <c r="AE472">
        <v>1</v>
      </c>
      <c r="AF472">
        <v>0</v>
      </c>
      <c r="AG472">
        <v>0</v>
      </c>
      <c r="AH472">
        <v>0</v>
      </c>
      <c r="AI472">
        <v>0</v>
      </c>
      <c r="AJ472">
        <f t="shared" si="37"/>
        <v>1</v>
      </c>
    </row>
    <row r="473" spans="1:36" x14ac:dyDescent="0.2">
      <c r="A473" t="str">
        <f t="shared" si="38"/>
        <v>23GL11</v>
      </c>
      <c r="B473">
        <f t="shared" si="39"/>
        <v>11</v>
      </c>
      <c r="C473" t="s">
        <v>200</v>
      </c>
      <c r="D473" t="s">
        <v>286</v>
      </c>
      <c r="E473">
        <v>0</v>
      </c>
      <c r="F473">
        <v>0</v>
      </c>
      <c r="G473">
        <v>0</v>
      </c>
      <c r="H473">
        <v>0</v>
      </c>
      <c r="I473">
        <v>0</v>
      </c>
      <c r="J473">
        <v>0</v>
      </c>
      <c r="K473">
        <v>0</v>
      </c>
      <c r="L473">
        <v>0</v>
      </c>
      <c r="M473">
        <v>1</v>
      </c>
      <c r="N473">
        <v>0</v>
      </c>
      <c r="O473">
        <v>0</v>
      </c>
      <c r="P473">
        <v>1</v>
      </c>
      <c r="Q473">
        <v>0</v>
      </c>
      <c r="R473">
        <v>0</v>
      </c>
      <c r="S473">
        <v>0</v>
      </c>
      <c r="T473">
        <v>0</v>
      </c>
      <c r="U473">
        <v>1</v>
      </c>
      <c r="X473" t="str">
        <f t="shared" si="35"/>
        <v>06RJ01</v>
      </c>
      <c r="Y473">
        <f t="shared" si="36"/>
        <v>1</v>
      </c>
      <c r="Z473" t="s">
        <v>190</v>
      </c>
      <c r="AA473" t="s">
        <v>449</v>
      </c>
      <c r="AB473">
        <v>0</v>
      </c>
      <c r="AC473">
        <v>0</v>
      </c>
      <c r="AD473">
        <v>0</v>
      </c>
      <c r="AE473">
        <v>0</v>
      </c>
      <c r="AF473">
        <v>2</v>
      </c>
      <c r="AG473">
        <v>0</v>
      </c>
      <c r="AH473">
        <v>0</v>
      </c>
      <c r="AI473">
        <v>2</v>
      </c>
      <c r="AJ473">
        <f t="shared" si="37"/>
        <v>0</v>
      </c>
    </row>
    <row r="474" spans="1:36" x14ac:dyDescent="0.2">
      <c r="A474" t="str">
        <f t="shared" si="38"/>
        <v>23GL12</v>
      </c>
      <c r="B474">
        <f t="shared" si="39"/>
        <v>12</v>
      </c>
      <c r="C474" t="s">
        <v>200</v>
      </c>
      <c r="D474" t="s">
        <v>300</v>
      </c>
      <c r="E474">
        <v>0</v>
      </c>
      <c r="F474">
        <v>0</v>
      </c>
      <c r="G474">
        <v>0</v>
      </c>
      <c r="H474">
        <v>0</v>
      </c>
      <c r="I474">
        <v>0</v>
      </c>
      <c r="J474">
        <v>0</v>
      </c>
      <c r="K474">
        <v>0</v>
      </c>
      <c r="L474">
        <v>0</v>
      </c>
      <c r="M474">
        <v>1</v>
      </c>
      <c r="N474">
        <v>0</v>
      </c>
      <c r="O474">
        <v>0</v>
      </c>
      <c r="P474">
        <v>1</v>
      </c>
      <c r="Q474">
        <v>0</v>
      </c>
      <c r="R474">
        <v>0</v>
      </c>
      <c r="S474">
        <v>0</v>
      </c>
      <c r="T474">
        <v>0</v>
      </c>
      <c r="U474">
        <v>1</v>
      </c>
      <c r="X474" t="str">
        <f t="shared" si="35"/>
        <v>06RJ02</v>
      </c>
      <c r="Y474">
        <f t="shared" si="36"/>
        <v>2</v>
      </c>
      <c r="Z474" t="s">
        <v>190</v>
      </c>
      <c r="AA474" t="s">
        <v>455</v>
      </c>
      <c r="AB474">
        <v>0</v>
      </c>
      <c r="AC474">
        <v>0</v>
      </c>
      <c r="AD474">
        <v>0</v>
      </c>
      <c r="AE474">
        <v>0</v>
      </c>
      <c r="AF474">
        <v>1</v>
      </c>
      <c r="AG474">
        <v>0</v>
      </c>
      <c r="AH474">
        <v>0</v>
      </c>
      <c r="AI474">
        <v>1</v>
      </c>
      <c r="AJ474">
        <f t="shared" si="37"/>
        <v>0</v>
      </c>
    </row>
    <row r="475" spans="1:36" x14ac:dyDescent="0.2">
      <c r="A475" t="str">
        <f t="shared" si="38"/>
        <v>23GL13</v>
      </c>
      <c r="B475">
        <f t="shared" si="39"/>
        <v>13</v>
      </c>
      <c r="C475" t="s">
        <v>200</v>
      </c>
      <c r="D475" t="s">
        <v>345</v>
      </c>
      <c r="E475">
        <v>0</v>
      </c>
      <c r="F475">
        <v>0</v>
      </c>
      <c r="G475">
        <v>0</v>
      </c>
      <c r="H475">
        <v>0</v>
      </c>
      <c r="I475">
        <v>0</v>
      </c>
      <c r="J475">
        <v>0</v>
      </c>
      <c r="K475">
        <v>0</v>
      </c>
      <c r="L475">
        <v>0</v>
      </c>
      <c r="M475">
        <v>0</v>
      </c>
      <c r="N475">
        <v>0</v>
      </c>
      <c r="O475">
        <v>0</v>
      </c>
      <c r="P475">
        <v>0</v>
      </c>
      <c r="Q475">
        <v>1</v>
      </c>
      <c r="R475">
        <v>0</v>
      </c>
      <c r="S475">
        <v>0</v>
      </c>
      <c r="T475">
        <v>1</v>
      </c>
      <c r="U475">
        <v>0</v>
      </c>
      <c r="X475" t="str">
        <f t="shared" si="35"/>
        <v>06RJ03</v>
      </c>
      <c r="Y475">
        <f t="shared" si="36"/>
        <v>3</v>
      </c>
      <c r="Z475" t="s">
        <v>190</v>
      </c>
      <c r="AA475" t="s">
        <v>457</v>
      </c>
      <c r="AB475">
        <v>0</v>
      </c>
      <c r="AC475">
        <v>0</v>
      </c>
      <c r="AD475">
        <v>0</v>
      </c>
      <c r="AE475">
        <v>0</v>
      </c>
      <c r="AF475">
        <v>1</v>
      </c>
      <c r="AG475">
        <v>0</v>
      </c>
      <c r="AH475">
        <v>0</v>
      </c>
      <c r="AI475">
        <v>1</v>
      </c>
      <c r="AJ475">
        <f t="shared" si="37"/>
        <v>0</v>
      </c>
    </row>
    <row r="476" spans="1:36" x14ac:dyDescent="0.2">
      <c r="A476" t="str">
        <f t="shared" si="38"/>
        <v>23GY01</v>
      </c>
      <c r="B476">
        <f t="shared" si="39"/>
        <v>1</v>
      </c>
      <c r="C476" t="s">
        <v>357</v>
      </c>
      <c r="D476" t="s">
        <v>356</v>
      </c>
      <c r="E476">
        <v>1</v>
      </c>
      <c r="F476">
        <v>0</v>
      </c>
      <c r="G476">
        <v>0</v>
      </c>
      <c r="H476">
        <v>1</v>
      </c>
      <c r="I476">
        <v>1</v>
      </c>
      <c r="J476">
        <v>0</v>
      </c>
      <c r="K476">
        <v>0</v>
      </c>
      <c r="L476">
        <v>1</v>
      </c>
      <c r="M476">
        <v>0</v>
      </c>
      <c r="N476">
        <v>0</v>
      </c>
      <c r="O476">
        <v>0</v>
      </c>
      <c r="P476">
        <v>0</v>
      </c>
      <c r="Q476">
        <v>0</v>
      </c>
      <c r="R476">
        <v>0</v>
      </c>
      <c r="S476">
        <v>0</v>
      </c>
      <c r="T476">
        <v>0</v>
      </c>
      <c r="U476">
        <v>0</v>
      </c>
      <c r="X476" t="str">
        <f t="shared" si="35"/>
        <v>06SV01</v>
      </c>
      <c r="Y476">
        <f t="shared" si="36"/>
        <v>1</v>
      </c>
      <c r="Z476" t="s">
        <v>158</v>
      </c>
      <c r="AA476" t="s">
        <v>428</v>
      </c>
      <c r="AB476">
        <v>3</v>
      </c>
      <c r="AC476">
        <v>0</v>
      </c>
      <c r="AD476">
        <v>0</v>
      </c>
      <c r="AE476">
        <v>3</v>
      </c>
      <c r="AF476">
        <v>2</v>
      </c>
      <c r="AG476">
        <v>0</v>
      </c>
      <c r="AH476">
        <v>0</v>
      </c>
      <c r="AI476">
        <v>2</v>
      </c>
      <c r="AJ476">
        <f t="shared" si="37"/>
        <v>1</v>
      </c>
    </row>
    <row r="477" spans="1:36" x14ac:dyDescent="0.2">
      <c r="A477" t="str">
        <f t="shared" si="38"/>
        <v>23GY02</v>
      </c>
      <c r="B477">
        <f t="shared" si="39"/>
        <v>2</v>
      </c>
      <c r="C477" t="s">
        <v>357</v>
      </c>
      <c r="D477" t="s">
        <v>374</v>
      </c>
      <c r="E477">
        <v>1</v>
      </c>
      <c r="F477">
        <v>0</v>
      </c>
      <c r="G477">
        <v>0</v>
      </c>
      <c r="H477">
        <v>1</v>
      </c>
      <c r="I477">
        <v>0</v>
      </c>
      <c r="J477">
        <v>0</v>
      </c>
      <c r="K477">
        <v>0</v>
      </c>
      <c r="L477">
        <v>0</v>
      </c>
      <c r="M477">
        <v>0</v>
      </c>
      <c r="N477">
        <v>0</v>
      </c>
      <c r="O477">
        <v>0</v>
      </c>
      <c r="P477">
        <v>0</v>
      </c>
      <c r="Q477">
        <v>0</v>
      </c>
      <c r="R477">
        <v>0</v>
      </c>
      <c r="S477">
        <v>0</v>
      </c>
      <c r="T477">
        <v>0</v>
      </c>
      <c r="U477">
        <v>1</v>
      </c>
      <c r="X477" t="str">
        <f t="shared" si="35"/>
        <v>06SV02</v>
      </c>
      <c r="Y477">
        <f t="shared" si="36"/>
        <v>2</v>
      </c>
      <c r="Z477" t="s">
        <v>158</v>
      </c>
      <c r="AA477" t="s">
        <v>434</v>
      </c>
      <c r="AB477">
        <v>3</v>
      </c>
      <c r="AC477">
        <v>0</v>
      </c>
      <c r="AD477">
        <v>0</v>
      </c>
      <c r="AE477">
        <v>3</v>
      </c>
      <c r="AF477">
        <v>1</v>
      </c>
      <c r="AG477">
        <v>0</v>
      </c>
      <c r="AH477">
        <v>0</v>
      </c>
      <c r="AI477">
        <v>1</v>
      </c>
      <c r="AJ477">
        <f t="shared" si="37"/>
        <v>1</v>
      </c>
    </row>
    <row r="478" spans="1:36" x14ac:dyDescent="0.2">
      <c r="A478" t="str">
        <f t="shared" si="38"/>
        <v>23GY03</v>
      </c>
      <c r="B478">
        <f t="shared" si="39"/>
        <v>3</v>
      </c>
      <c r="C478" t="s">
        <v>357</v>
      </c>
      <c r="D478" t="s">
        <v>377</v>
      </c>
      <c r="E478">
        <v>7</v>
      </c>
      <c r="F478">
        <v>0</v>
      </c>
      <c r="G478">
        <v>0</v>
      </c>
      <c r="H478">
        <v>7</v>
      </c>
      <c r="I478">
        <v>4</v>
      </c>
      <c r="J478">
        <v>0</v>
      </c>
      <c r="K478">
        <v>0</v>
      </c>
      <c r="L478">
        <v>4</v>
      </c>
      <c r="M478">
        <v>2</v>
      </c>
      <c r="N478">
        <v>0</v>
      </c>
      <c r="O478">
        <v>0</v>
      </c>
      <c r="P478">
        <v>2</v>
      </c>
      <c r="Q478">
        <v>0</v>
      </c>
      <c r="R478">
        <v>0</v>
      </c>
      <c r="S478">
        <v>0</v>
      </c>
      <c r="T478">
        <v>0</v>
      </c>
      <c r="U478">
        <v>1</v>
      </c>
      <c r="X478" t="str">
        <f t="shared" si="35"/>
        <v>06SV03</v>
      </c>
      <c r="Y478">
        <f t="shared" si="36"/>
        <v>3</v>
      </c>
      <c r="Z478" t="s">
        <v>158</v>
      </c>
      <c r="AA478" t="s">
        <v>441</v>
      </c>
      <c r="AB478">
        <v>2</v>
      </c>
      <c r="AC478">
        <v>0</v>
      </c>
      <c r="AD478">
        <v>0</v>
      </c>
      <c r="AE478">
        <v>2</v>
      </c>
      <c r="AF478">
        <v>4</v>
      </c>
      <c r="AG478">
        <v>0</v>
      </c>
      <c r="AH478">
        <v>0</v>
      </c>
      <c r="AI478">
        <v>4</v>
      </c>
      <c r="AJ478">
        <f t="shared" si="37"/>
        <v>0</v>
      </c>
    </row>
    <row r="479" spans="1:36" x14ac:dyDescent="0.2">
      <c r="A479" t="str">
        <f t="shared" si="38"/>
        <v>23HU01</v>
      </c>
      <c r="B479">
        <f t="shared" si="39"/>
        <v>1</v>
      </c>
      <c r="C479" t="s">
        <v>170</v>
      </c>
      <c r="D479" t="s">
        <v>202</v>
      </c>
      <c r="E479">
        <v>2</v>
      </c>
      <c r="F479">
        <v>0</v>
      </c>
      <c r="G479">
        <v>0</v>
      </c>
      <c r="H479">
        <v>2</v>
      </c>
      <c r="I479">
        <v>0</v>
      </c>
      <c r="J479">
        <v>0</v>
      </c>
      <c r="K479">
        <v>0</v>
      </c>
      <c r="L479">
        <v>0</v>
      </c>
      <c r="M479">
        <v>1</v>
      </c>
      <c r="N479">
        <v>0</v>
      </c>
      <c r="O479">
        <v>0</v>
      </c>
      <c r="P479">
        <v>1</v>
      </c>
      <c r="Q479">
        <v>0</v>
      </c>
      <c r="R479">
        <v>0</v>
      </c>
      <c r="S479">
        <v>0</v>
      </c>
      <c r="T479">
        <v>0</v>
      </c>
      <c r="U479">
        <v>1</v>
      </c>
      <c r="X479" t="str">
        <f t="shared" si="35"/>
        <v>06SV04</v>
      </c>
      <c r="Y479">
        <f t="shared" si="36"/>
        <v>4</v>
      </c>
      <c r="Z479" t="s">
        <v>158</v>
      </c>
      <c r="AA479" t="s">
        <v>444</v>
      </c>
      <c r="AB479">
        <v>6</v>
      </c>
      <c r="AC479">
        <v>0</v>
      </c>
      <c r="AD479">
        <v>0</v>
      </c>
      <c r="AE479">
        <v>6</v>
      </c>
      <c r="AF479">
        <v>1</v>
      </c>
      <c r="AG479">
        <v>0</v>
      </c>
      <c r="AH479">
        <v>0</v>
      </c>
      <c r="AI479">
        <v>1</v>
      </c>
      <c r="AJ479">
        <f t="shared" si="37"/>
        <v>1</v>
      </c>
    </row>
    <row r="480" spans="1:36" x14ac:dyDescent="0.2">
      <c r="A480" t="str">
        <f t="shared" si="38"/>
        <v>23JT01</v>
      </c>
      <c r="B480">
        <f t="shared" si="39"/>
        <v>1</v>
      </c>
      <c r="C480" t="s">
        <v>162</v>
      </c>
      <c r="D480" t="s">
        <v>151</v>
      </c>
      <c r="E480">
        <v>8</v>
      </c>
      <c r="F480">
        <v>0</v>
      </c>
      <c r="G480">
        <v>0</v>
      </c>
      <c r="H480">
        <v>8</v>
      </c>
      <c r="I480">
        <v>3</v>
      </c>
      <c r="J480">
        <v>0</v>
      </c>
      <c r="K480">
        <v>0</v>
      </c>
      <c r="L480">
        <v>3</v>
      </c>
      <c r="M480">
        <v>1</v>
      </c>
      <c r="N480">
        <v>0</v>
      </c>
      <c r="O480">
        <v>0</v>
      </c>
      <c r="P480">
        <v>1</v>
      </c>
      <c r="Q480">
        <v>1</v>
      </c>
      <c r="R480">
        <v>0</v>
      </c>
      <c r="S480">
        <v>0</v>
      </c>
      <c r="T480">
        <v>1</v>
      </c>
      <c r="U480">
        <v>1</v>
      </c>
      <c r="X480" t="str">
        <f t="shared" si="35"/>
        <v>06SV05</v>
      </c>
      <c r="Y480">
        <f t="shared" si="36"/>
        <v>5</v>
      </c>
      <c r="Z480" t="s">
        <v>158</v>
      </c>
      <c r="AA480" t="s">
        <v>445</v>
      </c>
      <c r="AB480">
        <v>2</v>
      </c>
      <c r="AC480">
        <v>0</v>
      </c>
      <c r="AD480">
        <v>0</v>
      </c>
      <c r="AE480">
        <v>2</v>
      </c>
      <c r="AF480">
        <v>0</v>
      </c>
      <c r="AG480">
        <v>0</v>
      </c>
      <c r="AH480">
        <v>0</v>
      </c>
      <c r="AI480">
        <v>0</v>
      </c>
      <c r="AJ480">
        <f t="shared" si="37"/>
        <v>1</v>
      </c>
    </row>
    <row r="481" spans="1:36" x14ac:dyDescent="0.2">
      <c r="A481" t="str">
        <f t="shared" si="38"/>
        <v>23JU01</v>
      </c>
      <c r="B481">
        <f t="shared" si="39"/>
        <v>1</v>
      </c>
      <c r="C481" t="s">
        <v>297</v>
      </c>
      <c r="D481" t="s">
        <v>377</v>
      </c>
      <c r="E481">
        <v>0</v>
      </c>
      <c r="F481">
        <v>0</v>
      </c>
      <c r="G481">
        <v>0</v>
      </c>
      <c r="H481">
        <v>0</v>
      </c>
      <c r="I481">
        <v>0</v>
      </c>
      <c r="J481">
        <v>0</v>
      </c>
      <c r="K481">
        <v>0</v>
      </c>
      <c r="L481">
        <v>0</v>
      </c>
      <c r="M481">
        <v>0</v>
      </c>
      <c r="N481">
        <v>0</v>
      </c>
      <c r="O481">
        <v>0</v>
      </c>
      <c r="P481">
        <v>0</v>
      </c>
      <c r="Q481">
        <v>2</v>
      </c>
      <c r="R481">
        <v>0</v>
      </c>
      <c r="S481">
        <v>0</v>
      </c>
      <c r="T481">
        <v>2</v>
      </c>
      <c r="U481">
        <v>0</v>
      </c>
      <c r="X481" t="str">
        <f t="shared" si="35"/>
        <v>06SV06</v>
      </c>
      <c r="Y481">
        <f t="shared" si="36"/>
        <v>6</v>
      </c>
      <c r="Z481" t="s">
        <v>158</v>
      </c>
      <c r="AA481" t="s">
        <v>447</v>
      </c>
      <c r="AB481">
        <v>4</v>
      </c>
      <c r="AC481">
        <v>0</v>
      </c>
      <c r="AD481">
        <v>0</v>
      </c>
      <c r="AE481">
        <v>4</v>
      </c>
      <c r="AF481">
        <v>0</v>
      </c>
      <c r="AG481">
        <v>0</v>
      </c>
      <c r="AH481">
        <v>0</v>
      </c>
      <c r="AI481">
        <v>0</v>
      </c>
      <c r="AJ481">
        <f t="shared" si="37"/>
        <v>1</v>
      </c>
    </row>
    <row r="482" spans="1:36" x14ac:dyDescent="0.2">
      <c r="A482" t="str">
        <f t="shared" si="38"/>
        <v>23JU02</v>
      </c>
      <c r="B482">
        <f t="shared" si="39"/>
        <v>2</v>
      </c>
      <c r="C482" t="s">
        <v>297</v>
      </c>
      <c r="D482" t="s">
        <v>382</v>
      </c>
      <c r="E482">
        <v>4</v>
      </c>
      <c r="F482">
        <v>0</v>
      </c>
      <c r="G482">
        <v>0</v>
      </c>
      <c r="H482">
        <v>4</v>
      </c>
      <c r="I482">
        <v>3</v>
      </c>
      <c r="J482">
        <v>0</v>
      </c>
      <c r="K482">
        <v>0</v>
      </c>
      <c r="L482">
        <v>3</v>
      </c>
      <c r="M482">
        <v>2</v>
      </c>
      <c r="N482">
        <v>0</v>
      </c>
      <c r="O482">
        <v>0</v>
      </c>
      <c r="P482">
        <v>2</v>
      </c>
      <c r="Q482">
        <v>0</v>
      </c>
      <c r="R482">
        <v>0</v>
      </c>
      <c r="S482">
        <v>0</v>
      </c>
      <c r="T482">
        <v>0</v>
      </c>
      <c r="U482">
        <v>1</v>
      </c>
      <c r="X482" t="str">
        <f t="shared" si="35"/>
        <v>06SV07</v>
      </c>
      <c r="Y482">
        <f t="shared" si="36"/>
        <v>7</v>
      </c>
      <c r="Z482" t="s">
        <v>158</v>
      </c>
      <c r="AA482" t="s">
        <v>449</v>
      </c>
      <c r="AB482">
        <v>1</v>
      </c>
      <c r="AC482">
        <v>0</v>
      </c>
      <c r="AD482">
        <v>0</v>
      </c>
      <c r="AE482">
        <v>1</v>
      </c>
      <c r="AF482">
        <v>0</v>
      </c>
      <c r="AG482">
        <v>0</v>
      </c>
      <c r="AH482">
        <v>0</v>
      </c>
      <c r="AI482">
        <v>0</v>
      </c>
      <c r="AJ482">
        <f t="shared" si="37"/>
        <v>1</v>
      </c>
    </row>
    <row r="483" spans="1:36" x14ac:dyDescent="0.2">
      <c r="A483" t="str">
        <f t="shared" si="38"/>
        <v>23JU03</v>
      </c>
      <c r="B483">
        <f t="shared" si="39"/>
        <v>3</v>
      </c>
      <c r="C483" t="s">
        <v>297</v>
      </c>
      <c r="D483" t="s">
        <v>402</v>
      </c>
      <c r="E483">
        <v>0</v>
      </c>
      <c r="F483">
        <v>0</v>
      </c>
      <c r="G483">
        <v>0</v>
      </c>
      <c r="H483">
        <v>0</v>
      </c>
      <c r="I483">
        <v>0</v>
      </c>
      <c r="J483">
        <v>0</v>
      </c>
      <c r="K483">
        <v>0</v>
      </c>
      <c r="L483">
        <v>0</v>
      </c>
      <c r="M483">
        <v>1</v>
      </c>
      <c r="N483">
        <v>0</v>
      </c>
      <c r="O483">
        <v>0</v>
      </c>
      <c r="P483">
        <v>1</v>
      </c>
      <c r="Q483">
        <v>0</v>
      </c>
      <c r="R483">
        <v>0</v>
      </c>
      <c r="S483">
        <v>0</v>
      </c>
      <c r="T483">
        <v>0</v>
      </c>
      <c r="U483">
        <v>1</v>
      </c>
      <c r="X483" t="str">
        <f t="shared" si="35"/>
        <v>06SV08</v>
      </c>
      <c r="Y483">
        <f t="shared" si="36"/>
        <v>8</v>
      </c>
      <c r="Z483" t="s">
        <v>158</v>
      </c>
      <c r="AA483" t="s">
        <v>452</v>
      </c>
      <c r="AB483">
        <v>2</v>
      </c>
      <c r="AC483">
        <v>0</v>
      </c>
      <c r="AD483">
        <v>0</v>
      </c>
      <c r="AE483">
        <v>2</v>
      </c>
      <c r="AF483">
        <v>1</v>
      </c>
      <c r="AG483">
        <v>0</v>
      </c>
      <c r="AH483">
        <v>0</v>
      </c>
      <c r="AI483">
        <v>1</v>
      </c>
      <c r="AJ483">
        <f t="shared" si="37"/>
        <v>1</v>
      </c>
    </row>
    <row r="484" spans="1:36" x14ac:dyDescent="0.2">
      <c r="A484" t="str">
        <f t="shared" si="38"/>
        <v>23JU04</v>
      </c>
      <c r="B484">
        <f t="shared" si="39"/>
        <v>4</v>
      </c>
      <c r="C484" t="s">
        <v>297</v>
      </c>
      <c r="D484" t="s">
        <v>405</v>
      </c>
      <c r="E484">
        <v>0</v>
      </c>
      <c r="F484">
        <v>0</v>
      </c>
      <c r="G484">
        <v>0</v>
      </c>
      <c r="H484">
        <v>0</v>
      </c>
      <c r="I484">
        <v>0</v>
      </c>
      <c r="J484">
        <v>0</v>
      </c>
      <c r="K484">
        <v>0</v>
      </c>
      <c r="L484">
        <v>0</v>
      </c>
      <c r="M484">
        <v>0</v>
      </c>
      <c r="N484">
        <v>0</v>
      </c>
      <c r="O484">
        <v>0</v>
      </c>
      <c r="P484">
        <v>0</v>
      </c>
      <c r="Q484">
        <v>1</v>
      </c>
      <c r="R484">
        <v>0</v>
      </c>
      <c r="S484">
        <v>0</v>
      </c>
      <c r="T484">
        <v>1</v>
      </c>
      <c r="U484">
        <v>0</v>
      </c>
      <c r="X484" t="str">
        <f t="shared" si="35"/>
        <v>06SV09</v>
      </c>
      <c r="Y484">
        <f t="shared" si="36"/>
        <v>9</v>
      </c>
      <c r="Z484" t="s">
        <v>158</v>
      </c>
      <c r="AA484" t="s">
        <v>455</v>
      </c>
      <c r="AB484">
        <v>2</v>
      </c>
      <c r="AC484">
        <v>0</v>
      </c>
      <c r="AD484">
        <v>0</v>
      </c>
      <c r="AE484">
        <v>2</v>
      </c>
      <c r="AF484">
        <v>1</v>
      </c>
      <c r="AG484">
        <v>0</v>
      </c>
      <c r="AH484">
        <v>0</v>
      </c>
      <c r="AI484">
        <v>1</v>
      </c>
      <c r="AJ484">
        <f t="shared" si="37"/>
        <v>1</v>
      </c>
    </row>
    <row r="485" spans="1:36" x14ac:dyDescent="0.2">
      <c r="A485" t="str">
        <f t="shared" si="38"/>
        <v>23VR01</v>
      </c>
      <c r="B485">
        <f t="shared" si="39"/>
        <v>1</v>
      </c>
      <c r="C485" t="s">
        <v>207</v>
      </c>
      <c r="D485" t="s">
        <v>203</v>
      </c>
      <c r="E485">
        <v>1</v>
      </c>
      <c r="F485">
        <v>0</v>
      </c>
      <c r="G485">
        <v>0</v>
      </c>
      <c r="H485">
        <v>1</v>
      </c>
      <c r="I485">
        <v>1</v>
      </c>
      <c r="J485">
        <v>0</v>
      </c>
      <c r="K485">
        <v>0</v>
      </c>
      <c r="L485">
        <v>1</v>
      </c>
      <c r="M485">
        <v>1</v>
      </c>
      <c r="N485">
        <v>0</v>
      </c>
      <c r="O485">
        <v>0</v>
      </c>
      <c r="P485">
        <v>1</v>
      </c>
      <c r="Q485">
        <v>2</v>
      </c>
      <c r="R485">
        <v>0</v>
      </c>
      <c r="S485">
        <v>0</v>
      </c>
      <c r="T485">
        <v>2</v>
      </c>
      <c r="U485">
        <v>0</v>
      </c>
      <c r="X485" t="str">
        <f t="shared" si="35"/>
        <v>06SV10</v>
      </c>
      <c r="Y485">
        <f t="shared" si="36"/>
        <v>10</v>
      </c>
      <c r="Z485" t="s">
        <v>158</v>
      </c>
      <c r="AA485" t="s">
        <v>465</v>
      </c>
      <c r="AB485">
        <v>1</v>
      </c>
      <c r="AC485">
        <v>0</v>
      </c>
      <c r="AD485">
        <v>0</v>
      </c>
      <c r="AE485">
        <v>1</v>
      </c>
      <c r="AF485">
        <v>0</v>
      </c>
      <c r="AG485">
        <v>0</v>
      </c>
      <c r="AH485">
        <v>0</v>
      </c>
      <c r="AI485">
        <v>0</v>
      </c>
      <c r="AJ485">
        <f t="shared" si="37"/>
        <v>1</v>
      </c>
    </row>
    <row r="486" spans="1:36" x14ac:dyDescent="0.2">
      <c r="A486" t="str">
        <f t="shared" si="38"/>
        <v>23XK01</v>
      </c>
      <c r="B486">
        <f t="shared" si="39"/>
        <v>1</v>
      </c>
      <c r="C486" t="s">
        <v>136</v>
      </c>
      <c r="D486" t="s">
        <v>128</v>
      </c>
      <c r="E486">
        <v>1</v>
      </c>
      <c r="F486">
        <v>0</v>
      </c>
      <c r="G486">
        <v>0</v>
      </c>
      <c r="H486">
        <v>1</v>
      </c>
      <c r="I486">
        <v>0</v>
      </c>
      <c r="J486">
        <v>0</v>
      </c>
      <c r="K486">
        <v>0</v>
      </c>
      <c r="L486">
        <v>0</v>
      </c>
      <c r="M486">
        <v>0</v>
      </c>
      <c r="N486">
        <v>0</v>
      </c>
      <c r="O486">
        <v>0</v>
      </c>
      <c r="P486">
        <v>0</v>
      </c>
      <c r="Q486">
        <v>0</v>
      </c>
      <c r="R486">
        <v>0</v>
      </c>
      <c r="S486">
        <v>0</v>
      </c>
      <c r="T486">
        <v>0</v>
      </c>
      <c r="U486">
        <v>1</v>
      </c>
      <c r="X486" t="str">
        <f t="shared" si="35"/>
        <v>06SV11</v>
      </c>
      <c r="Y486">
        <f t="shared" si="36"/>
        <v>11</v>
      </c>
      <c r="Z486" t="s">
        <v>158</v>
      </c>
      <c r="AA486" t="s">
        <v>470</v>
      </c>
      <c r="AB486">
        <v>0</v>
      </c>
      <c r="AC486">
        <v>0</v>
      </c>
      <c r="AD486">
        <v>0</v>
      </c>
      <c r="AE486">
        <v>0</v>
      </c>
      <c r="AF486">
        <v>1</v>
      </c>
      <c r="AG486">
        <v>0</v>
      </c>
      <c r="AH486">
        <v>0</v>
      </c>
      <c r="AI486">
        <v>1</v>
      </c>
      <c r="AJ486">
        <f t="shared" si="37"/>
        <v>0</v>
      </c>
    </row>
    <row r="487" spans="1:36" x14ac:dyDescent="0.2">
      <c r="A487" t="str">
        <f t="shared" si="38"/>
        <v>23XK02</v>
      </c>
      <c r="B487">
        <f t="shared" si="39"/>
        <v>2</v>
      </c>
      <c r="C487" t="s">
        <v>136</v>
      </c>
      <c r="D487" t="s">
        <v>384</v>
      </c>
      <c r="E487">
        <v>3</v>
      </c>
      <c r="F487">
        <v>0</v>
      </c>
      <c r="G487">
        <v>0</v>
      </c>
      <c r="H487">
        <v>3</v>
      </c>
      <c r="I487">
        <v>0</v>
      </c>
      <c r="J487">
        <v>0</v>
      </c>
      <c r="K487">
        <v>0</v>
      </c>
      <c r="L487">
        <v>0</v>
      </c>
      <c r="M487">
        <v>4</v>
      </c>
      <c r="N487">
        <v>0</v>
      </c>
      <c r="O487">
        <v>0</v>
      </c>
      <c r="P487">
        <v>4</v>
      </c>
      <c r="Q487">
        <v>0</v>
      </c>
      <c r="R487">
        <v>0</v>
      </c>
      <c r="S487">
        <v>0</v>
      </c>
      <c r="T487">
        <v>0</v>
      </c>
      <c r="U487">
        <v>1</v>
      </c>
      <c r="X487" t="str">
        <f t="shared" si="35"/>
        <v>06SV12</v>
      </c>
      <c r="Y487">
        <f t="shared" si="36"/>
        <v>12</v>
      </c>
      <c r="Z487" t="s">
        <v>158</v>
      </c>
      <c r="AA487" t="s">
        <v>504</v>
      </c>
      <c r="AB487">
        <v>1</v>
      </c>
      <c r="AC487">
        <v>0</v>
      </c>
      <c r="AD487">
        <v>0</v>
      </c>
      <c r="AE487">
        <v>1</v>
      </c>
      <c r="AF487">
        <v>0</v>
      </c>
      <c r="AG487">
        <v>0</v>
      </c>
      <c r="AH487">
        <v>0</v>
      </c>
      <c r="AI487">
        <v>0</v>
      </c>
      <c r="AJ487">
        <f t="shared" si="37"/>
        <v>1</v>
      </c>
    </row>
    <row r="488" spans="1:36" x14ac:dyDescent="0.2">
      <c r="A488" t="str">
        <f t="shared" si="38"/>
        <v>23XK03</v>
      </c>
      <c r="B488">
        <f t="shared" si="39"/>
        <v>3</v>
      </c>
      <c r="C488" t="s">
        <v>136</v>
      </c>
      <c r="D488" t="s">
        <v>387</v>
      </c>
      <c r="E488">
        <v>0</v>
      </c>
      <c r="F488">
        <v>0</v>
      </c>
      <c r="G488">
        <v>0</v>
      </c>
      <c r="H488">
        <v>0</v>
      </c>
      <c r="I488">
        <v>0</v>
      </c>
      <c r="J488">
        <v>0</v>
      </c>
      <c r="K488">
        <v>0</v>
      </c>
      <c r="L488">
        <v>0</v>
      </c>
      <c r="M488">
        <v>3</v>
      </c>
      <c r="N488">
        <v>0</v>
      </c>
      <c r="O488">
        <v>0</v>
      </c>
      <c r="P488">
        <v>3</v>
      </c>
      <c r="Q488">
        <v>2</v>
      </c>
      <c r="R488">
        <v>0</v>
      </c>
      <c r="S488">
        <v>0</v>
      </c>
      <c r="T488">
        <v>2</v>
      </c>
      <c r="U488">
        <v>1</v>
      </c>
      <c r="X488" t="str">
        <f t="shared" si="35"/>
        <v>07IC01</v>
      </c>
      <c r="Y488">
        <f t="shared" si="36"/>
        <v>1</v>
      </c>
      <c r="Z488" t="s">
        <v>240</v>
      </c>
      <c r="AA488" t="s">
        <v>482</v>
      </c>
      <c r="AB488">
        <v>0</v>
      </c>
      <c r="AC488">
        <v>0</v>
      </c>
      <c r="AD488">
        <v>0</v>
      </c>
      <c r="AE488">
        <v>0</v>
      </c>
      <c r="AF488">
        <v>4</v>
      </c>
      <c r="AG488">
        <v>0</v>
      </c>
      <c r="AH488">
        <v>1</v>
      </c>
      <c r="AI488">
        <v>5</v>
      </c>
      <c r="AJ488">
        <f t="shared" si="37"/>
        <v>0</v>
      </c>
    </row>
    <row r="489" spans="1:36" x14ac:dyDescent="0.2">
      <c r="A489" t="str">
        <f t="shared" si="38"/>
        <v>23XK04</v>
      </c>
      <c r="B489">
        <f t="shared" si="39"/>
        <v>4</v>
      </c>
      <c r="C489" t="s">
        <v>136</v>
      </c>
      <c r="D489" t="s">
        <v>394</v>
      </c>
      <c r="E489">
        <v>2</v>
      </c>
      <c r="F489">
        <v>0</v>
      </c>
      <c r="G489">
        <v>0</v>
      </c>
      <c r="H489">
        <v>2</v>
      </c>
      <c r="I489">
        <v>0</v>
      </c>
      <c r="J489">
        <v>0</v>
      </c>
      <c r="K489">
        <v>0</v>
      </c>
      <c r="L489">
        <v>0</v>
      </c>
      <c r="M489">
        <v>3</v>
      </c>
      <c r="N489">
        <v>0</v>
      </c>
      <c r="O489">
        <v>0</v>
      </c>
      <c r="P489">
        <v>3</v>
      </c>
      <c r="Q489">
        <v>2</v>
      </c>
      <c r="R489">
        <v>0</v>
      </c>
      <c r="S489">
        <v>0</v>
      </c>
      <c r="T489">
        <v>2</v>
      </c>
      <c r="U489">
        <v>1</v>
      </c>
      <c r="X489" t="str">
        <f t="shared" si="35"/>
        <v>07IC02</v>
      </c>
      <c r="Y489">
        <f t="shared" si="36"/>
        <v>2</v>
      </c>
      <c r="Z489" t="s">
        <v>240</v>
      </c>
      <c r="AA489" t="s">
        <v>484</v>
      </c>
      <c r="AB489">
        <v>0</v>
      </c>
      <c r="AC489">
        <v>0</v>
      </c>
      <c r="AD489">
        <v>0</v>
      </c>
      <c r="AE489">
        <v>0</v>
      </c>
      <c r="AF489">
        <v>1</v>
      </c>
      <c r="AG489">
        <v>0</v>
      </c>
      <c r="AH489">
        <v>0</v>
      </c>
      <c r="AI489">
        <v>1</v>
      </c>
      <c r="AJ489">
        <f t="shared" si="37"/>
        <v>0</v>
      </c>
    </row>
    <row r="490" spans="1:36" x14ac:dyDescent="0.2">
      <c r="A490" t="str">
        <f t="shared" si="38"/>
        <v>23XK05</v>
      </c>
      <c r="B490">
        <f t="shared" si="39"/>
        <v>5</v>
      </c>
      <c r="C490" t="s">
        <v>136</v>
      </c>
      <c r="D490" t="s">
        <v>398</v>
      </c>
      <c r="E490">
        <v>3</v>
      </c>
      <c r="F490">
        <v>0</v>
      </c>
      <c r="G490">
        <v>0</v>
      </c>
      <c r="H490">
        <v>3</v>
      </c>
      <c r="I490">
        <v>1</v>
      </c>
      <c r="J490">
        <v>0</v>
      </c>
      <c r="K490">
        <v>0</v>
      </c>
      <c r="L490">
        <v>1</v>
      </c>
      <c r="M490">
        <v>11</v>
      </c>
      <c r="N490">
        <v>0</v>
      </c>
      <c r="O490">
        <v>0</v>
      </c>
      <c r="P490">
        <v>11</v>
      </c>
      <c r="Q490">
        <v>6</v>
      </c>
      <c r="R490">
        <v>0</v>
      </c>
      <c r="S490">
        <v>0</v>
      </c>
      <c r="T490">
        <v>6</v>
      </c>
      <c r="U490">
        <v>1</v>
      </c>
      <c r="X490" t="str">
        <f t="shared" si="35"/>
        <v>07IQ01</v>
      </c>
      <c r="Y490">
        <f t="shared" si="36"/>
        <v>1</v>
      </c>
      <c r="Z490" t="s">
        <v>439</v>
      </c>
      <c r="AA490" t="s">
        <v>437</v>
      </c>
      <c r="AB490">
        <v>0</v>
      </c>
      <c r="AC490">
        <v>0</v>
      </c>
      <c r="AD490">
        <v>0</v>
      </c>
      <c r="AE490">
        <v>0</v>
      </c>
      <c r="AF490">
        <v>1</v>
      </c>
      <c r="AG490">
        <v>0</v>
      </c>
      <c r="AH490">
        <v>0</v>
      </c>
      <c r="AI490">
        <v>1</v>
      </c>
      <c r="AJ490">
        <f t="shared" si="37"/>
        <v>0</v>
      </c>
    </row>
    <row r="491" spans="1:36" x14ac:dyDescent="0.2">
      <c r="A491" t="str">
        <f t="shared" si="38"/>
        <v>23XK06</v>
      </c>
      <c r="B491">
        <f t="shared" si="39"/>
        <v>6</v>
      </c>
      <c r="C491" t="s">
        <v>136</v>
      </c>
      <c r="D491" t="s">
        <v>402</v>
      </c>
      <c r="E491">
        <v>0</v>
      </c>
      <c r="F491">
        <v>0</v>
      </c>
      <c r="G491">
        <v>0</v>
      </c>
      <c r="H491">
        <v>0</v>
      </c>
      <c r="I491">
        <v>1</v>
      </c>
      <c r="J491">
        <v>0</v>
      </c>
      <c r="K491">
        <v>0</v>
      </c>
      <c r="L491">
        <v>1</v>
      </c>
      <c r="M491">
        <v>4</v>
      </c>
      <c r="N491">
        <v>0</v>
      </c>
      <c r="O491">
        <v>0</v>
      </c>
      <c r="P491">
        <v>4</v>
      </c>
      <c r="Q491">
        <v>0</v>
      </c>
      <c r="R491">
        <v>0</v>
      </c>
      <c r="S491">
        <v>0</v>
      </c>
      <c r="T491">
        <v>0</v>
      </c>
      <c r="U491">
        <v>1</v>
      </c>
      <c r="X491" t="str">
        <f t="shared" si="35"/>
        <v>07IQ02</v>
      </c>
      <c r="Y491">
        <f t="shared" si="36"/>
        <v>2</v>
      </c>
      <c r="Z491" t="s">
        <v>439</v>
      </c>
      <c r="AA491" t="s">
        <v>458</v>
      </c>
      <c r="AB491">
        <v>0</v>
      </c>
      <c r="AC491">
        <v>0</v>
      </c>
      <c r="AD491">
        <v>0</v>
      </c>
      <c r="AE491">
        <v>0</v>
      </c>
      <c r="AF491">
        <v>1</v>
      </c>
      <c r="AG491">
        <v>0</v>
      </c>
      <c r="AH491">
        <v>0</v>
      </c>
      <c r="AI491">
        <v>1</v>
      </c>
      <c r="AJ491">
        <f t="shared" si="37"/>
        <v>0</v>
      </c>
    </row>
    <row r="492" spans="1:36" x14ac:dyDescent="0.2">
      <c r="A492" t="str">
        <f t="shared" si="38"/>
        <v>23XK07</v>
      </c>
      <c r="B492">
        <f t="shared" si="39"/>
        <v>7</v>
      </c>
      <c r="C492" t="s">
        <v>136</v>
      </c>
      <c r="D492" t="s">
        <v>405</v>
      </c>
      <c r="E492">
        <v>0</v>
      </c>
      <c r="F492">
        <v>0</v>
      </c>
      <c r="G492">
        <v>0</v>
      </c>
      <c r="H492">
        <v>0</v>
      </c>
      <c r="I492">
        <v>0</v>
      </c>
      <c r="J492">
        <v>0</v>
      </c>
      <c r="K492">
        <v>0</v>
      </c>
      <c r="L492">
        <v>0</v>
      </c>
      <c r="M492">
        <v>1</v>
      </c>
      <c r="N492">
        <v>0</v>
      </c>
      <c r="O492">
        <v>0</v>
      </c>
      <c r="P492">
        <v>1</v>
      </c>
      <c r="Q492">
        <v>0</v>
      </c>
      <c r="R492">
        <v>0</v>
      </c>
      <c r="S492">
        <v>0</v>
      </c>
      <c r="T492">
        <v>0</v>
      </c>
      <c r="U492">
        <v>1</v>
      </c>
      <c r="X492" t="str">
        <f t="shared" si="35"/>
        <v>07IQ03</v>
      </c>
      <c r="Y492">
        <f t="shared" si="36"/>
        <v>3</v>
      </c>
      <c r="Z492" t="s">
        <v>439</v>
      </c>
      <c r="AA492" t="s">
        <v>462</v>
      </c>
      <c r="AB492">
        <v>0</v>
      </c>
      <c r="AC492">
        <v>0</v>
      </c>
      <c r="AD492">
        <v>0</v>
      </c>
      <c r="AE492">
        <v>0</v>
      </c>
      <c r="AF492">
        <v>1</v>
      </c>
      <c r="AG492">
        <v>0</v>
      </c>
      <c r="AH492">
        <v>0</v>
      </c>
      <c r="AI492">
        <v>1</v>
      </c>
      <c r="AJ492">
        <f t="shared" si="37"/>
        <v>0</v>
      </c>
    </row>
    <row r="493" spans="1:36" x14ac:dyDescent="0.2">
      <c r="A493" t="str">
        <f t="shared" si="38"/>
        <v>24HY01</v>
      </c>
      <c r="B493">
        <f t="shared" si="39"/>
        <v>1</v>
      </c>
      <c r="C493" t="s">
        <v>225</v>
      </c>
      <c r="D493" t="s">
        <v>221</v>
      </c>
      <c r="E493">
        <v>0</v>
      </c>
      <c r="F493">
        <v>0</v>
      </c>
      <c r="G493">
        <v>1</v>
      </c>
      <c r="H493">
        <v>1</v>
      </c>
      <c r="I493">
        <v>0</v>
      </c>
      <c r="J493">
        <v>0</v>
      </c>
      <c r="K493">
        <v>0</v>
      </c>
      <c r="L493">
        <v>0</v>
      </c>
      <c r="M493">
        <v>0</v>
      </c>
      <c r="N493">
        <v>0</v>
      </c>
      <c r="O493">
        <v>0</v>
      </c>
      <c r="P493">
        <v>0</v>
      </c>
      <c r="Q493">
        <v>0</v>
      </c>
      <c r="R493">
        <v>0</v>
      </c>
      <c r="S493">
        <v>0</v>
      </c>
      <c r="T493">
        <v>0</v>
      </c>
      <c r="U493">
        <v>1</v>
      </c>
      <c r="X493" t="str">
        <f t="shared" si="35"/>
        <v>07IQ04</v>
      </c>
      <c r="Y493">
        <f t="shared" si="36"/>
        <v>4</v>
      </c>
      <c r="Z493" t="s">
        <v>439</v>
      </c>
      <c r="AA493" t="s">
        <v>470</v>
      </c>
      <c r="AB493">
        <v>0</v>
      </c>
      <c r="AC493">
        <v>0</v>
      </c>
      <c r="AD493">
        <v>0</v>
      </c>
      <c r="AE493">
        <v>0</v>
      </c>
      <c r="AF493">
        <v>1</v>
      </c>
      <c r="AG493">
        <v>0</v>
      </c>
      <c r="AH493">
        <v>0</v>
      </c>
      <c r="AI493">
        <v>1</v>
      </c>
      <c r="AJ493">
        <f t="shared" si="37"/>
        <v>0</v>
      </c>
    </row>
    <row r="494" spans="1:36" x14ac:dyDescent="0.2">
      <c r="A494" t="str">
        <f t="shared" si="38"/>
        <v>24HY02</v>
      </c>
      <c r="B494">
        <f t="shared" si="39"/>
        <v>2</v>
      </c>
      <c r="C494" t="s">
        <v>225</v>
      </c>
      <c r="D494" t="s">
        <v>226</v>
      </c>
      <c r="E494">
        <v>2</v>
      </c>
      <c r="F494">
        <v>0</v>
      </c>
      <c r="G494">
        <v>0</v>
      </c>
      <c r="H494">
        <v>2</v>
      </c>
      <c r="I494">
        <v>0</v>
      </c>
      <c r="J494">
        <v>0</v>
      </c>
      <c r="K494">
        <v>0</v>
      </c>
      <c r="L494">
        <v>0</v>
      </c>
      <c r="M494">
        <v>0</v>
      </c>
      <c r="N494">
        <v>0</v>
      </c>
      <c r="O494">
        <v>1</v>
      </c>
      <c r="P494">
        <v>1</v>
      </c>
      <c r="Q494">
        <v>0</v>
      </c>
      <c r="R494">
        <v>0</v>
      </c>
      <c r="S494">
        <v>0</v>
      </c>
      <c r="T494">
        <v>0</v>
      </c>
      <c r="U494">
        <v>1</v>
      </c>
      <c r="X494" t="str">
        <f t="shared" si="35"/>
        <v>07IQ05</v>
      </c>
      <c r="Y494">
        <f t="shared" si="36"/>
        <v>5</v>
      </c>
      <c r="Z494" t="s">
        <v>439</v>
      </c>
      <c r="AA494" t="s">
        <v>473</v>
      </c>
      <c r="AB494">
        <v>1</v>
      </c>
      <c r="AC494">
        <v>0</v>
      </c>
      <c r="AD494">
        <v>0</v>
      </c>
      <c r="AE494">
        <v>1</v>
      </c>
      <c r="AF494">
        <v>0</v>
      </c>
      <c r="AG494">
        <v>0</v>
      </c>
      <c r="AH494">
        <v>0</v>
      </c>
      <c r="AI494">
        <v>0</v>
      </c>
      <c r="AJ494">
        <f t="shared" si="37"/>
        <v>1</v>
      </c>
    </row>
    <row r="495" spans="1:36" x14ac:dyDescent="0.2">
      <c r="A495" t="str">
        <f t="shared" si="38"/>
        <v>26LD01</v>
      </c>
      <c r="B495">
        <f t="shared" si="39"/>
        <v>1</v>
      </c>
      <c r="C495" t="s">
        <v>163</v>
      </c>
      <c r="D495" t="s">
        <v>151</v>
      </c>
      <c r="E495">
        <v>4</v>
      </c>
      <c r="F495">
        <v>0</v>
      </c>
      <c r="G495">
        <v>0</v>
      </c>
      <c r="H495">
        <v>4</v>
      </c>
      <c r="I495">
        <v>0</v>
      </c>
      <c r="J495">
        <v>0</v>
      </c>
      <c r="K495">
        <v>0</v>
      </c>
      <c r="L495">
        <v>0</v>
      </c>
      <c r="M495">
        <v>2</v>
      </c>
      <c r="N495">
        <v>0</v>
      </c>
      <c r="O495">
        <v>0</v>
      </c>
      <c r="P495">
        <v>2</v>
      </c>
      <c r="Q495">
        <v>0</v>
      </c>
      <c r="R495">
        <v>0</v>
      </c>
      <c r="S495">
        <v>0</v>
      </c>
      <c r="T495">
        <v>0</v>
      </c>
      <c r="U495">
        <v>1</v>
      </c>
      <c r="X495" t="str">
        <f t="shared" si="35"/>
        <v>07IQ06</v>
      </c>
      <c r="Y495">
        <f t="shared" si="36"/>
        <v>6</v>
      </c>
      <c r="Z495" t="s">
        <v>439</v>
      </c>
      <c r="AA495" t="s">
        <v>483</v>
      </c>
      <c r="AB495">
        <v>0</v>
      </c>
      <c r="AC495">
        <v>0</v>
      </c>
      <c r="AD495">
        <v>0</v>
      </c>
      <c r="AE495">
        <v>0</v>
      </c>
      <c r="AF495">
        <v>1</v>
      </c>
      <c r="AG495">
        <v>0</v>
      </c>
      <c r="AH495">
        <v>0</v>
      </c>
      <c r="AI495">
        <v>1</v>
      </c>
      <c r="AJ495">
        <f t="shared" si="37"/>
        <v>0</v>
      </c>
    </row>
    <row r="496" spans="1:36" x14ac:dyDescent="0.2">
      <c r="A496" t="str">
        <f t="shared" si="38"/>
        <v>26MC01</v>
      </c>
      <c r="B496">
        <f t="shared" si="39"/>
        <v>1</v>
      </c>
      <c r="C496" t="s">
        <v>164</v>
      </c>
      <c r="D496" t="s">
        <v>151</v>
      </c>
      <c r="E496">
        <v>1</v>
      </c>
      <c r="F496">
        <v>0</v>
      </c>
      <c r="G496">
        <v>0</v>
      </c>
      <c r="H496">
        <v>1</v>
      </c>
      <c r="I496">
        <v>0</v>
      </c>
      <c r="J496">
        <v>0</v>
      </c>
      <c r="K496">
        <v>0</v>
      </c>
      <c r="L496">
        <v>0</v>
      </c>
      <c r="M496">
        <v>0</v>
      </c>
      <c r="N496">
        <v>0</v>
      </c>
      <c r="O496">
        <v>0</v>
      </c>
      <c r="P496">
        <v>0</v>
      </c>
      <c r="Q496">
        <v>0</v>
      </c>
      <c r="R496">
        <v>0</v>
      </c>
      <c r="S496">
        <v>0</v>
      </c>
      <c r="T496">
        <v>0</v>
      </c>
      <c r="U496">
        <v>1</v>
      </c>
      <c r="X496" t="str">
        <f t="shared" ref="X496:X559" si="40">Z496&amp;IF(Y496&lt;10,"0","")&amp;Y496</f>
        <v>07IQ07</v>
      </c>
      <c r="Y496">
        <f t="shared" ref="Y496:Y559" si="41">IF(Z496=Z495,Y495+1,1)</f>
        <v>7</v>
      </c>
      <c r="Z496" t="s">
        <v>439</v>
      </c>
      <c r="AA496" t="s">
        <v>487</v>
      </c>
      <c r="AB496">
        <v>1</v>
      </c>
      <c r="AC496">
        <v>0</v>
      </c>
      <c r="AD496">
        <v>0</v>
      </c>
      <c r="AE496">
        <v>1</v>
      </c>
      <c r="AF496">
        <v>0</v>
      </c>
      <c r="AG496">
        <v>0</v>
      </c>
      <c r="AH496">
        <v>0</v>
      </c>
      <c r="AI496">
        <v>0</v>
      </c>
      <c r="AJ496">
        <f t="shared" si="37"/>
        <v>1</v>
      </c>
    </row>
    <row r="497" spans="1:36" x14ac:dyDescent="0.2">
      <c r="A497" t="str">
        <f t="shared" si="38"/>
        <v>26MN01</v>
      </c>
      <c r="B497">
        <f t="shared" si="39"/>
        <v>1</v>
      </c>
      <c r="C497" t="s">
        <v>137</v>
      </c>
      <c r="D497" t="s">
        <v>128</v>
      </c>
      <c r="E497">
        <v>5</v>
      </c>
      <c r="F497">
        <v>0</v>
      </c>
      <c r="G497">
        <v>1</v>
      </c>
      <c r="H497">
        <v>6</v>
      </c>
      <c r="I497">
        <v>0</v>
      </c>
      <c r="J497">
        <v>0</v>
      </c>
      <c r="K497">
        <v>0</v>
      </c>
      <c r="L497">
        <v>0</v>
      </c>
      <c r="M497">
        <v>1</v>
      </c>
      <c r="N497">
        <v>0</v>
      </c>
      <c r="O497">
        <v>0</v>
      </c>
      <c r="P497">
        <v>1</v>
      </c>
      <c r="Q497">
        <v>0</v>
      </c>
      <c r="R497">
        <v>0</v>
      </c>
      <c r="S497">
        <v>0</v>
      </c>
      <c r="T497">
        <v>0</v>
      </c>
      <c r="U497">
        <v>1</v>
      </c>
      <c r="X497" t="str">
        <f t="shared" si="40"/>
        <v>07IQ08</v>
      </c>
      <c r="Y497">
        <f t="shared" si="41"/>
        <v>8</v>
      </c>
      <c r="Z497" t="s">
        <v>439</v>
      </c>
      <c r="AA497" t="s">
        <v>498</v>
      </c>
      <c r="AB497">
        <v>1</v>
      </c>
      <c r="AC497">
        <v>0</v>
      </c>
      <c r="AD497">
        <v>0</v>
      </c>
      <c r="AE497">
        <v>1</v>
      </c>
      <c r="AF497">
        <v>0</v>
      </c>
      <c r="AG497">
        <v>0</v>
      </c>
      <c r="AH497">
        <v>0</v>
      </c>
      <c r="AI497">
        <v>0</v>
      </c>
      <c r="AJ497">
        <f t="shared" si="37"/>
        <v>1</v>
      </c>
    </row>
    <row r="498" spans="1:36" x14ac:dyDescent="0.2">
      <c r="A498" t="str">
        <f t="shared" si="38"/>
        <v>26MR01</v>
      </c>
      <c r="B498">
        <f t="shared" si="39"/>
        <v>1</v>
      </c>
      <c r="C498" t="s">
        <v>358</v>
      </c>
      <c r="D498" t="s">
        <v>356</v>
      </c>
      <c r="E498">
        <v>0</v>
      </c>
      <c r="F498">
        <v>0</v>
      </c>
      <c r="G498">
        <v>0</v>
      </c>
      <c r="H498">
        <v>0</v>
      </c>
      <c r="I498">
        <v>0</v>
      </c>
      <c r="J498">
        <v>0</v>
      </c>
      <c r="K498">
        <v>0</v>
      </c>
      <c r="L498">
        <v>0</v>
      </c>
      <c r="M498">
        <v>1</v>
      </c>
      <c r="N498">
        <v>0</v>
      </c>
      <c r="O498">
        <v>0</v>
      </c>
      <c r="P498">
        <v>1</v>
      </c>
      <c r="Q498">
        <v>0</v>
      </c>
      <c r="R498">
        <v>0</v>
      </c>
      <c r="S498">
        <v>0</v>
      </c>
      <c r="T498">
        <v>0</v>
      </c>
      <c r="U498">
        <v>1</v>
      </c>
      <c r="X498" t="str">
        <f t="shared" si="40"/>
        <v>07IQ09</v>
      </c>
      <c r="Y498">
        <f t="shared" si="41"/>
        <v>9</v>
      </c>
      <c r="Z498" t="s">
        <v>439</v>
      </c>
      <c r="AA498" t="s">
        <v>499</v>
      </c>
      <c r="AB498">
        <v>2</v>
      </c>
      <c r="AC498">
        <v>0</v>
      </c>
      <c r="AD498">
        <v>0</v>
      </c>
      <c r="AE498">
        <v>2</v>
      </c>
      <c r="AF498">
        <v>0</v>
      </c>
      <c r="AG498">
        <v>0</v>
      </c>
      <c r="AH498">
        <v>0</v>
      </c>
      <c r="AI498">
        <v>0</v>
      </c>
      <c r="AJ498">
        <f t="shared" si="37"/>
        <v>1</v>
      </c>
    </row>
    <row r="499" spans="1:36" x14ac:dyDescent="0.2">
      <c r="A499" t="str">
        <f t="shared" si="38"/>
        <v>26MU01</v>
      </c>
      <c r="B499">
        <f t="shared" si="39"/>
        <v>1</v>
      </c>
      <c r="C499" t="s">
        <v>149</v>
      </c>
      <c r="D499" t="s">
        <v>141</v>
      </c>
      <c r="E499">
        <v>0</v>
      </c>
      <c r="F499">
        <v>0</v>
      </c>
      <c r="G499">
        <v>0</v>
      </c>
      <c r="H499">
        <v>0</v>
      </c>
      <c r="I499">
        <v>0</v>
      </c>
      <c r="J499">
        <v>0</v>
      </c>
      <c r="K499">
        <v>0</v>
      </c>
      <c r="L499">
        <v>0</v>
      </c>
      <c r="M499">
        <v>0</v>
      </c>
      <c r="N499">
        <v>0</v>
      </c>
      <c r="O499">
        <v>0</v>
      </c>
      <c r="P499">
        <v>0</v>
      </c>
      <c r="Q499">
        <v>1</v>
      </c>
      <c r="R499">
        <v>0</v>
      </c>
      <c r="S499">
        <v>0</v>
      </c>
      <c r="T499">
        <v>1</v>
      </c>
      <c r="U499">
        <v>0</v>
      </c>
      <c r="X499" t="str">
        <f t="shared" si="40"/>
        <v>07IQ10</v>
      </c>
      <c r="Y499">
        <f t="shared" si="41"/>
        <v>10</v>
      </c>
      <c r="Z499" t="s">
        <v>439</v>
      </c>
      <c r="AA499" t="s">
        <v>500</v>
      </c>
      <c r="AB499">
        <v>9</v>
      </c>
      <c r="AC499">
        <v>0</v>
      </c>
      <c r="AD499">
        <v>0</v>
      </c>
      <c r="AE499">
        <v>9</v>
      </c>
      <c r="AF499">
        <v>2</v>
      </c>
      <c r="AG499">
        <v>0</v>
      </c>
      <c r="AH499">
        <v>0</v>
      </c>
      <c r="AI499">
        <v>2</v>
      </c>
      <c r="AJ499">
        <f t="shared" si="37"/>
        <v>1</v>
      </c>
    </row>
    <row r="500" spans="1:36" x14ac:dyDescent="0.2">
      <c r="A500" t="str">
        <f t="shared" si="38"/>
        <v>26MW01</v>
      </c>
      <c r="B500">
        <f t="shared" si="39"/>
        <v>1</v>
      </c>
      <c r="C500" t="s">
        <v>138</v>
      </c>
      <c r="D500" t="s">
        <v>128</v>
      </c>
      <c r="E500">
        <v>1</v>
      </c>
      <c r="F500">
        <v>0</v>
      </c>
      <c r="G500">
        <v>0</v>
      </c>
      <c r="H500">
        <v>1</v>
      </c>
      <c r="I500">
        <v>0</v>
      </c>
      <c r="J500">
        <v>0</v>
      </c>
      <c r="K500">
        <v>0</v>
      </c>
      <c r="L500">
        <v>0</v>
      </c>
      <c r="M500">
        <v>1</v>
      </c>
      <c r="N500">
        <v>0</v>
      </c>
      <c r="O500">
        <v>0</v>
      </c>
      <c r="P500">
        <v>1</v>
      </c>
      <c r="Q500">
        <v>0</v>
      </c>
      <c r="R500">
        <v>0</v>
      </c>
      <c r="S500">
        <v>0</v>
      </c>
      <c r="T500">
        <v>0</v>
      </c>
      <c r="U500">
        <v>1</v>
      </c>
      <c r="X500" t="str">
        <f t="shared" si="40"/>
        <v>07IQ11</v>
      </c>
      <c r="Y500">
        <f t="shared" si="41"/>
        <v>11</v>
      </c>
      <c r="Z500" t="s">
        <v>439</v>
      </c>
      <c r="AA500" t="s">
        <v>502</v>
      </c>
      <c r="AB500">
        <v>3</v>
      </c>
      <c r="AC500">
        <v>0</v>
      </c>
      <c r="AD500">
        <v>0</v>
      </c>
      <c r="AE500">
        <v>3</v>
      </c>
      <c r="AF500">
        <v>3</v>
      </c>
      <c r="AG500">
        <v>0</v>
      </c>
      <c r="AH500">
        <v>0</v>
      </c>
      <c r="AI500">
        <v>3</v>
      </c>
      <c r="AJ500">
        <f t="shared" si="37"/>
        <v>0</v>
      </c>
    </row>
    <row r="501" spans="1:36" x14ac:dyDescent="0.2">
      <c r="A501" t="str">
        <f t="shared" si="38"/>
        <v>26NC01</v>
      </c>
      <c r="B501">
        <f t="shared" si="39"/>
        <v>1</v>
      </c>
      <c r="C501" t="s">
        <v>139</v>
      </c>
      <c r="D501" t="s">
        <v>128</v>
      </c>
      <c r="E501">
        <v>2</v>
      </c>
      <c r="F501">
        <v>0</v>
      </c>
      <c r="G501">
        <v>0</v>
      </c>
      <c r="H501">
        <v>2</v>
      </c>
      <c r="I501">
        <v>0</v>
      </c>
      <c r="J501">
        <v>0</v>
      </c>
      <c r="K501">
        <v>0</v>
      </c>
      <c r="L501">
        <v>0</v>
      </c>
      <c r="M501">
        <v>1</v>
      </c>
      <c r="N501">
        <v>0</v>
      </c>
      <c r="O501">
        <v>0</v>
      </c>
      <c r="P501">
        <v>1</v>
      </c>
      <c r="Q501">
        <v>5</v>
      </c>
      <c r="R501">
        <v>0</v>
      </c>
      <c r="S501">
        <v>1</v>
      </c>
      <c r="T501">
        <v>6</v>
      </c>
      <c r="U501">
        <v>0</v>
      </c>
      <c r="X501" t="str">
        <f t="shared" si="40"/>
        <v>07IQ12</v>
      </c>
      <c r="Y501">
        <f t="shared" si="41"/>
        <v>12</v>
      </c>
      <c r="Z501" t="s">
        <v>439</v>
      </c>
      <c r="AA501" t="s">
        <v>503</v>
      </c>
      <c r="AB501">
        <v>67</v>
      </c>
      <c r="AC501">
        <v>0</v>
      </c>
      <c r="AD501">
        <v>0</v>
      </c>
      <c r="AE501">
        <v>67</v>
      </c>
      <c r="AF501">
        <v>39</v>
      </c>
      <c r="AG501">
        <v>0</v>
      </c>
      <c r="AH501">
        <v>0</v>
      </c>
      <c r="AI501">
        <v>39</v>
      </c>
      <c r="AJ501">
        <f t="shared" si="37"/>
        <v>1</v>
      </c>
    </row>
    <row r="502" spans="1:36" x14ac:dyDescent="0.2">
      <c r="A502" t="str">
        <f t="shared" si="38"/>
        <v>26NL01</v>
      </c>
      <c r="B502">
        <f t="shared" si="39"/>
        <v>1</v>
      </c>
      <c r="C502" t="s">
        <v>150</v>
      </c>
      <c r="D502" t="s">
        <v>141</v>
      </c>
      <c r="E502">
        <v>4</v>
      </c>
      <c r="F502">
        <v>0</v>
      </c>
      <c r="G502">
        <v>0</v>
      </c>
      <c r="H502">
        <v>4</v>
      </c>
      <c r="I502">
        <v>0</v>
      </c>
      <c r="J502">
        <v>0</v>
      </c>
      <c r="K502">
        <v>0</v>
      </c>
      <c r="L502">
        <v>0</v>
      </c>
      <c r="M502">
        <v>1</v>
      </c>
      <c r="N502">
        <v>0</v>
      </c>
      <c r="O502">
        <v>0</v>
      </c>
      <c r="P502">
        <v>1</v>
      </c>
      <c r="Q502">
        <v>3</v>
      </c>
      <c r="R502">
        <v>0</v>
      </c>
      <c r="S502">
        <v>0</v>
      </c>
      <c r="T502">
        <v>3</v>
      </c>
      <c r="U502">
        <v>1</v>
      </c>
      <c r="X502" t="str">
        <f t="shared" si="40"/>
        <v>07IQ13</v>
      </c>
      <c r="Y502">
        <f t="shared" si="41"/>
        <v>13</v>
      </c>
      <c r="Z502" t="s">
        <v>439</v>
      </c>
      <c r="AA502" t="s">
        <v>504</v>
      </c>
      <c r="AB502">
        <v>8</v>
      </c>
      <c r="AC502">
        <v>0</v>
      </c>
      <c r="AD502">
        <v>0</v>
      </c>
      <c r="AE502">
        <v>8</v>
      </c>
      <c r="AF502">
        <v>4</v>
      </c>
      <c r="AG502">
        <v>0</v>
      </c>
      <c r="AH502">
        <v>0</v>
      </c>
      <c r="AI502">
        <v>4</v>
      </c>
      <c r="AJ502">
        <f t="shared" si="37"/>
        <v>1</v>
      </c>
    </row>
    <row r="503" spans="1:36" x14ac:dyDescent="0.2">
      <c r="A503" t="str">
        <f t="shared" si="38"/>
        <v>26NN01</v>
      </c>
      <c r="B503">
        <f t="shared" si="39"/>
        <v>1</v>
      </c>
      <c r="C503" t="s">
        <v>370</v>
      </c>
      <c r="D503" t="s">
        <v>366</v>
      </c>
      <c r="E503">
        <v>0</v>
      </c>
      <c r="F503">
        <v>0</v>
      </c>
      <c r="G503">
        <v>0</v>
      </c>
      <c r="H503">
        <v>0</v>
      </c>
      <c r="I503">
        <v>0</v>
      </c>
      <c r="J503">
        <v>0</v>
      </c>
      <c r="K503">
        <v>0</v>
      </c>
      <c r="L503">
        <v>0</v>
      </c>
      <c r="M503">
        <v>1</v>
      </c>
      <c r="N503">
        <v>0</v>
      </c>
      <c r="O503">
        <v>0</v>
      </c>
      <c r="P503">
        <v>1</v>
      </c>
      <c r="Q503">
        <v>0</v>
      </c>
      <c r="R503">
        <v>0</v>
      </c>
      <c r="S503">
        <v>0</v>
      </c>
      <c r="T503">
        <v>0</v>
      </c>
      <c r="U503">
        <v>1</v>
      </c>
      <c r="X503" t="str">
        <f t="shared" si="40"/>
        <v>07IQ14</v>
      </c>
      <c r="Y503">
        <f t="shared" si="41"/>
        <v>14</v>
      </c>
      <c r="Z503" t="s">
        <v>439</v>
      </c>
      <c r="AA503" t="s">
        <v>508</v>
      </c>
      <c r="AB503">
        <v>1</v>
      </c>
      <c r="AC503">
        <v>0</v>
      </c>
      <c r="AD503">
        <v>0</v>
      </c>
      <c r="AE503">
        <v>1</v>
      </c>
      <c r="AF503">
        <v>0</v>
      </c>
      <c r="AG503">
        <v>0</v>
      </c>
      <c r="AH503">
        <v>0</v>
      </c>
      <c r="AI503">
        <v>0</v>
      </c>
      <c r="AJ503">
        <f t="shared" si="37"/>
        <v>1</v>
      </c>
    </row>
    <row r="504" spans="1:36" x14ac:dyDescent="0.2">
      <c r="A504" t="str">
        <f t="shared" si="38"/>
        <v>26NR01</v>
      </c>
      <c r="B504">
        <f t="shared" si="39"/>
        <v>1</v>
      </c>
      <c r="C504" t="s">
        <v>196</v>
      </c>
      <c r="D504" t="s">
        <v>192</v>
      </c>
      <c r="E504">
        <v>0</v>
      </c>
      <c r="F504">
        <v>0</v>
      </c>
      <c r="G504">
        <v>0</v>
      </c>
      <c r="H504">
        <v>0</v>
      </c>
      <c r="I504">
        <v>1</v>
      </c>
      <c r="J504">
        <v>0</v>
      </c>
      <c r="K504">
        <v>0</v>
      </c>
      <c r="L504">
        <v>1</v>
      </c>
      <c r="M504">
        <v>1</v>
      </c>
      <c r="N504">
        <v>0</v>
      </c>
      <c r="O504">
        <v>0</v>
      </c>
      <c r="P504">
        <v>1</v>
      </c>
      <c r="Q504">
        <v>0</v>
      </c>
      <c r="R504">
        <v>0</v>
      </c>
      <c r="S504">
        <v>0</v>
      </c>
      <c r="T504">
        <v>0</v>
      </c>
      <c r="U504">
        <v>0</v>
      </c>
      <c r="X504" t="str">
        <f t="shared" si="40"/>
        <v>07IQ15</v>
      </c>
      <c r="Y504">
        <f t="shared" si="41"/>
        <v>15</v>
      </c>
      <c r="Z504" t="s">
        <v>439</v>
      </c>
      <c r="AA504" t="s">
        <v>518</v>
      </c>
      <c r="AB504">
        <v>1</v>
      </c>
      <c r="AC504">
        <v>0</v>
      </c>
      <c r="AD504">
        <v>0</v>
      </c>
      <c r="AE504">
        <v>1</v>
      </c>
      <c r="AF504">
        <v>0</v>
      </c>
      <c r="AG504">
        <v>0</v>
      </c>
      <c r="AH504">
        <v>0</v>
      </c>
      <c r="AI504">
        <v>0</v>
      </c>
      <c r="AJ504">
        <f t="shared" si="37"/>
        <v>1</v>
      </c>
    </row>
    <row r="505" spans="1:36" x14ac:dyDescent="0.2">
      <c r="A505" t="str">
        <f t="shared" si="38"/>
        <v>26NU01</v>
      </c>
      <c r="B505">
        <f t="shared" si="39"/>
        <v>1</v>
      </c>
      <c r="C505" t="s">
        <v>140</v>
      </c>
      <c r="D505" t="s">
        <v>128</v>
      </c>
      <c r="E505">
        <v>1</v>
      </c>
      <c r="F505">
        <v>0</v>
      </c>
      <c r="G505">
        <v>0</v>
      </c>
      <c r="H505">
        <v>1</v>
      </c>
      <c r="I505">
        <v>0</v>
      </c>
      <c r="J505">
        <v>0</v>
      </c>
      <c r="K505">
        <v>0</v>
      </c>
      <c r="L505">
        <v>0</v>
      </c>
      <c r="M505">
        <v>1</v>
      </c>
      <c r="N505">
        <v>0</v>
      </c>
      <c r="O505">
        <v>0</v>
      </c>
      <c r="P505">
        <v>1</v>
      </c>
      <c r="Q505">
        <v>0</v>
      </c>
      <c r="R505">
        <v>0</v>
      </c>
      <c r="S505">
        <v>0</v>
      </c>
      <c r="T505">
        <v>0</v>
      </c>
      <c r="U505">
        <v>1</v>
      </c>
      <c r="X505" t="str">
        <f t="shared" si="40"/>
        <v>07IQ16</v>
      </c>
      <c r="Y505">
        <f t="shared" si="41"/>
        <v>16</v>
      </c>
      <c r="Z505" t="s">
        <v>439</v>
      </c>
      <c r="AA505" t="s">
        <v>538</v>
      </c>
      <c r="AB505">
        <v>1</v>
      </c>
      <c r="AC505">
        <v>0</v>
      </c>
      <c r="AD505">
        <v>0</v>
      </c>
      <c r="AE505">
        <v>1</v>
      </c>
      <c r="AF505">
        <v>0</v>
      </c>
      <c r="AG505">
        <v>0</v>
      </c>
      <c r="AH505">
        <v>0</v>
      </c>
      <c r="AI505">
        <v>0</v>
      </c>
      <c r="AJ505">
        <f t="shared" si="37"/>
        <v>1</v>
      </c>
    </row>
    <row r="506" spans="1:36" x14ac:dyDescent="0.2">
      <c r="A506" t="str">
        <f t="shared" si="38"/>
        <v>26NU02</v>
      </c>
      <c r="B506">
        <f t="shared" si="39"/>
        <v>2</v>
      </c>
      <c r="C506" t="s">
        <v>140</v>
      </c>
      <c r="D506" t="s">
        <v>266</v>
      </c>
      <c r="E506">
        <v>0</v>
      </c>
      <c r="F506">
        <v>0</v>
      </c>
      <c r="G506">
        <v>0</v>
      </c>
      <c r="H506">
        <v>0</v>
      </c>
      <c r="I506">
        <v>0</v>
      </c>
      <c r="J506">
        <v>0</v>
      </c>
      <c r="K506">
        <v>0</v>
      </c>
      <c r="L506">
        <v>0</v>
      </c>
      <c r="M506">
        <v>1</v>
      </c>
      <c r="N506">
        <v>0</v>
      </c>
      <c r="O506">
        <v>0</v>
      </c>
      <c r="P506">
        <v>1</v>
      </c>
      <c r="Q506">
        <v>0</v>
      </c>
      <c r="R506">
        <v>0</v>
      </c>
      <c r="S506">
        <v>0</v>
      </c>
      <c r="T506">
        <v>0</v>
      </c>
      <c r="U506">
        <v>1</v>
      </c>
      <c r="X506" t="str">
        <f t="shared" si="40"/>
        <v>07IT01</v>
      </c>
      <c r="Y506">
        <f t="shared" si="41"/>
        <v>1</v>
      </c>
      <c r="Z506" t="s">
        <v>269</v>
      </c>
      <c r="AA506" t="s">
        <v>493</v>
      </c>
      <c r="AB506">
        <v>0</v>
      </c>
      <c r="AC506">
        <v>0</v>
      </c>
      <c r="AD506">
        <v>0</v>
      </c>
      <c r="AE506">
        <v>0</v>
      </c>
      <c r="AF506">
        <v>1</v>
      </c>
      <c r="AG506">
        <v>0</v>
      </c>
      <c r="AH506">
        <v>0</v>
      </c>
      <c r="AI506">
        <v>1</v>
      </c>
      <c r="AJ506">
        <f t="shared" si="37"/>
        <v>0</v>
      </c>
    </row>
    <row r="507" spans="1:36" x14ac:dyDescent="0.2">
      <c r="A507" t="str">
        <f t="shared" si="38"/>
        <v>30EF01</v>
      </c>
      <c r="B507">
        <f t="shared" si="39"/>
        <v>1</v>
      </c>
      <c r="C507" t="s">
        <v>201</v>
      </c>
      <c r="D507" t="s">
        <v>197</v>
      </c>
      <c r="E507">
        <v>5</v>
      </c>
      <c r="F507">
        <v>6</v>
      </c>
      <c r="G507">
        <v>0</v>
      </c>
      <c r="H507">
        <v>11</v>
      </c>
      <c r="I507">
        <v>0</v>
      </c>
      <c r="J507">
        <v>0</v>
      </c>
      <c r="K507">
        <v>0</v>
      </c>
      <c r="L507">
        <v>0</v>
      </c>
      <c r="M507">
        <v>2</v>
      </c>
      <c r="N507">
        <v>1</v>
      </c>
      <c r="O507">
        <v>0</v>
      </c>
      <c r="P507">
        <v>3</v>
      </c>
      <c r="Q507">
        <v>2</v>
      </c>
      <c r="R507">
        <v>5</v>
      </c>
      <c r="S507">
        <v>0</v>
      </c>
      <c r="T507">
        <v>7</v>
      </c>
      <c r="U507">
        <v>1</v>
      </c>
      <c r="X507" t="str">
        <f t="shared" si="40"/>
        <v>08PQ01</v>
      </c>
      <c r="Y507">
        <f t="shared" si="41"/>
        <v>1</v>
      </c>
      <c r="Z507" t="s">
        <v>135</v>
      </c>
      <c r="AA507" t="s">
        <v>455</v>
      </c>
      <c r="AB507">
        <v>0</v>
      </c>
      <c r="AC507">
        <v>0</v>
      </c>
      <c r="AD507">
        <v>0</v>
      </c>
      <c r="AE507">
        <v>0</v>
      </c>
      <c r="AF507">
        <v>1</v>
      </c>
      <c r="AG507">
        <v>0</v>
      </c>
      <c r="AH507">
        <v>0</v>
      </c>
      <c r="AI507">
        <v>1</v>
      </c>
      <c r="AJ507">
        <f t="shared" si="37"/>
        <v>0</v>
      </c>
    </row>
    <row r="508" spans="1:36" x14ac:dyDescent="0.2">
      <c r="A508" t="str">
        <f t="shared" si="38"/>
        <v>30EF02</v>
      </c>
      <c r="B508">
        <f t="shared" si="39"/>
        <v>2</v>
      </c>
      <c r="C508" t="s">
        <v>201</v>
      </c>
      <c r="D508" t="s">
        <v>203</v>
      </c>
      <c r="E508">
        <v>0</v>
      </c>
      <c r="F508">
        <v>1</v>
      </c>
      <c r="G508">
        <v>0</v>
      </c>
      <c r="H508">
        <v>1</v>
      </c>
      <c r="I508">
        <v>0</v>
      </c>
      <c r="J508">
        <v>0</v>
      </c>
      <c r="K508">
        <v>0</v>
      </c>
      <c r="L508">
        <v>0</v>
      </c>
      <c r="M508">
        <v>0</v>
      </c>
      <c r="N508">
        <v>0</v>
      </c>
      <c r="O508">
        <v>0</v>
      </c>
      <c r="P508">
        <v>0</v>
      </c>
      <c r="Q508">
        <v>0</v>
      </c>
      <c r="R508">
        <v>1</v>
      </c>
      <c r="S508">
        <v>0</v>
      </c>
      <c r="T508">
        <v>1</v>
      </c>
      <c r="U508">
        <v>0</v>
      </c>
      <c r="X508" t="str">
        <f t="shared" si="40"/>
        <v>08ST01</v>
      </c>
      <c r="Y508">
        <f t="shared" si="41"/>
        <v>1</v>
      </c>
      <c r="Z508" t="s">
        <v>159</v>
      </c>
      <c r="AA508" t="s">
        <v>437</v>
      </c>
      <c r="AB508">
        <v>0</v>
      </c>
      <c r="AC508">
        <v>0</v>
      </c>
      <c r="AD508">
        <v>0</v>
      </c>
      <c r="AE508">
        <v>0</v>
      </c>
      <c r="AF508">
        <v>3</v>
      </c>
      <c r="AG508">
        <v>0</v>
      </c>
      <c r="AH508">
        <v>0</v>
      </c>
      <c r="AI508">
        <v>3</v>
      </c>
      <c r="AJ508">
        <f t="shared" si="37"/>
        <v>0</v>
      </c>
    </row>
    <row r="509" spans="1:36" x14ac:dyDescent="0.2">
      <c r="A509" t="s">
        <v>450</v>
      </c>
      <c r="D509" t="s">
        <v>1615</v>
      </c>
      <c r="X509" t="str">
        <f t="shared" si="40"/>
        <v>08ST02</v>
      </c>
      <c r="Y509">
        <f t="shared" si="41"/>
        <v>2</v>
      </c>
      <c r="Z509" t="s">
        <v>159</v>
      </c>
      <c r="AA509" t="s">
        <v>443</v>
      </c>
      <c r="AB509">
        <v>0</v>
      </c>
      <c r="AC509">
        <v>0</v>
      </c>
      <c r="AD509">
        <v>0</v>
      </c>
      <c r="AE509">
        <v>0</v>
      </c>
      <c r="AF509">
        <v>2</v>
      </c>
      <c r="AG509">
        <v>0</v>
      </c>
      <c r="AH509">
        <v>0</v>
      </c>
      <c r="AI509">
        <v>2</v>
      </c>
      <c r="AJ509">
        <f t="shared" si="37"/>
        <v>0</v>
      </c>
    </row>
    <row r="510" spans="1:36" x14ac:dyDescent="0.2">
      <c r="X510" t="str">
        <f t="shared" si="40"/>
        <v>09QN01</v>
      </c>
      <c r="Y510">
        <f t="shared" si="41"/>
        <v>1</v>
      </c>
      <c r="Z510" t="s">
        <v>279</v>
      </c>
      <c r="AA510" t="s">
        <v>499</v>
      </c>
      <c r="AB510">
        <v>1</v>
      </c>
      <c r="AC510">
        <v>0</v>
      </c>
      <c r="AD510">
        <v>0</v>
      </c>
      <c r="AE510">
        <v>1</v>
      </c>
      <c r="AF510">
        <v>2</v>
      </c>
      <c r="AG510">
        <v>0</v>
      </c>
      <c r="AH510">
        <v>1</v>
      </c>
      <c r="AI510">
        <v>3</v>
      </c>
      <c r="AJ510">
        <f t="shared" si="37"/>
        <v>0</v>
      </c>
    </row>
    <row r="511" spans="1:36" x14ac:dyDescent="0.2">
      <c r="X511" t="str">
        <f t="shared" si="40"/>
        <v>12QB01</v>
      </c>
      <c r="Y511">
        <f t="shared" si="41"/>
        <v>1</v>
      </c>
      <c r="Z511" t="s">
        <v>291</v>
      </c>
      <c r="AA511" t="s">
        <v>503</v>
      </c>
      <c r="AB511">
        <v>0</v>
      </c>
      <c r="AC511">
        <v>0</v>
      </c>
      <c r="AD511">
        <v>0</v>
      </c>
      <c r="AE511">
        <v>0</v>
      </c>
      <c r="AF511">
        <v>2</v>
      </c>
      <c r="AG511">
        <v>0</v>
      </c>
      <c r="AH511">
        <v>0</v>
      </c>
      <c r="AI511">
        <v>2</v>
      </c>
      <c r="AJ511">
        <f t="shared" si="37"/>
        <v>0</v>
      </c>
    </row>
    <row r="512" spans="1:36" x14ac:dyDescent="0.2">
      <c r="X512" t="str">
        <f t="shared" si="40"/>
        <v>12QN01</v>
      </c>
      <c r="Y512">
        <f t="shared" si="41"/>
        <v>1</v>
      </c>
      <c r="Z512" t="s">
        <v>417</v>
      </c>
      <c r="AA512" t="s">
        <v>536</v>
      </c>
      <c r="AB512">
        <v>0</v>
      </c>
      <c r="AC512">
        <v>0</v>
      </c>
      <c r="AD512">
        <v>0</v>
      </c>
      <c r="AE512">
        <v>0</v>
      </c>
      <c r="AF512">
        <v>1</v>
      </c>
      <c r="AG512">
        <v>0</v>
      </c>
      <c r="AH512">
        <v>0</v>
      </c>
      <c r="AI512">
        <v>1</v>
      </c>
      <c r="AJ512">
        <f t="shared" si="37"/>
        <v>0</v>
      </c>
    </row>
    <row r="513" spans="24:36" x14ac:dyDescent="0.2">
      <c r="X513" t="str">
        <f t="shared" si="40"/>
        <v>12QN02</v>
      </c>
      <c r="Y513">
        <f t="shared" si="41"/>
        <v>2</v>
      </c>
      <c r="Z513" t="s">
        <v>417</v>
      </c>
      <c r="AA513" t="s">
        <v>539</v>
      </c>
      <c r="AB513">
        <v>0</v>
      </c>
      <c r="AC513">
        <v>0</v>
      </c>
      <c r="AD513">
        <v>0</v>
      </c>
      <c r="AE513">
        <v>0</v>
      </c>
      <c r="AF513">
        <v>4</v>
      </c>
      <c r="AG513">
        <v>0</v>
      </c>
      <c r="AH513">
        <v>0</v>
      </c>
      <c r="AI513">
        <v>4</v>
      </c>
      <c r="AJ513">
        <f t="shared" si="37"/>
        <v>0</v>
      </c>
    </row>
    <row r="514" spans="24:36" x14ac:dyDescent="0.2">
      <c r="X514" t="str">
        <f t="shared" si="40"/>
        <v>12QN03</v>
      </c>
      <c r="Y514">
        <f t="shared" si="41"/>
        <v>3</v>
      </c>
      <c r="Z514" t="s">
        <v>417</v>
      </c>
      <c r="AA514" t="s">
        <v>542</v>
      </c>
      <c r="AB514">
        <v>0</v>
      </c>
      <c r="AC514">
        <v>0</v>
      </c>
      <c r="AD514">
        <v>0</v>
      </c>
      <c r="AE514">
        <v>0</v>
      </c>
      <c r="AF514">
        <v>1</v>
      </c>
      <c r="AG514">
        <v>0</v>
      </c>
      <c r="AH514">
        <v>0</v>
      </c>
      <c r="AI514">
        <v>1</v>
      </c>
      <c r="AJ514">
        <f t="shared" si="37"/>
        <v>0</v>
      </c>
    </row>
    <row r="515" spans="24:36" x14ac:dyDescent="0.2">
      <c r="X515" t="str">
        <f t="shared" si="40"/>
        <v>14MY01</v>
      </c>
      <c r="Y515">
        <f t="shared" si="41"/>
        <v>1</v>
      </c>
      <c r="Z515" t="s">
        <v>307</v>
      </c>
      <c r="AA515" t="s">
        <v>504</v>
      </c>
      <c r="AB515">
        <v>0</v>
      </c>
      <c r="AC515">
        <v>0</v>
      </c>
      <c r="AD515">
        <v>0</v>
      </c>
      <c r="AE515">
        <v>0</v>
      </c>
      <c r="AF515">
        <v>1</v>
      </c>
      <c r="AG515">
        <v>0</v>
      </c>
      <c r="AH515">
        <v>0</v>
      </c>
      <c r="AI515">
        <v>1</v>
      </c>
      <c r="AJ515">
        <f t="shared" si="37"/>
        <v>0</v>
      </c>
    </row>
    <row r="516" spans="24:36" x14ac:dyDescent="0.2">
      <c r="X516" t="str">
        <f t="shared" si="40"/>
        <v>14MY02</v>
      </c>
      <c r="Y516">
        <f t="shared" si="41"/>
        <v>2</v>
      </c>
      <c r="Z516" t="s">
        <v>307</v>
      </c>
      <c r="AA516" t="s">
        <v>508</v>
      </c>
      <c r="AB516">
        <v>0</v>
      </c>
      <c r="AC516">
        <v>0</v>
      </c>
      <c r="AD516">
        <v>0</v>
      </c>
      <c r="AE516">
        <v>0</v>
      </c>
      <c r="AF516">
        <v>8</v>
      </c>
      <c r="AG516">
        <v>0</v>
      </c>
      <c r="AH516">
        <v>2</v>
      </c>
      <c r="AI516">
        <v>10</v>
      </c>
      <c r="AJ516">
        <f t="shared" ref="AJ516:AJ579" si="42">IF(AE516&gt;AI516,1,0)</f>
        <v>0</v>
      </c>
    </row>
    <row r="517" spans="24:36" x14ac:dyDescent="0.2">
      <c r="X517" t="str">
        <f t="shared" si="40"/>
        <v>14NA01</v>
      </c>
      <c r="Y517">
        <f t="shared" si="41"/>
        <v>1</v>
      </c>
      <c r="Z517" t="s">
        <v>391</v>
      </c>
      <c r="AA517" t="s">
        <v>484</v>
      </c>
      <c r="AB517">
        <v>0</v>
      </c>
      <c r="AC517">
        <v>0</v>
      </c>
      <c r="AD517">
        <v>0</v>
      </c>
      <c r="AE517">
        <v>0</v>
      </c>
      <c r="AF517">
        <v>1</v>
      </c>
      <c r="AG517">
        <v>0</v>
      </c>
      <c r="AH517">
        <v>1</v>
      </c>
      <c r="AI517">
        <v>2</v>
      </c>
      <c r="AJ517">
        <f t="shared" si="42"/>
        <v>0</v>
      </c>
    </row>
    <row r="518" spans="24:36" x14ac:dyDescent="0.2">
      <c r="X518" t="str">
        <f t="shared" si="40"/>
        <v>14NA02</v>
      </c>
      <c r="Y518">
        <f t="shared" si="41"/>
        <v>2</v>
      </c>
      <c r="Z518" t="s">
        <v>391</v>
      </c>
      <c r="AA518" t="s">
        <v>486</v>
      </c>
      <c r="AB518">
        <v>0</v>
      </c>
      <c r="AC518">
        <v>0</v>
      </c>
      <c r="AD518">
        <v>0</v>
      </c>
      <c r="AE518">
        <v>0</v>
      </c>
      <c r="AF518">
        <v>1</v>
      </c>
      <c r="AG518">
        <v>0</v>
      </c>
      <c r="AH518">
        <v>0</v>
      </c>
      <c r="AI518">
        <v>1</v>
      </c>
      <c r="AJ518">
        <f t="shared" si="42"/>
        <v>0</v>
      </c>
    </row>
    <row r="519" spans="24:36" x14ac:dyDescent="0.2">
      <c r="X519" t="str">
        <f t="shared" si="40"/>
        <v>14OH01</v>
      </c>
      <c r="Y519">
        <f t="shared" si="41"/>
        <v>1</v>
      </c>
      <c r="Z519" t="s">
        <v>337</v>
      </c>
      <c r="AA519" t="s">
        <v>520</v>
      </c>
      <c r="AB519">
        <v>0</v>
      </c>
      <c r="AC519">
        <v>0</v>
      </c>
      <c r="AD519">
        <v>0</v>
      </c>
      <c r="AE519">
        <v>0</v>
      </c>
      <c r="AF519">
        <v>3</v>
      </c>
      <c r="AG519">
        <v>0</v>
      </c>
      <c r="AH519">
        <v>0</v>
      </c>
      <c r="AI519">
        <v>3</v>
      </c>
      <c r="AJ519">
        <f t="shared" si="42"/>
        <v>0</v>
      </c>
    </row>
    <row r="520" spans="24:36" x14ac:dyDescent="0.2">
      <c r="X520" t="str">
        <f t="shared" si="40"/>
        <v>14OH02</v>
      </c>
      <c r="Y520">
        <f t="shared" si="41"/>
        <v>2</v>
      </c>
      <c r="Z520" t="s">
        <v>337</v>
      </c>
      <c r="AA520" t="s">
        <v>521</v>
      </c>
      <c r="AB520">
        <v>0</v>
      </c>
      <c r="AC520">
        <v>0</v>
      </c>
      <c r="AD520">
        <v>0</v>
      </c>
      <c r="AE520">
        <v>0</v>
      </c>
      <c r="AF520">
        <v>1</v>
      </c>
      <c r="AG520">
        <v>0</v>
      </c>
      <c r="AH520">
        <v>0</v>
      </c>
      <c r="AI520">
        <v>1</v>
      </c>
      <c r="AJ520">
        <f t="shared" si="42"/>
        <v>0</v>
      </c>
    </row>
    <row r="521" spans="24:36" x14ac:dyDescent="0.2">
      <c r="X521" t="str">
        <f t="shared" si="40"/>
        <v>14OR01</v>
      </c>
      <c r="Y521">
        <f t="shared" si="41"/>
        <v>1</v>
      </c>
      <c r="Z521" t="s">
        <v>433</v>
      </c>
      <c r="AA521" t="s">
        <v>428</v>
      </c>
      <c r="AB521">
        <v>11</v>
      </c>
      <c r="AC521">
        <v>0</v>
      </c>
      <c r="AD521">
        <v>0</v>
      </c>
      <c r="AE521">
        <v>11</v>
      </c>
      <c r="AF521">
        <v>1</v>
      </c>
      <c r="AG521">
        <v>0</v>
      </c>
      <c r="AH521">
        <v>0</v>
      </c>
      <c r="AI521">
        <v>1</v>
      </c>
      <c r="AJ521">
        <f t="shared" si="42"/>
        <v>1</v>
      </c>
    </row>
    <row r="522" spans="24:36" x14ac:dyDescent="0.2">
      <c r="X522" t="str">
        <f t="shared" si="40"/>
        <v>14OR02</v>
      </c>
      <c r="Y522">
        <f t="shared" si="41"/>
        <v>2</v>
      </c>
      <c r="Z522" t="s">
        <v>433</v>
      </c>
      <c r="AA522" t="s">
        <v>434</v>
      </c>
      <c r="AB522">
        <v>6</v>
      </c>
      <c r="AC522">
        <v>0</v>
      </c>
      <c r="AD522">
        <v>0</v>
      </c>
      <c r="AE522">
        <v>6</v>
      </c>
      <c r="AF522">
        <v>6</v>
      </c>
      <c r="AG522">
        <v>0</v>
      </c>
      <c r="AH522">
        <v>0</v>
      </c>
      <c r="AI522">
        <v>6</v>
      </c>
      <c r="AJ522">
        <f t="shared" si="42"/>
        <v>0</v>
      </c>
    </row>
    <row r="523" spans="24:36" x14ac:dyDescent="0.2">
      <c r="X523" t="str">
        <f t="shared" si="40"/>
        <v>14OR03</v>
      </c>
      <c r="Y523">
        <f t="shared" si="41"/>
        <v>3</v>
      </c>
      <c r="Z523" t="s">
        <v>433</v>
      </c>
      <c r="AA523" t="s">
        <v>444</v>
      </c>
      <c r="AB523">
        <v>3</v>
      </c>
      <c r="AC523">
        <v>0</v>
      </c>
      <c r="AD523">
        <v>0</v>
      </c>
      <c r="AE523">
        <v>3</v>
      </c>
      <c r="AF523">
        <v>0</v>
      </c>
      <c r="AG523">
        <v>0</v>
      </c>
      <c r="AH523">
        <v>0</v>
      </c>
      <c r="AI523">
        <v>0</v>
      </c>
      <c r="AJ523">
        <f t="shared" si="42"/>
        <v>1</v>
      </c>
    </row>
    <row r="524" spans="24:36" x14ac:dyDescent="0.2">
      <c r="X524" t="str">
        <f t="shared" si="40"/>
        <v>14OT01</v>
      </c>
      <c r="Y524">
        <f t="shared" si="41"/>
        <v>1</v>
      </c>
      <c r="Z524" t="s">
        <v>392</v>
      </c>
      <c r="AA524" t="s">
        <v>530</v>
      </c>
      <c r="AB524">
        <v>0</v>
      </c>
      <c r="AC524">
        <v>0</v>
      </c>
      <c r="AD524">
        <v>0</v>
      </c>
      <c r="AE524">
        <v>0</v>
      </c>
      <c r="AF524">
        <v>1</v>
      </c>
      <c r="AG524">
        <v>0</v>
      </c>
      <c r="AH524">
        <v>0</v>
      </c>
      <c r="AI524">
        <v>1</v>
      </c>
      <c r="AJ524">
        <f t="shared" si="42"/>
        <v>0</v>
      </c>
    </row>
    <row r="525" spans="24:36" x14ac:dyDescent="0.2">
      <c r="X525" t="str">
        <f t="shared" si="40"/>
        <v>14OT02</v>
      </c>
      <c r="Y525">
        <f t="shared" si="41"/>
        <v>2</v>
      </c>
      <c r="Z525" t="s">
        <v>392</v>
      </c>
      <c r="AA525" t="s">
        <v>531</v>
      </c>
      <c r="AB525">
        <v>0</v>
      </c>
      <c r="AC525">
        <v>0</v>
      </c>
      <c r="AD525">
        <v>0</v>
      </c>
      <c r="AE525">
        <v>0</v>
      </c>
      <c r="AF525">
        <v>3</v>
      </c>
      <c r="AG525">
        <v>0</v>
      </c>
      <c r="AH525">
        <v>1</v>
      </c>
      <c r="AI525">
        <v>4</v>
      </c>
      <c r="AJ525">
        <f t="shared" si="42"/>
        <v>0</v>
      </c>
    </row>
    <row r="526" spans="24:36" x14ac:dyDescent="0.2">
      <c r="X526" t="str">
        <f t="shared" si="40"/>
        <v>14PG01</v>
      </c>
      <c r="Y526">
        <f t="shared" si="41"/>
        <v>1</v>
      </c>
      <c r="Z526" t="s">
        <v>464</v>
      </c>
      <c r="AA526" t="s">
        <v>462</v>
      </c>
      <c r="AB526">
        <v>3</v>
      </c>
      <c r="AC526">
        <v>1</v>
      </c>
      <c r="AD526">
        <v>0</v>
      </c>
      <c r="AE526">
        <v>4</v>
      </c>
      <c r="AF526">
        <v>1</v>
      </c>
      <c r="AG526">
        <v>2</v>
      </c>
      <c r="AH526">
        <v>0</v>
      </c>
      <c r="AI526">
        <v>3</v>
      </c>
      <c r="AJ526">
        <f t="shared" si="42"/>
        <v>1</v>
      </c>
    </row>
    <row r="527" spans="24:36" x14ac:dyDescent="0.2">
      <c r="X527" t="str">
        <f t="shared" si="40"/>
        <v>14PG02</v>
      </c>
      <c r="Y527">
        <f t="shared" si="41"/>
        <v>2</v>
      </c>
      <c r="Z527" t="s">
        <v>464</v>
      </c>
      <c r="AA527" t="s">
        <v>470</v>
      </c>
      <c r="AB527">
        <v>1</v>
      </c>
      <c r="AC527">
        <v>1</v>
      </c>
      <c r="AD527">
        <v>0</v>
      </c>
      <c r="AE527">
        <v>2</v>
      </c>
      <c r="AF527">
        <v>1</v>
      </c>
      <c r="AG527">
        <v>2</v>
      </c>
      <c r="AH527">
        <v>0</v>
      </c>
      <c r="AI527">
        <v>3</v>
      </c>
      <c r="AJ527">
        <f t="shared" si="42"/>
        <v>0</v>
      </c>
    </row>
    <row r="528" spans="24:36" x14ac:dyDescent="0.2">
      <c r="X528" t="str">
        <f t="shared" si="40"/>
        <v>14PG03</v>
      </c>
      <c r="Y528">
        <f t="shared" si="41"/>
        <v>3</v>
      </c>
      <c r="Z528" t="s">
        <v>464</v>
      </c>
      <c r="AA528" t="s">
        <v>472</v>
      </c>
      <c r="AB528">
        <v>2</v>
      </c>
      <c r="AC528">
        <v>0</v>
      </c>
      <c r="AD528">
        <v>0</v>
      </c>
      <c r="AE528">
        <v>2</v>
      </c>
      <c r="AF528">
        <v>0</v>
      </c>
      <c r="AG528">
        <v>0</v>
      </c>
      <c r="AH528">
        <v>0</v>
      </c>
      <c r="AI528">
        <v>0</v>
      </c>
      <c r="AJ528">
        <f t="shared" si="42"/>
        <v>1</v>
      </c>
    </row>
    <row r="529" spans="24:36" x14ac:dyDescent="0.2">
      <c r="X529" t="str">
        <f t="shared" si="40"/>
        <v>14PG04</v>
      </c>
      <c r="Y529">
        <f t="shared" si="41"/>
        <v>4</v>
      </c>
      <c r="Z529" t="s">
        <v>464</v>
      </c>
      <c r="AA529" t="s">
        <v>473</v>
      </c>
      <c r="AB529">
        <v>2</v>
      </c>
      <c r="AC529">
        <v>0</v>
      </c>
      <c r="AD529">
        <v>0</v>
      </c>
      <c r="AE529">
        <v>2</v>
      </c>
      <c r="AF529">
        <v>1</v>
      </c>
      <c r="AG529">
        <v>0</v>
      </c>
      <c r="AH529">
        <v>0</v>
      </c>
      <c r="AI529">
        <v>1</v>
      </c>
      <c r="AJ529">
        <f t="shared" si="42"/>
        <v>1</v>
      </c>
    </row>
    <row r="530" spans="24:36" x14ac:dyDescent="0.2">
      <c r="X530" t="str">
        <f t="shared" si="40"/>
        <v>14PG05</v>
      </c>
      <c r="Y530">
        <f t="shared" si="41"/>
        <v>5</v>
      </c>
      <c r="Z530" t="s">
        <v>464</v>
      </c>
      <c r="AA530" t="s">
        <v>475</v>
      </c>
      <c r="AB530">
        <v>6</v>
      </c>
      <c r="AC530">
        <v>1</v>
      </c>
      <c r="AD530">
        <v>0</v>
      </c>
      <c r="AE530">
        <v>7</v>
      </c>
      <c r="AF530">
        <v>2</v>
      </c>
      <c r="AG530">
        <v>0</v>
      </c>
      <c r="AH530">
        <v>0</v>
      </c>
      <c r="AI530">
        <v>2</v>
      </c>
      <c r="AJ530">
        <f t="shared" si="42"/>
        <v>1</v>
      </c>
    </row>
    <row r="531" spans="24:36" x14ac:dyDescent="0.2">
      <c r="X531" t="str">
        <f t="shared" si="40"/>
        <v>14PG06</v>
      </c>
      <c r="Y531">
        <f t="shared" si="41"/>
        <v>6</v>
      </c>
      <c r="Z531" t="s">
        <v>464</v>
      </c>
      <c r="AA531" t="s">
        <v>480</v>
      </c>
      <c r="AB531">
        <v>0</v>
      </c>
      <c r="AC531">
        <v>0</v>
      </c>
      <c r="AD531">
        <v>0</v>
      </c>
      <c r="AE531">
        <v>0</v>
      </c>
      <c r="AF531">
        <v>0</v>
      </c>
      <c r="AG531">
        <v>1</v>
      </c>
      <c r="AH531">
        <v>0</v>
      </c>
      <c r="AI531">
        <v>1</v>
      </c>
      <c r="AJ531">
        <f t="shared" si="42"/>
        <v>0</v>
      </c>
    </row>
    <row r="532" spans="24:36" x14ac:dyDescent="0.2">
      <c r="X532" t="str">
        <f t="shared" si="40"/>
        <v>14PG07</v>
      </c>
      <c r="Y532">
        <f t="shared" si="41"/>
        <v>7</v>
      </c>
      <c r="Z532" t="s">
        <v>464</v>
      </c>
      <c r="AA532" t="s">
        <v>484</v>
      </c>
      <c r="AB532">
        <v>0</v>
      </c>
      <c r="AC532">
        <v>2</v>
      </c>
      <c r="AD532">
        <v>0</v>
      </c>
      <c r="AE532">
        <v>2</v>
      </c>
      <c r="AF532">
        <v>1</v>
      </c>
      <c r="AG532">
        <v>0</v>
      </c>
      <c r="AH532">
        <v>0</v>
      </c>
      <c r="AI532">
        <v>1</v>
      </c>
      <c r="AJ532">
        <f t="shared" si="42"/>
        <v>1</v>
      </c>
    </row>
    <row r="533" spans="24:36" x14ac:dyDescent="0.2">
      <c r="X533" t="str">
        <f t="shared" si="40"/>
        <v>14PG08</v>
      </c>
      <c r="Y533">
        <f t="shared" si="41"/>
        <v>8</v>
      </c>
      <c r="Z533" t="s">
        <v>464</v>
      </c>
      <c r="AA533" t="s">
        <v>486</v>
      </c>
      <c r="AB533">
        <v>1</v>
      </c>
      <c r="AC533">
        <v>0</v>
      </c>
      <c r="AD533">
        <v>0</v>
      </c>
      <c r="AE533">
        <v>1</v>
      </c>
      <c r="AF533">
        <v>1</v>
      </c>
      <c r="AG533">
        <v>2</v>
      </c>
      <c r="AH533">
        <v>0</v>
      </c>
      <c r="AI533">
        <v>3</v>
      </c>
      <c r="AJ533">
        <f t="shared" si="42"/>
        <v>0</v>
      </c>
    </row>
    <row r="534" spans="24:36" x14ac:dyDescent="0.2">
      <c r="X534" t="str">
        <f t="shared" si="40"/>
        <v>14PG09</v>
      </c>
      <c r="Y534">
        <f t="shared" si="41"/>
        <v>9</v>
      </c>
      <c r="Z534" t="s">
        <v>464</v>
      </c>
      <c r="AA534" t="s">
        <v>487</v>
      </c>
      <c r="AB534">
        <v>0</v>
      </c>
      <c r="AC534">
        <v>1</v>
      </c>
      <c r="AD534">
        <v>0</v>
      </c>
      <c r="AE534">
        <v>1</v>
      </c>
      <c r="AF534">
        <v>0</v>
      </c>
      <c r="AG534">
        <v>0</v>
      </c>
      <c r="AH534">
        <v>0</v>
      </c>
      <c r="AI534">
        <v>0</v>
      </c>
      <c r="AJ534">
        <f t="shared" si="42"/>
        <v>1</v>
      </c>
    </row>
    <row r="535" spans="24:36" x14ac:dyDescent="0.2">
      <c r="X535" t="str">
        <f t="shared" si="40"/>
        <v>14PR01</v>
      </c>
      <c r="Y535">
        <f t="shared" si="41"/>
        <v>1</v>
      </c>
      <c r="Z535" t="s">
        <v>369</v>
      </c>
      <c r="AA535" t="s">
        <v>523</v>
      </c>
      <c r="AB535">
        <v>0</v>
      </c>
      <c r="AC535">
        <v>0</v>
      </c>
      <c r="AD535">
        <v>0</v>
      </c>
      <c r="AE535">
        <v>0</v>
      </c>
      <c r="AF535">
        <v>4</v>
      </c>
      <c r="AG535">
        <v>0</v>
      </c>
      <c r="AH535">
        <v>0</v>
      </c>
      <c r="AI535">
        <v>4</v>
      </c>
      <c r="AJ535">
        <f t="shared" si="42"/>
        <v>0</v>
      </c>
    </row>
    <row r="536" spans="24:36" x14ac:dyDescent="0.2">
      <c r="X536" t="str">
        <f t="shared" si="40"/>
        <v>14RB01</v>
      </c>
      <c r="Y536">
        <f t="shared" si="41"/>
        <v>1</v>
      </c>
      <c r="Z536" t="s">
        <v>220</v>
      </c>
      <c r="AA536" t="s">
        <v>486</v>
      </c>
      <c r="AB536">
        <v>2</v>
      </c>
      <c r="AC536">
        <v>0</v>
      </c>
      <c r="AD536">
        <v>0</v>
      </c>
      <c r="AE536">
        <v>2</v>
      </c>
      <c r="AF536">
        <v>0</v>
      </c>
      <c r="AG536">
        <v>0</v>
      </c>
      <c r="AH536">
        <v>0</v>
      </c>
      <c r="AI536">
        <v>0</v>
      </c>
      <c r="AJ536">
        <f t="shared" si="42"/>
        <v>1</v>
      </c>
    </row>
    <row r="537" spans="24:36" x14ac:dyDescent="0.2">
      <c r="X537" t="str">
        <f t="shared" si="40"/>
        <v>14RB02</v>
      </c>
      <c r="Y537">
        <f t="shared" si="41"/>
        <v>2</v>
      </c>
      <c r="Z537" t="s">
        <v>220</v>
      </c>
      <c r="AA537" t="s">
        <v>489</v>
      </c>
      <c r="AB537">
        <v>1</v>
      </c>
      <c r="AC537">
        <v>0</v>
      </c>
      <c r="AD537">
        <v>0</v>
      </c>
      <c r="AE537">
        <v>1</v>
      </c>
      <c r="AF537">
        <v>0</v>
      </c>
      <c r="AG537">
        <v>0</v>
      </c>
      <c r="AH537">
        <v>0</v>
      </c>
      <c r="AI537">
        <v>0</v>
      </c>
      <c r="AJ537">
        <f t="shared" si="42"/>
        <v>1</v>
      </c>
    </row>
    <row r="538" spans="24:36" x14ac:dyDescent="0.2">
      <c r="X538" t="str">
        <f t="shared" si="40"/>
        <v>14RB03</v>
      </c>
      <c r="Y538">
        <f t="shared" si="41"/>
        <v>3</v>
      </c>
      <c r="Z538" t="s">
        <v>220</v>
      </c>
      <c r="AA538" t="s">
        <v>505</v>
      </c>
      <c r="AB538">
        <v>0</v>
      </c>
      <c r="AC538">
        <v>0</v>
      </c>
      <c r="AD538">
        <v>0</v>
      </c>
      <c r="AE538">
        <v>0</v>
      </c>
      <c r="AF538">
        <v>1</v>
      </c>
      <c r="AG538">
        <v>0</v>
      </c>
      <c r="AH538">
        <v>0</v>
      </c>
      <c r="AI538">
        <v>1</v>
      </c>
      <c r="AJ538">
        <f t="shared" si="42"/>
        <v>0</v>
      </c>
    </row>
    <row r="539" spans="24:36" x14ac:dyDescent="0.2">
      <c r="X539" t="str">
        <f t="shared" si="40"/>
        <v>14RZ01</v>
      </c>
      <c r="Y539">
        <f t="shared" si="41"/>
        <v>1</v>
      </c>
      <c r="Z539" t="s">
        <v>488</v>
      </c>
      <c r="AA539" t="s">
        <v>487</v>
      </c>
      <c r="AB539">
        <v>0</v>
      </c>
      <c r="AC539">
        <v>0</v>
      </c>
      <c r="AD539">
        <v>0</v>
      </c>
      <c r="AE539">
        <v>0</v>
      </c>
      <c r="AF539">
        <v>5</v>
      </c>
      <c r="AG539">
        <v>0</v>
      </c>
      <c r="AH539">
        <v>1</v>
      </c>
      <c r="AI539">
        <v>6</v>
      </c>
      <c r="AJ539">
        <f t="shared" si="42"/>
        <v>0</v>
      </c>
    </row>
    <row r="540" spans="24:36" x14ac:dyDescent="0.2">
      <c r="X540" t="str">
        <f t="shared" si="40"/>
        <v>14RZ02</v>
      </c>
      <c r="Y540">
        <f t="shared" si="41"/>
        <v>2</v>
      </c>
      <c r="Z540" t="s">
        <v>488</v>
      </c>
      <c r="AA540" t="s">
        <v>490</v>
      </c>
      <c r="AB540">
        <v>0</v>
      </c>
      <c r="AC540">
        <v>0</v>
      </c>
      <c r="AD540">
        <v>0</v>
      </c>
      <c r="AE540">
        <v>0</v>
      </c>
      <c r="AF540">
        <v>1</v>
      </c>
      <c r="AG540">
        <v>0</v>
      </c>
      <c r="AH540">
        <v>2</v>
      </c>
      <c r="AI540">
        <v>3</v>
      </c>
      <c r="AJ540">
        <f t="shared" si="42"/>
        <v>0</v>
      </c>
    </row>
    <row r="541" spans="24:36" x14ac:dyDescent="0.2">
      <c r="X541" t="str">
        <f t="shared" si="40"/>
        <v>14RZ03</v>
      </c>
      <c r="Y541">
        <f t="shared" si="41"/>
        <v>3</v>
      </c>
      <c r="Z541" t="s">
        <v>488</v>
      </c>
      <c r="AA541" t="s">
        <v>492</v>
      </c>
      <c r="AB541">
        <v>0</v>
      </c>
      <c r="AC541">
        <v>0</v>
      </c>
      <c r="AD541">
        <v>0</v>
      </c>
      <c r="AE541">
        <v>0</v>
      </c>
      <c r="AF541">
        <v>4</v>
      </c>
      <c r="AG541">
        <v>0</v>
      </c>
      <c r="AH541">
        <v>2</v>
      </c>
      <c r="AI541">
        <v>6</v>
      </c>
      <c r="AJ541">
        <f t="shared" si="42"/>
        <v>0</v>
      </c>
    </row>
    <row r="542" spans="24:36" x14ac:dyDescent="0.2">
      <c r="X542" t="str">
        <f t="shared" si="40"/>
        <v>14UA01</v>
      </c>
      <c r="Y542">
        <f t="shared" si="41"/>
        <v>1</v>
      </c>
      <c r="Z542" t="s">
        <v>288</v>
      </c>
      <c r="AA542" t="s">
        <v>503</v>
      </c>
      <c r="AB542">
        <v>1</v>
      </c>
      <c r="AC542">
        <v>0</v>
      </c>
      <c r="AD542">
        <v>0</v>
      </c>
      <c r="AE542">
        <v>1</v>
      </c>
      <c r="AF542">
        <v>3</v>
      </c>
      <c r="AG542">
        <v>0</v>
      </c>
      <c r="AH542">
        <v>0</v>
      </c>
      <c r="AI542">
        <v>3</v>
      </c>
      <c r="AJ542">
        <f t="shared" si="42"/>
        <v>0</v>
      </c>
    </row>
    <row r="543" spans="24:36" x14ac:dyDescent="0.2">
      <c r="X543" t="str">
        <f t="shared" si="40"/>
        <v>14UA02</v>
      </c>
      <c r="Y543">
        <f t="shared" si="41"/>
        <v>2</v>
      </c>
      <c r="Z543" t="s">
        <v>288</v>
      </c>
      <c r="AA543" t="s">
        <v>504</v>
      </c>
      <c r="AB543">
        <v>3</v>
      </c>
      <c r="AC543">
        <v>0</v>
      </c>
      <c r="AD543">
        <v>0</v>
      </c>
      <c r="AE543">
        <v>3</v>
      </c>
      <c r="AF543">
        <v>2</v>
      </c>
      <c r="AG543">
        <v>0</v>
      </c>
      <c r="AH543">
        <v>0</v>
      </c>
      <c r="AI543">
        <v>2</v>
      </c>
      <c r="AJ543">
        <f t="shared" si="42"/>
        <v>1</v>
      </c>
    </row>
    <row r="544" spans="24:36" x14ac:dyDescent="0.2">
      <c r="X544" t="str">
        <f t="shared" si="40"/>
        <v>14VL01</v>
      </c>
      <c r="Y544">
        <f t="shared" si="41"/>
        <v>1</v>
      </c>
      <c r="Z544" t="s">
        <v>400</v>
      </c>
      <c r="AA544" t="s">
        <v>533</v>
      </c>
      <c r="AB544">
        <v>0</v>
      </c>
      <c r="AC544">
        <v>0</v>
      </c>
      <c r="AD544">
        <v>0</v>
      </c>
      <c r="AE544">
        <v>0</v>
      </c>
      <c r="AF544">
        <v>2</v>
      </c>
      <c r="AG544">
        <v>0</v>
      </c>
      <c r="AH544">
        <v>2</v>
      </c>
      <c r="AI544">
        <v>4</v>
      </c>
      <c r="AJ544">
        <f t="shared" si="42"/>
        <v>0</v>
      </c>
    </row>
    <row r="545" spans="24:36" x14ac:dyDescent="0.2">
      <c r="X545" t="str">
        <f t="shared" si="40"/>
        <v>14VR01</v>
      </c>
      <c r="Y545">
        <f t="shared" si="41"/>
        <v>1</v>
      </c>
      <c r="Z545" t="s">
        <v>420</v>
      </c>
      <c r="AA545" t="s">
        <v>539</v>
      </c>
      <c r="AB545">
        <v>0</v>
      </c>
      <c r="AC545">
        <v>0</v>
      </c>
      <c r="AD545">
        <v>0</v>
      </c>
      <c r="AE545">
        <v>0</v>
      </c>
      <c r="AF545">
        <v>2</v>
      </c>
      <c r="AG545">
        <v>0</v>
      </c>
      <c r="AH545">
        <v>0</v>
      </c>
      <c r="AI545">
        <v>2</v>
      </c>
      <c r="AJ545">
        <f t="shared" si="42"/>
        <v>0</v>
      </c>
    </row>
    <row r="546" spans="24:36" x14ac:dyDescent="0.2">
      <c r="X546" t="str">
        <f t="shared" si="40"/>
        <v>14VR02</v>
      </c>
      <c r="Y546">
        <f t="shared" si="41"/>
        <v>2</v>
      </c>
      <c r="Z546" t="s">
        <v>420</v>
      </c>
      <c r="AA546" t="s">
        <v>540</v>
      </c>
      <c r="AB546">
        <v>0</v>
      </c>
      <c r="AC546">
        <v>0</v>
      </c>
      <c r="AD546">
        <v>0</v>
      </c>
      <c r="AE546">
        <v>0</v>
      </c>
      <c r="AF546">
        <v>1</v>
      </c>
      <c r="AG546">
        <v>0</v>
      </c>
      <c r="AH546">
        <v>1</v>
      </c>
      <c r="AI546">
        <v>2</v>
      </c>
      <c r="AJ546">
        <f t="shared" si="42"/>
        <v>0</v>
      </c>
    </row>
    <row r="547" spans="24:36" x14ac:dyDescent="0.2">
      <c r="X547" t="str">
        <f t="shared" si="40"/>
        <v>14WS01</v>
      </c>
      <c r="Y547">
        <f t="shared" si="41"/>
        <v>1</v>
      </c>
      <c r="Z547" t="s">
        <v>205</v>
      </c>
      <c r="AA547" t="s">
        <v>460</v>
      </c>
      <c r="AB547">
        <v>1</v>
      </c>
      <c r="AC547">
        <v>0</v>
      </c>
      <c r="AD547">
        <v>0</v>
      </c>
      <c r="AE547">
        <v>1</v>
      </c>
      <c r="AF547">
        <v>1</v>
      </c>
      <c r="AG547">
        <v>0</v>
      </c>
      <c r="AH547">
        <v>1</v>
      </c>
      <c r="AI547">
        <v>2</v>
      </c>
      <c r="AJ547">
        <f t="shared" si="42"/>
        <v>0</v>
      </c>
    </row>
    <row r="548" spans="24:36" x14ac:dyDescent="0.2">
      <c r="X548" t="str">
        <f t="shared" si="40"/>
        <v>14WT01</v>
      </c>
      <c r="Y548">
        <f t="shared" si="41"/>
        <v>1</v>
      </c>
      <c r="Z548" t="s">
        <v>143</v>
      </c>
      <c r="AA548" t="s">
        <v>428</v>
      </c>
      <c r="AB548">
        <v>1</v>
      </c>
      <c r="AC548">
        <v>0</v>
      </c>
      <c r="AD548">
        <v>0</v>
      </c>
      <c r="AE548">
        <v>1</v>
      </c>
      <c r="AF548">
        <v>0</v>
      </c>
      <c r="AG548">
        <v>0</v>
      </c>
      <c r="AH548">
        <v>0</v>
      </c>
      <c r="AI548">
        <v>0</v>
      </c>
      <c r="AJ548">
        <f t="shared" si="42"/>
        <v>1</v>
      </c>
    </row>
    <row r="549" spans="24:36" x14ac:dyDescent="0.2">
      <c r="X549" t="str">
        <f t="shared" si="40"/>
        <v>14WT02</v>
      </c>
      <c r="Y549">
        <f t="shared" si="41"/>
        <v>2</v>
      </c>
      <c r="Z549" t="s">
        <v>143</v>
      </c>
      <c r="AA549" t="s">
        <v>434</v>
      </c>
      <c r="AB549">
        <v>0</v>
      </c>
      <c r="AC549">
        <v>0</v>
      </c>
      <c r="AD549">
        <v>0</v>
      </c>
      <c r="AE549">
        <v>0</v>
      </c>
      <c r="AF549">
        <v>1</v>
      </c>
      <c r="AG549">
        <v>0</v>
      </c>
      <c r="AH549">
        <v>0</v>
      </c>
      <c r="AI549">
        <v>1</v>
      </c>
      <c r="AJ549">
        <f t="shared" si="42"/>
        <v>0</v>
      </c>
    </row>
    <row r="550" spans="24:36" x14ac:dyDescent="0.2">
      <c r="X550" t="str">
        <f t="shared" si="40"/>
        <v>14XF01</v>
      </c>
      <c r="Y550">
        <f t="shared" si="41"/>
        <v>1</v>
      </c>
      <c r="Z550" t="s">
        <v>187</v>
      </c>
      <c r="AA550" t="s">
        <v>445</v>
      </c>
      <c r="AB550">
        <v>0</v>
      </c>
      <c r="AC550">
        <v>0</v>
      </c>
      <c r="AD550">
        <v>0</v>
      </c>
      <c r="AE550">
        <v>0</v>
      </c>
      <c r="AF550">
        <v>2</v>
      </c>
      <c r="AG550">
        <v>0</v>
      </c>
      <c r="AH550">
        <v>0</v>
      </c>
      <c r="AI550">
        <v>2</v>
      </c>
      <c r="AJ550">
        <f t="shared" si="42"/>
        <v>0</v>
      </c>
    </row>
    <row r="551" spans="24:36" x14ac:dyDescent="0.2">
      <c r="X551" t="str">
        <f t="shared" si="40"/>
        <v>14XF02</v>
      </c>
      <c r="Y551">
        <f t="shared" si="41"/>
        <v>2</v>
      </c>
      <c r="Z551" t="s">
        <v>187</v>
      </c>
      <c r="AA551" t="s">
        <v>447</v>
      </c>
      <c r="AB551">
        <v>1</v>
      </c>
      <c r="AC551">
        <v>0</v>
      </c>
      <c r="AD551">
        <v>0</v>
      </c>
      <c r="AE551">
        <v>1</v>
      </c>
      <c r="AF551">
        <v>3</v>
      </c>
      <c r="AG551">
        <v>0</v>
      </c>
      <c r="AH551">
        <v>0</v>
      </c>
      <c r="AI551">
        <v>3</v>
      </c>
      <c r="AJ551">
        <f t="shared" si="42"/>
        <v>0</v>
      </c>
    </row>
    <row r="552" spans="24:36" x14ac:dyDescent="0.2">
      <c r="X552" t="str">
        <f t="shared" si="40"/>
        <v>14XF03</v>
      </c>
      <c r="Y552">
        <f t="shared" si="41"/>
        <v>3</v>
      </c>
      <c r="Z552" t="s">
        <v>187</v>
      </c>
      <c r="AA552" t="s">
        <v>449</v>
      </c>
      <c r="AB552">
        <v>0</v>
      </c>
      <c r="AC552">
        <v>0</v>
      </c>
      <c r="AD552">
        <v>0</v>
      </c>
      <c r="AE552">
        <v>0</v>
      </c>
      <c r="AF552">
        <v>2</v>
      </c>
      <c r="AG552">
        <v>0</v>
      </c>
      <c r="AH552">
        <v>0</v>
      </c>
      <c r="AI552">
        <v>2</v>
      </c>
      <c r="AJ552">
        <f t="shared" si="42"/>
        <v>0</v>
      </c>
    </row>
    <row r="553" spans="24:36" x14ac:dyDescent="0.2">
      <c r="X553" t="str">
        <f t="shared" si="40"/>
        <v>14XF04</v>
      </c>
      <c r="Y553">
        <f t="shared" si="41"/>
        <v>4</v>
      </c>
      <c r="Z553" t="s">
        <v>187</v>
      </c>
      <c r="AA553" t="s">
        <v>454</v>
      </c>
      <c r="AB553">
        <v>1</v>
      </c>
      <c r="AC553">
        <v>0</v>
      </c>
      <c r="AD553">
        <v>0</v>
      </c>
      <c r="AE553">
        <v>1</v>
      </c>
      <c r="AF553">
        <v>3</v>
      </c>
      <c r="AG553">
        <v>0</v>
      </c>
      <c r="AH553">
        <v>0</v>
      </c>
      <c r="AI553">
        <v>3</v>
      </c>
      <c r="AJ553">
        <f t="shared" si="42"/>
        <v>0</v>
      </c>
    </row>
    <row r="554" spans="24:36" x14ac:dyDescent="0.2">
      <c r="X554" t="str">
        <f t="shared" si="40"/>
        <v>14XF05</v>
      </c>
      <c r="Y554">
        <f t="shared" si="41"/>
        <v>5</v>
      </c>
      <c r="Z554" t="s">
        <v>187</v>
      </c>
      <c r="AA554" t="s">
        <v>455</v>
      </c>
      <c r="AB554">
        <v>1</v>
      </c>
      <c r="AC554">
        <v>0</v>
      </c>
      <c r="AD554">
        <v>0</v>
      </c>
      <c r="AE554">
        <v>1</v>
      </c>
      <c r="AF554">
        <v>6</v>
      </c>
      <c r="AG554">
        <v>0</v>
      </c>
      <c r="AH554">
        <v>0</v>
      </c>
      <c r="AI554">
        <v>6</v>
      </c>
      <c r="AJ554">
        <f t="shared" si="42"/>
        <v>0</v>
      </c>
    </row>
    <row r="555" spans="24:36" x14ac:dyDescent="0.2">
      <c r="X555" t="str">
        <f t="shared" si="40"/>
        <v>14XF06</v>
      </c>
      <c r="Y555">
        <f t="shared" si="41"/>
        <v>6</v>
      </c>
      <c r="Z555" t="s">
        <v>187</v>
      </c>
      <c r="AA555" t="s">
        <v>457</v>
      </c>
      <c r="AB555">
        <v>0</v>
      </c>
      <c r="AC555">
        <v>0</v>
      </c>
      <c r="AD555">
        <v>0</v>
      </c>
      <c r="AE555">
        <v>0</v>
      </c>
      <c r="AF555">
        <v>2</v>
      </c>
      <c r="AG555">
        <v>0</v>
      </c>
      <c r="AH555">
        <v>0</v>
      </c>
      <c r="AI555">
        <v>2</v>
      </c>
      <c r="AJ555">
        <f t="shared" si="42"/>
        <v>0</v>
      </c>
    </row>
    <row r="556" spans="24:36" x14ac:dyDescent="0.2">
      <c r="X556" t="str">
        <f t="shared" si="40"/>
        <v>14XF07</v>
      </c>
      <c r="Y556">
        <f t="shared" si="41"/>
        <v>7</v>
      </c>
      <c r="Z556" t="s">
        <v>187</v>
      </c>
      <c r="AA556" t="s">
        <v>462</v>
      </c>
      <c r="AB556">
        <v>0</v>
      </c>
      <c r="AC556">
        <v>0</v>
      </c>
      <c r="AD556">
        <v>0</v>
      </c>
      <c r="AE556">
        <v>0</v>
      </c>
      <c r="AF556">
        <v>2</v>
      </c>
      <c r="AG556">
        <v>0</v>
      </c>
      <c r="AH556">
        <v>0</v>
      </c>
      <c r="AI556">
        <v>2</v>
      </c>
      <c r="AJ556">
        <f t="shared" si="42"/>
        <v>0</v>
      </c>
    </row>
    <row r="557" spans="24:36" x14ac:dyDescent="0.2">
      <c r="X557" t="str">
        <f t="shared" si="40"/>
        <v>14XF08</v>
      </c>
      <c r="Y557">
        <f t="shared" si="41"/>
        <v>8</v>
      </c>
      <c r="Z557" t="s">
        <v>187</v>
      </c>
      <c r="AA557" t="s">
        <v>473</v>
      </c>
      <c r="AB557">
        <v>6</v>
      </c>
      <c r="AC557">
        <v>0</v>
      </c>
      <c r="AD557">
        <v>0</v>
      </c>
      <c r="AE557">
        <v>6</v>
      </c>
      <c r="AF557">
        <v>5</v>
      </c>
      <c r="AG557">
        <v>0</v>
      </c>
      <c r="AH557">
        <v>0</v>
      </c>
      <c r="AI557">
        <v>5</v>
      </c>
      <c r="AJ557">
        <f t="shared" si="42"/>
        <v>1</v>
      </c>
    </row>
    <row r="558" spans="24:36" x14ac:dyDescent="0.2">
      <c r="X558" t="str">
        <f t="shared" si="40"/>
        <v>14XF09</v>
      </c>
      <c r="Y558">
        <f t="shared" si="41"/>
        <v>9</v>
      </c>
      <c r="Z558" t="s">
        <v>187</v>
      </c>
      <c r="AA558" t="s">
        <v>483</v>
      </c>
      <c r="AB558">
        <v>0</v>
      </c>
      <c r="AC558">
        <v>0</v>
      </c>
      <c r="AD558">
        <v>0</v>
      </c>
      <c r="AE558">
        <v>0</v>
      </c>
      <c r="AF558">
        <v>5</v>
      </c>
      <c r="AG558">
        <v>0</v>
      </c>
      <c r="AH558">
        <v>0</v>
      </c>
      <c r="AI558">
        <v>5</v>
      </c>
      <c r="AJ558">
        <f t="shared" si="42"/>
        <v>0</v>
      </c>
    </row>
    <row r="559" spans="24:36" x14ac:dyDescent="0.2">
      <c r="X559" t="str">
        <f t="shared" si="40"/>
        <v>14XF10</v>
      </c>
      <c r="Y559">
        <f t="shared" si="41"/>
        <v>10</v>
      </c>
      <c r="Z559" t="s">
        <v>187</v>
      </c>
      <c r="AA559" t="s">
        <v>519</v>
      </c>
      <c r="AB559">
        <v>1</v>
      </c>
      <c r="AC559">
        <v>0</v>
      </c>
      <c r="AD559">
        <v>0</v>
      </c>
      <c r="AE559">
        <v>1</v>
      </c>
      <c r="AF559">
        <v>0</v>
      </c>
      <c r="AG559">
        <v>0</v>
      </c>
      <c r="AH559">
        <v>0</v>
      </c>
      <c r="AI559">
        <v>0</v>
      </c>
      <c r="AJ559">
        <f t="shared" si="42"/>
        <v>1</v>
      </c>
    </row>
    <row r="560" spans="24:36" x14ac:dyDescent="0.2">
      <c r="X560" t="str">
        <f t="shared" ref="X560:X623" si="43">Z560&amp;IF(Y560&lt;10,"0","")&amp;Y560</f>
        <v>14YY01</v>
      </c>
      <c r="Y560">
        <f t="shared" ref="Y560:Y623" si="44">IF(Z560=Z559,Y559+1,1)</f>
        <v>1</v>
      </c>
      <c r="Z560" t="s">
        <v>541</v>
      </c>
      <c r="AA560" t="s">
        <v>540</v>
      </c>
      <c r="AB560">
        <v>0</v>
      </c>
      <c r="AC560">
        <v>0</v>
      </c>
      <c r="AD560">
        <v>0</v>
      </c>
      <c r="AE560">
        <v>0</v>
      </c>
      <c r="AF560">
        <v>0</v>
      </c>
      <c r="AG560">
        <v>0</v>
      </c>
      <c r="AH560">
        <v>1</v>
      </c>
      <c r="AI560">
        <v>1</v>
      </c>
      <c r="AJ560">
        <f t="shared" si="42"/>
        <v>0</v>
      </c>
    </row>
    <row r="561" spans="24:36" x14ac:dyDescent="0.2">
      <c r="X561" t="str">
        <f t="shared" si="43"/>
        <v>15DZ01</v>
      </c>
      <c r="Y561">
        <f t="shared" si="44"/>
        <v>1</v>
      </c>
      <c r="Z561" t="s">
        <v>272</v>
      </c>
      <c r="AA561" t="s">
        <v>499</v>
      </c>
      <c r="AB561">
        <v>1</v>
      </c>
      <c r="AC561">
        <v>0</v>
      </c>
      <c r="AD561">
        <v>0</v>
      </c>
      <c r="AE561">
        <v>1</v>
      </c>
      <c r="AF561">
        <v>0</v>
      </c>
      <c r="AG561">
        <v>0</v>
      </c>
      <c r="AH561">
        <v>0</v>
      </c>
      <c r="AI561">
        <v>0</v>
      </c>
      <c r="AJ561">
        <f t="shared" si="42"/>
        <v>1</v>
      </c>
    </row>
    <row r="562" spans="24:36" x14ac:dyDescent="0.2">
      <c r="X562" t="str">
        <f t="shared" si="43"/>
        <v>15DZ02</v>
      </c>
      <c r="Y562">
        <f t="shared" si="44"/>
        <v>2</v>
      </c>
      <c r="Z562" t="s">
        <v>272</v>
      </c>
      <c r="AA562" t="s">
        <v>502</v>
      </c>
      <c r="AB562">
        <v>0</v>
      </c>
      <c r="AC562">
        <v>0</v>
      </c>
      <c r="AD562">
        <v>0</v>
      </c>
      <c r="AE562">
        <v>0</v>
      </c>
      <c r="AF562">
        <v>2</v>
      </c>
      <c r="AG562">
        <v>0</v>
      </c>
      <c r="AH562">
        <v>0</v>
      </c>
      <c r="AI562">
        <v>2</v>
      </c>
      <c r="AJ562">
        <f t="shared" si="42"/>
        <v>0</v>
      </c>
    </row>
    <row r="563" spans="24:36" x14ac:dyDescent="0.2">
      <c r="X563" t="str">
        <f t="shared" si="43"/>
        <v>15KH01</v>
      </c>
      <c r="Y563">
        <f t="shared" si="44"/>
        <v>1</v>
      </c>
      <c r="Z563" t="s">
        <v>346</v>
      </c>
      <c r="AA563" t="s">
        <v>513</v>
      </c>
      <c r="AB563">
        <v>0</v>
      </c>
      <c r="AC563">
        <v>0</v>
      </c>
      <c r="AD563">
        <v>0</v>
      </c>
      <c r="AE563">
        <v>0</v>
      </c>
      <c r="AF563">
        <v>2</v>
      </c>
      <c r="AG563">
        <v>0</v>
      </c>
      <c r="AH563">
        <v>1</v>
      </c>
      <c r="AI563">
        <v>3</v>
      </c>
      <c r="AJ563">
        <f t="shared" si="42"/>
        <v>0</v>
      </c>
    </row>
    <row r="564" spans="24:36" x14ac:dyDescent="0.2">
      <c r="X564" t="str">
        <f t="shared" si="43"/>
        <v>15MR01</v>
      </c>
      <c r="Y564">
        <f t="shared" si="44"/>
        <v>1</v>
      </c>
      <c r="Z564" t="s">
        <v>206</v>
      </c>
      <c r="AA564" t="s">
        <v>461</v>
      </c>
      <c r="AB564">
        <v>0</v>
      </c>
      <c r="AC564">
        <v>0</v>
      </c>
      <c r="AD564">
        <v>0</v>
      </c>
      <c r="AE564">
        <v>0</v>
      </c>
      <c r="AF564">
        <v>4</v>
      </c>
      <c r="AG564">
        <v>0</v>
      </c>
      <c r="AH564">
        <v>0</v>
      </c>
      <c r="AI564">
        <v>4</v>
      </c>
      <c r="AJ564">
        <f t="shared" si="42"/>
        <v>0</v>
      </c>
    </row>
    <row r="565" spans="24:36" x14ac:dyDescent="0.2">
      <c r="X565" t="str">
        <f t="shared" si="43"/>
        <v>15MR02</v>
      </c>
      <c r="Y565">
        <f t="shared" si="44"/>
        <v>2</v>
      </c>
      <c r="Z565" t="s">
        <v>206</v>
      </c>
      <c r="AA565" t="s">
        <v>483</v>
      </c>
      <c r="AB565">
        <v>0</v>
      </c>
      <c r="AC565">
        <v>0</v>
      </c>
      <c r="AD565">
        <v>0</v>
      </c>
      <c r="AE565">
        <v>0</v>
      </c>
      <c r="AF565">
        <v>1</v>
      </c>
      <c r="AG565">
        <v>0</v>
      </c>
      <c r="AH565">
        <v>0</v>
      </c>
      <c r="AI565">
        <v>1</v>
      </c>
      <c r="AJ565">
        <f t="shared" si="42"/>
        <v>0</v>
      </c>
    </row>
    <row r="566" spans="24:36" x14ac:dyDescent="0.2">
      <c r="X566" t="str">
        <f t="shared" si="43"/>
        <v>16KI01</v>
      </c>
      <c r="Y566">
        <f t="shared" si="44"/>
        <v>1</v>
      </c>
      <c r="Z566" t="s">
        <v>289</v>
      </c>
      <c r="AA566" t="s">
        <v>500</v>
      </c>
      <c r="AB566">
        <v>0</v>
      </c>
      <c r="AC566">
        <v>0</v>
      </c>
      <c r="AD566">
        <v>0</v>
      </c>
      <c r="AE566">
        <v>0</v>
      </c>
      <c r="AF566">
        <v>2</v>
      </c>
      <c r="AG566">
        <v>0</v>
      </c>
      <c r="AH566">
        <v>0</v>
      </c>
      <c r="AI566">
        <v>2</v>
      </c>
      <c r="AJ566">
        <f t="shared" si="42"/>
        <v>0</v>
      </c>
    </row>
    <row r="567" spans="24:36" x14ac:dyDescent="0.2">
      <c r="X567" t="str">
        <f t="shared" si="43"/>
        <v>16LO01</v>
      </c>
      <c r="Y567">
        <f t="shared" si="44"/>
        <v>1</v>
      </c>
      <c r="Z567" t="s">
        <v>361</v>
      </c>
      <c r="AA567" t="s">
        <v>525</v>
      </c>
      <c r="AB567">
        <v>0</v>
      </c>
      <c r="AC567">
        <v>0</v>
      </c>
      <c r="AD567">
        <v>0</v>
      </c>
      <c r="AE567">
        <v>0</v>
      </c>
      <c r="AF567">
        <v>3</v>
      </c>
      <c r="AG567">
        <v>0</v>
      </c>
      <c r="AH567">
        <v>0</v>
      </c>
      <c r="AI567">
        <v>3</v>
      </c>
      <c r="AJ567">
        <f t="shared" si="42"/>
        <v>0</v>
      </c>
    </row>
    <row r="568" spans="24:36" x14ac:dyDescent="0.2">
      <c r="X568" t="str">
        <f t="shared" si="43"/>
        <v>16LO02</v>
      </c>
      <c r="Y568">
        <f t="shared" si="44"/>
        <v>2</v>
      </c>
      <c r="Z568" t="s">
        <v>361</v>
      </c>
      <c r="AA568" t="s">
        <v>527</v>
      </c>
      <c r="AB568">
        <v>0</v>
      </c>
      <c r="AC568">
        <v>0</v>
      </c>
      <c r="AD568">
        <v>0</v>
      </c>
      <c r="AE568">
        <v>0</v>
      </c>
      <c r="AF568">
        <v>1</v>
      </c>
      <c r="AG568">
        <v>0</v>
      </c>
      <c r="AH568">
        <v>0</v>
      </c>
      <c r="AI568">
        <v>1</v>
      </c>
      <c r="AJ568">
        <f t="shared" si="42"/>
        <v>0</v>
      </c>
    </row>
    <row r="569" spans="24:36" x14ac:dyDescent="0.2">
      <c r="X569" t="str">
        <f t="shared" si="43"/>
        <v>16LO03</v>
      </c>
      <c r="Y569">
        <f t="shared" si="44"/>
        <v>3</v>
      </c>
      <c r="Z569" t="s">
        <v>361</v>
      </c>
      <c r="AA569" t="s">
        <v>529</v>
      </c>
      <c r="AB569">
        <v>0</v>
      </c>
      <c r="AC569">
        <v>0</v>
      </c>
      <c r="AD569">
        <v>0</v>
      </c>
      <c r="AE569">
        <v>0</v>
      </c>
      <c r="AF569">
        <v>1</v>
      </c>
      <c r="AG569">
        <v>0</v>
      </c>
      <c r="AH569">
        <v>0</v>
      </c>
      <c r="AI569">
        <v>1</v>
      </c>
      <c r="AJ569">
        <f t="shared" si="42"/>
        <v>0</v>
      </c>
    </row>
    <row r="570" spans="24:36" x14ac:dyDescent="0.2">
      <c r="X570" t="str">
        <f t="shared" si="43"/>
        <v>16OJ01</v>
      </c>
      <c r="Y570">
        <f t="shared" si="44"/>
        <v>1</v>
      </c>
      <c r="Z570" t="s">
        <v>242</v>
      </c>
      <c r="AA570" t="s">
        <v>458</v>
      </c>
      <c r="AB570">
        <v>1</v>
      </c>
      <c r="AC570">
        <v>0</v>
      </c>
      <c r="AD570">
        <v>0</v>
      </c>
      <c r="AE570">
        <v>1</v>
      </c>
      <c r="AF570">
        <v>2</v>
      </c>
      <c r="AG570">
        <v>0</v>
      </c>
      <c r="AH570">
        <v>0</v>
      </c>
      <c r="AI570">
        <v>2</v>
      </c>
      <c r="AJ570">
        <f t="shared" si="42"/>
        <v>0</v>
      </c>
    </row>
    <row r="571" spans="24:36" x14ac:dyDescent="0.2">
      <c r="X571" t="str">
        <f t="shared" si="43"/>
        <v>16OJ02</v>
      </c>
      <c r="Y571">
        <f t="shared" si="44"/>
        <v>2</v>
      </c>
      <c r="Z571" t="s">
        <v>242</v>
      </c>
      <c r="AA571" t="s">
        <v>483</v>
      </c>
      <c r="AB571">
        <v>4</v>
      </c>
      <c r="AC571">
        <v>0</v>
      </c>
      <c r="AD571">
        <v>0</v>
      </c>
      <c r="AE571">
        <v>4</v>
      </c>
      <c r="AF571">
        <v>1</v>
      </c>
      <c r="AG571">
        <v>0</v>
      </c>
      <c r="AH571">
        <v>0</v>
      </c>
      <c r="AI571">
        <v>1</v>
      </c>
      <c r="AJ571">
        <f t="shared" si="42"/>
        <v>1</v>
      </c>
    </row>
    <row r="572" spans="24:36" x14ac:dyDescent="0.2">
      <c r="X572" t="str">
        <f t="shared" si="43"/>
        <v>16OJ03</v>
      </c>
      <c r="Y572">
        <f t="shared" si="44"/>
        <v>3</v>
      </c>
      <c r="Z572" t="s">
        <v>242</v>
      </c>
      <c r="AA572" t="s">
        <v>487</v>
      </c>
      <c r="AB572">
        <v>1</v>
      </c>
      <c r="AC572">
        <v>0</v>
      </c>
      <c r="AD572">
        <v>0</v>
      </c>
      <c r="AE572">
        <v>1</v>
      </c>
      <c r="AF572">
        <v>0</v>
      </c>
      <c r="AG572">
        <v>0</v>
      </c>
      <c r="AH572">
        <v>0</v>
      </c>
      <c r="AI572">
        <v>0</v>
      </c>
      <c r="AJ572">
        <f t="shared" si="42"/>
        <v>1</v>
      </c>
    </row>
    <row r="573" spans="24:36" x14ac:dyDescent="0.2">
      <c r="X573" t="str">
        <f t="shared" si="43"/>
        <v>16OJ04</v>
      </c>
      <c r="Y573">
        <f t="shared" si="44"/>
        <v>4</v>
      </c>
      <c r="Z573" t="s">
        <v>242</v>
      </c>
      <c r="AA573" t="s">
        <v>489</v>
      </c>
      <c r="AB573">
        <v>12</v>
      </c>
      <c r="AC573">
        <v>0</v>
      </c>
      <c r="AD573">
        <v>0</v>
      </c>
      <c r="AE573">
        <v>12</v>
      </c>
      <c r="AF573">
        <v>2</v>
      </c>
      <c r="AG573">
        <v>0</v>
      </c>
      <c r="AH573">
        <v>0</v>
      </c>
      <c r="AI573">
        <v>2</v>
      </c>
      <c r="AJ573">
        <f t="shared" si="42"/>
        <v>1</v>
      </c>
    </row>
    <row r="574" spans="24:36" x14ac:dyDescent="0.2">
      <c r="X574" t="str">
        <f t="shared" si="43"/>
        <v>16OJ05</v>
      </c>
      <c r="Y574">
        <f t="shared" si="44"/>
        <v>5</v>
      </c>
      <c r="Z574" t="s">
        <v>242</v>
      </c>
      <c r="AA574" t="s">
        <v>490</v>
      </c>
      <c r="AB574">
        <v>0</v>
      </c>
      <c r="AC574">
        <v>0</v>
      </c>
      <c r="AD574">
        <v>0</v>
      </c>
      <c r="AE574">
        <v>0</v>
      </c>
      <c r="AF574">
        <v>2</v>
      </c>
      <c r="AG574">
        <v>0</v>
      </c>
      <c r="AH574">
        <v>0</v>
      </c>
      <c r="AI574">
        <v>2</v>
      </c>
      <c r="AJ574">
        <f t="shared" si="42"/>
        <v>0</v>
      </c>
    </row>
    <row r="575" spans="24:36" x14ac:dyDescent="0.2">
      <c r="X575" t="str">
        <f t="shared" si="43"/>
        <v>16OJ06</v>
      </c>
      <c r="Y575">
        <f t="shared" si="44"/>
        <v>6</v>
      </c>
      <c r="Z575" t="s">
        <v>242</v>
      </c>
      <c r="AA575" t="s">
        <v>492</v>
      </c>
      <c r="AB575">
        <v>1</v>
      </c>
      <c r="AC575">
        <v>0</v>
      </c>
      <c r="AD575">
        <v>0</v>
      </c>
      <c r="AE575">
        <v>1</v>
      </c>
      <c r="AF575">
        <v>0</v>
      </c>
      <c r="AG575">
        <v>0</v>
      </c>
      <c r="AH575">
        <v>0</v>
      </c>
      <c r="AI575">
        <v>0</v>
      </c>
      <c r="AJ575">
        <f t="shared" si="42"/>
        <v>1</v>
      </c>
    </row>
    <row r="576" spans="24:36" x14ac:dyDescent="0.2">
      <c r="X576" t="str">
        <f t="shared" si="43"/>
        <v>16OJ07</v>
      </c>
      <c r="Y576">
        <f t="shared" si="44"/>
        <v>7</v>
      </c>
      <c r="Z576" t="s">
        <v>242</v>
      </c>
      <c r="AA576" t="s">
        <v>505</v>
      </c>
      <c r="AB576">
        <v>9</v>
      </c>
      <c r="AC576">
        <v>0</v>
      </c>
      <c r="AD576">
        <v>0</v>
      </c>
      <c r="AE576">
        <v>9</v>
      </c>
      <c r="AF576">
        <v>1</v>
      </c>
      <c r="AG576">
        <v>0</v>
      </c>
      <c r="AH576">
        <v>0</v>
      </c>
      <c r="AI576">
        <v>1</v>
      </c>
      <c r="AJ576">
        <f t="shared" si="42"/>
        <v>1</v>
      </c>
    </row>
    <row r="577" spans="24:36" x14ac:dyDescent="0.2">
      <c r="X577" t="str">
        <f t="shared" si="43"/>
        <v>16PB01</v>
      </c>
      <c r="Y577">
        <f t="shared" si="44"/>
        <v>1</v>
      </c>
      <c r="Z577" t="s">
        <v>423</v>
      </c>
      <c r="AA577" t="s">
        <v>539</v>
      </c>
      <c r="AB577">
        <v>0</v>
      </c>
      <c r="AC577">
        <v>0</v>
      </c>
      <c r="AD577">
        <v>0</v>
      </c>
      <c r="AE577">
        <v>0</v>
      </c>
      <c r="AF577">
        <v>1</v>
      </c>
      <c r="AG577">
        <v>0</v>
      </c>
      <c r="AH577">
        <v>0</v>
      </c>
      <c r="AI577">
        <v>1</v>
      </c>
      <c r="AJ577">
        <f t="shared" si="42"/>
        <v>0</v>
      </c>
    </row>
    <row r="578" spans="24:36" x14ac:dyDescent="0.2">
      <c r="X578" t="str">
        <f t="shared" si="43"/>
        <v>16PB02</v>
      </c>
      <c r="Y578">
        <f t="shared" si="44"/>
        <v>2</v>
      </c>
      <c r="Z578" t="s">
        <v>423</v>
      </c>
      <c r="AA578" t="s">
        <v>542</v>
      </c>
      <c r="AB578">
        <v>0</v>
      </c>
      <c r="AC578">
        <v>0</v>
      </c>
      <c r="AD578">
        <v>0</v>
      </c>
      <c r="AE578">
        <v>0</v>
      </c>
      <c r="AF578">
        <v>3</v>
      </c>
      <c r="AG578">
        <v>0</v>
      </c>
      <c r="AH578">
        <v>0</v>
      </c>
      <c r="AI578">
        <v>3</v>
      </c>
      <c r="AJ578">
        <f t="shared" si="42"/>
        <v>0</v>
      </c>
    </row>
    <row r="579" spans="24:36" x14ac:dyDescent="0.2">
      <c r="X579" t="str">
        <f t="shared" si="43"/>
        <v>16QF01</v>
      </c>
      <c r="Y579">
        <f t="shared" si="44"/>
        <v>1</v>
      </c>
      <c r="Z579" t="s">
        <v>477</v>
      </c>
      <c r="AA579" t="s">
        <v>484</v>
      </c>
      <c r="AB579">
        <v>0</v>
      </c>
      <c r="AC579">
        <v>0</v>
      </c>
      <c r="AD579">
        <v>0</v>
      </c>
      <c r="AE579">
        <v>0</v>
      </c>
      <c r="AF579">
        <v>3</v>
      </c>
      <c r="AG579">
        <v>0</v>
      </c>
      <c r="AH579">
        <v>0</v>
      </c>
      <c r="AI579">
        <v>3</v>
      </c>
      <c r="AJ579">
        <f t="shared" si="42"/>
        <v>0</v>
      </c>
    </row>
    <row r="580" spans="24:36" x14ac:dyDescent="0.2">
      <c r="X580" t="str">
        <f t="shared" si="43"/>
        <v>16QF02</v>
      </c>
      <c r="Y580">
        <f t="shared" si="44"/>
        <v>2</v>
      </c>
      <c r="Z580" t="s">
        <v>477</v>
      </c>
      <c r="AA580" t="s">
        <v>486</v>
      </c>
      <c r="AB580">
        <v>0</v>
      </c>
      <c r="AC580">
        <v>0</v>
      </c>
      <c r="AD580">
        <v>0</v>
      </c>
      <c r="AE580">
        <v>0</v>
      </c>
      <c r="AF580">
        <v>0</v>
      </c>
      <c r="AG580">
        <v>0</v>
      </c>
      <c r="AH580">
        <v>1</v>
      </c>
      <c r="AI580">
        <v>1</v>
      </c>
      <c r="AJ580">
        <f t="shared" ref="AJ580:AJ643" si="45">IF(AE580&gt;AI580,1,0)</f>
        <v>0</v>
      </c>
    </row>
    <row r="581" spans="24:36" x14ac:dyDescent="0.2">
      <c r="X581" t="str">
        <f t="shared" si="43"/>
        <v>16QL01</v>
      </c>
      <c r="Y581">
        <f t="shared" si="44"/>
        <v>1</v>
      </c>
      <c r="Z581" t="s">
        <v>478</v>
      </c>
      <c r="AA581" t="s">
        <v>475</v>
      </c>
      <c r="AB581">
        <v>1</v>
      </c>
      <c r="AC581">
        <v>0</v>
      </c>
      <c r="AD581">
        <v>0</v>
      </c>
      <c r="AE581">
        <v>1</v>
      </c>
      <c r="AF581">
        <v>0</v>
      </c>
      <c r="AG581">
        <v>0</v>
      </c>
      <c r="AH581">
        <v>0</v>
      </c>
      <c r="AI581">
        <v>0</v>
      </c>
      <c r="AJ581">
        <f t="shared" si="45"/>
        <v>1</v>
      </c>
    </row>
    <row r="582" spans="24:36" x14ac:dyDescent="0.2">
      <c r="X582" t="str">
        <f t="shared" si="43"/>
        <v>16QL02</v>
      </c>
      <c r="Y582">
        <f t="shared" si="44"/>
        <v>2</v>
      </c>
      <c r="Z582" t="s">
        <v>478</v>
      </c>
      <c r="AA582" t="s">
        <v>480</v>
      </c>
      <c r="AB582">
        <v>11</v>
      </c>
      <c r="AC582">
        <v>0</v>
      </c>
      <c r="AD582">
        <v>0</v>
      </c>
      <c r="AE582">
        <v>11</v>
      </c>
      <c r="AF582">
        <v>4</v>
      </c>
      <c r="AG582">
        <v>0</v>
      </c>
      <c r="AH582">
        <v>0</v>
      </c>
      <c r="AI582">
        <v>4</v>
      </c>
      <c r="AJ582">
        <f t="shared" si="45"/>
        <v>1</v>
      </c>
    </row>
    <row r="583" spans="24:36" x14ac:dyDescent="0.2">
      <c r="X583" t="str">
        <f t="shared" si="43"/>
        <v>16QL03</v>
      </c>
      <c r="Y583">
        <f t="shared" si="44"/>
        <v>3</v>
      </c>
      <c r="Z583" t="s">
        <v>478</v>
      </c>
      <c r="AA583" t="s">
        <v>490</v>
      </c>
      <c r="AB583">
        <v>1</v>
      </c>
      <c r="AC583">
        <v>0</v>
      </c>
      <c r="AD583">
        <v>0</v>
      </c>
      <c r="AE583">
        <v>1</v>
      </c>
      <c r="AF583">
        <v>1</v>
      </c>
      <c r="AG583">
        <v>0</v>
      </c>
      <c r="AH583">
        <v>0</v>
      </c>
      <c r="AI583">
        <v>1</v>
      </c>
      <c r="AJ583">
        <f t="shared" si="45"/>
        <v>0</v>
      </c>
    </row>
    <row r="584" spans="24:36" x14ac:dyDescent="0.2">
      <c r="X584" t="str">
        <f t="shared" si="43"/>
        <v>16QL04</v>
      </c>
      <c r="Y584">
        <f t="shared" si="44"/>
        <v>4</v>
      </c>
      <c r="Z584" t="s">
        <v>478</v>
      </c>
      <c r="AA584" t="s">
        <v>531</v>
      </c>
      <c r="AB584">
        <v>1</v>
      </c>
      <c r="AC584">
        <v>0</v>
      </c>
      <c r="AD584">
        <v>0</v>
      </c>
      <c r="AE584">
        <v>1</v>
      </c>
      <c r="AF584">
        <v>0</v>
      </c>
      <c r="AG584">
        <v>0</v>
      </c>
      <c r="AH584">
        <v>0</v>
      </c>
      <c r="AI584">
        <v>0</v>
      </c>
      <c r="AJ584">
        <f t="shared" si="45"/>
        <v>1</v>
      </c>
    </row>
    <row r="585" spans="24:36" x14ac:dyDescent="0.2">
      <c r="X585" t="str">
        <f t="shared" si="43"/>
        <v>16QL05</v>
      </c>
      <c r="Y585">
        <f t="shared" si="44"/>
        <v>5</v>
      </c>
      <c r="Z585" t="s">
        <v>478</v>
      </c>
      <c r="AA585" t="s">
        <v>533</v>
      </c>
      <c r="AB585">
        <v>1</v>
      </c>
      <c r="AC585">
        <v>0</v>
      </c>
      <c r="AD585">
        <v>0</v>
      </c>
      <c r="AE585">
        <v>1</v>
      </c>
      <c r="AF585">
        <v>0</v>
      </c>
      <c r="AG585">
        <v>0</v>
      </c>
      <c r="AH585">
        <v>0</v>
      </c>
      <c r="AI585">
        <v>0</v>
      </c>
      <c r="AJ585">
        <f t="shared" si="45"/>
        <v>1</v>
      </c>
    </row>
    <row r="586" spans="24:36" x14ac:dyDescent="0.2">
      <c r="X586" t="str">
        <f t="shared" si="43"/>
        <v>16QL06</v>
      </c>
      <c r="Y586">
        <f t="shared" si="44"/>
        <v>6</v>
      </c>
      <c r="Z586" t="s">
        <v>478</v>
      </c>
      <c r="AA586" t="s">
        <v>535</v>
      </c>
      <c r="AB586">
        <v>0</v>
      </c>
      <c r="AC586">
        <v>0</v>
      </c>
      <c r="AD586">
        <v>0</v>
      </c>
      <c r="AE586">
        <v>0</v>
      </c>
      <c r="AF586">
        <v>1</v>
      </c>
      <c r="AG586">
        <v>0</v>
      </c>
      <c r="AH586">
        <v>0</v>
      </c>
      <c r="AI586">
        <v>1</v>
      </c>
      <c r="AJ586">
        <f t="shared" si="45"/>
        <v>0</v>
      </c>
    </row>
    <row r="587" spans="24:36" x14ac:dyDescent="0.2">
      <c r="X587" t="str">
        <f t="shared" si="43"/>
        <v>16QL07</v>
      </c>
      <c r="Y587">
        <f t="shared" si="44"/>
        <v>7</v>
      </c>
      <c r="Z587" t="s">
        <v>478</v>
      </c>
      <c r="AA587" t="s">
        <v>540</v>
      </c>
      <c r="AB587">
        <v>1</v>
      </c>
      <c r="AC587">
        <v>0</v>
      </c>
      <c r="AD587">
        <v>0</v>
      </c>
      <c r="AE587">
        <v>1</v>
      </c>
      <c r="AF587">
        <v>0</v>
      </c>
      <c r="AG587">
        <v>0</v>
      </c>
      <c r="AH587">
        <v>0</v>
      </c>
      <c r="AI587">
        <v>0</v>
      </c>
      <c r="AJ587">
        <f t="shared" si="45"/>
        <v>1</v>
      </c>
    </row>
    <row r="588" spans="24:36" x14ac:dyDescent="0.2">
      <c r="X588" t="str">
        <f t="shared" si="43"/>
        <v>16QX01</v>
      </c>
      <c r="Y588">
        <f t="shared" si="44"/>
        <v>1</v>
      </c>
      <c r="Z588" t="s">
        <v>191</v>
      </c>
      <c r="AA588" t="s">
        <v>444</v>
      </c>
      <c r="AB588">
        <v>0</v>
      </c>
      <c r="AC588">
        <v>0</v>
      </c>
      <c r="AD588">
        <v>0</v>
      </c>
      <c r="AE588">
        <v>0</v>
      </c>
      <c r="AF588">
        <v>1</v>
      </c>
      <c r="AG588">
        <v>0</v>
      </c>
      <c r="AH588">
        <v>1</v>
      </c>
      <c r="AI588">
        <v>2</v>
      </c>
      <c r="AJ588">
        <f t="shared" si="45"/>
        <v>0</v>
      </c>
    </row>
    <row r="589" spans="24:36" x14ac:dyDescent="0.2">
      <c r="X589" t="str">
        <f t="shared" si="43"/>
        <v>16QX02</v>
      </c>
      <c r="Y589">
        <f t="shared" si="44"/>
        <v>2</v>
      </c>
      <c r="Z589" t="s">
        <v>191</v>
      </c>
      <c r="AA589" t="s">
        <v>445</v>
      </c>
      <c r="AB589">
        <v>0</v>
      </c>
      <c r="AC589">
        <v>0</v>
      </c>
      <c r="AD589">
        <v>0</v>
      </c>
      <c r="AE589">
        <v>0</v>
      </c>
      <c r="AF589">
        <v>2</v>
      </c>
      <c r="AG589">
        <v>0</v>
      </c>
      <c r="AH589">
        <v>0</v>
      </c>
      <c r="AI589">
        <v>2</v>
      </c>
      <c r="AJ589">
        <f t="shared" si="45"/>
        <v>0</v>
      </c>
    </row>
    <row r="590" spans="24:36" x14ac:dyDescent="0.2">
      <c r="X590" t="str">
        <f t="shared" si="43"/>
        <v>16QX03</v>
      </c>
      <c r="Y590">
        <f t="shared" si="44"/>
        <v>3</v>
      </c>
      <c r="Z590" t="s">
        <v>191</v>
      </c>
      <c r="AA590" t="s">
        <v>447</v>
      </c>
      <c r="AB590">
        <v>0</v>
      </c>
      <c r="AC590">
        <v>0</v>
      </c>
      <c r="AD590">
        <v>0</v>
      </c>
      <c r="AE590">
        <v>0</v>
      </c>
      <c r="AF590">
        <v>4</v>
      </c>
      <c r="AG590">
        <v>0</v>
      </c>
      <c r="AH590">
        <v>0</v>
      </c>
      <c r="AI590">
        <v>4</v>
      </c>
      <c r="AJ590">
        <f t="shared" si="45"/>
        <v>0</v>
      </c>
    </row>
    <row r="591" spans="24:36" x14ac:dyDescent="0.2">
      <c r="X591" t="str">
        <f t="shared" si="43"/>
        <v>16QX04</v>
      </c>
      <c r="Y591">
        <f t="shared" si="44"/>
        <v>4</v>
      </c>
      <c r="Z591" t="s">
        <v>191</v>
      </c>
      <c r="AA591" t="s">
        <v>457</v>
      </c>
      <c r="AB591">
        <v>0</v>
      </c>
      <c r="AC591">
        <v>0</v>
      </c>
      <c r="AD591">
        <v>0</v>
      </c>
      <c r="AE591">
        <v>0</v>
      </c>
      <c r="AF591">
        <v>1</v>
      </c>
      <c r="AG591">
        <v>0</v>
      </c>
      <c r="AH591">
        <v>0</v>
      </c>
      <c r="AI591">
        <v>1</v>
      </c>
      <c r="AJ591">
        <f t="shared" si="45"/>
        <v>0</v>
      </c>
    </row>
    <row r="592" spans="24:36" x14ac:dyDescent="0.2">
      <c r="X592" t="str">
        <f t="shared" si="43"/>
        <v>16SO01</v>
      </c>
      <c r="Y592">
        <f t="shared" si="44"/>
        <v>1</v>
      </c>
      <c r="Z592" t="s">
        <v>396</v>
      </c>
      <c r="AA592" t="s">
        <v>533</v>
      </c>
      <c r="AB592">
        <v>0</v>
      </c>
      <c r="AC592">
        <v>0</v>
      </c>
      <c r="AD592">
        <v>0</v>
      </c>
      <c r="AE592">
        <v>0</v>
      </c>
      <c r="AF592">
        <v>0</v>
      </c>
      <c r="AG592">
        <v>1</v>
      </c>
      <c r="AH592">
        <v>0</v>
      </c>
      <c r="AI592">
        <v>1</v>
      </c>
      <c r="AJ592">
        <f t="shared" si="45"/>
        <v>0</v>
      </c>
    </row>
    <row r="593" spans="24:36" x14ac:dyDescent="0.2">
      <c r="X593" t="str">
        <f t="shared" si="43"/>
        <v>16TL01</v>
      </c>
      <c r="Y593">
        <f t="shared" si="44"/>
        <v>1</v>
      </c>
      <c r="Z593" t="s">
        <v>223</v>
      </c>
      <c r="AA593" t="s">
        <v>483</v>
      </c>
      <c r="AB593">
        <v>0</v>
      </c>
      <c r="AC593">
        <v>0</v>
      </c>
      <c r="AD593">
        <v>0</v>
      </c>
      <c r="AE593">
        <v>0</v>
      </c>
      <c r="AF593">
        <v>3</v>
      </c>
      <c r="AG593">
        <v>0</v>
      </c>
      <c r="AH593">
        <v>0</v>
      </c>
      <c r="AI593">
        <v>3</v>
      </c>
      <c r="AJ593">
        <f t="shared" si="45"/>
        <v>0</v>
      </c>
    </row>
    <row r="594" spans="24:36" x14ac:dyDescent="0.2">
      <c r="X594" t="str">
        <f t="shared" si="43"/>
        <v>17GQ01</v>
      </c>
      <c r="Y594">
        <f t="shared" si="44"/>
        <v>1</v>
      </c>
      <c r="Z594" t="s">
        <v>401</v>
      </c>
      <c r="AA594" t="s">
        <v>535</v>
      </c>
      <c r="AB594">
        <v>1</v>
      </c>
      <c r="AC594">
        <v>0</v>
      </c>
      <c r="AD594">
        <v>0</v>
      </c>
      <c r="AE594">
        <v>1</v>
      </c>
      <c r="AF594">
        <v>5</v>
      </c>
      <c r="AG594">
        <v>0</v>
      </c>
      <c r="AH594">
        <v>1</v>
      </c>
      <c r="AI594">
        <v>6</v>
      </c>
      <c r="AJ594">
        <f t="shared" si="45"/>
        <v>0</v>
      </c>
    </row>
    <row r="595" spans="24:36" x14ac:dyDescent="0.2">
      <c r="X595" t="str">
        <f t="shared" si="43"/>
        <v>17GQ02</v>
      </c>
      <c r="Y595">
        <f t="shared" si="44"/>
        <v>2</v>
      </c>
      <c r="Z595" t="s">
        <v>401</v>
      </c>
      <c r="AA595" t="s">
        <v>536</v>
      </c>
      <c r="AB595">
        <v>2</v>
      </c>
      <c r="AC595">
        <v>0</v>
      </c>
      <c r="AD595">
        <v>0</v>
      </c>
      <c r="AE595">
        <v>2</v>
      </c>
      <c r="AF595">
        <v>0</v>
      </c>
      <c r="AG595">
        <v>0</v>
      </c>
      <c r="AH595">
        <v>0</v>
      </c>
      <c r="AI595">
        <v>0</v>
      </c>
      <c r="AJ595">
        <f t="shared" si="45"/>
        <v>1</v>
      </c>
    </row>
    <row r="596" spans="24:36" x14ac:dyDescent="0.2">
      <c r="X596" t="str">
        <f t="shared" si="43"/>
        <v>17JJ01</v>
      </c>
      <c r="Y596">
        <f t="shared" si="44"/>
        <v>1</v>
      </c>
      <c r="Z596" t="s">
        <v>440</v>
      </c>
      <c r="AA596" t="s">
        <v>455</v>
      </c>
      <c r="AB596">
        <v>3</v>
      </c>
      <c r="AC596">
        <v>0</v>
      </c>
      <c r="AD596">
        <v>0</v>
      </c>
      <c r="AE596">
        <v>3</v>
      </c>
      <c r="AF596">
        <v>0</v>
      </c>
      <c r="AG596">
        <v>0</v>
      </c>
      <c r="AH596">
        <v>0</v>
      </c>
      <c r="AI596">
        <v>0</v>
      </c>
      <c r="AJ596">
        <f t="shared" si="45"/>
        <v>1</v>
      </c>
    </row>
    <row r="597" spans="24:36" x14ac:dyDescent="0.2">
      <c r="X597" t="str">
        <f t="shared" si="43"/>
        <v>17JJ02</v>
      </c>
      <c r="Y597">
        <f t="shared" si="44"/>
        <v>2</v>
      </c>
      <c r="Z597" t="s">
        <v>440</v>
      </c>
      <c r="AA597" t="s">
        <v>461</v>
      </c>
      <c r="AB597">
        <v>1</v>
      </c>
      <c r="AC597">
        <v>0</v>
      </c>
      <c r="AD597">
        <v>0</v>
      </c>
      <c r="AE597">
        <v>1</v>
      </c>
      <c r="AF597">
        <v>0</v>
      </c>
      <c r="AG597">
        <v>0</v>
      </c>
      <c r="AH597">
        <v>0</v>
      </c>
      <c r="AI597">
        <v>0</v>
      </c>
      <c r="AJ597">
        <f t="shared" si="45"/>
        <v>1</v>
      </c>
    </row>
    <row r="598" spans="24:36" x14ac:dyDescent="0.2">
      <c r="X598" t="str">
        <f t="shared" si="43"/>
        <v>17JJ03</v>
      </c>
      <c r="Y598">
        <f t="shared" si="44"/>
        <v>3</v>
      </c>
      <c r="Z598" t="s">
        <v>440</v>
      </c>
      <c r="AA598" t="s">
        <v>465</v>
      </c>
      <c r="AB598">
        <v>2</v>
      </c>
      <c r="AC598">
        <v>0</v>
      </c>
      <c r="AD598">
        <v>0</v>
      </c>
      <c r="AE598">
        <v>2</v>
      </c>
      <c r="AF598">
        <v>3</v>
      </c>
      <c r="AG598">
        <v>0</v>
      </c>
      <c r="AH598">
        <v>0</v>
      </c>
      <c r="AI598">
        <v>3</v>
      </c>
      <c r="AJ598">
        <f t="shared" si="45"/>
        <v>0</v>
      </c>
    </row>
    <row r="599" spans="24:36" x14ac:dyDescent="0.2">
      <c r="X599" t="str">
        <f t="shared" si="43"/>
        <v>17JJ04</v>
      </c>
      <c r="Y599">
        <f t="shared" si="44"/>
        <v>4</v>
      </c>
      <c r="Z599" t="s">
        <v>440</v>
      </c>
      <c r="AA599" t="s">
        <v>473</v>
      </c>
      <c r="AB599">
        <v>1</v>
      </c>
      <c r="AC599">
        <v>0</v>
      </c>
      <c r="AD599">
        <v>0</v>
      </c>
      <c r="AE599">
        <v>1</v>
      </c>
      <c r="AF599">
        <v>0</v>
      </c>
      <c r="AG599">
        <v>0</v>
      </c>
      <c r="AH599">
        <v>0</v>
      </c>
      <c r="AI599">
        <v>0</v>
      </c>
      <c r="AJ599">
        <f t="shared" si="45"/>
        <v>1</v>
      </c>
    </row>
    <row r="600" spans="24:36" x14ac:dyDescent="0.2">
      <c r="X600" t="str">
        <f t="shared" si="43"/>
        <v>17JJ05</v>
      </c>
      <c r="Y600">
        <f t="shared" si="44"/>
        <v>5</v>
      </c>
      <c r="Z600" t="s">
        <v>440</v>
      </c>
      <c r="AA600" t="s">
        <v>475</v>
      </c>
      <c r="AB600">
        <v>1</v>
      </c>
      <c r="AC600">
        <v>0</v>
      </c>
      <c r="AD600">
        <v>0</v>
      </c>
      <c r="AE600">
        <v>1</v>
      </c>
      <c r="AF600">
        <v>0</v>
      </c>
      <c r="AG600">
        <v>0</v>
      </c>
      <c r="AH600">
        <v>0</v>
      </c>
      <c r="AI600">
        <v>0</v>
      </c>
      <c r="AJ600">
        <f t="shared" si="45"/>
        <v>1</v>
      </c>
    </row>
    <row r="601" spans="24:36" x14ac:dyDescent="0.2">
      <c r="X601" t="str">
        <f t="shared" si="43"/>
        <v>17JJ06</v>
      </c>
      <c r="Y601">
        <f t="shared" si="44"/>
        <v>6</v>
      </c>
      <c r="Z601" t="s">
        <v>440</v>
      </c>
      <c r="AA601" t="s">
        <v>483</v>
      </c>
      <c r="AB601">
        <v>1</v>
      </c>
      <c r="AC601">
        <v>0</v>
      </c>
      <c r="AD601">
        <v>0</v>
      </c>
      <c r="AE601">
        <v>1</v>
      </c>
      <c r="AF601">
        <v>19</v>
      </c>
      <c r="AG601">
        <v>0</v>
      </c>
      <c r="AH601">
        <v>0</v>
      </c>
      <c r="AI601">
        <v>19</v>
      </c>
      <c r="AJ601">
        <f t="shared" si="45"/>
        <v>0</v>
      </c>
    </row>
    <row r="602" spans="24:36" x14ac:dyDescent="0.2">
      <c r="X602" t="str">
        <f t="shared" si="43"/>
        <v>17JJ07</v>
      </c>
      <c r="Y602">
        <f t="shared" si="44"/>
        <v>7</v>
      </c>
      <c r="Z602" t="s">
        <v>440</v>
      </c>
      <c r="AA602" t="s">
        <v>487</v>
      </c>
      <c r="AB602">
        <v>1</v>
      </c>
      <c r="AC602">
        <v>0</v>
      </c>
      <c r="AD602">
        <v>0</v>
      </c>
      <c r="AE602">
        <v>1</v>
      </c>
      <c r="AF602">
        <v>1</v>
      </c>
      <c r="AG602">
        <v>0</v>
      </c>
      <c r="AH602">
        <v>0</v>
      </c>
      <c r="AI602">
        <v>1</v>
      </c>
      <c r="AJ602">
        <f t="shared" si="45"/>
        <v>0</v>
      </c>
    </row>
    <row r="603" spans="24:36" x14ac:dyDescent="0.2">
      <c r="X603" t="str">
        <f t="shared" si="43"/>
        <v>17JJ08</v>
      </c>
      <c r="Y603">
        <f t="shared" si="44"/>
        <v>8</v>
      </c>
      <c r="Z603" t="s">
        <v>440</v>
      </c>
      <c r="AA603" t="s">
        <v>489</v>
      </c>
      <c r="AB603">
        <v>2</v>
      </c>
      <c r="AC603">
        <v>0</v>
      </c>
      <c r="AD603">
        <v>0</v>
      </c>
      <c r="AE603">
        <v>2</v>
      </c>
      <c r="AF603">
        <v>0</v>
      </c>
      <c r="AG603">
        <v>0</v>
      </c>
      <c r="AH603">
        <v>0</v>
      </c>
      <c r="AI603">
        <v>0</v>
      </c>
      <c r="AJ603">
        <f t="shared" si="45"/>
        <v>1</v>
      </c>
    </row>
    <row r="604" spans="24:36" x14ac:dyDescent="0.2">
      <c r="X604" t="str">
        <f t="shared" si="43"/>
        <v>17JJ09</v>
      </c>
      <c r="Y604">
        <f t="shared" si="44"/>
        <v>9</v>
      </c>
      <c r="Z604" t="s">
        <v>440</v>
      </c>
      <c r="AA604" t="s">
        <v>496</v>
      </c>
      <c r="AB604">
        <v>1</v>
      </c>
      <c r="AC604">
        <v>0</v>
      </c>
      <c r="AD604">
        <v>0</v>
      </c>
      <c r="AE604">
        <v>1</v>
      </c>
      <c r="AF604">
        <v>0</v>
      </c>
      <c r="AG604">
        <v>0</v>
      </c>
      <c r="AH604">
        <v>0</v>
      </c>
      <c r="AI604">
        <v>0</v>
      </c>
      <c r="AJ604">
        <f t="shared" si="45"/>
        <v>1</v>
      </c>
    </row>
    <row r="605" spans="24:36" x14ac:dyDescent="0.2">
      <c r="X605" t="str">
        <f t="shared" si="43"/>
        <v>17JJ10</v>
      </c>
      <c r="Y605">
        <f t="shared" si="44"/>
        <v>10</v>
      </c>
      <c r="Z605" t="s">
        <v>440</v>
      </c>
      <c r="AA605" t="s">
        <v>499</v>
      </c>
      <c r="AB605">
        <v>1</v>
      </c>
      <c r="AC605">
        <v>0</v>
      </c>
      <c r="AD605">
        <v>0</v>
      </c>
      <c r="AE605">
        <v>1</v>
      </c>
      <c r="AF605">
        <v>0</v>
      </c>
      <c r="AG605">
        <v>0</v>
      </c>
      <c r="AH605">
        <v>0</v>
      </c>
      <c r="AI605">
        <v>0</v>
      </c>
      <c r="AJ605">
        <f t="shared" si="45"/>
        <v>1</v>
      </c>
    </row>
    <row r="606" spans="24:36" x14ac:dyDescent="0.2">
      <c r="X606" t="str">
        <f t="shared" si="43"/>
        <v>17JJ11</v>
      </c>
      <c r="Y606">
        <f t="shared" si="44"/>
        <v>11</v>
      </c>
      <c r="Z606" t="s">
        <v>440</v>
      </c>
      <c r="AA606" t="s">
        <v>503</v>
      </c>
      <c r="AB606">
        <v>1</v>
      </c>
      <c r="AC606">
        <v>0</v>
      </c>
      <c r="AD606">
        <v>0</v>
      </c>
      <c r="AE606">
        <v>1</v>
      </c>
      <c r="AF606">
        <v>2</v>
      </c>
      <c r="AG606">
        <v>0</v>
      </c>
      <c r="AH606">
        <v>0</v>
      </c>
      <c r="AI606">
        <v>2</v>
      </c>
      <c r="AJ606">
        <f t="shared" si="45"/>
        <v>0</v>
      </c>
    </row>
    <row r="607" spans="24:36" x14ac:dyDescent="0.2">
      <c r="X607" t="str">
        <f t="shared" si="43"/>
        <v>17JJ12</v>
      </c>
      <c r="Y607">
        <f t="shared" si="44"/>
        <v>12</v>
      </c>
      <c r="Z607" t="s">
        <v>440</v>
      </c>
      <c r="AA607" t="s">
        <v>512</v>
      </c>
      <c r="AB607">
        <v>1</v>
      </c>
      <c r="AC607">
        <v>0</v>
      </c>
      <c r="AD607">
        <v>0</v>
      </c>
      <c r="AE607">
        <v>1</v>
      </c>
      <c r="AF607">
        <v>0</v>
      </c>
      <c r="AG607">
        <v>0</v>
      </c>
      <c r="AH607">
        <v>0</v>
      </c>
      <c r="AI607">
        <v>0</v>
      </c>
      <c r="AJ607">
        <f t="shared" si="45"/>
        <v>1</v>
      </c>
    </row>
    <row r="608" spans="24:36" x14ac:dyDescent="0.2">
      <c r="X608" t="str">
        <f t="shared" si="43"/>
        <v>17LV01</v>
      </c>
      <c r="Y608">
        <f t="shared" si="44"/>
        <v>1</v>
      </c>
      <c r="Z608" t="s">
        <v>421</v>
      </c>
      <c r="AA608" t="s">
        <v>540</v>
      </c>
      <c r="AB608">
        <v>0</v>
      </c>
      <c r="AC608">
        <v>0</v>
      </c>
      <c r="AD608">
        <v>0</v>
      </c>
      <c r="AE608">
        <v>0</v>
      </c>
      <c r="AF608">
        <v>2</v>
      </c>
      <c r="AG608">
        <v>0</v>
      </c>
      <c r="AH608">
        <v>0</v>
      </c>
      <c r="AI608">
        <v>2</v>
      </c>
      <c r="AJ608">
        <f t="shared" si="45"/>
        <v>0</v>
      </c>
    </row>
    <row r="609" spans="24:36" x14ac:dyDescent="0.2">
      <c r="X609" t="str">
        <f t="shared" si="43"/>
        <v>17WK01</v>
      </c>
      <c r="Y609">
        <f t="shared" si="44"/>
        <v>1</v>
      </c>
      <c r="Z609" t="s">
        <v>314</v>
      </c>
      <c r="AA609" t="s">
        <v>516</v>
      </c>
      <c r="AB609">
        <v>0</v>
      </c>
      <c r="AC609">
        <v>0</v>
      </c>
      <c r="AD609">
        <v>0</v>
      </c>
      <c r="AE609">
        <v>0</v>
      </c>
      <c r="AF609">
        <v>1</v>
      </c>
      <c r="AG609">
        <v>0</v>
      </c>
      <c r="AH609">
        <v>1</v>
      </c>
      <c r="AI609">
        <v>2</v>
      </c>
      <c r="AJ609">
        <f t="shared" si="45"/>
        <v>0</v>
      </c>
    </row>
    <row r="610" spans="24:36" x14ac:dyDescent="0.2">
      <c r="X610" t="str">
        <f t="shared" si="43"/>
        <v>17WK02</v>
      </c>
      <c r="Y610">
        <f t="shared" si="44"/>
        <v>2</v>
      </c>
      <c r="Z610" t="s">
        <v>314</v>
      </c>
      <c r="AA610" t="s">
        <v>518</v>
      </c>
      <c r="AB610">
        <v>0</v>
      </c>
      <c r="AC610">
        <v>0</v>
      </c>
      <c r="AD610">
        <v>1</v>
      </c>
      <c r="AE610">
        <v>1</v>
      </c>
      <c r="AF610">
        <v>0</v>
      </c>
      <c r="AG610">
        <v>0</v>
      </c>
      <c r="AH610">
        <v>0</v>
      </c>
      <c r="AI610">
        <v>0</v>
      </c>
      <c r="AJ610">
        <f t="shared" si="45"/>
        <v>1</v>
      </c>
    </row>
    <row r="611" spans="24:36" x14ac:dyDescent="0.2">
      <c r="X611" t="str">
        <f t="shared" si="43"/>
        <v>18BD01</v>
      </c>
      <c r="Y611">
        <f t="shared" si="44"/>
        <v>1</v>
      </c>
      <c r="Z611" t="s">
        <v>334</v>
      </c>
      <c r="AA611" t="s">
        <v>516</v>
      </c>
      <c r="AB611">
        <v>0</v>
      </c>
      <c r="AC611">
        <v>0</v>
      </c>
      <c r="AD611">
        <v>0</v>
      </c>
      <c r="AE611">
        <v>0</v>
      </c>
      <c r="AF611">
        <v>0</v>
      </c>
      <c r="AG611">
        <v>0</v>
      </c>
      <c r="AH611">
        <v>3</v>
      </c>
      <c r="AI611">
        <v>3</v>
      </c>
      <c r="AJ611">
        <f t="shared" si="45"/>
        <v>0</v>
      </c>
    </row>
    <row r="612" spans="24:36" x14ac:dyDescent="0.2">
      <c r="X612" t="str">
        <f t="shared" si="43"/>
        <v>18CZ01</v>
      </c>
      <c r="Y612">
        <f t="shared" si="44"/>
        <v>1</v>
      </c>
      <c r="Z612" t="s">
        <v>381</v>
      </c>
      <c r="AA612" t="s">
        <v>536</v>
      </c>
      <c r="AB612">
        <v>0</v>
      </c>
      <c r="AC612">
        <v>0</v>
      </c>
      <c r="AD612">
        <v>0</v>
      </c>
      <c r="AE612">
        <v>0</v>
      </c>
      <c r="AF612">
        <v>1</v>
      </c>
      <c r="AG612">
        <v>0</v>
      </c>
      <c r="AH612">
        <v>0</v>
      </c>
      <c r="AI612">
        <v>1</v>
      </c>
      <c r="AJ612">
        <f t="shared" si="45"/>
        <v>0</v>
      </c>
    </row>
    <row r="613" spans="24:36" x14ac:dyDescent="0.2">
      <c r="X613" t="str">
        <f t="shared" si="43"/>
        <v>18CZ02</v>
      </c>
      <c r="Y613">
        <f t="shared" si="44"/>
        <v>2</v>
      </c>
      <c r="Z613" t="s">
        <v>381</v>
      </c>
      <c r="AA613" t="s">
        <v>538</v>
      </c>
      <c r="AB613">
        <v>1</v>
      </c>
      <c r="AC613">
        <v>0</v>
      </c>
      <c r="AD613">
        <v>0</v>
      </c>
      <c r="AE613">
        <v>1</v>
      </c>
      <c r="AF613">
        <v>3</v>
      </c>
      <c r="AG613">
        <v>0</v>
      </c>
      <c r="AH613">
        <v>0</v>
      </c>
      <c r="AI613">
        <v>3</v>
      </c>
      <c r="AJ613">
        <f t="shared" si="45"/>
        <v>0</v>
      </c>
    </row>
    <row r="614" spans="24:36" x14ac:dyDescent="0.2">
      <c r="X614" t="str">
        <f t="shared" si="43"/>
        <v>18EC01</v>
      </c>
      <c r="Y614">
        <f t="shared" si="44"/>
        <v>1</v>
      </c>
      <c r="Z614" t="s">
        <v>281</v>
      </c>
      <c r="AA614" t="s">
        <v>498</v>
      </c>
      <c r="AB614">
        <v>1</v>
      </c>
      <c r="AC614">
        <v>0</v>
      </c>
      <c r="AD614">
        <v>0</v>
      </c>
      <c r="AE614">
        <v>1</v>
      </c>
      <c r="AF614">
        <v>2</v>
      </c>
      <c r="AG614">
        <v>0</v>
      </c>
      <c r="AH614">
        <v>0</v>
      </c>
      <c r="AI614">
        <v>2</v>
      </c>
      <c r="AJ614">
        <f t="shared" si="45"/>
        <v>0</v>
      </c>
    </row>
    <row r="615" spans="24:36" x14ac:dyDescent="0.2">
      <c r="X615" t="str">
        <f t="shared" si="43"/>
        <v>18EC02</v>
      </c>
      <c r="Y615">
        <f t="shared" si="44"/>
        <v>2</v>
      </c>
      <c r="Z615" t="s">
        <v>281</v>
      </c>
      <c r="AA615" t="s">
        <v>499</v>
      </c>
      <c r="AB615">
        <v>9</v>
      </c>
      <c r="AC615">
        <v>0</v>
      </c>
      <c r="AD615">
        <v>0</v>
      </c>
      <c r="AE615">
        <v>9</v>
      </c>
      <c r="AF615">
        <v>4</v>
      </c>
      <c r="AG615">
        <v>0</v>
      </c>
      <c r="AH615">
        <v>0</v>
      </c>
      <c r="AI615">
        <v>4</v>
      </c>
      <c r="AJ615">
        <f t="shared" si="45"/>
        <v>1</v>
      </c>
    </row>
    <row r="616" spans="24:36" x14ac:dyDescent="0.2">
      <c r="X616" t="str">
        <f t="shared" si="43"/>
        <v>18EC03</v>
      </c>
      <c r="Y616">
        <f t="shared" si="44"/>
        <v>3</v>
      </c>
      <c r="Z616" t="s">
        <v>281</v>
      </c>
      <c r="AA616" t="s">
        <v>500</v>
      </c>
      <c r="AB616">
        <v>1</v>
      </c>
      <c r="AC616">
        <v>0</v>
      </c>
      <c r="AD616">
        <v>0</v>
      </c>
      <c r="AE616">
        <v>1</v>
      </c>
      <c r="AF616">
        <v>0</v>
      </c>
      <c r="AG616">
        <v>0</v>
      </c>
      <c r="AH616">
        <v>0</v>
      </c>
      <c r="AI616">
        <v>0</v>
      </c>
      <c r="AJ616">
        <f t="shared" si="45"/>
        <v>1</v>
      </c>
    </row>
    <row r="617" spans="24:36" x14ac:dyDescent="0.2">
      <c r="X617" t="str">
        <f t="shared" si="43"/>
        <v>18EC04</v>
      </c>
      <c r="Y617">
        <f t="shared" si="44"/>
        <v>4</v>
      </c>
      <c r="Z617" t="s">
        <v>281</v>
      </c>
      <c r="AA617" t="s">
        <v>504</v>
      </c>
      <c r="AB617">
        <v>0</v>
      </c>
      <c r="AC617">
        <v>0</v>
      </c>
      <c r="AD617">
        <v>0</v>
      </c>
      <c r="AE617">
        <v>0</v>
      </c>
      <c r="AF617">
        <v>1</v>
      </c>
      <c r="AG617">
        <v>0</v>
      </c>
      <c r="AH617">
        <v>0</v>
      </c>
      <c r="AI617">
        <v>1</v>
      </c>
      <c r="AJ617">
        <f t="shared" si="45"/>
        <v>0</v>
      </c>
    </row>
    <row r="618" spans="24:36" x14ac:dyDescent="0.2">
      <c r="X618" t="str">
        <f t="shared" si="43"/>
        <v>18EC05</v>
      </c>
      <c r="Y618">
        <f t="shared" si="44"/>
        <v>5</v>
      </c>
      <c r="Z618" t="s">
        <v>281</v>
      </c>
      <c r="AA618" t="s">
        <v>508</v>
      </c>
      <c r="AB618">
        <v>1</v>
      </c>
      <c r="AC618">
        <v>0</v>
      </c>
      <c r="AD618">
        <v>0</v>
      </c>
      <c r="AE618">
        <v>1</v>
      </c>
      <c r="AF618">
        <v>0</v>
      </c>
      <c r="AG618">
        <v>0</v>
      </c>
      <c r="AH618">
        <v>0</v>
      </c>
      <c r="AI618">
        <v>0</v>
      </c>
      <c r="AJ618">
        <f t="shared" si="45"/>
        <v>1</v>
      </c>
    </row>
    <row r="619" spans="24:36" x14ac:dyDescent="0.2">
      <c r="X619" t="str">
        <f t="shared" si="43"/>
        <v>18IS01</v>
      </c>
      <c r="Y619">
        <f t="shared" si="44"/>
        <v>1</v>
      </c>
      <c r="Z619" t="s">
        <v>282</v>
      </c>
      <c r="AA619" t="s">
        <v>491</v>
      </c>
      <c r="AB619">
        <v>0</v>
      </c>
      <c r="AC619">
        <v>0</v>
      </c>
      <c r="AD619">
        <v>0</v>
      </c>
      <c r="AE619">
        <v>0</v>
      </c>
      <c r="AF619">
        <v>1</v>
      </c>
      <c r="AG619">
        <v>0</v>
      </c>
      <c r="AH619">
        <v>0</v>
      </c>
      <c r="AI619">
        <v>1</v>
      </c>
      <c r="AJ619">
        <f t="shared" si="45"/>
        <v>0</v>
      </c>
    </row>
    <row r="620" spans="24:36" x14ac:dyDescent="0.2">
      <c r="X620" t="str">
        <f t="shared" si="43"/>
        <v>18IS02</v>
      </c>
      <c r="Y620">
        <f t="shared" si="44"/>
        <v>2</v>
      </c>
      <c r="Z620" t="s">
        <v>282</v>
      </c>
      <c r="AA620" t="s">
        <v>499</v>
      </c>
      <c r="AB620">
        <v>0</v>
      </c>
      <c r="AC620">
        <v>0</v>
      </c>
      <c r="AD620">
        <v>0</v>
      </c>
      <c r="AE620">
        <v>0</v>
      </c>
      <c r="AF620">
        <v>3</v>
      </c>
      <c r="AG620">
        <v>0</v>
      </c>
      <c r="AH620">
        <v>1</v>
      </c>
      <c r="AI620">
        <v>4</v>
      </c>
      <c r="AJ620">
        <f t="shared" si="45"/>
        <v>0</v>
      </c>
    </row>
    <row r="621" spans="24:36" x14ac:dyDescent="0.2">
      <c r="X621" t="str">
        <f t="shared" si="43"/>
        <v>18IS03</v>
      </c>
      <c r="Y621">
        <f t="shared" si="44"/>
        <v>3</v>
      </c>
      <c r="Z621" t="s">
        <v>282</v>
      </c>
      <c r="AA621" t="s">
        <v>504</v>
      </c>
      <c r="AB621">
        <v>0</v>
      </c>
      <c r="AC621">
        <v>0</v>
      </c>
      <c r="AD621">
        <v>0</v>
      </c>
      <c r="AE621">
        <v>0</v>
      </c>
      <c r="AF621">
        <v>1</v>
      </c>
      <c r="AG621">
        <v>0</v>
      </c>
      <c r="AH621">
        <v>1</v>
      </c>
      <c r="AI621">
        <v>2</v>
      </c>
      <c r="AJ621">
        <f t="shared" si="45"/>
        <v>0</v>
      </c>
    </row>
    <row r="622" spans="24:36" x14ac:dyDescent="0.2">
      <c r="X622" t="str">
        <f t="shared" si="43"/>
        <v>18KC01</v>
      </c>
      <c r="Y622">
        <f t="shared" si="44"/>
        <v>1</v>
      </c>
      <c r="Z622" t="s">
        <v>322</v>
      </c>
      <c r="AA622" t="s">
        <v>519</v>
      </c>
      <c r="AB622">
        <v>2</v>
      </c>
      <c r="AC622">
        <v>0</v>
      </c>
      <c r="AD622">
        <v>0</v>
      </c>
      <c r="AE622">
        <v>2</v>
      </c>
      <c r="AF622">
        <v>4</v>
      </c>
      <c r="AG622">
        <v>0</v>
      </c>
      <c r="AH622">
        <v>1</v>
      </c>
      <c r="AI622">
        <v>5</v>
      </c>
      <c r="AJ622">
        <f t="shared" si="45"/>
        <v>0</v>
      </c>
    </row>
    <row r="623" spans="24:36" x14ac:dyDescent="0.2">
      <c r="X623" t="str">
        <f t="shared" si="43"/>
        <v>18QP01</v>
      </c>
      <c r="Y623">
        <f t="shared" si="44"/>
        <v>1</v>
      </c>
      <c r="Z623" t="s">
        <v>182</v>
      </c>
      <c r="AA623" t="s">
        <v>454</v>
      </c>
      <c r="AB623">
        <v>0</v>
      </c>
      <c r="AC623">
        <v>0</v>
      </c>
      <c r="AD623">
        <v>0</v>
      </c>
      <c r="AE623">
        <v>0</v>
      </c>
      <c r="AF623">
        <v>0</v>
      </c>
      <c r="AG623">
        <v>0</v>
      </c>
      <c r="AH623">
        <v>1</v>
      </c>
      <c r="AI623">
        <v>1</v>
      </c>
      <c r="AJ623">
        <f t="shared" si="45"/>
        <v>0</v>
      </c>
    </row>
    <row r="624" spans="24:36" x14ac:dyDescent="0.2">
      <c r="X624" t="str">
        <f t="shared" ref="X624:X687" si="46">Z624&amp;IF(Y624&lt;10,"0","")&amp;Y624</f>
        <v>18QP02</v>
      </c>
      <c r="Y624">
        <f t="shared" ref="Y624:Y687" si="47">IF(Z624=Z623,Y623+1,1)</f>
        <v>2</v>
      </c>
      <c r="Z624" t="s">
        <v>182</v>
      </c>
      <c r="AA624" t="s">
        <v>465</v>
      </c>
      <c r="AB624">
        <v>1</v>
      </c>
      <c r="AC624">
        <v>0</v>
      </c>
      <c r="AD624">
        <v>1</v>
      </c>
      <c r="AE624">
        <v>2</v>
      </c>
      <c r="AF624">
        <v>3</v>
      </c>
      <c r="AG624">
        <v>0</v>
      </c>
      <c r="AH624">
        <v>3</v>
      </c>
      <c r="AI624">
        <v>6</v>
      </c>
      <c r="AJ624">
        <f t="shared" si="45"/>
        <v>0</v>
      </c>
    </row>
    <row r="625" spans="24:36" x14ac:dyDescent="0.2">
      <c r="X625" t="str">
        <f t="shared" si="46"/>
        <v>18XY01</v>
      </c>
      <c r="Y625">
        <f t="shared" si="47"/>
        <v>1</v>
      </c>
      <c r="Z625" t="s">
        <v>474</v>
      </c>
      <c r="AA625" t="s">
        <v>490</v>
      </c>
      <c r="AB625">
        <v>1</v>
      </c>
      <c r="AC625">
        <v>0</v>
      </c>
      <c r="AD625">
        <v>0</v>
      </c>
      <c r="AE625">
        <v>1</v>
      </c>
      <c r="AF625">
        <v>1</v>
      </c>
      <c r="AG625">
        <v>0</v>
      </c>
      <c r="AH625">
        <v>0</v>
      </c>
      <c r="AI625">
        <v>1</v>
      </c>
      <c r="AJ625">
        <f t="shared" si="45"/>
        <v>0</v>
      </c>
    </row>
    <row r="626" spans="24:36" x14ac:dyDescent="0.2">
      <c r="X626" t="str">
        <f t="shared" si="46"/>
        <v>18XY02</v>
      </c>
      <c r="Y626">
        <f t="shared" si="47"/>
        <v>2</v>
      </c>
      <c r="Z626" t="s">
        <v>474</v>
      </c>
      <c r="AA626" t="s">
        <v>493</v>
      </c>
      <c r="AB626">
        <v>2</v>
      </c>
      <c r="AC626">
        <v>0</v>
      </c>
      <c r="AD626">
        <v>0</v>
      </c>
      <c r="AE626">
        <v>2</v>
      </c>
      <c r="AF626">
        <v>1</v>
      </c>
      <c r="AG626">
        <v>0</v>
      </c>
      <c r="AH626">
        <v>0</v>
      </c>
      <c r="AI626">
        <v>1</v>
      </c>
      <c r="AJ626">
        <f t="shared" si="45"/>
        <v>1</v>
      </c>
    </row>
    <row r="627" spans="24:36" x14ac:dyDescent="0.2">
      <c r="X627" t="str">
        <f t="shared" si="46"/>
        <v>18XY03</v>
      </c>
      <c r="Y627">
        <f t="shared" si="47"/>
        <v>3</v>
      </c>
      <c r="Z627" t="s">
        <v>474</v>
      </c>
      <c r="AA627" t="s">
        <v>494</v>
      </c>
      <c r="AB627">
        <v>0</v>
      </c>
      <c r="AC627">
        <v>0</v>
      </c>
      <c r="AD627">
        <v>0</v>
      </c>
      <c r="AE627">
        <v>0</v>
      </c>
      <c r="AF627">
        <v>1</v>
      </c>
      <c r="AG627">
        <v>0</v>
      </c>
      <c r="AH627">
        <v>0</v>
      </c>
      <c r="AI627">
        <v>1</v>
      </c>
      <c r="AJ627">
        <f t="shared" si="45"/>
        <v>0</v>
      </c>
    </row>
    <row r="628" spans="24:36" x14ac:dyDescent="0.2">
      <c r="X628" t="str">
        <f t="shared" si="46"/>
        <v>18XY04</v>
      </c>
      <c r="Y628">
        <f t="shared" si="47"/>
        <v>4</v>
      </c>
      <c r="Z628" t="s">
        <v>474</v>
      </c>
      <c r="AA628" t="s">
        <v>496</v>
      </c>
      <c r="AB628">
        <v>4</v>
      </c>
      <c r="AC628">
        <v>0</v>
      </c>
      <c r="AD628">
        <v>0</v>
      </c>
      <c r="AE628">
        <v>4</v>
      </c>
      <c r="AF628">
        <v>1</v>
      </c>
      <c r="AG628">
        <v>0</v>
      </c>
      <c r="AH628">
        <v>0</v>
      </c>
      <c r="AI628">
        <v>1</v>
      </c>
      <c r="AJ628">
        <f t="shared" si="45"/>
        <v>1</v>
      </c>
    </row>
    <row r="629" spans="24:36" x14ac:dyDescent="0.2">
      <c r="X629" t="str">
        <f t="shared" si="46"/>
        <v>18XY05</v>
      </c>
      <c r="Y629">
        <f t="shared" si="47"/>
        <v>5</v>
      </c>
      <c r="Z629" t="s">
        <v>474</v>
      </c>
      <c r="AA629" t="s">
        <v>498</v>
      </c>
      <c r="AB629">
        <v>2</v>
      </c>
      <c r="AC629">
        <v>0</v>
      </c>
      <c r="AD629">
        <v>0</v>
      </c>
      <c r="AE629">
        <v>2</v>
      </c>
      <c r="AF629">
        <v>1</v>
      </c>
      <c r="AG629">
        <v>0</v>
      </c>
      <c r="AH629">
        <v>0</v>
      </c>
      <c r="AI629">
        <v>1</v>
      </c>
      <c r="AJ629">
        <f t="shared" si="45"/>
        <v>1</v>
      </c>
    </row>
    <row r="630" spans="24:36" x14ac:dyDescent="0.2">
      <c r="X630" t="str">
        <f t="shared" si="46"/>
        <v>18XY06</v>
      </c>
      <c r="Y630">
        <f t="shared" si="47"/>
        <v>6</v>
      </c>
      <c r="Z630" t="s">
        <v>474</v>
      </c>
      <c r="AA630" t="s">
        <v>499</v>
      </c>
      <c r="AB630">
        <v>11</v>
      </c>
      <c r="AC630">
        <v>0</v>
      </c>
      <c r="AD630">
        <v>0</v>
      </c>
      <c r="AE630">
        <v>11</v>
      </c>
      <c r="AF630">
        <v>6</v>
      </c>
      <c r="AG630">
        <v>0</v>
      </c>
      <c r="AH630">
        <v>0</v>
      </c>
      <c r="AI630">
        <v>6</v>
      </c>
      <c r="AJ630">
        <f t="shared" si="45"/>
        <v>1</v>
      </c>
    </row>
    <row r="631" spans="24:36" x14ac:dyDescent="0.2">
      <c r="X631" t="str">
        <f t="shared" si="46"/>
        <v>18XY07</v>
      </c>
      <c r="Y631">
        <f t="shared" si="47"/>
        <v>7</v>
      </c>
      <c r="Z631" t="s">
        <v>474</v>
      </c>
      <c r="AA631" t="s">
        <v>500</v>
      </c>
      <c r="AB631">
        <v>0</v>
      </c>
      <c r="AC631">
        <v>0</v>
      </c>
      <c r="AD631">
        <v>0</v>
      </c>
      <c r="AE631">
        <v>0</v>
      </c>
      <c r="AF631">
        <v>2</v>
      </c>
      <c r="AG631">
        <v>0</v>
      </c>
      <c r="AH631">
        <v>0</v>
      </c>
      <c r="AI631">
        <v>2</v>
      </c>
      <c r="AJ631">
        <f t="shared" si="45"/>
        <v>0</v>
      </c>
    </row>
    <row r="632" spans="24:36" x14ac:dyDescent="0.2">
      <c r="X632" t="str">
        <f t="shared" si="46"/>
        <v>18XY08</v>
      </c>
      <c r="Y632">
        <f t="shared" si="47"/>
        <v>8</v>
      </c>
      <c r="Z632" t="s">
        <v>474</v>
      </c>
      <c r="AA632" t="s">
        <v>503</v>
      </c>
      <c r="AB632">
        <v>1</v>
      </c>
      <c r="AC632">
        <v>0</v>
      </c>
      <c r="AD632">
        <v>0</v>
      </c>
      <c r="AE632">
        <v>1</v>
      </c>
      <c r="AF632">
        <v>0</v>
      </c>
      <c r="AG632">
        <v>0</v>
      </c>
      <c r="AH632">
        <v>0</v>
      </c>
      <c r="AI632">
        <v>0</v>
      </c>
      <c r="AJ632">
        <f t="shared" si="45"/>
        <v>1</v>
      </c>
    </row>
    <row r="633" spans="24:36" x14ac:dyDescent="0.2">
      <c r="X633" t="str">
        <f t="shared" si="46"/>
        <v>18XY09</v>
      </c>
      <c r="Y633">
        <f t="shared" si="47"/>
        <v>9</v>
      </c>
      <c r="Z633" t="s">
        <v>474</v>
      </c>
      <c r="AA633" t="s">
        <v>504</v>
      </c>
      <c r="AB633">
        <v>0</v>
      </c>
      <c r="AC633">
        <v>0</v>
      </c>
      <c r="AD633">
        <v>0</v>
      </c>
      <c r="AE633">
        <v>0</v>
      </c>
      <c r="AF633">
        <v>2</v>
      </c>
      <c r="AG633">
        <v>0</v>
      </c>
      <c r="AH633">
        <v>0</v>
      </c>
      <c r="AI633">
        <v>2</v>
      </c>
      <c r="AJ633">
        <f t="shared" si="45"/>
        <v>0</v>
      </c>
    </row>
    <row r="634" spans="24:36" x14ac:dyDescent="0.2">
      <c r="X634" t="str">
        <f t="shared" si="46"/>
        <v>18XY10</v>
      </c>
      <c r="Y634">
        <f t="shared" si="47"/>
        <v>10</v>
      </c>
      <c r="Z634" t="s">
        <v>474</v>
      </c>
      <c r="AA634" t="s">
        <v>529</v>
      </c>
      <c r="AB634">
        <v>1</v>
      </c>
      <c r="AC634">
        <v>0</v>
      </c>
      <c r="AD634">
        <v>0</v>
      </c>
      <c r="AE634">
        <v>1</v>
      </c>
      <c r="AF634">
        <v>0</v>
      </c>
      <c r="AG634">
        <v>0</v>
      </c>
      <c r="AH634">
        <v>0</v>
      </c>
      <c r="AI634">
        <v>0</v>
      </c>
      <c r="AJ634">
        <f t="shared" si="45"/>
        <v>1</v>
      </c>
    </row>
    <row r="635" spans="24:36" x14ac:dyDescent="0.2">
      <c r="X635" t="str">
        <f t="shared" si="46"/>
        <v>18ZJ01</v>
      </c>
      <c r="Y635">
        <f t="shared" si="47"/>
        <v>1</v>
      </c>
      <c r="Z635" t="s">
        <v>243</v>
      </c>
      <c r="AA635" t="s">
        <v>428</v>
      </c>
      <c r="AB635">
        <v>1</v>
      </c>
      <c r="AC635">
        <v>0</v>
      </c>
      <c r="AD635">
        <v>0</v>
      </c>
      <c r="AE635">
        <v>1</v>
      </c>
      <c r="AF635">
        <v>0</v>
      </c>
      <c r="AG635">
        <v>0</v>
      </c>
      <c r="AH635">
        <v>0</v>
      </c>
      <c r="AI635">
        <v>0</v>
      </c>
      <c r="AJ635">
        <f t="shared" si="45"/>
        <v>1</v>
      </c>
    </row>
    <row r="636" spans="24:36" x14ac:dyDescent="0.2">
      <c r="X636" t="str">
        <f t="shared" si="46"/>
        <v>18ZJ02</v>
      </c>
      <c r="Y636">
        <f t="shared" si="47"/>
        <v>2</v>
      </c>
      <c r="Z636" t="s">
        <v>243</v>
      </c>
      <c r="AA636" t="s">
        <v>461</v>
      </c>
      <c r="AB636">
        <v>0</v>
      </c>
      <c r="AC636">
        <v>0</v>
      </c>
      <c r="AD636">
        <v>0</v>
      </c>
      <c r="AE636">
        <v>0</v>
      </c>
      <c r="AF636">
        <v>1</v>
      </c>
      <c r="AG636">
        <v>0</v>
      </c>
      <c r="AH636">
        <v>0</v>
      </c>
      <c r="AI636">
        <v>1</v>
      </c>
      <c r="AJ636">
        <f t="shared" si="45"/>
        <v>0</v>
      </c>
    </row>
    <row r="637" spans="24:36" x14ac:dyDescent="0.2">
      <c r="X637" t="str">
        <f t="shared" si="46"/>
        <v>18ZJ03</v>
      </c>
      <c r="Y637">
        <f t="shared" si="47"/>
        <v>3</v>
      </c>
      <c r="Z637" t="s">
        <v>243</v>
      </c>
      <c r="AA637" t="s">
        <v>475</v>
      </c>
      <c r="AB637">
        <v>1</v>
      </c>
      <c r="AC637">
        <v>0</v>
      </c>
      <c r="AD637">
        <v>0</v>
      </c>
      <c r="AE637">
        <v>1</v>
      </c>
      <c r="AF637">
        <v>0</v>
      </c>
      <c r="AG637">
        <v>0</v>
      </c>
      <c r="AH637">
        <v>0</v>
      </c>
      <c r="AI637">
        <v>0</v>
      </c>
      <c r="AJ637">
        <f t="shared" si="45"/>
        <v>1</v>
      </c>
    </row>
    <row r="638" spans="24:36" x14ac:dyDescent="0.2">
      <c r="X638" t="str">
        <f t="shared" si="46"/>
        <v>18ZJ04</v>
      </c>
      <c r="Y638">
        <f t="shared" si="47"/>
        <v>4</v>
      </c>
      <c r="Z638" t="s">
        <v>243</v>
      </c>
      <c r="AA638" t="s">
        <v>487</v>
      </c>
      <c r="AB638">
        <v>1</v>
      </c>
      <c r="AC638">
        <v>0</v>
      </c>
      <c r="AD638">
        <v>0</v>
      </c>
      <c r="AE638">
        <v>1</v>
      </c>
      <c r="AF638">
        <v>0</v>
      </c>
      <c r="AG638">
        <v>0</v>
      </c>
      <c r="AH638">
        <v>0</v>
      </c>
      <c r="AI638">
        <v>0</v>
      </c>
      <c r="AJ638">
        <f t="shared" si="45"/>
        <v>1</v>
      </c>
    </row>
    <row r="639" spans="24:36" x14ac:dyDescent="0.2">
      <c r="X639" t="str">
        <f t="shared" si="46"/>
        <v>18ZJ05</v>
      </c>
      <c r="Y639">
        <f t="shared" si="47"/>
        <v>5</v>
      </c>
      <c r="Z639" t="s">
        <v>243</v>
      </c>
      <c r="AA639" t="s">
        <v>493</v>
      </c>
      <c r="AB639">
        <v>5</v>
      </c>
      <c r="AC639">
        <v>0</v>
      </c>
      <c r="AD639">
        <v>0</v>
      </c>
      <c r="AE639">
        <v>5</v>
      </c>
      <c r="AF639">
        <v>6</v>
      </c>
      <c r="AG639">
        <v>0</v>
      </c>
      <c r="AH639">
        <v>0</v>
      </c>
      <c r="AI639">
        <v>6</v>
      </c>
      <c r="AJ639">
        <f t="shared" si="45"/>
        <v>0</v>
      </c>
    </row>
    <row r="640" spans="24:36" x14ac:dyDescent="0.2">
      <c r="X640" t="str">
        <f t="shared" si="46"/>
        <v>18ZJ06</v>
      </c>
      <c r="Y640">
        <f t="shared" si="47"/>
        <v>6</v>
      </c>
      <c r="Z640" t="s">
        <v>243</v>
      </c>
      <c r="AA640" t="s">
        <v>494</v>
      </c>
      <c r="AB640">
        <v>12</v>
      </c>
      <c r="AC640">
        <v>0</v>
      </c>
      <c r="AD640">
        <v>0</v>
      </c>
      <c r="AE640">
        <v>12</v>
      </c>
      <c r="AF640">
        <v>10</v>
      </c>
      <c r="AG640">
        <v>0</v>
      </c>
      <c r="AH640">
        <v>0</v>
      </c>
      <c r="AI640">
        <v>10</v>
      </c>
      <c r="AJ640">
        <f t="shared" si="45"/>
        <v>1</v>
      </c>
    </row>
    <row r="641" spans="24:36" x14ac:dyDescent="0.2">
      <c r="X641" t="str">
        <f t="shared" si="46"/>
        <v>18ZJ07</v>
      </c>
      <c r="Y641">
        <f t="shared" si="47"/>
        <v>7</v>
      </c>
      <c r="Z641" t="s">
        <v>243</v>
      </c>
      <c r="AA641" t="s">
        <v>496</v>
      </c>
      <c r="AB641">
        <v>17</v>
      </c>
      <c r="AC641">
        <v>0</v>
      </c>
      <c r="AD641">
        <v>0</v>
      </c>
      <c r="AE641">
        <v>17</v>
      </c>
      <c r="AF641">
        <v>24</v>
      </c>
      <c r="AG641">
        <v>0</v>
      </c>
      <c r="AH641">
        <v>0</v>
      </c>
      <c r="AI641">
        <v>24</v>
      </c>
      <c r="AJ641">
        <f t="shared" si="45"/>
        <v>0</v>
      </c>
    </row>
    <row r="642" spans="24:36" x14ac:dyDescent="0.2">
      <c r="X642" t="str">
        <f t="shared" si="46"/>
        <v>18ZJ08</v>
      </c>
      <c r="Y642">
        <f t="shared" si="47"/>
        <v>8</v>
      </c>
      <c r="Z642" t="s">
        <v>243</v>
      </c>
      <c r="AA642" t="s">
        <v>498</v>
      </c>
      <c r="AB642">
        <v>0</v>
      </c>
      <c r="AC642">
        <v>0</v>
      </c>
      <c r="AD642">
        <v>0</v>
      </c>
      <c r="AE642">
        <v>0</v>
      </c>
      <c r="AF642">
        <v>1</v>
      </c>
      <c r="AG642">
        <v>0</v>
      </c>
      <c r="AH642">
        <v>0</v>
      </c>
      <c r="AI642">
        <v>1</v>
      </c>
      <c r="AJ642">
        <f t="shared" si="45"/>
        <v>0</v>
      </c>
    </row>
    <row r="643" spans="24:36" x14ac:dyDescent="0.2">
      <c r="X643" t="str">
        <f t="shared" si="46"/>
        <v>18ZJ09</v>
      </c>
      <c r="Y643">
        <f t="shared" si="47"/>
        <v>9</v>
      </c>
      <c r="Z643" t="s">
        <v>243</v>
      </c>
      <c r="AA643" t="s">
        <v>499</v>
      </c>
      <c r="AB643">
        <v>4</v>
      </c>
      <c r="AC643">
        <v>0</v>
      </c>
      <c r="AD643">
        <v>0</v>
      </c>
      <c r="AE643">
        <v>4</v>
      </c>
      <c r="AF643">
        <v>1</v>
      </c>
      <c r="AG643">
        <v>0</v>
      </c>
      <c r="AH643">
        <v>0</v>
      </c>
      <c r="AI643">
        <v>1</v>
      </c>
      <c r="AJ643">
        <f t="shared" si="45"/>
        <v>1</v>
      </c>
    </row>
    <row r="644" spans="24:36" x14ac:dyDescent="0.2">
      <c r="X644" t="str">
        <f t="shared" si="46"/>
        <v>18ZJ10</v>
      </c>
      <c r="Y644">
        <f t="shared" si="47"/>
        <v>10</v>
      </c>
      <c r="Z644" t="s">
        <v>243</v>
      </c>
      <c r="AA644" t="s">
        <v>500</v>
      </c>
      <c r="AB644">
        <v>2</v>
      </c>
      <c r="AC644">
        <v>0</v>
      </c>
      <c r="AD644">
        <v>0</v>
      </c>
      <c r="AE644">
        <v>2</v>
      </c>
      <c r="AF644">
        <v>2</v>
      </c>
      <c r="AG644">
        <v>0</v>
      </c>
      <c r="AH644">
        <v>0</v>
      </c>
      <c r="AI644">
        <v>2</v>
      </c>
      <c r="AJ644">
        <f t="shared" ref="AJ644:AJ707" si="48">IF(AE644&gt;AI644,1,0)</f>
        <v>0</v>
      </c>
    </row>
    <row r="645" spans="24:36" x14ac:dyDescent="0.2">
      <c r="X645" t="str">
        <f t="shared" si="46"/>
        <v>18ZJ11</v>
      </c>
      <c r="Y645">
        <f t="shared" si="47"/>
        <v>11</v>
      </c>
      <c r="Z645" t="s">
        <v>243</v>
      </c>
      <c r="AA645" t="s">
        <v>502</v>
      </c>
      <c r="AB645">
        <v>0</v>
      </c>
      <c r="AC645">
        <v>0</v>
      </c>
      <c r="AD645">
        <v>0</v>
      </c>
      <c r="AE645">
        <v>0</v>
      </c>
      <c r="AF645">
        <v>1</v>
      </c>
      <c r="AG645">
        <v>0</v>
      </c>
      <c r="AH645">
        <v>0</v>
      </c>
      <c r="AI645">
        <v>1</v>
      </c>
      <c r="AJ645">
        <f t="shared" si="48"/>
        <v>0</v>
      </c>
    </row>
    <row r="646" spans="24:36" x14ac:dyDescent="0.2">
      <c r="X646" t="str">
        <f t="shared" si="46"/>
        <v>18ZJ12</v>
      </c>
      <c r="Y646">
        <f t="shared" si="47"/>
        <v>12</v>
      </c>
      <c r="Z646" t="s">
        <v>243</v>
      </c>
      <c r="AA646" t="s">
        <v>504</v>
      </c>
      <c r="AB646">
        <v>2</v>
      </c>
      <c r="AC646">
        <v>0</v>
      </c>
      <c r="AD646">
        <v>0</v>
      </c>
      <c r="AE646">
        <v>2</v>
      </c>
      <c r="AF646">
        <v>1</v>
      </c>
      <c r="AG646">
        <v>0</v>
      </c>
      <c r="AH646">
        <v>0</v>
      </c>
      <c r="AI646">
        <v>1</v>
      </c>
      <c r="AJ646">
        <f t="shared" si="48"/>
        <v>1</v>
      </c>
    </row>
    <row r="647" spans="24:36" x14ac:dyDescent="0.2">
      <c r="X647" t="str">
        <f t="shared" si="46"/>
        <v>18ZJ13</v>
      </c>
      <c r="Y647">
        <f t="shared" si="47"/>
        <v>13</v>
      </c>
      <c r="Z647" t="s">
        <v>243</v>
      </c>
      <c r="AA647" t="s">
        <v>505</v>
      </c>
      <c r="AB647">
        <v>1</v>
      </c>
      <c r="AC647">
        <v>0</v>
      </c>
      <c r="AD647">
        <v>0</v>
      </c>
      <c r="AE647">
        <v>1</v>
      </c>
      <c r="AF647">
        <v>0</v>
      </c>
      <c r="AG647">
        <v>0</v>
      </c>
      <c r="AH647">
        <v>0</v>
      </c>
      <c r="AI647">
        <v>0</v>
      </c>
      <c r="AJ647">
        <f t="shared" si="48"/>
        <v>1</v>
      </c>
    </row>
    <row r="648" spans="24:36" x14ac:dyDescent="0.2">
      <c r="X648" t="str">
        <f t="shared" si="46"/>
        <v>19HT01</v>
      </c>
      <c r="Y648">
        <f t="shared" si="47"/>
        <v>1</v>
      </c>
      <c r="Z648" t="s">
        <v>397</v>
      </c>
      <c r="AA648" t="s">
        <v>532</v>
      </c>
      <c r="AB648">
        <v>1</v>
      </c>
      <c r="AC648">
        <v>0</v>
      </c>
      <c r="AD648">
        <v>1</v>
      </c>
      <c r="AE648">
        <v>2</v>
      </c>
      <c r="AF648">
        <v>1</v>
      </c>
      <c r="AG648">
        <v>0</v>
      </c>
      <c r="AH648">
        <v>2</v>
      </c>
      <c r="AI648">
        <v>3</v>
      </c>
      <c r="AJ648">
        <f t="shared" si="48"/>
        <v>0</v>
      </c>
    </row>
    <row r="649" spans="24:36" x14ac:dyDescent="0.2">
      <c r="X649" t="str">
        <f t="shared" si="46"/>
        <v>19LZ01</v>
      </c>
      <c r="Y649">
        <f t="shared" si="47"/>
        <v>1</v>
      </c>
      <c r="Z649" t="s">
        <v>183</v>
      </c>
      <c r="AA649" t="s">
        <v>452</v>
      </c>
      <c r="AB649">
        <v>0</v>
      </c>
      <c r="AC649">
        <v>0</v>
      </c>
      <c r="AD649">
        <v>0</v>
      </c>
      <c r="AE649">
        <v>0</v>
      </c>
      <c r="AF649">
        <v>8</v>
      </c>
      <c r="AG649">
        <v>0</v>
      </c>
      <c r="AH649">
        <v>0</v>
      </c>
      <c r="AI649">
        <v>8</v>
      </c>
      <c r="AJ649">
        <f t="shared" si="48"/>
        <v>0</v>
      </c>
    </row>
    <row r="650" spans="24:36" x14ac:dyDescent="0.2">
      <c r="X650" t="str">
        <f t="shared" si="46"/>
        <v>19QK01</v>
      </c>
      <c r="Y650">
        <f t="shared" si="47"/>
        <v>1</v>
      </c>
      <c r="Z650" t="s">
        <v>195</v>
      </c>
      <c r="AA650" t="s">
        <v>447</v>
      </c>
      <c r="AB650">
        <v>0</v>
      </c>
      <c r="AC650">
        <v>0</v>
      </c>
      <c r="AD650">
        <v>0</v>
      </c>
      <c r="AE650">
        <v>0</v>
      </c>
      <c r="AF650">
        <v>0</v>
      </c>
      <c r="AG650">
        <v>0</v>
      </c>
      <c r="AH650">
        <v>1</v>
      </c>
      <c r="AI650">
        <v>1</v>
      </c>
      <c r="AJ650">
        <f t="shared" si="48"/>
        <v>0</v>
      </c>
    </row>
    <row r="651" spans="24:36" x14ac:dyDescent="0.2">
      <c r="X651" t="str">
        <f t="shared" si="46"/>
        <v>19QK02</v>
      </c>
      <c r="Y651">
        <f t="shared" si="47"/>
        <v>2</v>
      </c>
      <c r="Z651" t="s">
        <v>195</v>
      </c>
      <c r="AA651" t="s">
        <v>455</v>
      </c>
      <c r="AB651">
        <v>0</v>
      </c>
      <c r="AC651">
        <v>0</v>
      </c>
      <c r="AD651">
        <v>0</v>
      </c>
      <c r="AE651">
        <v>0</v>
      </c>
      <c r="AF651">
        <v>2</v>
      </c>
      <c r="AG651">
        <v>0</v>
      </c>
      <c r="AH651">
        <v>0</v>
      </c>
      <c r="AI651">
        <v>2</v>
      </c>
      <c r="AJ651">
        <f t="shared" si="48"/>
        <v>0</v>
      </c>
    </row>
    <row r="652" spans="24:36" x14ac:dyDescent="0.2">
      <c r="X652" t="str">
        <f t="shared" si="46"/>
        <v>19QO01</v>
      </c>
      <c r="Y652">
        <f t="shared" si="47"/>
        <v>1</v>
      </c>
      <c r="Z652" t="s">
        <v>175</v>
      </c>
      <c r="AA652" t="s">
        <v>449</v>
      </c>
      <c r="AB652">
        <v>0</v>
      </c>
      <c r="AC652">
        <v>0</v>
      </c>
      <c r="AD652">
        <v>0</v>
      </c>
      <c r="AE652">
        <v>0</v>
      </c>
      <c r="AF652">
        <v>9</v>
      </c>
      <c r="AG652">
        <v>0</v>
      </c>
      <c r="AH652">
        <v>1</v>
      </c>
      <c r="AI652">
        <v>10</v>
      </c>
      <c r="AJ652">
        <f t="shared" si="48"/>
        <v>0</v>
      </c>
    </row>
    <row r="653" spans="24:36" x14ac:dyDescent="0.2">
      <c r="X653" t="str">
        <f t="shared" si="46"/>
        <v>19QU01</v>
      </c>
      <c r="Y653">
        <f t="shared" si="47"/>
        <v>1</v>
      </c>
      <c r="Z653" t="s">
        <v>332</v>
      </c>
      <c r="AA653" t="s">
        <v>516</v>
      </c>
      <c r="AB653">
        <v>0</v>
      </c>
      <c r="AC653">
        <v>0</v>
      </c>
      <c r="AD653">
        <v>0</v>
      </c>
      <c r="AE653">
        <v>0</v>
      </c>
      <c r="AF653">
        <v>1</v>
      </c>
      <c r="AG653">
        <v>0</v>
      </c>
      <c r="AH653">
        <v>0</v>
      </c>
      <c r="AI653">
        <v>1</v>
      </c>
      <c r="AJ653">
        <f t="shared" si="48"/>
        <v>0</v>
      </c>
    </row>
    <row r="654" spans="24:36" x14ac:dyDescent="0.2">
      <c r="X654" t="str">
        <f t="shared" si="46"/>
        <v>19QU02</v>
      </c>
      <c r="Y654">
        <f t="shared" si="47"/>
        <v>2</v>
      </c>
      <c r="Z654" t="s">
        <v>332</v>
      </c>
      <c r="AA654" t="s">
        <v>518</v>
      </c>
      <c r="AB654">
        <v>0</v>
      </c>
      <c r="AC654">
        <v>0</v>
      </c>
      <c r="AD654">
        <v>0</v>
      </c>
      <c r="AE654">
        <v>0</v>
      </c>
      <c r="AF654">
        <v>11</v>
      </c>
      <c r="AG654">
        <v>0</v>
      </c>
      <c r="AH654">
        <v>0</v>
      </c>
      <c r="AI654">
        <v>11</v>
      </c>
      <c r="AJ654">
        <f t="shared" si="48"/>
        <v>0</v>
      </c>
    </row>
    <row r="655" spans="24:36" x14ac:dyDescent="0.2">
      <c r="X655" t="str">
        <f t="shared" si="46"/>
        <v>19SK01</v>
      </c>
      <c r="Y655">
        <f t="shared" si="47"/>
        <v>1</v>
      </c>
      <c r="Z655" t="s">
        <v>169</v>
      </c>
      <c r="AA655" t="s">
        <v>441</v>
      </c>
      <c r="AB655">
        <v>0</v>
      </c>
      <c r="AC655">
        <v>0</v>
      </c>
      <c r="AD655">
        <v>0</v>
      </c>
      <c r="AE655">
        <v>0</v>
      </c>
      <c r="AF655">
        <v>1</v>
      </c>
      <c r="AG655">
        <v>0</v>
      </c>
      <c r="AH655">
        <v>0</v>
      </c>
      <c r="AI655">
        <v>1</v>
      </c>
      <c r="AJ655">
        <f t="shared" si="48"/>
        <v>0</v>
      </c>
    </row>
    <row r="656" spans="24:36" x14ac:dyDescent="0.2">
      <c r="X656" t="str">
        <f t="shared" si="46"/>
        <v>19SK02</v>
      </c>
      <c r="Y656">
        <f t="shared" si="47"/>
        <v>2</v>
      </c>
      <c r="Z656" t="s">
        <v>169</v>
      </c>
      <c r="AA656" t="s">
        <v>447</v>
      </c>
      <c r="AB656">
        <v>0</v>
      </c>
      <c r="AC656">
        <v>0</v>
      </c>
      <c r="AD656">
        <v>0</v>
      </c>
      <c r="AE656">
        <v>0</v>
      </c>
      <c r="AF656">
        <v>4</v>
      </c>
      <c r="AG656">
        <v>0</v>
      </c>
      <c r="AH656">
        <v>2</v>
      </c>
      <c r="AI656">
        <v>6</v>
      </c>
      <c r="AJ656">
        <f t="shared" si="48"/>
        <v>0</v>
      </c>
    </row>
    <row r="657" spans="24:36" x14ac:dyDescent="0.2">
      <c r="X657" t="str">
        <f t="shared" si="46"/>
        <v>19SO01</v>
      </c>
      <c r="Y657">
        <f t="shared" si="47"/>
        <v>1</v>
      </c>
      <c r="Z657" t="s">
        <v>144</v>
      </c>
      <c r="AA657" t="s">
        <v>428</v>
      </c>
      <c r="AB657">
        <v>0</v>
      </c>
      <c r="AC657">
        <v>0</v>
      </c>
      <c r="AD657">
        <v>0</v>
      </c>
      <c r="AE657">
        <v>0</v>
      </c>
      <c r="AF657">
        <v>4</v>
      </c>
      <c r="AG657">
        <v>1</v>
      </c>
      <c r="AH657">
        <v>0</v>
      </c>
      <c r="AI657">
        <v>5</v>
      </c>
      <c r="AJ657">
        <f t="shared" si="48"/>
        <v>0</v>
      </c>
    </row>
    <row r="658" spans="24:36" x14ac:dyDescent="0.2">
      <c r="X658" t="str">
        <f t="shared" si="46"/>
        <v>19SO02</v>
      </c>
      <c r="Y658">
        <f t="shared" si="47"/>
        <v>2</v>
      </c>
      <c r="Z658" t="s">
        <v>144</v>
      </c>
      <c r="AA658" t="s">
        <v>434</v>
      </c>
      <c r="AB658">
        <v>0</v>
      </c>
      <c r="AC658">
        <v>0</v>
      </c>
      <c r="AD658">
        <v>0</v>
      </c>
      <c r="AE658">
        <v>0</v>
      </c>
      <c r="AF658">
        <v>4</v>
      </c>
      <c r="AG658">
        <v>0</v>
      </c>
      <c r="AH658">
        <v>0</v>
      </c>
      <c r="AI658">
        <v>4</v>
      </c>
      <c r="AJ658">
        <f t="shared" si="48"/>
        <v>0</v>
      </c>
    </row>
    <row r="659" spans="24:36" x14ac:dyDescent="0.2">
      <c r="X659" t="str">
        <f t="shared" si="46"/>
        <v>19SU01</v>
      </c>
      <c r="Y659">
        <f t="shared" si="47"/>
        <v>1</v>
      </c>
      <c r="Z659" t="s">
        <v>257</v>
      </c>
      <c r="AA659" t="s">
        <v>486</v>
      </c>
      <c r="AB659">
        <v>0</v>
      </c>
      <c r="AC659">
        <v>0</v>
      </c>
      <c r="AD659">
        <v>0</v>
      </c>
      <c r="AE659">
        <v>0</v>
      </c>
      <c r="AF659">
        <v>1</v>
      </c>
      <c r="AG659">
        <v>0</v>
      </c>
      <c r="AH659">
        <v>0</v>
      </c>
      <c r="AI659">
        <v>1</v>
      </c>
      <c r="AJ659">
        <f t="shared" si="48"/>
        <v>0</v>
      </c>
    </row>
    <row r="660" spans="24:36" x14ac:dyDescent="0.2">
      <c r="X660" t="str">
        <f t="shared" si="46"/>
        <v>19SU02</v>
      </c>
      <c r="Y660">
        <f t="shared" si="47"/>
        <v>2</v>
      </c>
      <c r="Z660" t="s">
        <v>257</v>
      </c>
      <c r="AA660" t="s">
        <v>489</v>
      </c>
      <c r="AB660">
        <v>0</v>
      </c>
      <c r="AC660">
        <v>0</v>
      </c>
      <c r="AD660">
        <v>0</v>
      </c>
      <c r="AE660">
        <v>0</v>
      </c>
      <c r="AF660">
        <v>1</v>
      </c>
      <c r="AG660">
        <v>0</v>
      </c>
      <c r="AH660">
        <v>0</v>
      </c>
      <c r="AI660">
        <v>1</v>
      </c>
      <c r="AJ660">
        <f t="shared" si="48"/>
        <v>0</v>
      </c>
    </row>
    <row r="661" spans="24:36" x14ac:dyDescent="0.2">
      <c r="X661" t="str">
        <f t="shared" si="46"/>
        <v>19TG01</v>
      </c>
      <c r="Y661">
        <f t="shared" si="47"/>
        <v>1</v>
      </c>
      <c r="Z661" t="s">
        <v>210</v>
      </c>
      <c r="AA661" t="s">
        <v>462</v>
      </c>
      <c r="AB661">
        <v>0</v>
      </c>
      <c r="AC661">
        <v>0</v>
      </c>
      <c r="AD661">
        <v>0</v>
      </c>
      <c r="AE661">
        <v>0</v>
      </c>
      <c r="AF661">
        <v>0</v>
      </c>
      <c r="AG661">
        <v>0</v>
      </c>
      <c r="AH661">
        <v>2</v>
      </c>
      <c r="AI661">
        <v>2</v>
      </c>
      <c r="AJ661">
        <f t="shared" si="48"/>
        <v>0</v>
      </c>
    </row>
    <row r="662" spans="24:36" x14ac:dyDescent="0.2">
      <c r="X662" t="str">
        <f t="shared" si="46"/>
        <v>19TJ01</v>
      </c>
      <c r="Y662">
        <f t="shared" si="47"/>
        <v>1</v>
      </c>
      <c r="Z662" t="s">
        <v>258</v>
      </c>
      <c r="AA662" t="s">
        <v>487</v>
      </c>
      <c r="AB662">
        <v>0</v>
      </c>
      <c r="AC662">
        <v>0</v>
      </c>
      <c r="AD662">
        <v>0</v>
      </c>
      <c r="AE662">
        <v>0</v>
      </c>
      <c r="AF662">
        <v>0</v>
      </c>
      <c r="AG662">
        <v>0</v>
      </c>
      <c r="AH662">
        <v>1</v>
      </c>
      <c r="AI662">
        <v>1</v>
      </c>
      <c r="AJ662">
        <f t="shared" si="48"/>
        <v>0</v>
      </c>
    </row>
    <row r="663" spans="24:36" x14ac:dyDescent="0.2">
      <c r="X663" t="str">
        <f t="shared" si="46"/>
        <v>19TJ02</v>
      </c>
      <c r="Y663">
        <f t="shared" si="47"/>
        <v>2</v>
      </c>
      <c r="Z663" t="s">
        <v>258</v>
      </c>
      <c r="AA663" t="s">
        <v>489</v>
      </c>
      <c r="AB663">
        <v>0</v>
      </c>
      <c r="AC663">
        <v>0</v>
      </c>
      <c r="AD663">
        <v>0</v>
      </c>
      <c r="AE663">
        <v>0</v>
      </c>
      <c r="AF663">
        <v>1</v>
      </c>
      <c r="AG663">
        <v>0</v>
      </c>
      <c r="AH663">
        <v>0</v>
      </c>
      <c r="AI663">
        <v>1</v>
      </c>
      <c r="AJ663">
        <f t="shared" si="48"/>
        <v>0</v>
      </c>
    </row>
    <row r="664" spans="24:36" x14ac:dyDescent="0.2">
      <c r="X664" t="str">
        <f t="shared" si="46"/>
        <v>19TJ03</v>
      </c>
      <c r="Y664">
        <f t="shared" si="47"/>
        <v>3</v>
      </c>
      <c r="Z664" t="s">
        <v>258</v>
      </c>
      <c r="AA664" t="s">
        <v>490</v>
      </c>
      <c r="AB664">
        <v>0</v>
      </c>
      <c r="AC664">
        <v>0</v>
      </c>
      <c r="AD664">
        <v>0</v>
      </c>
      <c r="AE664">
        <v>0</v>
      </c>
      <c r="AF664">
        <v>1</v>
      </c>
      <c r="AG664">
        <v>0</v>
      </c>
      <c r="AH664">
        <v>2</v>
      </c>
      <c r="AI664">
        <v>3</v>
      </c>
      <c r="AJ664">
        <f t="shared" si="48"/>
        <v>0</v>
      </c>
    </row>
    <row r="665" spans="24:36" x14ac:dyDescent="0.2">
      <c r="X665" t="str">
        <f t="shared" si="46"/>
        <v>19TJ04</v>
      </c>
      <c r="Y665">
        <f t="shared" si="47"/>
        <v>4</v>
      </c>
      <c r="Z665" t="s">
        <v>258</v>
      </c>
      <c r="AA665" t="s">
        <v>492</v>
      </c>
      <c r="AB665">
        <v>0</v>
      </c>
      <c r="AC665">
        <v>0</v>
      </c>
      <c r="AD665">
        <v>0</v>
      </c>
      <c r="AE665">
        <v>0</v>
      </c>
      <c r="AF665">
        <v>1</v>
      </c>
      <c r="AG665">
        <v>0</v>
      </c>
      <c r="AH665">
        <v>0</v>
      </c>
      <c r="AI665">
        <v>1</v>
      </c>
      <c r="AJ665">
        <f t="shared" si="48"/>
        <v>0</v>
      </c>
    </row>
    <row r="666" spans="24:36" x14ac:dyDescent="0.2">
      <c r="X666" t="str">
        <f t="shared" si="46"/>
        <v>19TX01</v>
      </c>
      <c r="Y666">
        <f t="shared" si="47"/>
        <v>1</v>
      </c>
      <c r="Z666" t="s">
        <v>161</v>
      </c>
      <c r="AA666" t="s">
        <v>441</v>
      </c>
      <c r="AB666">
        <v>0</v>
      </c>
      <c r="AC666">
        <v>0</v>
      </c>
      <c r="AD666">
        <v>0</v>
      </c>
      <c r="AE666">
        <v>0</v>
      </c>
      <c r="AF666">
        <v>5</v>
      </c>
      <c r="AG666">
        <v>0</v>
      </c>
      <c r="AH666">
        <v>3</v>
      </c>
      <c r="AI666">
        <v>8</v>
      </c>
      <c r="AJ666">
        <f t="shared" si="48"/>
        <v>0</v>
      </c>
    </row>
    <row r="667" spans="24:36" x14ac:dyDescent="0.2">
      <c r="X667" t="str">
        <f t="shared" si="46"/>
        <v>19TZ01</v>
      </c>
      <c r="Y667">
        <f t="shared" si="47"/>
        <v>1</v>
      </c>
      <c r="Z667" t="s">
        <v>145</v>
      </c>
      <c r="AA667" t="s">
        <v>434</v>
      </c>
      <c r="AB667">
        <v>0</v>
      </c>
      <c r="AC667">
        <v>0</v>
      </c>
      <c r="AD667">
        <v>0</v>
      </c>
      <c r="AE667">
        <v>0</v>
      </c>
      <c r="AF667">
        <v>2</v>
      </c>
      <c r="AG667">
        <v>0</v>
      </c>
      <c r="AH667">
        <v>1</v>
      </c>
      <c r="AI667">
        <v>3</v>
      </c>
      <c r="AJ667">
        <f t="shared" si="48"/>
        <v>0</v>
      </c>
    </row>
    <row r="668" spans="24:36" x14ac:dyDescent="0.2">
      <c r="X668" t="str">
        <f t="shared" si="46"/>
        <v>19UQ01</v>
      </c>
      <c r="Y668">
        <f t="shared" si="47"/>
        <v>1</v>
      </c>
      <c r="Z668" t="s">
        <v>342</v>
      </c>
      <c r="AA668" t="s">
        <v>498</v>
      </c>
      <c r="AB668">
        <v>0</v>
      </c>
      <c r="AC668">
        <v>0</v>
      </c>
      <c r="AD668">
        <v>0</v>
      </c>
      <c r="AE668">
        <v>0</v>
      </c>
      <c r="AF668">
        <v>0</v>
      </c>
      <c r="AG668">
        <v>0</v>
      </c>
      <c r="AH668">
        <v>1</v>
      </c>
      <c r="AI668">
        <v>1</v>
      </c>
      <c r="AJ668">
        <f t="shared" si="48"/>
        <v>0</v>
      </c>
    </row>
    <row r="669" spans="24:36" x14ac:dyDescent="0.2">
      <c r="X669" t="str">
        <f t="shared" si="46"/>
        <v>19UQ02</v>
      </c>
      <c r="Y669">
        <f t="shared" si="47"/>
        <v>2</v>
      </c>
      <c r="Z669" t="s">
        <v>342</v>
      </c>
      <c r="AA669" t="s">
        <v>507</v>
      </c>
      <c r="AB669">
        <v>0</v>
      </c>
      <c r="AC669">
        <v>0</v>
      </c>
      <c r="AD669">
        <v>0</v>
      </c>
      <c r="AE669">
        <v>0</v>
      </c>
      <c r="AF669">
        <v>0</v>
      </c>
      <c r="AG669">
        <v>0</v>
      </c>
      <c r="AH669">
        <v>1</v>
      </c>
      <c r="AI669">
        <v>1</v>
      </c>
      <c r="AJ669">
        <f t="shared" si="48"/>
        <v>0</v>
      </c>
    </row>
    <row r="670" spans="24:36" x14ac:dyDescent="0.2">
      <c r="X670" t="str">
        <f t="shared" si="46"/>
        <v>19UQ03</v>
      </c>
      <c r="Y670">
        <f t="shared" si="47"/>
        <v>3</v>
      </c>
      <c r="Z670" t="s">
        <v>342</v>
      </c>
      <c r="AA670" t="s">
        <v>508</v>
      </c>
      <c r="AB670">
        <v>0</v>
      </c>
      <c r="AC670">
        <v>0</v>
      </c>
      <c r="AD670">
        <v>0</v>
      </c>
      <c r="AE670">
        <v>0</v>
      </c>
      <c r="AF670">
        <v>0</v>
      </c>
      <c r="AG670">
        <v>0</v>
      </c>
      <c r="AH670">
        <v>3</v>
      </c>
      <c r="AI670">
        <v>3</v>
      </c>
      <c r="AJ670">
        <f t="shared" si="48"/>
        <v>0</v>
      </c>
    </row>
    <row r="671" spans="24:36" x14ac:dyDescent="0.2">
      <c r="X671" t="str">
        <f t="shared" si="46"/>
        <v>19UQ04</v>
      </c>
      <c r="Y671">
        <f t="shared" si="47"/>
        <v>4</v>
      </c>
      <c r="Z671" t="s">
        <v>342</v>
      </c>
      <c r="AA671" t="s">
        <v>512</v>
      </c>
      <c r="AB671">
        <v>0</v>
      </c>
      <c r="AC671">
        <v>0</v>
      </c>
      <c r="AD671">
        <v>0</v>
      </c>
      <c r="AE671">
        <v>0</v>
      </c>
      <c r="AF671">
        <v>0</v>
      </c>
      <c r="AG671">
        <v>0</v>
      </c>
      <c r="AH671">
        <v>1</v>
      </c>
      <c r="AI671">
        <v>1</v>
      </c>
      <c r="AJ671">
        <f t="shared" si="48"/>
        <v>0</v>
      </c>
    </row>
    <row r="672" spans="24:36" x14ac:dyDescent="0.2">
      <c r="X672" t="str">
        <f t="shared" si="46"/>
        <v>19VD01</v>
      </c>
      <c r="Y672">
        <f t="shared" si="47"/>
        <v>1</v>
      </c>
      <c r="Z672" t="s">
        <v>184</v>
      </c>
      <c r="AA672" t="s">
        <v>434</v>
      </c>
      <c r="AB672">
        <v>0</v>
      </c>
      <c r="AC672">
        <v>1</v>
      </c>
      <c r="AD672">
        <v>0</v>
      </c>
      <c r="AE672">
        <v>1</v>
      </c>
      <c r="AF672">
        <v>0</v>
      </c>
      <c r="AG672">
        <v>0</v>
      </c>
      <c r="AH672">
        <v>0</v>
      </c>
      <c r="AI672">
        <v>0</v>
      </c>
      <c r="AJ672">
        <f t="shared" si="48"/>
        <v>1</v>
      </c>
    </row>
    <row r="673" spans="24:36" x14ac:dyDescent="0.2">
      <c r="X673" t="str">
        <f t="shared" si="46"/>
        <v>19VD02</v>
      </c>
      <c r="Y673">
        <f t="shared" si="47"/>
        <v>2</v>
      </c>
      <c r="Z673" t="s">
        <v>184</v>
      </c>
      <c r="AA673" t="s">
        <v>441</v>
      </c>
      <c r="AB673">
        <v>0</v>
      </c>
      <c r="AC673">
        <v>0</v>
      </c>
      <c r="AD673">
        <v>0</v>
      </c>
      <c r="AE673">
        <v>0</v>
      </c>
      <c r="AF673">
        <v>0</v>
      </c>
      <c r="AG673">
        <v>1</v>
      </c>
      <c r="AH673">
        <v>0</v>
      </c>
      <c r="AI673">
        <v>1</v>
      </c>
      <c r="AJ673">
        <f t="shared" si="48"/>
        <v>0</v>
      </c>
    </row>
    <row r="674" spans="24:36" x14ac:dyDescent="0.2">
      <c r="X674" t="str">
        <f t="shared" si="46"/>
        <v>19VD03</v>
      </c>
      <c r="Y674">
        <f t="shared" si="47"/>
        <v>3</v>
      </c>
      <c r="Z674" t="s">
        <v>184</v>
      </c>
      <c r="AA674" t="s">
        <v>447</v>
      </c>
      <c r="AB674">
        <v>0</v>
      </c>
      <c r="AC674">
        <v>0</v>
      </c>
      <c r="AD674">
        <v>0</v>
      </c>
      <c r="AE674">
        <v>0</v>
      </c>
      <c r="AF674">
        <v>0</v>
      </c>
      <c r="AG674">
        <v>1</v>
      </c>
      <c r="AH674">
        <v>0</v>
      </c>
      <c r="AI674">
        <v>1</v>
      </c>
      <c r="AJ674">
        <f t="shared" si="48"/>
        <v>0</v>
      </c>
    </row>
    <row r="675" spans="24:36" x14ac:dyDescent="0.2">
      <c r="X675" t="str">
        <f t="shared" si="46"/>
        <v>19VD04</v>
      </c>
      <c r="Y675">
        <f t="shared" si="47"/>
        <v>4</v>
      </c>
      <c r="Z675" t="s">
        <v>184</v>
      </c>
      <c r="AA675" t="s">
        <v>454</v>
      </c>
      <c r="AB675">
        <v>0</v>
      </c>
      <c r="AC675">
        <v>0</v>
      </c>
      <c r="AD675">
        <v>0</v>
      </c>
      <c r="AE675">
        <v>0</v>
      </c>
      <c r="AF675">
        <v>1</v>
      </c>
      <c r="AG675">
        <v>0</v>
      </c>
      <c r="AH675">
        <v>0</v>
      </c>
      <c r="AI675">
        <v>1</v>
      </c>
      <c r="AJ675">
        <f t="shared" si="48"/>
        <v>0</v>
      </c>
    </row>
    <row r="676" spans="24:36" x14ac:dyDescent="0.2">
      <c r="X676" t="str">
        <f t="shared" si="46"/>
        <v>19VD05</v>
      </c>
      <c r="Y676">
        <f t="shared" si="47"/>
        <v>5</v>
      </c>
      <c r="Z676" t="s">
        <v>184</v>
      </c>
      <c r="AA676" t="s">
        <v>455</v>
      </c>
      <c r="AB676">
        <v>0</v>
      </c>
      <c r="AC676">
        <v>0</v>
      </c>
      <c r="AD676">
        <v>0</v>
      </c>
      <c r="AE676">
        <v>0</v>
      </c>
      <c r="AF676">
        <v>0</v>
      </c>
      <c r="AG676">
        <v>1</v>
      </c>
      <c r="AH676">
        <v>1</v>
      </c>
      <c r="AI676">
        <v>2</v>
      </c>
      <c r="AJ676">
        <f t="shared" si="48"/>
        <v>0</v>
      </c>
    </row>
    <row r="677" spans="24:36" x14ac:dyDescent="0.2">
      <c r="X677" t="str">
        <f t="shared" si="46"/>
        <v>19VD06</v>
      </c>
      <c r="Y677">
        <f t="shared" si="47"/>
        <v>6</v>
      </c>
      <c r="Z677" t="s">
        <v>184</v>
      </c>
      <c r="AA677" t="s">
        <v>457</v>
      </c>
      <c r="AB677">
        <v>1</v>
      </c>
      <c r="AC677">
        <v>0</v>
      </c>
      <c r="AD677">
        <v>0</v>
      </c>
      <c r="AE677">
        <v>1</v>
      </c>
      <c r="AF677">
        <v>0</v>
      </c>
      <c r="AG677">
        <v>0</v>
      </c>
      <c r="AH677">
        <v>0</v>
      </c>
      <c r="AI677">
        <v>0</v>
      </c>
      <c r="AJ677">
        <f t="shared" si="48"/>
        <v>1</v>
      </c>
    </row>
    <row r="678" spans="24:36" x14ac:dyDescent="0.2">
      <c r="X678" t="str">
        <f t="shared" si="46"/>
        <v>19VD07</v>
      </c>
      <c r="Y678">
        <f t="shared" si="47"/>
        <v>7</v>
      </c>
      <c r="Z678" t="s">
        <v>184</v>
      </c>
      <c r="AA678" t="s">
        <v>530</v>
      </c>
      <c r="AB678">
        <v>0</v>
      </c>
      <c r="AC678">
        <v>1</v>
      </c>
      <c r="AD678">
        <v>0</v>
      </c>
      <c r="AE678">
        <v>1</v>
      </c>
      <c r="AF678">
        <v>0</v>
      </c>
      <c r="AG678">
        <v>0</v>
      </c>
      <c r="AH678">
        <v>0</v>
      </c>
      <c r="AI678">
        <v>0</v>
      </c>
      <c r="AJ678">
        <f t="shared" si="48"/>
        <v>1</v>
      </c>
    </row>
    <row r="679" spans="24:36" x14ac:dyDescent="0.2">
      <c r="X679" t="str">
        <f t="shared" si="46"/>
        <v>19VO01</v>
      </c>
      <c r="Y679">
        <f t="shared" si="47"/>
        <v>1</v>
      </c>
      <c r="Z679" t="s">
        <v>146</v>
      </c>
      <c r="AA679" t="s">
        <v>428</v>
      </c>
      <c r="AB679">
        <v>0</v>
      </c>
      <c r="AC679">
        <v>0</v>
      </c>
      <c r="AD679">
        <v>0</v>
      </c>
      <c r="AE679">
        <v>0</v>
      </c>
      <c r="AF679">
        <v>0</v>
      </c>
      <c r="AG679">
        <v>1</v>
      </c>
      <c r="AH679">
        <v>1</v>
      </c>
      <c r="AI679">
        <v>2</v>
      </c>
      <c r="AJ679">
        <f t="shared" si="48"/>
        <v>0</v>
      </c>
    </row>
    <row r="680" spans="24:36" x14ac:dyDescent="0.2">
      <c r="X680" t="str">
        <f t="shared" si="46"/>
        <v>19VO02</v>
      </c>
      <c r="Y680">
        <f t="shared" si="47"/>
        <v>2</v>
      </c>
      <c r="Z680" t="s">
        <v>146</v>
      </c>
      <c r="AA680" t="s">
        <v>434</v>
      </c>
      <c r="AB680">
        <v>0</v>
      </c>
      <c r="AC680">
        <v>1</v>
      </c>
      <c r="AD680">
        <v>0</v>
      </c>
      <c r="AE680">
        <v>1</v>
      </c>
      <c r="AF680">
        <v>0</v>
      </c>
      <c r="AG680">
        <v>0</v>
      </c>
      <c r="AH680">
        <v>0</v>
      </c>
      <c r="AI680">
        <v>0</v>
      </c>
      <c r="AJ680">
        <f t="shared" si="48"/>
        <v>1</v>
      </c>
    </row>
    <row r="681" spans="24:36" x14ac:dyDescent="0.2">
      <c r="X681" t="str">
        <f t="shared" si="46"/>
        <v>19VO03</v>
      </c>
      <c r="Y681">
        <f t="shared" si="47"/>
        <v>3</v>
      </c>
      <c r="Z681" t="s">
        <v>146</v>
      </c>
      <c r="AA681" t="s">
        <v>444</v>
      </c>
      <c r="AB681">
        <v>0</v>
      </c>
      <c r="AC681">
        <v>0</v>
      </c>
      <c r="AD681">
        <v>0</v>
      </c>
      <c r="AE681">
        <v>0</v>
      </c>
      <c r="AF681">
        <v>1</v>
      </c>
      <c r="AG681">
        <v>0</v>
      </c>
      <c r="AH681">
        <v>0</v>
      </c>
      <c r="AI681">
        <v>1</v>
      </c>
      <c r="AJ681">
        <f t="shared" si="48"/>
        <v>0</v>
      </c>
    </row>
    <row r="682" spans="24:36" x14ac:dyDescent="0.2">
      <c r="X682" t="str">
        <f t="shared" si="46"/>
        <v>19VO04</v>
      </c>
      <c r="Y682">
        <f t="shared" si="47"/>
        <v>4</v>
      </c>
      <c r="Z682" t="s">
        <v>146</v>
      </c>
      <c r="AA682" t="s">
        <v>445</v>
      </c>
      <c r="AB682">
        <v>0</v>
      </c>
      <c r="AC682">
        <v>0</v>
      </c>
      <c r="AD682">
        <v>0</v>
      </c>
      <c r="AE682">
        <v>0</v>
      </c>
      <c r="AF682">
        <v>0</v>
      </c>
      <c r="AG682">
        <v>0</v>
      </c>
      <c r="AH682">
        <v>1</v>
      </c>
      <c r="AI682">
        <v>1</v>
      </c>
      <c r="AJ682">
        <f t="shared" si="48"/>
        <v>0</v>
      </c>
    </row>
    <row r="683" spans="24:36" x14ac:dyDescent="0.2">
      <c r="X683" t="str">
        <f t="shared" si="46"/>
        <v>19VO05</v>
      </c>
      <c r="Y683">
        <f t="shared" si="47"/>
        <v>5</v>
      </c>
      <c r="Z683" t="s">
        <v>146</v>
      </c>
      <c r="AA683" t="s">
        <v>447</v>
      </c>
      <c r="AB683">
        <v>0</v>
      </c>
      <c r="AC683">
        <v>0</v>
      </c>
      <c r="AD683">
        <v>0</v>
      </c>
      <c r="AE683">
        <v>0</v>
      </c>
      <c r="AF683">
        <v>0</v>
      </c>
      <c r="AG683">
        <v>0</v>
      </c>
      <c r="AH683">
        <v>1</v>
      </c>
      <c r="AI683">
        <v>1</v>
      </c>
      <c r="AJ683">
        <f t="shared" si="48"/>
        <v>0</v>
      </c>
    </row>
    <row r="684" spans="24:36" x14ac:dyDescent="0.2">
      <c r="X684" t="str">
        <f t="shared" si="46"/>
        <v>19XZ01</v>
      </c>
      <c r="Y684">
        <f t="shared" si="47"/>
        <v>1</v>
      </c>
      <c r="Z684" t="s">
        <v>347</v>
      </c>
      <c r="AA684" t="s">
        <v>507</v>
      </c>
      <c r="AB684">
        <v>3</v>
      </c>
      <c r="AC684">
        <v>0</v>
      </c>
      <c r="AD684">
        <v>0</v>
      </c>
      <c r="AE684">
        <v>3</v>
      </c>
      <c r="AF684">
        <v>7</v>
      </c>
      <c r="AG684">
        <v>0</v>
      </c>
      <c r="AH684">
        <v>2</v>
      </c>
      <c r="AI684">
        <v>9</v>
      </c>
      <c r="AJ684">
        <f t="shared" si="48"/>
        <v>0</v>
      </c>
    </row>
    <row r="685" spans="24:36" x14ac:dyDescent="0.2">
      <c r="X685" t="str">
        <f t="shared" si="46"/>
        <v>19XZ02</v>
      </c>
      <c r="Y685">
        <f t="shared" si="47"/>
        <v>2</v>
      </c>
      <c r="Z685" t="s">
        <v>347</v>
      </c>
      <c r="AA685" t="s">
        <v>513</v>
      </c>
      <c r="AB685">
        <v>0</v>
      </c>
      <c r="AC685">
        <v>0</v>
      </c>
      <c r="AD685">
        <v>0</v>
      </c>
      <c r="AE685">
        <v>0</v>
      </c>
      <c r="AF685">
        <v>0</v>
      </c>
      <c r="AG685">
        <v>0</v>
      </c>
      <c r="AH685">
        <v>1</v>
      </c>
      <c r="AI685">
        <v>1</v>
      </c>
      <c r="AJ685">
        <f t="shared" si="48"/>
        <v>0</v>
      </c>
    </row>
    <row r="686" spans="24:36" x14ac:dyDescent="0.2">
      <c r="X686" t="str">
        <f t="shared" si="46"/>
        <v>19XZ03</v>
      </c>
      <c r="Y686">
        <f t="shared" si="47"/>
        <v>3</v>
      </c>
      <c r="Z686" t="s">
        <v>347</v>
      </c>
      <c r="AA686" t="s">
        <v>516</v>
      </c>
      <c r="AB686">
        <v>0</v>
      </c>
      <c r="AC686">
        <v>0</v>
      </c>
      <c r="AD686">
        <v>0</v>
      </c>
      <c r="AE686">
        <v>0</v>
      </c>
      <c r="AF686">
        <v>1</v>
      </c>
      <c r="AG686">
        <v>0</v>
      </c>
      <c r="AH686">
        <v>0</v>
      </c>
      <c r="AI686">
        <v>1</v>
      </c>
      <c r="AJ686">
        <f t="shared" si="48"/>
        <v>0</v>
      </c>
    </row>
    <row r="687" spans="24:36" x14ac:dyDescent="0.2">
      <c r="X687" t="str">
        <f t="shared" si="46"/>
        <v>20BG01</v>
      </c>
      <c r="Y687">
        <f t="shared" si="47"/>
        <v>1</v>
      </c>
      <c r="Z687" t="s">
        <v>148</v>
      </c>
      <c r="AA687" t="s">
        <v>444</v>
      </c>
      <c r="AB687">
        <v>0</v>
      </c>
      <c r="AC687">
        <v>0</v>
      </c>
      <c r="AD687">
        <v>0</v>
      </c>
      <c r="AE687">
        <v>0</v>
      </c>
      <c r="AF687">
        <v>0</v>
      </c>
      <c r="AG687">
        <v>0</v>
      </c>
      <c r="AH687">
        <v>1</v>
      </c>
      <c r="AI687">
        <v>1</v>
      </c>
      <c r="AJ687">
        <f t="shared" si="48"/>
        <v>0</v>
      </c>
    </row>
    <row r="688" spans="24:36" x14ac:dyDescent="0.2">
      <c r="X688" t="str">
        <f t="shared" ref="X688:X751" si="49">Z688&amp;IF(Y688&lt;10,"0","")&amp;Y688</f>
        <v>20IF01</v>
      </c>
      <c r="Y688">
        <f t="shared" ref="Y688:Y751" si="50">IF(Z688=Z687,Y687+1,1)</f>
        <v>1</v>
      </c>
      <c r="Z688" t="s">
        <v>424</v>
      </c>
      <c r="AA688" t="s">
        <v>540</v>
      </c>
      <c r="AB688">
        <v>1</v>
      </c>
      <c r="AC688">
        <v>0</v>
      </c>
      <c r="AD688">
        <v>0</v>
      </c>
      <c r="AE688">
        <v>1</v>
      </c>
      <c r="AF688">
        <v>0</v>
      </c>
      <c r="AG688">
        <v>0</v>
      </c>
      <c r="AH688">
        <v>0</v>
      </c>
      <c r="AI688">
        <v>0</v>
      </c>
      <c r="AJ688">
        <f t="shared" si="48"/>
        <v>1</v>
      </c>
    </row>
    <row r="689" spans="24:36" x14ac:dyDescent="0.2">
      <c r="X689" t="str">
        <f t="shared" si="49"/>
        <v>20IF02</v>
      </c>
      <c r="Y689">
        <f t="shared" si="50"/>
        <v>2</v>
      </c>
      <c r="Z689" t="s">
        <v>424</v>
      </c>
      <c r="AA689" t="s">
        <v>542</v>
      </c>
      <c r="AB689">
        <v>0</v>
      </c>
      <c r="AC689">
        <v>0</v>
      </c>
      <c r="AD689">
        <v>0</v>
      </c>
      <c r="AE689">
        <v>0</v>
      </c>
      <c r="AF689">
        <v>9</v>
      </c>
      <c r="AG689">
        <v>0</v>
      </c>
      <c r="AH689">
        <v>0</v>
      </c>
      <c r="AI689">
        <v>9</v>
      </c>
      <c r="AJ689">
        <f t="shared" si="48"/>
        <v>0</v>
      </c>
    </row>
    <row r="690" spans="24:36" x14ac:dyDescent="0.2">
      <c r="X690" t="str">
        <f t="shared" si="49"/>
        <v>20JG01</v>
      </c>
      <c r="Y690">
        <f t="shared" si="50"/>
        <v>1</v>
      </c>
      <c r="Z690" t="s">
        <v>354</v>
      </c>
      <c r="AA690" t="s">
        <v>512</v>
      </c>
      <c r="AB690">
        <v>2</v>
      </c>
      <c r="AC690">
        <v>0</v>
      </c>
      <c r="AD690">
        <v>0</v>
      </c>
      <c r="AE690">
        <v>2</v>
      </c>
      <c r="AF690">
        <v>6</v>
      </c>
      <c r="AG690">
        <v>0</v>
      </c>
      <c r="AH690">
        <v>1</v>
      </c>
      <c r="AI690">
        <v>7</v>
      </c>
      <c r="AJ690">
        <f t="shared" si="48"/>
        <v>0</v>
      </c>
    </row>
    <row r="691" spans="24:36" x14ac:dyDescent="0.2">
      <c r="X691" t="str">
        <f t="shared" si="49"/>
        <v>20JG02</v>
      </c>
      <c r="Y691">
        <f t="shared" si="50"/>
        <v>2</v>
      </c>
      <c r="Z691" t="s">
        <v>354</v>
      </c>
      <c r="AA691" t="s">
        <v>514</v>
      </c>
      <c r="AB691">
        <v>1</v>
      </c>
      <c r="AC691">
        <v>0</v>
      </c>
      <c r="AD691">
        <v>0</v>
      </c>
      <c r="AE691">
        <v>1</v>
      </c>
      <c r="AF691">
        <v>1</v>
      </c>
      <c r="AG691">
        <v>0</v>
      </c>
      <c r="AH691">
        <v>0</v>
      </c>
      <c r="AI691">
        <v>1</v>
      </c>
      <c r="AJ691">
        <f t="shared" si="48"/>
        <v>0</v>
      </c>
    </row>
    <row r="692" spans="24:36" x14ac:dyDescent="0.2">
      <c r="X692" t="str">
        <f t="shared" si="49"/>
        <v>20JM01</v>
      </c>
      <c r="Y692">
        <f t="shared" si="50"/>
        <v>1</v>
      </c>
      <c r="Z692" t="s">
        <v>355</v>
      </c>
      <c r="AA692" t="s">
        <v>506</v>
      </c>
      <c r="AB692">
        <v>0</v>
      </c>
      <c r="AC692">
        <v>0</v>
      </c>
      <c r="AD692">
        <v>0</v>
      </c>
      <c r="AE692">
        <v>0</v>
      </c>
      <c r="AF692">
        <v>0</v>
      </c>
      <c r="AG692">
        <v>1</v>
      </c>
      <c r="AH692">
        <v>0</v>
      </c>
      <c r="AI692">
        <v>1</v>
      </c>
      <c r="AJ692">
        <f t="shared" si="48"/>
        <v>0</v>
      </c>
    </row>
    <row r="693" spans="24:36" x14ac:dyDescent="0.2">
      <c r="X693" t="str">
        <f t="shared" si="49"/>
        <v>20KH01</v>
      </c>
      <c r="Y693">
        <f t="shared" si="50"/>
        <v>1</v>
      </c>
      <c r="Z693" t="s">
        <v>362</v>
      </c>
      <c r="AA693" t="s">
        <v>516</v>
      </c>
      <c r="AB693">
        <v>0</v>
      </c>
      <c r="AC693">
        <v>0</v>
      </c>
      <c r="AD693">
        <v>0</v>
      </c>
      <c r="AE693">
        <v>0</v>
      </c>
      <c r="AF693">
        <v>4</v>
      </c>
      <c r="AG693">
        <v>0</v>
      </c>
      <c r="AH693">
        <v>0</v>
      </c>
      <c r="AI693">
        <v>4</v>
      </c>
      <c r="AJ693">
        <f t="shared" si="48"/>
        <v>0</v>
      </c>
    </row>
    <row r="694" spans="24:36" x14ac:dyDescent="0.2">
      <c r="X694" t="str">
        <f t="shared" si="49"/>
        <v>20OJ01</v>
      </c>
      <c r="Y694">
        <f t="shared" si="50"/>
        <v>1</v>
      </c>
      <c r="Z694" t="s">
        <v>224</v>
      </c>
      <c r="AA694" t="s">
        <v>473</v>
      </c>
      <c r="AB694">
        <v>0</v>
      </c>
      <c r="AC694">
        <v>0</v>
      </c>
      <c r="AD694">
        <v>0</v>
      </c>
      <c r="AE694">
        <v>0</v>
      </c>
      <c r="AF694">
        <v>3</v>
      </c>
      <c r="AG694">
        <v>0</v>
      </c>
      <c r="AH694">
        <v>1</v>
      </c>
      <c r="AI694">
        <v>4</v>
      </c>
      <c r="AJ694">
        <f t="shared" si="48"/>
        <v>0</v>
      </c>
    </row>
    <row r="695" spans="24:36" x14ac:dyDescent="0.2">
      <c r="X695" t="str">
        <f t="shared" si="49"/>
        <v>20RI01</v>
      </c>
      <c r="Y695">
        <f t="shared" si="50"/>
        <v>1</v>
      </c>
      <c r="Z695" t="s">
        <v>327</v>
      </c>
      <c r="AA695" t="s">
        <v>509</v>
      </c>
      <c r="AB695">
        <v>0</v>
      </c>
      <c r="AC695">
        <v>0</v>
      </c>
      <c r="AD695">
        <v>0</v>
      </c>
      <c r="AE695">
        <v>0</v>
      </c>
      <c r="AF695">
        <v>0</v>
      </c>
      <c r="AG695">
        <v>0</v>
      </c>
      <c r="AH695">
        <v>1</v>
      </c>
      <c r="AI695">
        <v>1</v>
      </c>
      <c r="AJ695">
        <f t="shared" si="48"/>
        <v>0</v>
      </c>
    </row>
    <row r="696" spans="24:36" x14ac:dyDescent="0.2">
      <c r="X696" t="str">
        <f t="shared" si="49"/>
        <v>20RI02</v>
      </c>
      <c r="Y696">
        <f t="shared" si="50"/>
        <v>2</v>
      </c>
      <c r="Z696" t="s">
        <v>327</v>
      </c>
      <c r="AA696" t="s">
        <v>511</v>
      </c>
      <c r="AB696">
        <v>0</v>
      </c>
      <c r="AC696">
        <v>0</v>
      </c>
      <c r="AD696">
        <v>0</v>
      </c>
      <c r="AE696">
        <v>0</v>
      </c>
      <c r="AF696">
        <v>1</v>
      </c>
      <c r="AG696">
        <v>0</v>
      </c>
      <c r="AH696">
        <v>0</v>
      </c>
      <c r="AI696">
        <v>1</v>
      </c>
      <c r="AJ696">
        <f t="shared" si="48"/>
        <v>0</v>
      </c>
    </row>
    <row r="697" spans="24:36" x14ac:dyDescent="0.2">
      <c r="X697" t="str">
        <f t="shared" si="49"/>
        <v>20RI03</v>
      </c>
      <c r="Y697">
        <f t="shared" si="50"/>
        <v>3</v>
      </c>
      <c r="Z697" t="s">
        <v>327</v>
      </c>
      <c r="AA697" t="s">
        <v>516</v>
      </c>
      <c r="AB697">
        <v>1</v>
      </c>
      <c r="AC697">
        <v>0</v>
      </c>
      <c r="AD697">
        <v>0</v>
      </c>
      <c r="AE697">
        <v>1</v>
      </c>
      <c r="AF697">
        <v>7</v>
      </c>
      <c r="AG697">
        <v>0</v>
      </c>
      <c r="AH697">
        <v>0</v>
      </c>
      <c r="AI697">
        <v>7</v>
      </c>
      <c r="AJ697">
        <f t="shared" si="48"/>
        <v>0</v>
      </c>
    </row>
    <row r="698" spans="24:36" x14ac:dyDescent="0.2">
      <c r="X698" t="str">
        <f t="shared" si="49"/>
        <v>20RJ01</v>
      </c>
      <c r="Y698">
        <f t="shared" si="50"/>
        <v>1</v>
      </c>
      <c r="Z698" t="s">
        <v>328</v>
      </c>
      <c r="AA698" t="s">
        <v>516</v>
      </c>
      <c r="AB698">
        <v>1</v>
      </c>
      <c r="AC698">
        <v>0</v>
      </c>
      <c r="AD698">
        <v>0</v>
      </c>
      <c r="AE698">
        <v>1</v>
      </c>
      <c r="AF698">
        <v>11</v>
      </c>
      <c r="AG698">
        <v>0</v>
      </c>
      <c r="AH698">
        <v>1</v>
      </c>
      <c r="AI698">
        <v>12</v>
      </c>
      <c r="AJ698">
        <f t="shared" si="48"/>
        <v>0</v>
      </c>
    </row>
    <row r="699" spans="24:36" x14ac:dyDescent="0.2">
      <c r="X699" t="str">
        <f t="shared" si="49"/>
        <v>20RJ02</v>
      </c>
      <c r="Y699">
        <f t="shared" si="50"/>
        <v>2</v>
      </c>
      <c r="Z699" t="s">
        <v>328</v>
      </c>
      <c r="AA699" t="s">
        <v>519</v>
      </c>
      <c r="AB699">
        <v>0</v>
      </c>
      <c r="AC699">
        <v>0</v>
      </c>
      <c r="AD699">
        <v>0</v>
      </c>
      <c r="AE699">
        <v>0</v>
      </c>
      <c r="AF699">
        <v>1</v>
      </c>
      <c r="AG699">
        <v>0</v>
      </c>
      <c r="AH699">
        <v>0</v>
      </c>
      <c r="AI699">
        <v>1</v>
      </c>
      <c r="AJ699">
        <f t="shared" si="48"/>
        <v>0</v>
      </c>
    </row>
    <row r="700" spans="24:36" x14ac:dyDescent="0.2">
      <c r="X700" t="str">
        <f t="shared" si="49"/>
        <v>20RT01</v>
      </c>
      <c r="Y700">
        <f t="shared" si="50"/>
        <v>1</v>
      </c>
      <c r="Z700" t="s">
        <v>330</v>
      </c>
      <c r="AA700" t="s">
        <v>516</v>
      </c>
      <c r="AB700">
        <v>1</v>
      </c>
      <c r="AC700">
        <v>0</v>
      </c>
      <c r="AD700">
        <v>0</v>
      </c>
      <c r="AE700">
        <v>1</v>
      </c>
      <c r="AF700">
        <v>0</v>
      </c>
      <c r="AG700">
        <v>0</v>
      </c>
      <c r="AH700">
        <v>0</v>
      </c>
      <c r="AI700">
        <v>0</v>
      </c>
      <c r="AJ700">
        <f t="shared" si="48"/>
        <v>1</v>
      </c>
    </row>
    <row r="701" spans="24:36" x14ac:dyDescent="0.2">
      <c r="X701" t="str">
        <f t="shared" si="49"/>
        <v>20RX01</v>
      </c>
      <c r="Y701">
        <f t="shared" si="50"/>
        <v>1</v>
      </c>
      <c r="Z701" t="s">
        <v>316</v>
      </c>
      <c r="AA701" t="s">
        <v>516</v>
      </c>
      <c r="AB701">
        <v>0</v>
      </c>
      <c r="AC701">
        <v>0</v>
      </c>
      <c r="AD701">
        <v>0</v>
      </c>
      <c r="AE701">
        <v>0</v>
      </c>
      <c r="AF701">
        <v>0</v>
      </c>
      <c r="AG701">
        <v>1</v>
      </c>
      <c r="AH701">
        <v>0</v>
      </c>
      <c r="AI701">
        <v>1</v>
      </c>
      <c r="AJ701">
        <f t="shared" si="48"/>
        <v>0</v>
      </c>
    </row>
    <row r="702" spans="24:36" x14ac:dyDescent="0.2">
      <c r="X702" t="str">
        <f t="shared" si="49"/>
        <v>20RX02</v>
      </c>
      <c r="Y702">
        <f t="shared" si="50"/>
        <v>2</v>
      </c>
      <c r="Z702" t="s">
        <v>316</v>
      </c>
      <c r="AA702" t="s">
        <v>520</v>
      </c>
      <c r="AB702">
        <v>1</v>
      </c>
      <c r="AC702">
        <v>0</v>
      </c>
      <c r="AD702">
        <v>0</v>
      </c>
      <c r="AE702">
        <v>1</v>
      </c>
      <c r="AF702">
        <v>0</v>
      </c>
      <c r="AG702">
        <v>0</v>
      </c>
      <c r="AH702">
        <v>0</v>
      </c>
      <c r="AI702">
        <v>0</v>
      </c>
      <c r="AJ702">
        <f t="shared" si="48"/>
        <v>1</v>
      </c>
    </row>
    <row r="703" spans="24:36" x14ac:dyDescent="0.2">
      <c r="X703" t="str">
        <f t="shared" si="49"/>
        <v>20VT01</v>
      </c>
      <c r="Y703">
        <f t="shared" si="50"/>
        <v>1</v>
      </c>
      <c r="Z703" t="s">
        <v>317</v>
      </c>
      <c r="AA703" t="s">
        <v>475</v>
      </c>
      <c r="AB703">
        <v>0</v>
      </c>
      <c r="AC703">
        <v>0</v>
      </c>
      <c r="AD703">
        <v>0</v>
      </c>
      <c r="AE703">
        <v>0</v>
      </c>
      <c r="AF703">
        <v>1</v>
      </c>
      <c r="AG703">
        <v>0</v>
      </c>
      <c r="AH703">
        <v>0</v>
      </c>
      <c r="AI703">
        <v>1</v>
      </c>
      <c r="AJ703">
        <f t="shared" si="48"/>
        <v>0</v>
      </c>
    </row>
    <row r="704" spans="24:36" x14ac:dyDescent="0.2">
      <c r="X704" t="str">
        <f t="shared" si="49"/>
        <v>20VT02</v>
      </c>
      <c r="Y704">
        <f t="shared" si="50"/>
        <v>2</v>
      </c>
      <c r="Z704" t="s">
        <v>317</v>
      </c>
      <c r="AA704" t="s">
        <v>515</v>
      </c>
      <c r="AB704">
        <v>0</v>
      </c>
      <c r="AC704">
        <v>0</v>
      </c>
      <c r="AD704">
        <v>0</v>
      </c>
      <c r="AE704">
        <v>0</v>
      </c>
      <c r="AF704">
        <v>1</v>
      </c>
      <c r="AG704">
        <v>0</v>
      </c>
      <c r="AH704">
        <v>0</v>
      </c>
      <c r="AI704">
        <v>1</v>
      </c>
      <c r="AJ704">
        <f t="shared" si="48"/>
        <v>0</v>
      </c>
    </row>
    <row r="705" spans="24:36" x14ac:dyDescent="0.2">
      <c r="X705" t="str">
        <f t="shared" si="49"/>
        <v>20VT03</v>
      </c>
      <c r="Y705">
        <f t="shared" si="50"/>
        <v>3</v>
      </c>
      <c r="Z705" t="s">
        <v>317</v>
      </c>
      <c r="AA705" t="s">
        <v>516</v>
      </c>
      <c r="AB705">
        <v>3</v>
      </c>
      <c r="AC705">
        <v>0</v>
      </c>
      <c r="AD705">
        <v>0</v>
      </c>
      <c r="AE705">
        <v>3</v>
      </c>
      <c r="AF705">
        <v>2</v>
      </c>
      <c r="AG705">
        <v>0</v>
      </c>
      <c r="AH705">
        <v>0</v>
      </c>
      <c r="AI705">
        <v>2</v>
      </c>
      <c r="AJ705">
        <f t="shared" si="48"/>
        <v>1</v>
      </c>
    </row>
    <row r="706" spans="24:36" x14ac:dyDescent="0.2">
      <c r="X706" t="str">
        <f t="shared" si="49"/>
        <v>20VT04</v>
      </c>
      <c r="Y706">
        <f t="shared" si="50"/>
        <v>4</v>
      </c>
      <c r="Z706" t="s">
        <v>317</v>
      </c>
      <c r="AA706" t="s">
        <v>519</v>
      </c>
      <c r="AB706">
        <v>1</v>
      </c>
      <c r="AC706">
        <v>0</v>
      </c>
      <c r="AD706">
        <v>0</v>
      </c>
      <c r="AE706">
        <v>1</v>
      </c>
      <c r="AF706">
        <v>0</v>
      </c>
      <c r="AG706">
        <v>0</v>
      </c>
      <c r="AH706">
        <v>0</v>
      </c>
      <c r="AI706">
        <v>0</v>
      </c>
      <c r="AJ706">
        <f t="shared" si="48"/>
        <v>1</v>
      </c>
    </row>
    <row r="707" spans="24:36" x14ac:dyDescent="0.2">
      <c r="X707" t="str">
        <f t="shared" si="49"/>
        <v>20VT05</v>
      </c>
      <c r="Y707">
        <f t="shared" si="50"/>
        <v>5</v>
      </c>
      <c r="Z707" t="s">
        <v>317</v>
      </c>
      <c r="AA707" t="s">
        <v>520</v>
      </c>
      <c r="AB707">
        <v>0</v>
      </c>
      <c r="AC707">
        <v>0</v>
      </c>
      <c r="AD707">
        <v>0</v>
      </c>
      <c r="AE707">
        <v>0</v>
      </c>
      <c r="AF707">
        <v>1</v>
      </c>
      <c r="AG707">
        <v>0</v>
      </c>
      <c r="AH707">
        <v>0</v>
      </c>
      <c r="AI707">
        <v>1</v>
      </c>
      <c r="AJ707">
        <f t="shared" si="48"/>
        <v>0</v>
      </c>
    </row>
    <row r="708" spans="24:36" x14ac:dyDescent="0.2">
      <c r="X708" t="str">
        <f t="shared" si="49"/>
        <v>20WV01</v>
      </c>
      <c r="Y708">
        <f t="shared" si="50"/>
        <v>1</v>
      </c>
      <c r="Z708" t="s">
        <v>294</v>
      </c>
      <c r="AA708" t="s">
        <v>503</v>
      </c>
      <c r="AB708">
        <v>0</v>
      </c>
      <c r="AC708">
        <v>0</v>
      </c>
      <c r="AD708">
        <v>0</v>
      </c>
      <c r="AE708">
        <v>0</v>
      </c>
      <c r="AF708">
        <v>0</v>
      </c>
      <c r="AG708">
        <v>0</v>
      </c>
      <c r="AH708">
        <v>4</v>
      </c>
      <c r="AI708">
        <v>4</v>
      </c>
      <c r="AJ708">
        <f t="shared" ref="AJ708:AJ771" si="51">IF(AE708&gt;AI708,1,0)</f>
        <v>0</v>
      </c>
    </row>
    <row r="709" spans="24:36" x14ac:dyDescent="0.2">
      <c r="X709" t="str">
        <f t="shared" si="49"/>
        <v>21EJ01</v>
      </c>
      <c r="Y709">
        <f t="shared" si="50"/>
        <v>1</v>
      </c>
      <c r="Z709" t="s">
        <v>459</v>
      </c>
      <c r="AA709" t="s">
        <v>491</v>
      </c>
      <c r="AB709">
        <v>0</v>
      </c>
      <c r="AC709">
        <v>0</v>
      </c>
      <c r="AD709">
        <v>0</v>
      </c>
      <c r="AE709">
        <v>0</v>
      </c>
      <c r="AF709">
        <v>1</v>
      </c>
      <c r="AG709">
        <v>0</v>
      </c>
      <c r="AH709">
        <v>0</v>
      </c>
      <c r="AI709">
        <v>1</v>
      </c>
      <c r="AJ709">
        <f t="shared" si="51"/>
        <v>0</v>
      </c>
    </row>
    <row r="710" spans="24:36" x14ac:dyDescent="0.2">
      <c r="X710" t="str">
        <f t="shared" si="49"/>
        <v>21EJ02</v>
      </c>
      <c r="Y710">
        <f t="shared" si="50"/>
        <v>2</v>
      </c>
      <c r="Z710" t="s">
        <v>459</v>
      </c>
      <c r="AA710" t="s">
        <v>500</v>
      </c>
      <c r="AB710">
        <v>1</v>
      </c>
      <c r="AC710">
        <v>0</v>
      </c>
      <c r="AD710">
        <v>0</v>
      </c>
      <c r="AE710">
        <v>1</v>
      </c>
      <c r="AF710">
        <v>1</v>
      </c>
      <c r="AG710">
        <v>0</v>
      </c>
      <c r="AH710">
        <v>0</v>
      </c>
      <c r="AI710">
        <v>1</v>
      </c>
      <c r="AJ710">
        <f t="shared" si="51"/>
        <v>0</v>
      </c>
    </row>
    <row r="711" spans="24:36" x14ac:dyDescent="0.2">
      <c r="X711" t="str">
        <f t="shared" si="49"/>
        <v>21EJ03</v>
      </c>
      <c r="Y711">
        <f t="shared" si="50"/>
        <v>3</v>
      </c>
      <c r="Z711" t="s">
        <v>459</v>
      </c>
      <c r="AA711" t="s">
        <v>503</v>
      </c>
      <c r="AB711">
        <v>7</v>
      </c>
      <c r="AC711">
        <v>0</v>
      </c>
      <c r="AD711">
        <v>0</v>
      </c>
      <c r="AE711">
        <v>7</v>
      </c>
      <c r="AF711">
        <v>6</v>
      </c>
      <c r="AG711">
        <v>0</v>
      </c>
      <c r="AH711">
        <v>0</v>
      </c>
      <c r="AI711">
        <v>6</v>
      </c>
      <c r="AJ711">
        <f t="shared" si="51"/>
        <v>1</v>
      </c>
    </row>
    <row r="712" spans="24:36" x14ac:dyDescent="0.2">
      <c r="X712" t="str">
        <f t="shared" si="49"/>
        <v>21EJ04</v>
      </c>
      <c r="Y712">
        <f t="shared" si="50"/>
        <v>4</v>
      </c>
      <c r="Z712" t="s">
        <v>459</v>
      </c>
      <c r="AA712" t="s">
        <v>504</v>
      </c>
      <c r="AB712">
        <v>0</v>
      </c>
      <c r="AC712">
        <v>0</v>
      </c>
      <c r="AD712">
        <v>0</v>
      </c>
      <c r="AE712">
        <v>0</v>
      </c>
      <c r="AF712">
        <v>1</v>
      </c>
      <c r="AG712">
        <v>0</v>
      </c>
      <c r="AH712">
        <v>0</v>
      </c>
      <c r="AI712">
        <v>1</v>
      </c>
      <c r="AJ712">
        <f t="shared" si="51"/>
        <v>0</v>
      </c>
    </row>
    <row r="713" spans="24:36" x14ac:dyDescent="0.2">
      <c r="X713" t="str">
        <f t="shared" si="49"/>
        <v>21EN01</v>
      </c>
      <c r="Y713">
        <f t="shared" si="50"/>
        <v>1</v>
      </c>
      <c r="Z713" t="s">
        <v>501</v>
      </c>
      <c r="AA713" t="s">
        <v>500</v>
      </c>
      <c r="AB713">
        <v>1</v>
      </c>
      <c r="AC713">
        <v>0</v>
      </c>
      <c r="AD713">
        <v>0</v>
      </c>
      <c r="AE713">
        <v>1</v>
      </c>
      <c r="AF713">
        <v>1</v>
      </c>
      <c r="AG713">
        <v>0</v>
      </c>
      <c r="AH713">
        <v>0</v>
      </c>
      <c r="AI713">
        <v>1</v>
      </c>
      <c r="AJ713">
        <f t="shared" si="51"/>
        <v>0</v>
      </c>
    </row>
    <row r="714" spans="24:36" x14ac:dyDescent="0.2">
      <c r="X714" t="str">
        <f t="shared" si="49"/>
        <v>21EN02</v>
      </c>
      <c r="Y714">
        <f t="shared" si="50"/>
        <v>2</v>
      </c>
      <c r="Z714" t="s">
        <v>501</v>
      </c>
      <c r="AA714" t="s">
        <v>502</v>
      </c>
      <c r="AB714">
        <v>2</v>
      </c>
      <c r="AC714">
        <v>0</v>
      </c>
      <c r="AD714">
        <v>0</v>
      </c>
      <c r="AE714">
        <v>2</v>
      </c>
      <c r="AF714">
        <v>1</v>
      </c>
      <c r="AG714">
        <v>0</v>
      </c>
      <c r="AH714">
        <v>0</v>
      </c>
      <c r="AI714">
        <v>1</v>
      </c>
      <c r="AJ714">
        <f t="shared" si="51"/>
        <v>1</v>
      </c>
    </row>
    <row r="715" spans="24:36" x14ac:dyDescent="0.2">
      <c r="X715" t="str">
        <f t="shared" si="49"/>
        <v>21EN03</v>
      </c>
      <c r="Y715">
        <f t="shared" si="50"/>
        <v>3</v>
      </c>
      <c r="Z715" t="s">
        <v>501</v>
      </c>
      <c r="AA715" t="s">
        <v>503</v>
      </c>
      <c r="AB715">
        <v>11</v>
      </c>
      <c r="AC715">
        <v>0</v>
      </c>
      <c r="AD715">
        <v>0</v>
      </c>
      <c r="AE715">
        <v>11</v>
      </c>
      <c r="AF715">
        <v>10</v>
      </c>
      <c r="AG715">
        <v>0</v>
      </c>
      <c r="AH715">
        <v>1</v>
      </c>
      <c r="AI715">
        <v>11</v>
      </c>
      <c r="AJ715">
        <f t="shared" si="51"/>
        <v>0</v>
      </c>
    </row>
    <row r="716" spans="24:36" x14ac:dyDescent="0.2">
      <c r="X716" t="str">
        <f t="shared" si="49"/>
        <v>21GN01</v>
      </c>
      <c r="Y716">
        <f t="shared" si="50"/>
        <v>1</v>
      </c>
      <c r="Z716" t="s">
        <v>386</v>
      </c>
      <c r="AA716" t="s">
        <v>530</v>
      </c>
      <c r="AB716">
        <v>1</v>
      </c>
      <c r="AC716">
        <v>0</v>
      </c>
      <c r="AD716">
        <v>0</v>
      </c>
      <c r="AE716">
        <v>1</v>
      </c>
      <c r="AF716">
        <v>2</v>
      </c>
      <c r="AG716">
        <v>0</v>
      </c>
      <c r="AH716">
        <v>0</v>
      </c>
      <c r="AI716">
        <v>2</v>
      </c>
      <c r="AJ716">
        <f t="shared" si="51"/>
        <v>0</v>
      </c>
    </row>
    <row r="717" spans="24:36" x14ac:dyDescent="0.2">
      <c r="X717" t="str">
        <f t="shared" si="49"/>
        <v>21GN02</v>
      </c>
      <c r="Y717">
        <f t="shared" si="50"/>
        <v>2</v>
      </c>
      <c r="Z717" t="s">
        <v>386</v>
      </c>
      <c r="AA717" t="s">
        <v>531</v>
      </c>
      <c r="AB717">
        <v>0</v>
      </c>
      <c r="AC717">
        <v>0</v>
      </c>
      <c r="AD717">
        <v>0</v>
      </c>
      <c r="AE717">
        <v>0</v>
      </c>
      <c r="AF717">
        <v>1</v>
      </c>
      <c r="AG717">
        <v>0</v>
      </c>
      <c r="AH717">
        <v>0</v>
      </c>
      <c r="AI717">
        <v>1</v>
      </c>
      <c r="AJ717">
        <f t="shared" si="51"/>
        <v>0</v>
      </c>
    </row>
    <row r="718" spans="24:36" x14ac:dyDescent="0.2">
      <c r="X718" t="str">
        <f t="shared" si="49"/>
        <v>21RO01</v>
      </c>
      <c r="Y718">
        <f t="shared" si="50"/>
        <v>1</v>
      </c>
      <c r="Z718" t="s">
        <v>376</v>
      </c>
      <c r="AA718" t="s">
        <v>526</v>
      </c>
      <c r="AB718">
        <v>0</v>
      </c>
      <c r="AC718">
        <v>0</v>
      </c>
      <c r="AD718">
        <v>0</v>
      </c>
      <c r="AE718">
        <v>0</v>
      </c>
      <c r="AF718">
        <v>1</v>
      </c>
      <c r="AG718">
        <v>0</v>
      </c>
      <c r="AH718">
        <v>0</v>
      </c>
      <c r="AI718">
        <v>1</v>
      </c>
      <c r="AJ718">
        <f t="shared" si="51"/>
        <v>0</v>
      </c>
    </row>
    <row r="719" spans="24:36" x14ac:dyDescent="0.2">
      <c r="X719" t="str">
        <f t="shared" si="49"/>
        <v>21RO02</v>
      </c>
      <c r="Y719">
        <f t="shared" si="50"/>
        <v>2</v>
      </c>
      <c r="Z719" t="s">
        <v>376</v>
      </c>
      <c r="AA719" t="s">
        <v>527</v>
      </c>
      <c r="AB719">
        <v>1</v>
      </c>
      <c r="AC719">
        <v>0</v>
      </c>
      <c r="AD719">
        <v>0</v>
      </c>
      <c r="AE719">
        <v>1</v>
      </c>
      <c r="AF719">
        <v>13</v>
      </c>
      <c r="AG719">
        <v>0</v>
      </c>
      <c r="AH719">
        <v>4</v>
      </c>
      <c r="AI719">
        <v>17</v>
      </c>
      <c r="AJ719">
        <f t="shared" si="51"/>
        <v>0</v>
      </c>
    </row>
    <row r="720" spans="24:36" x14ac:dyDescent="0.2">
      <c r="X720" t="str">
        <f t="shared" si="49"/>
        <v>21SG01</v>
      </c>
      <c r="Y720">
        <f t="shared" si="50"/>
        <v>1</v>
      </c>
      <c r="Z720" t="s">
        <v>339</v>
      </c>
      <c r="AA720" t="s">
        <v>539</v>
      </c>
      <c r="AB720">
        <v>0</v>
      </c>
      <c r="AC720">
        <v>0</v>
      </c>
      <c r="AD720">
        <v>0</v>
      </c>
      <c r="AE720">
        <v>0</v>
      </c>
      <c r="AF720">
        <v>1</v>
      </c>
      <c r="AG720">
        <v>0</v>
      </c>
      <c r="AH720">
        <v>0</v>
      </c>
      <c r="AI720">
        <v>1</v>
      </c>
      <c r="AJ720">
        <f t="shared" si="51"/>
        <v>0</v>
      </c>
    </row>
    <row r="721" spans="24:36" x14ac:dyDescent="0.2">
      <c r="X721" t="str">
        <f t="shared" si="49"/>
        <v>21SG02</v>
      </c>
      <c r="Y721">
        <f t="shared" si="50"/>
        <v>2</v>
      </c>
      <c r="Z721" t="s">
        <v>339</v>
      </c>
      <c r="AA721" t="s">
        <v>542</v>
      </c>
      <c r="AB721">
        <v>2</v>
      </c>
      <c r="AC721">
        <v>0</v>
      </c>
      <c r="AD721">
        <v>0</v>
      </c>
      <c r="AE721">
        <v>2</v>
      </c>
      <c r="AF721">
        <v>10</v>
      </c>
      <c r="AG721">
        <v>0</v>
      </c>
      <c r="AH721">
        <v>0</v>
      </c>
      <c r="AI721">
        <v>10</v>
      </c>
      <c r="AJ721">
        <f t="shared" si="51"/>
        <v>0</v>
      </c>
    </row>
    <row r="722" spans="24:36" x14ac:dyDescent="0.2">
      <c r="X722" t="str">
        <f t="shared" si="49"/>
        <v>22ML01</v>
      </c>
      <c r="Y722">
        <f t="shared" si="50"/>
        <v>1</v>
      </c>
      <c r="Z722" t="s">
        <v>217</v>
      </c>
      <c r="AA722" t="s">
        <v>462</v>
      </c>
      <c r="AB722">
        <v>1</v>
      </c>
      <c r="AC722">
        <v>0</v>
      </c>
      <c r="AD722">
        <v>0</v>
      </c>
      <c r="AE722">
        <v>1</v>
      </c>
      <c r="AF722">
        <v>2</v>
      </c>
      <c r="AG722">
        <v>0</v>
      </c>
      <c r="AH722">
        <v>0</v>
      </c>
      <c r="AI722">
        <v>2</v>
      </c>
      <c r="AJ722">
        <f t="shared" si="51"/>
        <v>0</v>
      </c>
    </row>
    <row r="723" spans="24:36" x14ac:dyDescent="0.2">
      <c r="X723" t="str">
        <f t="shared" si="49"/>
        <v>22ML02</v>
      </c>
      <c r="Y723">
        <f t="shared" si="50"/>
        <v>2</v>
      </c>
      <c r="Z723" t="s">
        <v>217</v>
      </c>
      <c r="AA723" t="s">
        <v>473</v>
      </c>
      <c r="AB723">
        <v>0</v>
      </c>
      <c r="AC723">
        <v>0</v>
      </c>
      <c r="AD723">
        <v>0</v>
      </c>
      <c r="AE723">
        <v>0</v>
      </c>
      <c r="AF723">
        <v>1</v>
      </c>
      <c r="AG723">
        <v>0</v>
      </c>
      <c r="AH723">
        <v>0</v>
      </c>
      <c r="AI723">
        <v>1</v>
      </c>
      <c r="AJ723">
        <f t="shared" si="51"/>
        <v>0</v>
      </c>
    </row>
    <row r="724" spans="24:36" x14ac:dyDescent="0.2">
      <c r="X724" t="str">
        <f t="shared" si="49"/>
        <v>22OB01</v>
      </c>
      <c r="Y724">
        <f t="shared" si="50"/>
        <v>1</v>
      </c>
      <c r="Z724" t="s">
        <v>481</v>
      </c>
      <c r="AA724" t="s">
        <v>530</v>
      </c>
      <c r="AB724">
        <v>1</v>
      </c>
      <c r="AC724">
        <v>0</v>
      </c>
      <c r="AD724">
        <v>0</v>
      </c>
      <c r="AE724">
        <v>1</v>
      </c>
      <c r="AF724">
        <v>0</v>
      </c>
      <c r="AG724">
        <v>0</v>
      </c>
      <c r="AH724">
        <v>0</v>
      </c>
      <c r="AI724">
        <v>0</v>
      </c>
      <c r="AJ724">
        <f t="shared" si="51"/>
        <v>1</v>
      </c>
    </row>
    <row r="725" spans="24:36" x14ac:dyDescent="0.2">
      <c r="X725" t="str">
        <f t="shared" si="49"/>
        <v>22OB02</v>
      </c>
      <c r="Y725">
        <f t="shared" si="50"/>
        <v>2</v>
      </c>
      <c r="Z725" t="s">
        <v>481</v>
      </c>
      <c r="AA725" t="s">
        <v>535</v>
      </c>
      <c r="AB725">
        <v>0</v>
      </c>
      <c r="AC725">
        <v>0</v>
      </c>
      <c r="AD725">
        <v>0</v>
      </c>
      <c r="AE725">
        <v>0</v>
      </c>
      <c r="AF725">
        <v>2</v>
      </c>
      <c r="AG725">
        <v>0</v>
      </c>
      <c r="AH725">
        <v>0</v>
      </c>
      <c r="AI725">
        <v>2</v>
      </c>
      <c r="AJ725">
        <f t="shared" si="51"/>
        <v>0</v>
      </c>
    </row>
    <row r="726" spans="24:36" x14ac:dyDescent="0.2">
      <c r="X726" t="str">
        <f t="shared" si="49"/>
        <v>22OB03</v>
      </c>
      <c r="Y726">
        <f t="shared" si="50"/>
        <v>3</v>
      </c>
      <c r="Z726" t="s">
        <v>481</v>
      </c>
      <c r="AA726" t="s">
        <v>536</v>
      </c>
      <c r="AB726">
        <v>3</v>
      </c>
      <c r="AC726">
        <v>0</v>
      </c>
      <c r="AD726">
        <v>0</v>
      </c>
      <c r="AE726">
        <v>3</v>
      </c>
      <c r="AF726">
        <v>8</v>
      </c>
      <c r="AG726">
        <v>0</v>
      </c>
      <c r="AH726">
        <v>0</v>
      </c>
      <c r="AI726">
        <v>8</v>
      </c>
      <c r="AJ726">
        <f t="shared" si="51"/>
        <v>0</v>
      </c>
    </row>
    <row r="727" spans="24:36" x14ac:dyDescent="0.2">
      <c r="X727" t="str">
        <f t="shared" si="49"/>
        <v>22OG01</v>
      </c>
      <c r="Y727">
        <f t="shared" si="50"/>
        <v>1</v>
      </c>
      <c r="Z727" t="s">
        <v>479</v>
      </c>
      <c r="AA727" t="s">
        <v>475</v>
      </c>
      <c r="AB727">
        <v>2</v>
      </c>
      <c r="AC727">
        <v>0</v>
      </c>
      <c r="AD727">
        <v>0</v>
      </c>
      <c r="AE727">
        <v>2</v>
      </c>
      <c r="AF727">
        <v>0</v>
      </c>
      <c r="AG727">
        <v>0</v>
      </c>
      <c r="AH727">
        <v>0</v>
      </c>
      <c r="AI727">
        <v>0</v>
      </c>
      <c r="AJ727">
        <f t="shared" si="51"/>
        <v>1</v>
      </c>
    </row>
    <row r="728" spans="24:36" x14ac:dyDescent="0.2">
      <c r="X728" t="str">
        <f t="shared" si="49"/>
        <v>22OG02</v>
      </c>
      <c r="Y728">
        <f t="shared" si="50"/>
        <v>2</v>
      </c>
      <c r="Z728" t="s">
        <v>479</v>
      </c>
      <c r="AA728" t="s">
        <v>480</v>
      </c>
      <c r="AB728">
        <v>0</v>
      </c>
      <c r="AC728">
        <v>0</v>
      </c>
      <c r="AD728">
        <v>0</v>
      </c>
      <c r="AE728">
        <v>0</v>
      </c>
      <c r="AF728">
        <v>1</v>
      </c>
      <c r="AG728">
        <v>0</v>
      </c>
      <c r="AH728">
        <v>0</v>
      </c>
      <c r="AI728">
        <v>1</v>
      </c>
      <c r="AJ728">
        <f t="shared" si="51"/>
        <v>0</v>
      </c>
    </row>
    <row r="729" spans="24:36" x14ac:dyDescent="0.2">
      <c r="X729" t="str">
        <f t="shared" si="49"/>
        <v>22OG03</v>
      </c>
      <c r="Y729">
        <f t="shared" si="50"/>
        <v>3</v>
      </c>
      <c r="Z729" t="s">
        <v>479</v>
      </c>
      <c r="AA729" t="s">
        <v>535</v>
      </c>
      <c r="AB729">
        <v>9</v>
      </c>
      <c r="AC729">
        <v>0</v>
      </c>
      <c r="AD729">
        <v>0</v>
      </c>
      <c r="AE729">
        <v>9</v>
      </c>
      <c r="AF729">
        <v>16</v>
      </c>
      <c r="AG729">
        <v>0</v>
      </c>
      <c r="AH729">
        <v>0</v>
      </c>
      <c r="AI729">
        <v>16</v>
      </c>
      <c r="AJ729">
        <f t="shared" si="51"/>
        <v>0</v>
      </c>
    </row>
    <row r="730" spans="24:36" x14ac:dyDescent="0.2">
      <c r="X730" t="str">
        <f t="shared" si="49"/>
        <v>22OG04</v>
      </c>
      <c r="Y730">
        <f t="shared" si="50"/>
        <v>4</v>
      </c>
      <c r="Z730" t="s">
        <v>479</v>
      </c>
      <c r="AA730" t="s">
        <v>536</v>
      </c>
      <c r="AB730">
        <v>2</v>
      </c>
      <c r="AC730">
        <v>0</v>
      </c>
      <c r="AD730">
        <v>0</v>
      </c>
      <c r="AE730">
        <v>2</v>
      </c>
      <c r="AF730">
        <v>0</v>
      </c>
      <c r="AG730">
        <v>0</v>
      </c>
      <c r="AH730">
        <v>0</v>
      </c>
      <c r="AI730">
        <v>0</v>
      </c>
      <c r="AJ730">
        <f t="shared" si="51"/>
        <v>1</v>
      </c>
    </row>
    <row r="731" spans="24:36" x14ac:dyDescent="0.2">
      <c r="X731" t="str">
        <f t="shared" si="49"/>
        <v>23GH01</v>
      </c>
      <c r="Y731">
        <f t="shared" si="50"/>
        <v>1</v>
      </c>
      <c r="Z731" t="s">
        <v>468</v>
      </c>
      <c r="AA731" t="s">
        <v>465</v>
      </c>
      <c r="AB731">
        <v>1</v>
      </c>
      <c r="AC731">
        <v>0</v>
      </c>
      <c r="AD731">
        <v>0</v>
      </c>
      <c r="AE731">
        <v>1</v>
      </c>
      <c r="AF731">
        <v>0</v>
      </c>
      <c r="AG731">
        <v>0</v>
      </c>
      <c r="AH731">
        <v>0</v>
      </c>
      <c r="AI731">
        <v>0</v>
      </c>
      <c r="AJ731">
        <f t="shared" si="51"/>
        <v>1</v>
      </c>
    </row>
    <row r="732" spans="24:36" x14ac:dyDescent="0.2">
      <c r="X732" t="str">
        <f t="shared" si="49"/>
        <v>23GH02</v>
      </c>
      <c r="Y732">
        <f t="shared" si="50"/>
        <v>2</v>
      </c>
      <c r="Z732" t="s">
        <v>468</v>
      </c>
      <c r="AA732" t="s">
        <v>473</v>
      </c>
      <c r="AB732">
        <v>1</v>
      </c>
      <c r="AC732">
        <v>0</v>
      </c>
      <c r="AD732">
        <v>0</v>
      </c>
      <c r="AE732">
        <v>1</v>
      </c>
      <c r="AF732">
        <v>0</v>
      </c>
      <c r="AG732">
        <v>0</v>
      </c>
      <c r="AH732">
        <v>0</v>
      </c>
      <c r="AI732">
        <v>0</v>
      </c>
      <c r="AJ732">
        <f t="shared" si="51"/>
        <v>1</v>
      </c>
    </row>
    <row r="733" spans="24:36" x14ac:dyDescent="0.2">
      <c r="X733" t="str">
        <f t="shared" si="49"/>
        <v>23GH03</v>
      </c>
      <c r="Y733">
        <f t="shared" si="50"/>
        <v>3</v>
      </c>
      <c r="Z733" t="s">
        <v>468</v>
      </c>
      <c r="AA733" t="s">
        <v>480</v>
      </c>
      <c r="AB733">
        <v>1</v>
      </c>
      <c r="AC733">
        <v>0</v>
      </c>
      <c r="AD733">
        <v>0</v>
      </c>
      <c r="AE733">
        <v>1</v>
      </c>
      <c r="AF733">
        <v>0</v>
      </c>
      <c r="AG733">
        <v>0</v>
      </c>
      <c r="AH733">
        <v>0</v>
      </c>
      <c r="AI733">
        <v>0</v>
      </c>
      <c r="AJ733">
        <f t="shared" si="51"/>
        <v>1</v>
      </c>
    </row>
    <row r="734" spans="24:36" x14ac:dyDescent="0.2">
      <c r="X734" t="str">
        <f t="shared" si="49"/>
        <v>23GH04</v>
      </c>
      <c r="Y734">
        <f t="shared" si="50"/>
        <v>4</v>
      </c>
      <c r="Z734" t="s">
        <v>468</v>
      </c>
      <c r="AA734" t="s">
        <v>483</v>
      </c>
      <c r="AB734">
        <v>1</v>
      </c>
      <c r="AC734">
        <v>0</v>
      </c>
      <c r="AD734">
        <v>0</v>
      </c>
      <c r="AE734">
        <v>1</v>
      </c>
      <c r="AF734">
        <v>1</v>
      </c>
      <c r="AG734">
        <v>0</v>
      </c>
      <c r="AH734">
        <v>0</v>
      </c>
      <c r="AI734">
        <v>1</v>
      </c>
      <c r="AJ734">
        <f t="shared" si="51"/>
        <v>0</v>
      </c>
    </row>
    <row r="735" spans="24:36" x14ac:dyDescent="0.2">
      <c r="X735" t="str">
        <f t="shared" si="49"/>
        <v>23GH05</v>
      </c>
      <c r="Y735">
        <f t="shared" si="50"/>
        <v>5</v>
      </c>
      <c r="Z735" t="s">
        <v>468</v>
      </c>
      <c r="AA735" t="s">
        <v>487</v>
      </c>
      <c r="AB735">
        <v>2</v>
      </c>
      <c r="AC735">
        <v>0</v>
      </c>
      <c r="AD735">
        <v>0</v>
      </c>
      <c r="AE735">
        <v>2</v>
      </c>
      <c r="AF735">
        <v>7</v>
      </c>
      <c r="AG735">
        <v>0</v>
      </c>
      <c r="AH735">
        <v>0</v>
      </c>
      <c r="AI735">
        <v>7</v>
      </c>
      <c r="AJ735">
        <f t="shared" si="51"/>
        <v>0</v>
      </c>
    </row>
    <row r="736" spans="24:36" x14ac:dyDescent="0.2">
      <c r="X736" t="str">
        <f t="shared" si="49"/>
        <v>23GH06</v>
      </c>
      <c r="Y736">
        <f t="shared" si="50"/>
        <v>6</v>
      </c>
      <c r="Z736" t="s">
        <v>468</v>
      </c>
      <c r="AA736" t="s">
        <v>489</v>
      </c>
      <c r="AB736">
        <v>1</v>
      </c>
      <c r="AC736">
        <v>0</v>
      </c>
      <c r="AD736">
        <v>0</v>
      </c>
      <c r="AE736">
        <v>1</v>
      </c>
      <c r="AF736">
        <v>5</v>
      </c>
      <c r="AG736">
        <v>0</v>
      </c>
      <c r="AH736">
        <v>0</v>
      </c>
      <c r="AI736">
        <v>5</v>
      </c>
      <c r="AJ736">
        <f t="shared" si="51"/>
        <v>0</v>
      </c>
    </row>
    <row r="737" spans="24:36" x14ac:dyDescent="0.2">
      <c r="X737" t="str">
        <f t="shared" si="49"/>
        <v>23GH07</v>
      </c>
      <c r="Y737">
        <f t="shared" si="50"/>
        <v>7</v>
      </c>
      <c r="Z737" t="s">
        <v>468</v>
      </c>
      <c r="AA737" t="s">
        <v>490</v>
      </c>
      <c r="AB737">
        <v>1</v>
      </c>
      <c r="AC737">
        <v>0</v>
      </c>
      <c r="AD737">
        <v>0</v>
      </c>
      <c r="AE737">
        <v>1</v>
      </c>
      <c r="AF737">
        <v>0</v>
      </c>
      <c r="AG737">
        <v>0</v>
      </c>
      <c r="AH737">
        <v>0</v>
      </c>
      <c r="AI737">
        <v>0</v>
      </c>
      <c r="AJ737">
        <f t="shared" si="51"/>
        <v>1</v>
      </c>
    </row>
    <row r="738" spans="24:36" x14ac:dyDescent="0.2">
      <c r="X738" t="str">
        <f t="shared" si="49"/>
        <v>23GH08</v>
      </c>
      <c r="Y738">
        <f t="shared" si="50"/>
        <v>8</v>
      </c>
      <c r="Z738" t="s">
        <v>468</v>
      </c>
      <c r="AA738" t="s">
        <v>492</v>
      </c>
      <c r="AB738">
        <v>1</v>
      </c>
      <c r="AC738">
        <v>0</v>
      </c>
      <c r="AD738">
        <v>0</v>
      </c>
      <c r="AE738">
        <v>1</v>
      </c>
      <c r="AF738">
        <v>0</v>
      </c>
      <c r="AG738">
        <v>0</v>
      </c>
      <c r="AH738">
        <v>0</v>
      </c>
      <c r="AI738">
        <v>0</v>
      </c>
      <c r="AJ738">
        <f t="shared" si="51"/>
        <v>1</v>
      </c>
    </row>
    <row r="739" spans="24:36" x14ac:dyDescent="0.2">
      <c r="X739" t="str">
        <f t="shared" si="49"/>
        <v>23GH09</v>
      </c>
      <c r="Y739">
        <f t="shared" si="50"/>
        <v>9</v>
      </c>
      <c r="Z739" t="s">
        <v>468</v>
      </c>
      <c r="AA739" t="s">
        <v>505</v>
      </c>
      <c r="AB739">
        <v>1</v>
      </c>
      <c r="AC739">
        <v>0</v>
      </c>
      <c r="AD739">
        <v>0</v>
      </c>
      <c r="AE739">
        <v>1</v>
      </c>
      <c r="AF739">
        <v>2</v>
      </c>
      <c r="AG739">
        <v>0</v>
      </c>
      <c r="AH739">
        <v>0</v>
      </c>
      <c r="AI739">
        <v>2</v>
      </c>
      <c r="AJ739">
        <f t="shared" si="51"/>
        <v>0</v>
      </c>
    </row>
    <row r="740" spans="24:36" x14ac:dyDescent="0.2">
      <c r="X740" t="str">
        <f t="shared" si="49"/>
        <v>23GJ01</v>
      </c>
      <c r="Y740">
        <f t="shared" si="50"/>
        <v>1</v>
      </c>
      <c r="Z740" t="s">
        <v>469</v>
      </c>
      <c r="AA740" t="s">
        <v>506</v>
      </c>
      <c r="AB740">
        <v>1</v>
      </c>
      <c r="AC740">
        <v>0</v>
      </c>
      <c r="AD740">
        <v>0</v>
      </c>
      <c r="AE740">
        <v>1</v>
      </c>
      <c r="AF740">
        <v>0</v>
      </c>
      <c r="AG740">
        <v>0</v>
      </c>
      <c r="AH740">
        <v>0</v>
      </c>
      <c r="AI740">
        <v>0</v>
      </c>
      <c r="AJ740">
        <f t="shared" si="51"/>
        <v>1</v>
      </c>
    </row>
    <row r="741" spans="24:36" x14ac:dyDescent="0.2">
      <c r="X741" t="str">
        <f t="shared" si="49"/>
        <v>23GJ02</v>
      </c>
      <c r="Y741">
        <f t="shared" si="50"/>
        <v>2</v>
      </c>
      <c r="Z741" t="s">
        <v>469</v>
      </c>
      <c r="AA741" t="s">
        <v>507</v>
      </c>
      <c r="AB741">
        <v>1</v>
      </c>
      <c r="AC741">
        <v>0</v>
      </c>
      <c r="AD741">
        <v>0</v>
      </c>
      <c r="AE741">
        <v>1</v>
      </c>
      <c r="AF741">
        <v>1</v>
      </c>
      <c r="AG741">
        <v>0</v>
      </c>
      <c r="AH741">
        <v>0</v>
      </c>
      <c r="AI741">
        <v>1</v>
      </c>
      <c r="AJ741">
        <f t="shared" si="51"/>
        <v>0</v>
      </c>
    </row>
    <row r="742" spans="24:36" x14ac:dyDescent="0.2">
      <c r="X742" t="str">
        <f t="shared" si="49"/>
        <v>23GJ03</v>
      </c>
      <c r="Y742">
        <f t="shared" si="50"/>
        <v>3</v>
      </c>
      <c r="Z742" t="s">
        <v>469</v>
      </c>
      <c r="AA742" t="s">
        <v>509</v>
      </c>
      <c r="AB742">
        <v>2</v>
      </c>
      <c r="AC742">
        <v>0</v>
      </c>
      <c r="AD742">
        <v>0</v>
      </c>
      <c r="AE742">
        <v>2</v>
      </c>
      <c r="AF742">
        <v>0</v>
      </c>
      <c r="AG742">
        <v>0</v>
      </c>
      <c r="AH742">
        <v>0</v>
      </c>
      <c r="AI742">
        <v>0</v>
      </c>
      <c r="AJ742">
        <f t="shared" si="51"/>
        <v>1</v>
      </c>
    </row>
    <row r="743" spans="24:36" x14ac:dyDescent="0.2">
      <c r="X743" t="str">
        <f t="shared" si="49"/>
        <v>23GJ04</v>
      </c>
      <c r="Y743">
        <f t="shared" si="50"/>
        <v>4</v>
      </c>
      <c r="Z743" t="s">
        <v>469</v>
      </c>
      <c r="AA743" t="s">
        <v>512</v>
      </c>
      <c r="AB743">
        <v>36</v>
      </c>
      <c r="AC743">
        <v>0</v>
      </c>
      <c r="AD743">
        <v>0</v>
      </c>
      <c r="AE743">
        <v>36</v>
      </c>
      <c r="AF743">
        <v>15</v>
      </c>
      <c r="AG743">
        <v>0</v>
      </c>
      <c r="AH743">
        <v>0</v>
      </c>
      <c r="AI743">
        <v>15</v>
      </c>
      <c r="AJ743">
        <f t="shared" si="51"/>
        <v>1</v>
      </c>
    </row>
    <row r="744" spans="24:36" x14ac:dyDescent="0.2">
      <c r="X744" t="str">
        <f t="shared" si="49"/>
        <v>23GJ05</v>
      </c>
      <c r="Y744">
        <f t="shared" si="50"/>
        <v>5</v>
      </c>
      <c r="Z744" t="s">
        <v>469</v>
      </c>
      <c r="AA744" t="s">
        <v>513</v>
      </c>
      <c r="AB744">
        <v>3</v>
      </c>
      <c r="AC744">
        <v>0</v>
      </c>
      <c r="AD744">
        <v>0</v>
      </c>
      <c r="AE744">
        <v>3</v>
      </c>
      <c r="AF744">
        <v>3</v>
      </c>
      <c r="AG744">
        <v>0</v>
      </c>
      <c r="AH744">
        <v>0</v>
      </c>
      <c r="AI744">
        <v>3</v>
      </c>
      <c r="AJ744">
        <f t="shared" si="51"/>
        <v>0</v>
      </c>
    </row>
    <row r="745" spans="24:36" x14ac:dyDescent="0.2">
      <c r="X745" t="str">
        <f t="shared" si="49"/>
        <v>23GJ06</v>
      </c>
      <c r="Y745">
        <f t="shared" si="50"/>
        <v>6</v>
      </c>
      <c r="Z745" t="s">
        <v>469</v>
      </c>
      <c r="AA745" t="s">
        <v>514</v>
      </c>
      <c r="AB745">
        <v>4</v>
      </c>
      <c r="AC745">
        <v>0</v>
      </c>
      <c r="AD745">
        <v>0</v>
      </c>
      <c r="AE745">
        <v>4</v>
      </c>
      <c r="AF745">
        <v>3</v>
      </c>
      <c r="AG745">
        <v>0</v>
      </c>
      <c r="AH745">
        <v>0</v>
      </c>
      <c r="AI745">
        <v>3</v>
      </c>
      <c r="AJ745">
        <f t="shared" si="51"/>
        <v>1</v>
      </c>
    </row>
    <row r="746" spans="24:36" x14ac:dyDescent="0.2">
      <c r="X746" t="str">
        <f t="shared" si="49"/>
        <v>23GJ07</v>
      </c>
      <c r="Y746">
        <f t="shared" si="50"/>
        <v>7</v>
      </c>
      <c r="Z746" t="s">
        <v>469</v>
      </c>
      <c r="AA746" t="s">
        <v>515</v>
      </c>
      <c r="AB746">
        <v>9</v>
      </c>
      <c r="AC746">
        <v>0</v>
      </c>
      <c r="AD746">
        <v>0</v>
      </c>
      <c r="AE746">
        <v>9</v>
      </c>
      <c r="AF746">
        <v>0</v>
      </c>
      <c r="AG746">
        <v>0</v>
      </c>
      <c r="AH746">
        <v>0</v>
      </c>
      <c r="AI746">
        <v>0</v>
      </c>
      <c r="AJ746">
        <f t="shared" si="51"/>
        <v>1</v>
      </c>
    </row>
    <row r="747" spans="24:36" x14ac:dyDescent="0.2">
      <c r="X747" t="str">
        <f t="shared" si="49"/>
        <v>23GJ08</v>
      </c>
      <c r="Y747">
        <f t="shared" si="50"/>
        <v>8</v>
      </c>
      <c r="Z747" t="s">
        <v>469</v>
      </c>
      <c r="AA747" t="s">
        <v>516</v>
      </c>
      <c r="AB747">
        <v>0</v>
      </c>
      <c r="AC747">
        <v>0</v>
      </c>
      <c r="AD747">
        <v>0</v>
      </c>
      <c r="AE747">
        <v>0</v>
      </c>
      <c r="AF747">
        <v>1</v>
      </c>
      <c r="AG747">
        <v>0</v>
      </c>
      <c r="AH747">
        <v>0</v>
      </c>
      <c r="AI747">
        <v>1</v>
      </c>
      <c r="AJ747">
        <f t="shared" si="51"/>
        <v>0</v>
      </c>
    </row>
    <row r="748" spans="24:36" x14ac:dyDescent="0.2">
      <c r="X748" t="str">
        <f t="shared" si="49"/>
        <v>23GK01</v>
      </c>
      <c r="Y748">
        <f t="shared" si="50"/>
        <v>1</v>
      </c>
      <c r="Z748" t="s">
        <v>456</v>
      </c>
      <c r="AA748" t="s">
        <v>455</v>
      </c>
      <c r="AB748">
        <v>0</v>
      </c>
      <c r="AC748">
        <v>0</v>
      </c>
      <c r="AD748">
        <v>0</v>
      </c>
      <c r="AE748">
        <v>0</v>
      </c>
      <c r="AF748">
        <v>1</v>
      </c>
      <c r="AG748">
        <v>0</v>
      </c>
      <c r="AH748">
        <v>0</v>
      </c>
      <c r="AI748">
        <v>1</v>
      </c>
      <c r="AJ748">
        <f t="shared" si="51"/>
        <v>0</v>
      </c>
    </row>
    <row r="749" spans="24:36" x14ac:dyDescent="0.2">
      <c r="X749" t="str">
        <f t="shared" si="49"/>
        <v>23GK02</v>
      </c>
      <c r="Y749">
        <f t="shared" si="50"/>
        <v>2</v>
      </c>
      <c r="Z749" t="s">
        <v>456</v>
      </c>
      <c r="AA749" t="s">
        <v>462</v>
      </c>
      <c r="AB749">
        <v>1</v>
      </c>
      <c r="AC749">
        <v>0</v>
      </c>
      <c r="AD749">
        <v>0</v>
      </c>
      <c r="AE749">
        <v>1</v>
      </c>
      <c r="AF749">
        <v>1</v>
      </c>
      <c r="AG749">
        <v>0</v>
      </c>
      <c r="AH749">
        <v>0</v>
      </c>
      <c r="AI749">
        <v>1</v>
      </c>
      <c r="AJ749">
        <f t="shared" si="51"/>
        <v>0</v>
      </c>
    </row>
    <row r="750" spans="24:36" x14ac:dyDescent="0.2">
      <c r="X750" t="str">
        <f t="shared" si="49"/>
        <v>23GK03</v>
      </c>
      <c r="Y750">
        <f t="shared" si="50"/>
        <v>3</v>
      </c>
      <c r="Z750" t="s">
        <v>456</v>
      </c>
      <c r="AA750" t="s">
        <v>465</v>
      </c>
      <c r="AB750">
        <v>0</v>
      </c>
      <c r="AC750">
        <v>0</v>
      </c>
      <c r="AD750">
        <v>0</v>
      </c>
      <c r="AE750">
        <v>0</v>
      </c>
      <c r="AF750">
        <v>2</v>
      </c>
      <c r="AG750">
        <v>0</v>
      </c>
      <c r="AH750">
        <v>0</v>
      </c>
      <c r="AI750">
        <v>2</v>
      </c>
      <c r="AJ750">
        <f t="shared" si="51"/>
        <v>0</v>
      </c>
    </row>
    <row r="751" spans="24:36" x14ac:dyDescent="0.2">
      <c r="X751" t="str">
        <f t="shared" si="49"/>
        <v>23GK04</v>
      </c>
      <c r="Y751">
        <f t="shared" si="50"/>
        <v>4</v>
      </c>
      <c r="Z751" t="s">
        <v>456</v>
      </c>
      <c r="AA751" t="s">
        <v>472</v>
      </c>
      <c r="AB751">
        <v>1</v>
      </c>
      <c r="AC751">
        <v>0</v>
      </c>
      <c r="AD751">
        <v>0</v>
      </c>
      <c r="AE751">
        <v>1</v>
      </c>
      <c r="AF751">
        <v>1</v>
      </c>
      <c r="AG751">
        <v>0</v>
      </c>
      <c r="AH751">
        <v>0</v>
      </c>
      <c r="AI751">
        <v>1</v>
      </c>
      <c r="AJ751">
        <f t="shared" si="51"/>
        <v>0</v>
      </c>
    </row>
    <row r="752" spans="24:36" x14ac:dyDescent="0.2">
      <c r="X752" t="str">
        <f t="shared" ref="X752:X815" si="52">Z752&amp;IF(Y752&lt;10,"0","")&amp;Y752</f>
        <v>23GK05</v>
      </c>
      <c r="Y752">
        <f t="shared" ref="Y752:Y815" si="53">IF(Z752=Z751,Y751+1,1)</f>
        <v>5</v>
      </c>
      <c r="Z752" t="s">
        <v>456</v>
      </c>
      <c r="AA752" t="s">
        <v>473</v>
      </c>
      <c r="AB752">
        <v>1</v>
      </c>
      <c r="AC752">
        <v>0</v>
      </c>
      <c r="AD752">
        <v>0</v>
      </c>
      <c r="AE752">
        <v>1</v>
      </c>
      <c r="AF752">
        <v>0</v>
      </c>
      <c r="AG752">
        <v>0</v>
      </c>
      <c r="AH752">
        <v>0</v>
      </c>
      <c r="AI752">
        <v>0</v>
      </c>
      <c r="AJ752">
        <f t="shared" si="51"/>
        <v>1</v>
      </c>
    </row>
    <row r="753" spans="24:36" x14ac:dyDescent="0.2">
      <c r="X753" t="str">
        <f t="shared" si="52"/>
        <v>23GK06</v>
      </c>
      <c r="Y753">
        <f t="shared" si="53"/>
        <v>6</v>
      </c>
      <c r="Z753" t="s">
        <v>456</v>
      </c>
      <c r="AA753" t="s">
        <v>475</v>
      </c>
      <c r="AB753">
        <v>6</v>
      </c>
      <c r="AC753">
        <v>0</v>
      </c>
      <c r="AD753">
        <v>0</v>
      </c>
      <c r="AE753">
        <v>6</v>
      </c>
      <c r="AF753">
        <v>7</v>
      </c>
      <c r="AG753">
        <v>0</v>
      </c>
      <c r="AH753">
        <v>0</v>
      </c>
      <c r="AI753">
        <v>7</v>
      </c>
      <c r="AJ753">
        <f t="shared" si="51"/>
        <v>0</v>
      </c>
    </row>
    <row r="754" spans="24:36" x14ac:dyDescent="0.2">
      <c r="X754" t="str">
        <f t="shared" si="52"/>
        <v>23GK07</v>
      </c>
      <c r="Y754">
        <f t="shared" si="53"/>
        <v>7</v>
      </c>
      <c r="Z754" t="s">
        <v>456</v>
      </c>
      <c r="AA754" t="s">
        <v>486</v>
      </c>
      <c r="AB754">
        <v>0</v>
      </c>
      <c r="AC754">
        <v>0</v>
      </c>
      <c r="AD754">
        <v>0</v>
      </c>
      <c r="AE754">
        <v>0</v>
      </c>
      <c r="AF754">
        <v>1</v>
      </c>
      <c r="AG754">
        <v>0</v>
      </c>
      <c r="AH754">
        <v>0</v>
      </c>
      <c r="AI754">
        <v>1</v>
      </c>
      <c r="AJ754">
        <f t="shared" si="51"/>
        <v>0</v>
      </c>
    </row>
    <row r="755" spans="24:36" x14ac:dyDescent="0.2">
      <c r="X755" t="str">
        <f t="shared" si="52"/>
        <v>23GL01</v>
      </c>
      <c r="Y755">
        <f t="shared" si="53"/>
        <v>1</v>
      </c>
      <c r="Z755" t="s">
        <v>200</v>
      </c>
      <c r="AA755" t="s">
        <v>486</v>
      </c>
      <c r="AB755">
        <v>0</v>
      </c>
      <c r="AC755">
        <v>0</v>
      </c>
      <c r="AD755">
        <v>0</v>
      </c>
      <c r="AE755">
        <v>0</v>
      </c>
      <c r="AF755">
        <v>1</v>
      </c>
      <c r="AG755">
        <v>0</v>
      </c>
      <c r="AH755">
        <v>0</v>
      </c>
      <c r="AI755">
        <v>1</v>
      </c>
      <c r="AJ755">
        <f t="shared" si="51"/>
        <v>0</v>
      </c>
    </row>
    <row r="756" spans="24:36" x14ac:dyDescent="0.2">
      <c r="X756" t="str">
        <f t="shared" si="52"/>
        <v>23GL02</v>
      </c>
      <c r="Y756">
        <f t="shared" si="53"/>
        <v>2</v>
      </c>
      <c r="Z756" t="s">
        <v>200</v>
      </c>
      <c r="AA756" t="s">
        <v>487</v>
      </c>
      <c r="AB756">
        <v>1</v>
      </c>
      <c r="AC756">
        <v>0</v>
      </c>
      <c r="AD756">
        <v>0</v>
      </c>
      <c r="AE756">
        <v>1</v>
      </c>
      <c r="AF756">
        <v>0</v>
      </c>
      <c r="AG756">
        <v>0</v>
      </c>
      <c r="AH756">
        <v>0</v>
      </c>
      <c r="AI756">
        <v>0</v>
      </c>
      <c r="AJ756">
        <f t="shared" si="51"/>
        <v>1</v>
      </c>
    </row>
    <row r="757" spans="24:36" x14ac:dyDescent="0.2">
      <c r="X757" t="str">
        <f t="shared" si="52"/>
        <v>23GL03</v>
      </c>
      <c r="Y757">
        <f t="shared" si="53"/>
        <v>3</v>
      </c>
      <c r="Z757" t="s">
        <v>200</v>
      </c>
      <c r="AA757" t="s">
        <v>489</v>
      </c>
      <c r="AB757">
        <v>1</v>
      </c>
      <c r="AC757">
        <v>0</v>
      </c>
      <c r="AD757">
        <v>0</v>
      </c>
      <c r="AE757">
        <v>1</v>
      </c>
      <c r="AF757">
        <v>2</v>
      </c>
      <c r="AG757">
        <v>0</v>
      </c>
      <c r="AH757">
        <v>0</v>
      </c>
      <c r="AI757">
        <v>2</v>
      </c>
      <c r="AJ757">
        <f t="shared" si="51"/>
        <v>0</v>
      </c>
    </row>
    <row r="758" spans="24:36" x14ac:dyDescent="0.2">
      <c r="X758" t="str">
        <f t="shared" si="52"/>
        <v>23GL04</v>
      </c>
      <c r="Y758">
        <f t="shared" si="53"/>
        <v>4</v>
      </c>
      <c r="Z758" t="s">
        <v>200</v>
      </c>
      <c r="AA758" t="s">
        <v>490</v>
      </c>
      <c r="AB758">
        <v>4</v>
      </c>
      <c r="AC758">
        <v>0</v>
      </c>
      <c r="AD758">
        <v>0</v>
      </c>
      <c r="AE758">
        <v>4</v>
      </c>
      <c r="AF758">
        <v>8</v>
      </c>
      <c r="AG758">
        <v>0</v>
      </c>
      <c r="AH758">
        <v>0</v>
      </c>
      <c r="AI758">
        <v>8</v>
      </c>
      <c r="AJ758">
        <f t="shared" si="51"/>
        <v>0</v>
      </c>
    </row>
    <row r="759" spans="24:36" x14ac:dyDescent="0.2">
      <c r="X759" t="str">
        <f t="shared" si="52"/>
        <v>23GL05</v>
      </c>
      <c r="Y759">
        <f t="shared" si="53"/>
        <v>5</v>
      </c>
      <c r="Z759" t="s">
        <v>200</v>
      </c>
      <c r="AA759" t="s">
        <v>492</v>
      </c>
      <c r="AB759">
        <v>2</v>
      </c>
      <c r="AC759">
        <v>0</v>
      </c>
      <c r="AD759">
        <v>0</v>
      </c>
      <c r="AE759">
        <v>2</v>
      </c>
      <c r="AF759">
        <v>4</v>
      </c>
      <c r="AG759">
        <v>0</v>
      </c>
      <c r="AH759">
        <v>0</v>
      </c>
      <c r="AI759">
        <v>4</v>
      </c>
      <c r="AJ759">
        <f t="shared" si="51"/>
        <v>0</v>
      </c>
    </row>
    <row r="760" spans="24:36" x14ac:dyDescent="0.2">
      <c r="X760" t="str">
        <f t="shared" si="52"/>
        <v>23GL06</v>
      </c>
      <c r="Y760">
        <f t="shared" si="53"/>
        <v>6</v>
      </c>
      <c r="Z760" t="s">
        <v>200</v>
      </c>
      <c r="AA760" t="s">
        <v>504</v>
      </c>
      <c r="AB760">
        <v>0</v>
      </c>
      <c r="AC760">
        <v>0</v>
      </c>
      <c r="AD760">
        <v>0</v>
      </c>
      <c r="AE760">
        <v>0</v>
      </c>
      <c r="AF760">
        <v>1</v>
      </c>
      <c r="AG760">
        <v>0</v>
      </c>
      <c r="AH760">
        <v>0</v>
      </c>
      <c r="AI760">
        <v>1</v>
      </c>
      <c r="AJ760">
        <f t="shared" si="51"/>
        <v>0</v>
      </c>
    </row>
    <row r="761" spans="24:36" x14ac:dyDescent="0.2">
      <c r="X761" t="str">
        <f t="shared" si="52"/>
        <v>23GL07</v>
      </c>
      <c r="Y761">
        <f t="shared" si="53"/>
        <v>7</v>
      </c>
      <c r="Z761" t="s">
        <v>200</v>
      </c>
      <c r="AA761" t="s">
        <v>521</v>
      </c>
      <c r="AB761">
        <v>0</v>
      </c>
      <c r="AC761">
        <v>0</v>
      </c>
      <c r="AD761">
        <v>0</v>
      </c>
      <c r="AE761">
        <v>0</v>
      </c>
      <c r="AF761">
        <v>1</v>
      </c>
      <c r="AG761">
        <v>0</v>
      </c>
      <c r="AH761">
        <v>0</v>
      </c>
      <c r="AI761">
        <v>1</v>
      </c>
      <c r="AJ761">
        <f t="shared" si="51"/>
        <v>0</v>
      </c>
    </row>
    <row r="762" spans="24:36" x14ac:dyDescent="0.2">
      <c r="X762" t="str">
        <f t="shared" si="52"/>
        <v>23GY01</v>
      </c>
      <c r="Y762">
        <f t="shared" si="53"/>
        <v>1</v>
      </c>
      <c r="Z762" t="s">
        <v>357</v>
      </c>
      <c r="AA762" t="s">
        <v>518</v>
      </c>
      <c r="AB762">
        <v>0</v>
      </c>
      <c r="AC762">
        <v>0</v>
      </c>
      <c r="AD762">
        <v>0</v>
      </c>
      <c r="AE762">
        <v>0</v>
      </c>
      <c r="AF762">
        <v>1</v>
      </c>
      <c r="AG762">
        <v>0</v>
      </c>
      <c r="AH762">
        <v>0</v>
      </c>
      <c r="AI762">
        <v>1</v>
      </c>
      <c r="AJ762">
        <f t="shared" si="51"/>
        <v>0</v>
      </c>
    </row>
    <row r="763" spans="24:36" x14ac:dyDescent="0.2">
      <c r="X763" t="str">
        <f t="shared" si="52"/>
        <v>23GY02</v>
      </c>
      <c r="Y763">
        <f t="shared" si="53"/>
        <v>2</v>
      </c>
      <c r="Z763" t="s">
        <v>357</v>
      </c>
      <c r="AA763" t="s">
        <v>523</v>
      </c>
      <c r="AB763">
        <v>0</v>
      </c>
      <c r="AC763">
        <v>0</v>
      </c>
      <c r="AD763">
        <v>0</v>
      </c>
      <c r="AE763">
        <v>0</v>
      </c>
      <c r="AF763">
        <v>1</v>
      </c>
      <c r="AG763">
        <v>0</v>
      </c>
      <c r="AH763">
        <v>0</v>
      </c>
      <c r="AI763">
        <v>1</v>
      </c>
      <c r="AJ763">
        <f t="shared" si="51"/>
        <v>0</v>
      </c>
    </row>
    <row r="764" spans="24:36" x14ac:dyDescent="0.2">
      <c r="X764" t="str">
        <f t="shared" si="52"/>
        <v>23GY03</v>
      </c>
      <c r="Y764">
        <f t="shared" si="53"/>
        <v>3</v>
      </c>
      <c r="Z764" t="s">
        <v>357</v>
      </c>
      <c r="AA764" t="s">
        <v>527</v>
      </c>
      <c r="AB764">
        <v>7</v>
      </c>
      <c r="AC764">
        <v>0</v>
      </c>
      <c r="AD764">
        <v>0</v>
      </c>
      <c r="AE764">
        <v>7</v>
      </c>
      <c r="AF764">
        <v>7</v>
      </c>
      <c r="AG764">
        <v>0</v>
      </c>
      <c r="AH764">
        <v>0</v>
      </c>
      <c r="AI764">
        <v>7</v>
      </c>
      <c r="AJ764">
        <f t="shared" si="51"/>
        <v>0</v>
      </c>
    </row>
    <row r="765" spans="24:36" x14ac:dyDescent="0.2">
      <c r="X765" t="str">
        <f t="shared" si="52"/>
        <v>23GY04</v>
      </c>
      <c r="Y765">
        <f t="shared" si="53"/>
        <v>4</v>
      </c>
      <c r="Z765" t="s">
        <v>357</v>
      </c>
      <c r="AA765" t="s">
        <v>530</v>
      </c>
      <c r="AB765">
        <v>0</v>
      </c>
      <c r="AC765">
        <v>0</v>
      </c>
      <c r="AD765">
        <v>0</v>
      </c>
      <c r="AE765">
        <v>0</v>
      </c>
      <c r="AF765">
        <v>1</v>
      </c>
      <c r="AG765">
        <v>0</v>
      </c>
      <c r="AH765">
        <v>0</v>
      </c>
      <c r="AI765">
        <v>1</v>
      </c>
      <c r="AJ765">
        <f t="shared" si="51"/>
        <v>0</v>
      </c>
    </row>
    <row r="766" spans="24:36" x14ac:dyDescent="0.2">
      <c r="X766" t="str">
        <f t="shared" si="52"/>
        <v>23GY05</v>
      </c>
      <c r="Y766">
        <f t="shared" si="53"/>
        <v>5</v>
      </c>
      <c r="Z766" t="s">
        <v>357</v>
      </c>
      <c r="AA766" t="s">
        <v>540</v>
      </c>
      <c r="AB766">
        <v>1</v>
      </c>
      <c r="AC766">
        <v>0</v>
      </c>
      <c r="AD766">
        <v>0</v>
      </c>
      <c r="AE766">
        <v>1</v>
      </c>
      <c r="AF766">
        <v>0</v>
      </c>
      <c r="AG766">
        <v>0</v>
      </c>
      <c r="AH766">
        <v>0</v>
      </c>
      <c r="AI766">
        <v>0</v>
      </c>
      <c r="AJ766">
        <f t="shared" si="51"/>
        <v>1</v>
      </c>
    </row>
    <row r="767" spans="24:36" x14ac:dyDescent="0.2">
      <c r="X767" t="str">
        <f t="shared" si="52"/>
        <v>23HU01</v>
      </c>
      <c r="Y767">
        <f t="shared" si="53"/>
        <v>1</v>
      </c>
      <c r="Z767" t="s">
        <v>170</v>
      </c>
      <c r="AA767" t="s">
        <v>441</v>
      </c>
      <c r="AB767">
        <v>1</v>
      </c>
      <c r="AC767">
        <v>0</v>
      </c>
      <c r="AD767">
        <v>0</v>
      </c>
      <c r="AE767">
        <v>1</v>
      </c>
      <c r="AF767">
        <v>0</v>
      </c>
      <c r="AG767">
        <v>0</v>
      </c>
      <c r="AH767">
        <v>0</v>
      </c>
      <c r="AI767">
        <v>0</v>
      </c>
      <c r="AJ767">
        <f t="shared" si="51"/>
        <v>1</v>
      </c>
    </row>
    <row r="768" spans="24:36" x14ac:dyDescent="0.2">
      <c r="X768" t="str">
        <f t="shared" si="52"/>
        <v>23HU02</v>
      </c>
      <c r="Y768">
        <f t="shared" si="53"/>
        <v>2</v>
      </c>
      <c r="Z768" t="s">
        <v>170</v>
      </c>
      <c r="AA768" t="s">
        <v>455</v>
      </c>
      <c r="AB768">
        <v>1</v>
      </c>
      <c r="AC768">
        <v>0</v>
      </c>
      <c r="AD768">
        <v>0</v>
      </c>
      <c r="AE768">
        <v>1</v>
      </c>
      <c r="AF768">
        <v>3</v>
      </c>
      <c r="AG768">
        <v>0</v>
      </c>
      <c r="AH768">
        <v>0</v>
      </c>
      <c r="AI768">
        <v>3</v>
      </c>
      <c r="AJ768">
        <f t="shared" si="51"/>
        <v>0</v>
      </c>
    </row>
    <row r="769" spans="24:36" x14ac:dyDescent="0.2">
      <c r="X769" t="str">
        <f t="shared" si="52"/>
        <v>23HU03</v>
      </c>
      <c r="Y769">
        <f t="shared" si="53"/>
        <v>3</v>
      </c>
      <c r="Z769" t="s">
        <v>170</v>
      </c>
      <c r="AA769" t="s">
        <v>458</v>
      </c>
      <c r="AB769">
        <v>3</v>
      </c>
      <c r="AC769">
        <v>0</v>
      </c>
      <c r="AD769">
        <v>0</v>
      </c>
      <c r="AE769">
        <v>3</v>
      </c>
      <c r="AF769">
        <v>14</v>
      </c>
      <c r="AG769">
        <v>0</v>
      </c>
      <c r="AH769">
        <v>0</v>
      </c>
      <c r="AI769">
        <v>14</v>
      </c>
      <c r="AJ769">
        <f t="shared" si="51"/>
        <v>0</v>
      </c>
    </row>
    <row r="770" spans="24:36" x14ac:dyDescent="0.2">
      <c r="X770" t="str">
        <f t="shared" si="52"/>
        <v>23HU04</v>
      </c>
      <c r="Y770">
        <f t="shared" si="53"/>
        <v>4</v>
      </c>
      <c r="Z770" t="s">
        <v>170</v>
      </c>
      <c r="AA770" t="s">
        <v>460</v>
      </c>
      <c r="AB770">
        <v>4</v>
      </c>
      <c r="AC770">
        <v>0</v>
      </c>
      <c r="AD770">
        <v>0</v>
      </c>
      <c r="AE770">
        <v>4</v>
      </c>
      <c r="AF770">
        <v>6</v>
      </c>
      <c r="AG770">
        <v>0</v>
      </c>
      <c r="AH770">
        <v>0</v>
      </c>
      <c r="AI770">
        <v>6</v>
      </c>
      <c r="AJ770">
        <f t="shared" si="51"/>
        <v>0</v>
      </c>
    </row>
    <row r="771" spans="24:36" x14ac:dyDescent="0.2">
      <c r="X771" t="str">
        <f t="shared" si="52"/>
        <v>23HU05</v>
      </c>
      <c r="Y771">
        <f t="shared" si="53"/>
        <v>5</v>
      </c>
      <c r="Z771" t="s">
        <v>170</v>
      </c>
      <c r="AA771" t="s">
        <v>461</v>
      </c>
      <c r="AB771">
        <v>5</v>
      </c>
      <c r="AC771">
        <v>0</v>
      </c>
      <c r="AD771">
        <v>0</v>
      </c>
      <c r="AE771">
        <v>5</v>
      </c>
      <c r="AF771">
        <v>4</v>
      </c>
      <c r="AG771">
        <v>0</v>
      </c>
      <c r="AH771">
        <v>0</v>
      </c>
      <c r="AI771">
        <v>4</v>
      </c>
      <c r="AJ771">
        <f t="shared" si="51"/>
        <v>1</v>
      </c>
    </row>
    <row r="772" spans="24:36" x14ac:dyDescent="0.2">
      <c r="X772" t="str">
        <f t="shared" si="52"/>
        <v>23HU06</v>
      </c>
      <c r="Y772">
        <f t="shared" si="53"/>
        <v>6</v>
      </c>
      <c r="Z772" t="s">
        <v>170</v>
      </c>
      <c r="AA772" t="s">
        <v>492</v>
      </c>
      <c r="AB772">
        <v>0</v>
      </c>
      <c r="AC772">
        <v>0</v>
      </c>
      <c r="AD772">
        <v>0</v>
      </c>
      <c r="AE772">
        <v>0</v>
      </c>
      <c r="AF772">
        <v>1</v>
      </c>
      <c r="AG772">
        <v>0</v>
      </c>
      <c r="AH772">
        <v>0</v>
      </c>
      <c r="AI772">
        <v>1</v>
      </c>
      <c r="AJ772">
        <f t="shared" ref="AJ772:AJ815" si="54">IF(AE772&gt;AI772,1,0)</f>
        <v>0</v>
      </c>
    </row>
    <row r="773" spans="24:36" x14ac:dyDescent="0.2">
      <c r="X773" t="str">
        <f t="shared" si="52"/>
        <v>23HU07</v>
      </c>
      <c r="Y773">
        <f t="shared" si="53"/>
        <v>7</v>
      </c>
      <c r="Z773" t="s">
        <v>170</v>
      </c>
      <c r="AA773" t="s">
        <v>494</v>
      </c>
      <c r="AB773">
        <v>2</v>
      </c>
      <c r="AC773">
        <v>0</v>
      </c>
      <c r="AD773">
        <v>0</v>
      </c>
      <c r="AE773">
        <v>2</v>
      </c>
      <c r="AF773">
        <v>0</v>
      </c>
      <c r="AG773">
        <v>0</v>
      </c>
      <c r="AH773">
        <v>0</v>
      </c>
      <c r="AI773">
        <v>0</v>
      </c>
      <c r="AJ773">
        <f t="shared" si="54"/>
        <v>1</v>
      </c>
    </row>
    <row r="774" spans="24:36" x14ac:dyDescent="0.2">
      <c r="X774" t="str">
        <f t="shared" si="52"/>
        <v>23HU08</v>
      </c>
      <c r="Y774">
        <f t="shared" si="53"/>
        <v>8</v>
      </c>
      <c r="Z774" t="s">
        <v>170</v>
      </c>
      <c r="AA774" t="s">
        <v>503</v>
      </c>
      <c r="AB774">
        <v>0</v>
      </c>
      <c r="AC774">
        <v>0</v>
      </c>
      <c r="AD774">
        <v>0</v>
      </c>
      <c r="AE774">
        <v>0</v>
      </c>
      <c r="AF774">
        <v>1</v>
      </c>
      <c r="AG774">
        <v>0</v>
      </c>
      <c r="AH774">
        <v>0</v>
      </c>
      <c r="AI774">
        <v>1</v>
      </c>
      <c r="AJ774">
        <f t="shared" si="54"/>
        <v>0</v>
      </c>
    </row>
    <row r="775" spans="24:36" x14ac:dyDescent="0.2">
      <c r="X775" t="str">
        <f t="shared" si="52"/>
        <v>23HU09</v>
      </c>
      <c r="Y775">
        <f t="shared" si="53"/>
        <v>9</v>
      </c>
      <c r="Z775" t="s">
        <v>170</v>
      </c>
      <c r="AA775" t="s">
        <v>505</v>
      </c>
      <c r="AB775">
        <v>0</v>
      </c>
      <c r="AC775">
        <v>0</v>
      </c>
      <c r="AD775">
        <v>0</v>
      </c>
      <c r="AE775">
        <v>0</v>
      </c>
      <c r="AF775">
        <v>1</v>
      </c>
      <c r="AG775">
        <v>0</v>
      </c>
      <c r="AH775">
        <v>0</v>
      </c>
      <c r="AI775">
        <v>1</v>
      </c>
      <c r="AJ775">
        <f t="shared" si="54"/>
        <v>0</v>
      </c>
    </row>
    <row r="776" spans="24:36" x14ac:dyDescent="0.2">
      <c r="X776" t="str">
        <f t="shared" si="52"/>
        <v>23JT01</v>
      </c>
      <c r="Y776">
        <f t="shared" si="53"/>
        <v>1</v>
      </c>
      <c r="Z776" t="s">
        <v>162</v>
      </c>
      <c r="AA776" t="s">
        <v>437</v>
      </c>
      <c r="AB776">
        <v>23</v>
      </c>
      <c r="AC776">
        <v>0</v>
      </c>
      <c r="AD776">
        <v>2</v>
      </c>
      <c r="AE776">
        <v>25</v>
      </c>
      <c r="AF776">
        <v>20</v>
      </c>
      <c r="AG776">
        <v>0</v>
      </c>
      <c r="AH776">
        <v>1</v>
      </c>
      <c r="AI776">
        <v>21</v>
      </c>
      <c r="AJ776">
        <f t="shared" si="54"/>
        <v>1</v>
      </c>
    </row>
    <row r="777" spans="24:36" x14ac:dyDescent="0.2">
      <c r="X777" t="str">
        <f t="shared" si="52"/>
        <v>23JT02</v>
      </c>
      <c r="Y777">
        <f t="shared" si="53"/>
        <v>2</v>
      </c>
      <c r="Z777" t="s">
        <v>162</v>
      </c>
      <c r="AA777" t="s">
        <v>441</v>
      </c>
      <c r="AB777">
        <v>3</v>
      </c>
      <c r="AC777">
        <v>0</v>
      </c>
      <c r="AD777">
        <v>0</v>
      </c>
      <c r="AE777">
        <v>3</v>
      </c>
      <c r="AF777">
        <v>10</v>
      </c>
      <c r="AG777">
        <v>0</v>
      </c>
      <c r="AH777">
        <v>0</v>
      </c>
      <c r="AI777">
        <v>10</v>
      </c>
      <c r="AJ777">
        <f t="shared" si="54"/>
        <v>0</v>
      </c>
    </row>
    <row r="778" spans="24:36" x14ac:dyDescent="0.2">
      <c r="X778" t="str">
        <f t="shared" si="52"/>
        <v>23JT03</v>
      </c>
      <c r="Y778">
        <f t="shared" si="53"/>
        <v>3</v>
      </c>
      <c r="Z778" t="s">
        <v>162</v>
      </c>
      <c r="AA778" t="s">
        <v>443</v>
      </c>
      <c r="AB778">
        <v>1</v>
      </c>
      <c r="AC778">
        <v>0</v>
      </c>
      <c r="AD778">
        <v>0</v>
      </c>
      <c r="AE778">
        <v>1</v>
      </c>
      <c r="AF778">
        <v>4</v>
      </c>
      <c r="AG778">
        <v>0</v>
      </c>
      <c r="AH778">
        <v>0</v>
      </c>
      <c r="AI778">
        <v>4</v>
      </c>
      <c r="AJ778">
        <f t="shared" si="54"/>
        <v>0</v>
      </c>
    </row>
    <row r="779" spans="24:36" x14ac:dyDescent="0.2">
      <c r="X779" t="str">
        <f t="shared" si="52"/>
        <v>23JT04</v>
      </c>
      <c r="Y779">
        <f t="shared" si="53"/>
        <v>4</v>
      </c>
      <c r="Z779" t="s">
        <v>162</v>
      </c>
      <c r="AA779" t="s">
        <v>455</v>
      </c>
      <c r="AB779">
        <v>0</v>
      </c>
      <c r="AC779">
        <v>0</v>
      </c>
      <c r="AD779">
        <v>0</v>
      </c>
      <c r="AE779">
        <v>0</v>
      </c>
      <c r="AF779">
        <v>1</v>
      </c>
      <c r="AG779">
        <v>0</v>
      </c>
      <c r="AH779">
        <v>0</v>
      </c>
      <c r="AI779">
        <v>1</v>
      </c>
      <c r="AJ779">
        <f t="shared" si="54"/>
        <v>0</v>
      </c>
    </row>
    <row r="780" spans="24:36" x14ac:dyDescent="0.2">
      <c r="X780" t="str">
        <f t="shared" si="52"/>
        <v>23JU01</v>
      </c>
      <c r="Y780">
        <f t="shared" si="53"/>
        <v>1</v>
      </c>
      <c r="Z780" t="s">
        <v>297</v>
      </c>
      <c r="AA780" t="s">
        <v>529</v>
      </c>
      <c r="AB780">
        <v>4</v>
      </c>
      <c r="AC780">
        <v>0</v>
      </c>
      <c r="AD780">
        <v>0</v>
      </c>
      <c r="AE780">
        <v>4</v>
      </c>
      <c r="AF780">
        <v>1</v>
      </c>
      <c r="AG780">
        <v>0</v>
      </c>
      <c r="AH780">
        <v>0</v>
      </c>
      <c r="AI780">
        <v>1</v>
      </c>
      <c r="AJ780">
        <f t="shared" si="54"/>
        <v>1</v>
      </c>
    </row>
    <row r="781" spans="24:36" x14ac:dyDescent="0.2">
      <c r="X781" t="str">
        <f t="shared" si="52"/>
        <v>23JU02</v>
      </c>
      <c r="Y781">
        <f t="shared" si="53"/>
        <v>2</v>
      </c>
      <c r="Z781" t="s">
        <v>297</v>
      </c>
      <c r="AA781" t="s">
        <v>534</v>
      </c>
      <c r="AB781">
        <v>0</v>
      </c>
      <c r="AC781">
        <v>0</v>
      </c>
      <c r="AD781">
        <v>0</v>
      </c>
      <c r="AE781">
        <v>0</v>
      </c>
      <c r="AF781">
        <v>1</v>
      </c>
      <c r="AG781">
        <v>0</v>
      </c>
      <c r="AH781">
        <v>0</v>
      </c>
      <c r="AI781">
        <v>1</v>
      </c>
      <c r="AJ781">
        <f t="shared" si="54"/>
        <v>0</v>
      </c>
    </row>
    <row r="782" spans="24:36" x14ac:dyDescent="0.2">
      <c r="X782" t="str">
        <f t="shared" si="52"/>
        <v>23KF01</v>
      </c>
      <c r="Y782">
        <f t="shared" si="53"/>
        <v>1</v>
      </c>
      <c r="Z782" t="s">
        <v>451</v>
      </c>
      <c r="AA782" t="s">
        <v>449</v>
      </c>
      <c r="AB782">
        <v>0</v>
      </c>
      <c r="AC782">
        <v>0</v>
      </c>
      <c r="AD782">
        <v>0</v>
      </c>
      <c r="AE782">
        <v>0</v>
      </c>
      <c r="AF782">
        <v>2</v>
      </c>
      <c r="AG782">
        <v>0</v>
      </c>
      <c r="AH782">
        <v>0</v>
      </c>
      <c r="AI782">
        <v>2</v>
      </c>
      <c r="AJ782">
        <f t="shared" si="54"/>
        <v>0</v>
      </c>
    </row>
    <row r="783" spans="24:36" x14ac:dyDescent="0.2">
      <c r="X783" t="str">
        <f t="shared" si="52"/>
        <v>23KF02</v>
      </c>
      <c r="Y783">
        <f t="shared" si="53"/>
        <v>2</v>
      </c>
      <c r="Z783" t="s">
        <v>451</v>
      </c>
      <c r="AA783" t="s">
        <v>452</v>
      </c>
      <c r="AB783">
        <v>3</v>
      </c>
      <c r="AC783">
        <v>0</v>
      </c>
      <c r="AD783">
        <v>0</v>
      </c>
      <c r="AE783">
        <v>3</v>
      </c>
      <c r="AF783">
        <v>1</v>
      </c>
      <c r="AG783">
        <v>0</v>
      </c>
      <c r="AH783">
        <v>0</v>
      </c>
      <c r="AI783">
        <v>1</v>
      </c>
      <c r="AJ783">
        <f t="shared" si="54"/>
        <v>1</v>
      </c>
    </row>
    <row r="784" spans="24:36" x14ac:dyDescent="0.2">
      <c r="X784" t="str">
        <f t="shared" si="52"/>
        <v>23KF03</v>
      </c>
      <c r="Y784">
        <f t="shared" si="53"/>
        <v>3</v>
      </c>
      <c r="Z784" t="s">
        <v>451</v>
      </c>
      <c r="AA784" t="s">
        <v>454</v>
      </c>
      <c r="AB784">
        <v>0</v>
      </c>
      <c r="AC784">
        <v>0</v>
      </c>
      <c r="AD784">
        <v>0</v>
      </c>
      <c r="AE784">
        <v>0</v>
      </c>
      <c r="AF784">
        <v>1</v>
      </c>
      <c r="AG784">
        <v>0</v>
      </c>
      <c r="AH784">
        <v>0</v>
      </c>
      <c r="AI784">
        <v>1</v>
      </c>
      <c r="AJ784">
        <f t="shared" si="54"/>
        <v>0</v>
      </c>
    </row>
    <row r="785" spans="24:36" x14ac:dyDescent="0.2">
      <c r="X785" t="str">
        <f t="shared" si="52"/>
        <v>23KF04</v>
      </c>
      <c r="Y785">
        <f t="shared" si="53"/>
        <v>4</v>
      </c>
      <c r="Z785" t="s">
        <v>451</v>
      </c>
      <c r="AA785" t="s">
        <v>465</v>
      </c>
      <c r="AB785">
        <v>0</v>
      </c>
      <c r="AC785">
        <v>0</v>
      </c>
      <c r="AD785">
        <v>0</v>
      </c>
      <c r="AE785">
        <v>0</v>
      </c>
      <c r="AF785">
        <v>1</v>
      </c>
      <c r="AG785">
        <v>0</v>
      </c>
      <c r="AH785">
        <v>0</v>
      </c>
      <c r="AI785">
        <v>1</v>
      </c>
      <c r="AJ785">
        <f t="shared" si="54"/>
        <v>0</v>
      </c>
    </row>
    <row r="786" spans="24:36" x14ac:dyDescent="0.2">
      <c r="X786" t="str">
        <f t="shared" si="52"/>
        <v>23XK01</v>
      </c>
      <c r="Y786">
        <f t="shared" si="53"/>
        <v>1</v>
      </c>
      <c r="Z786" t="s">
        <v>136</v>
      </c>
      <c r="AA786" t="s">
        <v>480</v>
      </c>
      <c r="AB786">
        <v>1</v>
      </c>
      <c r="AC786">
        <v>0</v>
      </c>
      <c r="AD786">
        <v>0</v>
      </c>
      <c r="AE786">
        <v>1</v>
      </c>
      <c r="AF786">
        <v>0</v>
      </c>
      <c r="AG786">
        <v>0</v>
      </c>
      <c r="AH786">
        <v>0</v>
      </c>
      <c r="AI786">
        <v>0</v>
      </c>
      <c r="AJ786">
        <f t="shared" si="54"/>
        <v>1</v>
      </c>
    </row>
    <row r="787" spans="24:36" x14ac:dyDescent="0.2">
      <c r="X787" t="str">
        <f t="shared" si="52"/>
        <v>23XK02</v>
      </c>
      <c r="Y787">
        <f t="shared" si="53"/>
        <v>2</v>
      </c>
      <c r="Z787" t="s">
        <v>136</v>
      </c>
      <c r="AA787" t="s">
        <v>527</v>
      </c>
      <c r="AB787">
        <v>0</v>
      </c>
      <c r="AC787">
        <v>0</v>
      </c>
      <c r="AD787">
        <v>0</v>
      </c>
      <c r="AE787">
        <v>0</v>
      </c>
      <c r="AF787">
        <v>1</v>
      </c>
      <c r="AG787">
        <v>0</v>
      </c>
      <c r="AH787">
        <v>0</v>
      </c>
      <c r="AI787">
        <v>1</v>
      </c>
      <c r="AJ787">
        <f t="shared" si="54"/>
        <v>0</v>
      </c>
    </row>
    <row r="788" spans="24:36" x14ac:dyDescent="0.2">
      <c r="X788" t="str">
        <f t="shared" si="52"/>
        <v>23XK03</v>
      </c>
      <c r="Y788">
        <f t="shared" si="53"/>
        <v>3</v>
      </c>
      <c r="Z788" t="s">
        <v>136</v>
      </c>
      <c r="AA788" t="s">
        <v>529</v>
      </c>
      <c r="AB788">
        <v>1</v>
      </c>
      <c r="AC788">
        <v>0</v>
      </c>
      <c r="AD788">
        <v>0</v>
      </c>
      <c r="AE788">
        <v>1</v>
      </c>
      <c r="AF788">
        <v>0</v>
      </c>
      <c r="AG788">
        <v>0</v>
      </c>
      <c r="AH788">
        <v>0</v>
      </c>
      <c r="AI788">
        <v>0</v>
      </c>
      <c r="AJ788">
        <f t="shared" si="54"/>
        <v>1</v>
      </c>
    </row>
    <row r="789" spans="24:36" x14ac:dyDescent="0.2">
      <c r="X789" t="str">
        <f t="shared" si="52"/>
        <v>23XK04</v>
      </c>
      <c r="Y789">
        <f t="shared" si="53"/>
        <v>4</v>
      </c>
      <c r="Z789" t="s">
        <v>136</v>
      </c>
      <c r="AA789" t="s">
        <v>530</v>
      </c>
      <c r="AB789">
        <v>22</v>
      </c>
      <c r="AC789">
        <v>0</v>
      </c>
      <c r="AD789">
        <v>0</v>
      </c>
      <c r="AE789">
        <v>22</v>
      </c>
      <c r="AF789">
        <v>8</v>
      </c>
      <c r="AG789">
        <v>0</v>
      </c>
      <c r="AH789">
        <v>0</v>
      </c>
      <c r="AI789">
        <v>8</v>
      </c>
      <c r="AJ789">
        <f t="shared" si="54"/>
        <v>1</v>
      </c>
    </row>
    <row r="790" spans="24:36" x14ac:dyDescent="0.2">
      <c r="X790" t="str">
        <f t="shared" si="52"/>
        <v>23XK05</v>
      </c>
      <c r="Y790">
        <f t="shared" si="53"/>
        <v>5</v>
      </c>
      <c r="Z790" t="s">
        <v>136</v>
      </c>
      <c r="AA790" t="s">
        <v>531</v>
      </c>
      <c r="AB790">
        <v>10</v>
      </c>
      <c r="AC790">
        <v>0</v>
      </c>
      <c r="AD790">
        <v>0</v>
      </c>
      <c r="AE790">
        <v>10</v>
      </c>
      <c r="AF790">
        <v>4</v>
      </c>
      <c r="AG790">
        <v>0</v>
      </c>
      <c r="AH790">
        <v>0</v>
      </c>
      <c r="AI790">
        <v>4</v>
      </c>
      <c r="AJ790">
        <f t="shared" si="54"/>
        <v>1</v>
      </c>
    </row>
    <row r="791" spans="24:36" x14ac:dyDescent="0.2">
      <c r="X791" t="str">
        <f t="shared" si="52"/>
        <v>23XK06</v>
      </c>
      <c r="Y791">
        <f t="shared" si="53"/>
        <v>6</v>
      </c>
      <c r="Z791" t="s">
        <v>136</v>
      </c>
      <c r="AA791" t="s">
        <v>532</v>
      </c>
      <c r="AB791">
        <v>9</v>
      </c>
      <c r="AC791">
        <v>0</v>
      </c>
      <c r="AD791">
        <v>0</v>
      </c>
      <c r="AE791">
        <v>9</v>
      </c>
      <c r="AF791">
        <v>14</v>
      </c>
      <c r="AG791">
        <v>0</v>
      </c>
      <c r="AH791">
        <v>0</v>
      </c>
      <c r="AI791">
        <v>14</v>
      </c>
      <c r="AJ791">
        <f t="shared" si="54"/>
        <v>0</v>
      </c>
    </row>
    <row r="792" spans="24:36" x14ac:dyDescent="0.2">
      <c r="X792" t="str">
        <f t="shared" si="52"/>
        <v>23XK07</v>
      </c>
      <c r="Y792">
        <f t="shared" si="53"/>
        <v>7</v>
      </c>
      <c r="Z792" t="s">
        <v>136</v>
      </c>
      <c r="AA792" t="s">
        <v>533</v>
      </c>
      <c r="AB792">
        <v>9</v>
      </c>
      <c r="AC792">
        <v>0</v>
      </c>
      <c r="AD792">
        <v>0</v>
      </c>
      <c r="AE792">
        <v>9</v>
      </c>
      <c r="AF792">
        <v>4</v>
      </c>
      <c r="AG792">
        <v>0</v>
      </c>
      <c r="AH792">
        <v>0</v>
      </c>
      <c r="AI792">
        <v>4</v>
      </c>
      <c r="AJ792">
        <f t="shared" si="54"/>
        <v>1</v>
      </c>
    </row>
    <row r="793" spans="24:36" x14ac:dyDescent="0.2">
      <c r="X793" t="str">
        <f t="shared" si="52"/>
        <v>23XK08</v>
      </c>
      <c r="Y793">
        <f t="shared" si="53"/>
        <v>8</v>
      </c>
      <c r="Z793" t="s">
        <v>136</v>
      </c>
      <c r="AA793" t="s">
        <v>534</v>
      </c>
      <c r="AB793">
        <v>3</v>
      </c>
      <c r="AC793">
        <v>0</v>
      </c>
      <c r="AD793">
        <v>0</v>
      </c>
      <c r="AE793">
        <v>3</v>
      </c>
      <c r="AF793">
        <v>1</v>
      </c>
      <c r="AG793">
        <v>0</v>
      </c>
      <c r="AH793">
        <v>0</v>
      </c>
      <c r="AI793">
        <v>1</v>
      </c>
      <c r="AJ793">
        <f t="shared" si="54"/>
        <v>1</v>
      </c>
    </row>
    <row r="794" spans="24:36" x14ac:dyDescent="0.2">
      <c r="X794" t="str">
        <f t="shared" si="52"/>
        <v>23XK09</v>
      </c>
      <c r="Y794">
        <f t="shared" si="53"/>
        <v>9</v>
      </c>
      <c r="Z794" t="s">
        <v>136</v>
      </c>
      <c r="AA794" t="s">
        <v>536</v>
      </c>
      <c r="AB794">
        <v>0</v>
      </c>
      <c r="AC794">
        <v>0</v>
      </c>
      <c r="AD794">
        <v>0</v>
      </c>
      <c r="AE794">
        <v>0</v>
      </c>
      <c r="AF794">
        <v>1</v>
      </c>
      <c r="AG794">
        <v>0</v>
      </c>
      <c r="AH794">
        <v>0</v>
      </c>
      <c r="AI794">
        <v>1</v>
      </c>
      <c r="AJ794">
        <f t="shared" si="54"/>
        <v>0</v>
      </c>
    </row>
    <row r="795" spans="24:36" x14ac:dyDescent="0.2">
      <c r="X795" t="str">
        <f t="shared" si="52"/>
        <v>26LD01</v>
      </c>
      <c r="Y795">
        <f t="shared" si="53"/>
        <v>1</v>
      </c>
      <c r="Z795" t="s">
        <v>163</v>
      </c>
      <c r="AA795" t="s">
        <v>437</v>
      </c>
      <c r="AB795">
        <v>3</v>
      </c>
      <c r="AC795">
        <v>0</v>
      </c>
      <c r="AD795">
        <v>0</v>
      </c>
      <c r="AE795">
        <v>3</v>
      </c>
      <c r="AF795">
        <v>2</v>
      </c>
      <c r="AG795">
        <v>0</v>
      </c>
      <c r="AH795">
        <v>0</v>
      </c>
      <c r="AI795">
        <v>2</v>
      </c>
      <c r="AJ795">
        <f t="shared" si="54"/>
        <v>1</v>
      </c>
    </row>
    <row r="796" spans="24:36" x14ac:dyDescent="0.2">
      <c r="X796" t="str">
        <f t="shared" si="52"/>
        <v>26LD02</v>
      </c>
      <c r="Y796">
        <f t="shared" si="53"/>
        <v>2</v>
      </c>
      <c r="Z796" t="s">
        <v>163</v>
      </c>
      <c r="AA796" t="s">
        <v>507</v>
      </c>
      <c r="AB796">
        <v>1</v>
      </c>
      <c r="AC796">
        <v>0</v>
      </c>
      <c r="AD796">
        <v>0</v>
      </c>
      <c r="AE796">
        <v>1</v>
      </c>
      <c r="AF796">
        <v>0</v>
      </c>
      <c r="AG796">
        <v>0</v>
      </c>
      <c r="AH796">
        <v>0</v>
      </c>
      <c r="AI796">
        <v>0</v>
      </c>
      <c r="AJ796">
        <f t="shared" si="54"/>
        <v>1</v>
      </c>
    </row>
    <row r="797" spans="24:36" x14ac:dyDescent="0.2">
      <c r="X797" t="str">
        <f t="shared" si="52"/>
        <v>26LF01</v>
      </c>
      <c r="Y797">
        <f t="shared" si="53"/>
        <v>1</v>
      </c>
      <c r="Z797" t="s">
        <v>252</v>
      </c>
      <c r="AA797" t="s">
        <v>487</v>
      </c>
      <c r="AB797">
        <v>1</v>
      </c>
      <c r="AC797">
        <v>0</v>
      </c>
      <c r="AD797">
        <v>0</v>
      </c>
      <c r="AE797">
        <v>1</v>
      </c>
      <c r="AF797">
        <v>5</v>
      </c>
      <c r="AG797">
        <v>0</v>
      </c>
      <c r="AH797">
        <v>0</v>
      </c>
      <c r="AI797">
        <v>5</v>
      </c>
      <c r="AJ797">
        <f t="shared" si="54"/>
        <v>0</v>
      </c>
    </row>
    <row r="798" spans="24:36" x14ac:dyDescent="0.2">
      <c r="X798" t="str">
        <f t="shared" si="52"/>
        <v>26LY01</v>
      </c>
      <c r="Y798">
        <f t="shared" si="53"/>
        <v>1</v>
      </c>
      <c r="Z798" t="s">
        <v>517</v>
      </c>
      <c r="AA798" t="s">
        <v>516</v>
      </c>
      <c r="AB798">
        <v>0</v>
      </c>
      <c r="AC798">
        <v>0</v>
      </c>
      <c r="AD798">
        <v>0</v>
      </c>
      <c r="AE798">
        <v>0</v>
      </c>
      <c r="AF798">
        <v>1</v>
      </c>
      <c r="AG798">
        <v>0</v>
      </c>
      <c r="AH798">
        <v>0</v>
      </c>
      <c r="AI798">
        <v>1</v>
      </c>
      <c r="AJ798">
        <f t="shared" si="54"/>
        <v>0</v>
      </c>
    </row>
    <row r="799" spans="24:36" x14ac:dyDescent="0.2">
      <c r="X799" t="str">
        <f t="shared" si="52"/>
        <v>26MC01</v>
      </c>
      <c r="Y799">
        <f t="shared" si="53"/>
        <v>1</v>
      </c>
      <c r="Z799" t="s">
        <v>164</v>
      </c>
      <c r="AA799" t="s">
        <v>437</v>
      </c>
      <c r="AB799">
        <v>1</v>
      </c>
      <c r="AC799">
        <v>0</v>
      </c>
      <c r="AD799">
        <v>0</v>
      </c>
      <c r="AE799">
        <v>1</v>
      </c>
      <c r="AF799">
        <v>0</v>
      </c>
      <c r="AG799">
        <v>0</v>
      </c>
      <c r="AH799">
        <v>0</v>
      </c>
      <c r="AI799">
        <v>0</v>
      </c>
      <c r="AJ799">
        <f t="shared" si="54"/>
        <v>1</v>
      </c>
    </row>
    <row r="800" spans="24:36" x14ac:dyDescent="0.2">
      <c r="X800" t="str">
        <f t="shared" si="52"/>
        <v>26MC02</v>
      </c>
      <c r="Y800">
        <f t="shared" si="53"/>
        <v>2</v>
      </c>
      <c r="Z800" t="s">
        <v>164</v>
      </c>
      <c r="AA800" t="s">
        <v>441</v>
      </c>
      <c r="AB800">
        <v>0</v>
      </c>
      <c r="AC800">
        <v>0</v>
      </c>
      <c r="AD800">
        <v>0</v>
      </c>
      <c r="AE800">
        <v>0</v>
      </c>
      <c r="AF800">
        <v>0</v>
      </c>
      <c r="AG800">
        <v>0</v>
      </c>
      <c r="AH800">
        <v>1</v>
      </c>
      <c r="AI800">
        <v>1</v>
      </c>
      <c r="AJ800">
        <f t="shared" si="54"/>
        <v>0</v>
      </c>
    </row>
    <row r="801" spans="24:36" x14ac:dyDescent="0.2">
      <c r="X801" t="str">
        <f t="shared" si="52"/>
        <v>26MC03</v>
      </c>
      <c r="Y801">
        <f t="shared" si="53"/>
        <v>3</v>
      </c>
      <c r="Z801" t="s">
        <v>164</v>
      </c>
      <c r="AA801" t="s">
        <v>443</v>
      </c>
      <c r="AB801">
        <v>0</v>
      </c>
      <c r="AC801">
        <v>0</v>
      </c>
      <c r="AD801">
        <v>0</v>
      </c>
      <c r="AE801">
        <v>0</v>
      </c>
      <c r="AF801">
        <v>2</v>
      </c>
      <c r="AG801">
        <v>0</v>
      </c>
      <c r="AH801">
        <v>1</v>
      </c>
      <c r="AI801">
        <v>3</v>
      </c>
      <c r="AJ801">
        <f t="shared" si="54"/>
        <v>0</v>
      </c>
    </row>
    <row r="802" spans="24:36" x14ac:dyDescent="0.2">
      <c r="X802" t="str">
        <f t="shared" si="52"/>
        <v>26MC04</v>
      </c>
      <c r="Y802">
        <f t="shared" si="53"/>
        <v>4</v>
      </c>
      <c r="Z802" t="s">
        <v>164</v>
      </c>
      <c r="AA802" t="s">
        <v>460</v>
      </c>
      <c r="AB802">
        <v>0</v>
      </c>
      <c r="AC802">
        <v>0</v>
      </c>
      <c r="AD802">
        <v>0</v>
      </c>
      <c r="AE802">
        <v>0</v>
      </c>
      <c r="AF802">
        <v>1</v>
      </c>
      <c r="AG802">
        <v>0</v>
      </c>
      <c r="AH802">
        <v>0</v>
      </c>
      <c r="AI802">
        <v>1</v>
      </c>
      <c r="AJ802">
        <f t="shared" si="54"/>
        <v>0</v>
      </c>
    </row>
    <row r="803" spans="24:36" x14ac:dyDescent="0.2">
      <c r="X803" t="str">
        <f t="shared" si="52"/>
        <v>26MK01</v>
      </c>
      <c r="Y803">
        <f t="shared" si="53"/>
        <v>1</v>
      </c>
      <c r="Z803" t="s">
        <v>436</v>
      </c>
      <c r="AA803" t="s">
        <v>434</v>
      </c>
      <c r="AB803">
        <v>0</v>
      </c>
      <c r="AC803">
        <v>0</v>
      </c>
      <c r="AD803">
        <v>0</v>
      </c>
      <c r="AE803">
        <v>0</v>
      </c>
      <c r="AF803">
        <v>1</v>
      </c>
      <c r="AG803">
        <v>0</v>
      </c>
      <c r="AH803">
        <v>0</v>
      </c>
      <c r="AI803">
        <v>1</v>
      </c>
      <c r="AJ803">
        <f t="shared" si="54"/>
        <v>0</v>
      </c>
    </row>
    <row r="804" spans="24:36" x14ac:dyDescent="0.2">
      <c r="X804" t="str">
        <f t="shared" si="52"/>
        <v>26MK02</v>
      </c>
      <c r="Y804">
        <f t="shared" si="53"/>
        <v>2</v>
      </c>
      <c r="Z804" t="s">
        <v>436</v>
      </c>
      <c r="AA804" t="s">
        <v>441</v>
      </c>
      <c r="AB804">
        <v>0</v>
      </c>
      <c r="AC804">
        <v>0</v>
      </c>
      <c r="AD804">
        <v>0</v>
      </c>
      <c r="AE804">
        <v>0</v>
      </c>
      <c r="AF804">
        <v>1</v>
      </c>
      <c r="AG804">
        <v>0</v>
      </c>
      <c r="AH804">
        <v>0</v>
      </c>
      <c r="AI804">
        <v>1</v>
      </c>
      <c r="AJ804">
        <f t="shared" si="54"/>
        <v>0</v>
      </c>
    </row>
    <row r="805" spans="24:36" x14ac:dyDescent="0.2">
      <c r="X805" t="str">
        <f t="shared" si="52"/>
        <v>26MR01</v>
      </c>
      <c r="Y805">
        <f t="shared" si="53"/>
        <v>1</v>
      </c>
      <c r="Z805" t="s">
        <v>358</v>
      </c>
      <c r="AA805" t="s">
        <v>482</v>
      </c>
      <c r="AB805">
        <v>0</v>
      </c>
      <c r="AC805">
        <v>0</v>
      </c>
      <c r="AD805">
        <v>0</v>
      </c>
      <c r="AE805">
        <v>0</v>
      </c>
      <c r="AF805">
        <v>1</v>
      </c>
      <c r="AG805">
        <v>0</v>
      </c>
      <c r="AH805">
        <v>0</v>
      </c>
      <c r="AI805">
        <v>1</v>
      </c>
      <c r="AJ805">
        <f t="shared" si="54"/>
        <v>0</v>
      </c>
    </row>
    <row r="806" spans="24:36" x14ac:dyDescent="0.2">
      <c r="X806" t="str">
        <f t="shared" si="52"/>
        <v>26MR02</v>
      </c>
      <c r="Y806">
        <f t="shared" si="53"/>
        <v>2</v>
      </c>
      <c r="Z806" t="s">
        <v>358</v>
      </c>
      <c r="AA806" t="s">
        <v>521</v>
      </c>
      <c r="AB806">
        <v>0</v>
      </c>
      <c r="AC806">
        <v>0</v>
      </c>
      <c r="AD806">
        <v>0</v>
      </c>
      <c r="AE806">
        <v>0</v>
      </c>
      <c r="AF806">
        <v>2</v>
      </c>
      <c r="AG806">
        <v>0</v>
      </c>
      <c r="AH806">
        <v>0</v>
      </c>
      <c r="AI806">
        <v>2</v>
      </c>
      <c r="AJ806">
        <f t="shared" si="54"/>
        <v>0</v>
      </c>
    </row>
    <row r="807" spans="24:36" x14ac:dyDescent="0.2">
      <c r="X807" t="str">
        <f t="shared" si="52"/>
        <v>26MU01</v>
      </c>
      <c r="Y807">
        <f t="shared" si="53"/>
        <v>1</v>
      </c>
      <c r="Z807" t="s">
        <v>149</v>
      </c>
      <c r="AA807" t="s">
        <v>434</v>
      </c>
      <c r="AB807">
        <v>1</v>
      </c>
      <c r="AC807">
        <v>0</v>
      </c>
      <c r="AD807">
        <v>0</v>
      </c>
      <c r="AE807">
        <v>1</v>
      </c>
      <c r="AF807">
        <v>5</v>
      </c>
      <c r="AG807">
        <v>0</v>
      </c>
      <c r="AH807">
        <v>0</v>
      </c>
      <c r="AI807">
        <v>5</v>
      </c>
      <c r="AJ807">
        <f t="shared" si="54"/>
        <v>0</v>
      </c>
    </row>
    <row r="808" spans="24:36" x14ac:dyDescent="0.2">
      <c r="X808" t="str">
        <f t="shared" si="52"/>
        <v>26MU02</v>
      </c>
      <c r="Y808">
        <f t="shared" si="53"/>
        <v>2</v>
      </c>
      <c r="Z808" t="s">
        <v>149</v>
      </c>
      <c r="AA808" t="s">
        <v>444</v>
      </c>
      <c r="AB808">
        <v>0</v>
      </c>
      <c r="AC808">
        <v>0</v>
      </c>
      <c r="AD808">
        <v>0</v>
      </c>
      <c r="AE808">
        <v>0</v>
      </c>
      <c r="AF808">
        <v>1</v>
      </c>
      <c r="AG808">
        <v>0</v>
      </c>
      <c r="AH808">
        <v>0</v>
      </c>
      <c r="AI808">
        <v>1</v>
      </c>
      <c r="AJ808">
        <f t="shared" si="54"/>
        <v>0</v>
      </c>
    </row>
    <row r="809" spans="24:36" x14ac:dyDescent="0.2">
      <c r="X809" t="str">
        <f t="shared" si="52"/>
        <v>26NC01</v>
      </c>
      <c r="Y809">
        <f t="shared" si="53"/>
        <v>1</v>
      </c>
      <c r="Z809" t="s">
        <v>139</v>
      </c>
      <c r="AA809" t="s">
        <v>425</v>
      </c>
      <c r="AB809">
        <v>7</v>
      </c>
      <c r="AC809">
        <v>0</v>
      </c>
      <c r="AD809">
        <v>0</v>
      </c>
      <c r="AE809">
        <v>7</v>
      </c>
      <c r="AF809">
        <v>3</v>
      </c>
      <c r="AG809">
        <v>0</v>
      </c>
      <c r="AH809">
        <v>2</v>
      </c>
      <c r="AI809">
        <v>5</v>
      </c>
      <c r="AJ809">
        <f t="shared" si="54"/>
        <v>1</v>
      </c>
    </row>
    <row r="810" spans="24:36" x14ac:dyDescent="0.2">
      <c r="X810" t="str">
        <f t="shared" si="52"/>
        <v>26NE01</v>
      </c>
      <c r="Y810">
        <f t="shared" si="53"/>
        <v>1</v>
      </c>
      <c r="Z810" t="s">
        <v>427</v>
      </c>
      <c r="AA810" t="s">
        <v>425</v>
      </c>
      <c r="AB810">
        <v>1</v>
      </c>
      <c r="AC810">
        <v>0</v>
      </c>
      <c r="AD810">
        <v>0</v>
      </c>
      <c r="AE810">
        <v>1</v>
      </c>
      <c r="AF810">
        <v>1</v>
      </c>
      <c r="AG810">
        <v>0</v>
      </c>
      <c r="AH810">
        <v>0</v>
      </c>
      <c r="AI810">
        <v>1</v>
      </c>
      <c r="AJ810">
        <f t="shared" si="54"/>
        <v>0</v>
      </c>
    </row>
    <row r="811" spans="24:36" x14ac:dyDescent="0.2">
      <c r="X811" t="str">
        <f t="shared" si="52"/>
        <v>26NL01</v>
      </c>
      <c r="Y811">
        <f t="shared" si="53"/>
        <v>1</v>
      </c>
      <c r="Z811" t="s">
        <v>150</v>
      </c>
      <c r="AA811" t="s">
        <v>434</v>
      </c>
      <c r="AB811">
        <v>3</v>
      </c>
      <c r="AC811">
        <v>0</v>
      </c>
      <c r="AD811">
        <v>0</v>
      </c>
      <c r="AE811">
        <v>3</v>
      </c>
      <c r="AF811">
        <v>3</v>
      </c>
      <c r="AG811">
        <v>0</v>
      </c>
      <c r="AH811">
        <v>0</v>
      </c>
      <c r="AI811">
        <v>3</v>
      </c>
      <c r="AJ811">
        <f t="shared" si="54"/>
        <v>0</v>
      </c>
    </row>
    <row r="812" spans="24:36" x14ac:dyDescent="0.2">
      <c r="X812" t="str">
        <f t="shared" si="52"/>
        <v>26NR01</v>
      </c>
      <c r="Y812">
        <f t="shared" si="53"/>
        <v>1</v>
      </c>
      <c r="Z812" t="s">
        <v>196</v>
      </c>
      <c r="AA812" t="s">
        <v>449</v>
      </c>
      <c r="AB812">
        <v>0</v>
      </c>
      <c r="AC812">
        <v>0</v>
      </c>
      <c r="AD812">
        <v>0</v>
      </c>
      <c r="AE812">
        <v>0</v>
      </c>
      <c r="AF812">
        <v>2</v>
      </c>
      <c r="AG812">
        <v>0</v>
      </c>
      <c r="AH812">
        <v>0</v>
      </c>
      <c r="AI812">
        <v>2</v>
      </c>
      <c r="AJ812">
        <f t="shared" si="54"/>
        <v>0</v>
      </c>
    </row>
    <row r="813" spans="24:36" x14ac:dyDescent="0.2">
      <c r="X813" t="str">
        <f t="shared" si="52"/>
        <v>26NR02</v>
      </c>
      <c r="Y813">
        <f t="shared" si="53"/>
        <v>2</v>
      </c>
      <c r="Z813" t="s">
        <v>196</v>
      </c>
      <c r="AA813" t="s">
        <v>455</v>
      </c>
      <c r="AB813">
        <v>0</v>
      </c>
      <c r="AC813">
        <v>0</v>
      </c>
      <c r="AD813">
        <v>0</v>
      </c>
      <c r="AE813">
        <v>0</v>
      </c>
      <c r="AF813">
        <v>3</v>
      </c>
      <c r="AG813">
        <v>0</v>
      </c>
      <c r="AH813">
        <v>2</v>
      </c>
      <c r="AI813">
        <v>5</v>
      </c>
      <c r="AJ813">
        <f t="shared" si="54"/>
        <v>0</v>
      </c>
    </row>
    <row r="814" spans="24:36" x14ac:dyDescent="0.2">
      <c r="X814" t="str">
        <f t="shared" si="52"/>
        <v>26NU01</v>
      </c>
      <c r="Y814">
        <f t="shared" si="53"/>
        <v>1</v>
      </c>
      <c r="Z814" t="s">
        <v>140</v>
      </c>
      <c r="AA814" t="s">
        <v>425</v>
      </c>
      <c r="AB814">
        <v>0</v>
      </c>
      <c r="AC814">
        <v>0</v>
      </c>
      <c r="AD814">
        <v>0</v>
      </c>
      <c r="AE814">
        <v>0</v>
      </c>
      <c r="AF814">
        <v>1</v>
      </c>
      <c r="AG814">
        <v>0</v>
      </c>
      <c r="AH814">
        <v>0</v>
      </c>
      <c r="AI814">
        <v>1</v>
      </c>
      <c r="AJ814">
        <f t="shared" si="54"/>
        <v>0</v>
      </c>
    </row>
    <row r="815" spans="24:36" x14ac:dyDescent="0.2">
      <c r="X815" t="str">
        <f t="shared" si="52"/>
        <v>30EF01</v>
      </c>
      <c r="Y815">
        <f t="shared" si="53"/>
        <v>1</v>
      </c>
      <c r="Z815" t="s">
        <v>201</v>
      </c>
      <c r="AA815" t="s">
        <v>458</v>
      </c>
      <c r="AB815">
        <v>0</v>
      </c>
      <c r="AC815">
        <v>0</v>
      </c>
      <c r="AD815">
        <v>0</v>
      </c>
      <c r="AE815">
        <v>0</v>
      </c>
      <c r="AF815">
        <v>6</v>
      </c>
      <c r="AG815">
        <v>0</v>
      </c>
      <c r="AH815">
        <v>0</v>
      </c>
      <c r="AI815">
        <v>6</v>
      </c>
      <c r="AJ815">
        <f t="shared" si="54"/>
        <v>0</v>
      </c>
    </row>
  </sheetData>
  <sheetProtection algorithmName="SHA-512" hashValue="Xuaeiqq8Gy8BRFQ5Jygo0CE5z3rMxAH2tPuBbj35bZG4nJAb0R0NgqkDojgPS1mCxYpKtArMQVorQBv5BavRuA==" saltValue="+EzyjKfyxBlirg3adc47QA==" spinCount="100000" sheet="1" objects="1" scenarios="1"/>
  <sortState ref="Z4:AJ816">
    <sortCondition ref="Z4:Z816"/>
    <sortCondition ref="AA4:AA81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workbookViewId="0"/>
  </sheetViews>
  <sheetFormatPr defaultRowHeight="12.75" x14ac:dyDescent="0.2"/>
  <cols>
    <col min="3" max="3" width="72" bestFit="1" customWidth="1"/>
    <col min="7" max="7" width="76.5703125" bestFit="1" customWidth="1"/>
    <col min="8" max="8" width="8.140625" customWidth="1"/>
  </cols>
  <sheetData>
    <row r="1" spans="1:18" x14ac:dyDescent="0.2">
      <c r="A1" t="s">
        <v>543</v>
      </c>
      <c r="B1" s="235" t="s">
        <v>544</v>
      </c>
      <c r="C1" s="235" t="s">
        <v>58</v>
      </c>
      <c r="E1" t="s">
        <v>543</v>
      </c>
      <c r="F1" s="235" t="s">
        <v>58</v>
      </c>
      <c r="G1" s="238" t="s">
        <v>1535</v>
      </c>
      <c r="H1" s="238"/>
      <c r="I1" t="s">
        <v>543</v>
      </c>
      <c r="J1" t="s">
        <v>545</v>
      </c>
      <c r="K1" s="239" t="s">
        <v>1611</v>
      </c>
      <c r="L1" s="239" t="s">
        <v>1612</v>
      </c>
      <c r="M1" t="s">
        <v>546</v>
      </c>
      <c r="N1" t="s">
        <v>547</v>
      </c>
      <c r="O1" t="s">
        <v>548</v>
      </c>
      <c r="P1" t="s">
        <v>549</v>
      </c>
      <c r="Q1" t="s">
        <v>550</v>
      </c>
      <c r="R1" t="s">
        <v>54</v>
      </c>
    </row>
    <row r="2" spans="1:18" x14ac:dyDescent="0.2">
      <c r="A2">
        <v>1</v>
      </c>
      <c r="B2" t="s">
        <v>128</v>
      </c>
      <c r="C2" t="s">
        <v>551</v>
      </c>
      <c r="E2">
        <v>1</v>
      </c>
      <c r="F2" t="s">
        <v>425</v>
      </c>
      <c r="G2" s="236" t="s">
        <v>1536</v>
      </c>
      <c r="H2" s="236"/>
      <c r="I2">
        <v>1</v>
      </c>
      <c r="J2" t="s">
        <v>450</v>
      </c>
      <c r="K2" t="s">
        <v>1</v>
      </c>
      <c r="L2" t="s">
        <v>29</v>
      </c>
      <c r="M2" t="s">
        <v>552</v>
      </c>
      <c r="N2" t="s">
        <v>553</v>
      </c>
      <c r="O2" t="s">
        <v>554</v>
      </c>
      <c r="P2" t="s">
        <v>555</v>
      </c>
      <c r="Q2">
        <v>20137</v>
      </c>
    </row>
    <row r="3" spans="1:18" x14ac:dyDescent="0.2">
      <c r="A3">
        <v>2</v>
      </c>
      <c r="B3" t="s">
        <v>141</v>
      </c>
      <c r="C3" t="s">
        <v>556</v>
      </c>
      <c r="E3">
        <v>2</v>
      </c>
      <c r="F3" t="s">
        <v>428</v>
      </c>
      <c r="G3" s="236" t="s">
        <v>1537</v>
      </c>
      <c r="H3" s="236"/>
      <c r="I3">
        <v>2</v>
      </c>
      <c r="J3" t="s">
        <v>260</v>
      </c>
      <c r="K3" t="s">
        <v>47</v>
      </c>
      <c r="L3" t="s">
        <v>29</v>
      </c>
      <c r="M3" t="s">
        <v>557</v>
      </c>
      <c r="N3" t="s">
        <v>558</v>
      </c>
      <c r="O3" t="s">
        <v>559</v>
      </c>
      <c r="P3" t="s">
        <v>560</v>
      </c>
      <c r="Q3">
        <v>62077</v>
      </c>
    </row>
    <row r="4" spans="1:18" x14ac:dyDescent="0.2">
      <c r="A4">
        <v>3</v>
      </c>
      <c r="B4" t="s">
        <v>151</v>
      </c>
      <c r="C4" t="s">
        <v>561</v>
      </c>
      <c r="E4">
        <v>3</v>
      </c>
      <c r="F4" t="s">
        <v>434</v>
      </c>
      <c r="G4" s="236" t="s">
        <v>1538</v>
      </c>
      <c r="H4" s="236"/>
      <c r="I4">
        <v>3</v>
      </c>
      <c r="J4" t="s">
        <v>336</v>
      </c>
      <c r="K4" t="s">
        <v>25</v>
      </c>
      <c r="L4" t="s">
        <v>30</v>
      </c>
      <c r="M4" t="s">
        <v>562</v>
      </c>
      <c r="N4" t="s">
        <v>563</v>
      </c>
      <c r="O4" t="s">
        <v>564</v>
      </c>
      <c r="P4" t="s">
        <v>565</v>
      </c>
      <c r="Q4">
        <v>41417</v>
      </c>
    </row>
    <row r="5" spans="1:18" x14ac:dyDescent="0.2">
      <c r="A5">
        <v>4</v>
      </c>
      <c r="B5" t="s">
        <v>165</v>
      </c>
      <c r="C5" t="s">
        <v>566</v>
      </c>
      <c r="E5">
        <v>4</v>
      </c>
      <c r="F5" t="s">
        <v>437</v>
      </c>
      <c r="G5" s="236" t="s">
        <v>1539</v>
      </c>
      <c r="H5" s="236"/>
      <c r="I5">
        <v>4</v>
      </c>
      <c r="J5" t="s">
        <v>129</v>
      </c>
      <c r="K5" t="s">
        <v>25</v>
      </c>
      <c r="L5" t="s">
        <v>29</v>
      </c>
      <c r="M5" t="s">
        <v>567</v>
      </c>
      <c r="N5" t="s">
        <v>568</v>
      </c>
      <c r="O5" t="s">
        <v>569</v>
      </c>
      <c r="P5" t="s">
        <v>570</v>
      </c>
      <c r="Q5">
        <v>25859</v>
      </c>
    </row>
    <row r="6" spans="1:18" x14ac:dyDescent="0.2">
      <c r="A6">
        <v>5</v>
      </c>
      <c r="B6" t="s">
        <v>166</v>
      </c>
      <c r="C6" t="s">
        <v>571</v>
      </c>
      <c r="E6">
        <v>5</v>
      </c>
      <c r="F6" t="s">
        <v>441</v>
      </c>
      <c r="G6" s="236" t="s">
        <v>1540</v>
      </c>
      <c r="H6" s="236"/>
      <c r="I6">
        <v>5</v>
      </c>
      <c r="J6" t="s">
        <v>537</v>
      </c>
      <c r="K6" t="s">
        <v>25</v>
      </c>
      <c r="L6" t="s">
        <v>31</v>
      </c>
      <c r="M6" t="s">
        <v>572</v>
      </c>
      <c r="N6" t="s">
        <v>573</v>
      </c>
      <c r="O6" t="s">
        <v>574</v>
      </c>
      <c r="P6" t="s">
        <v>575</v>
      </c>
      <c r="Q6">
        <v>26132</v>
      </c>
    </row>
    <row r="7" spans="1:18" x14ac:dyDescent="0.2">
      <c r="A7">
        <v>6</v>
      </c>
      <c r="B7" t="s">
        <v>168</v>
      </c>
      <c r="C7" t="s">
        <v>576</v>
      </c>
      <c r="E7">
        <v>6</v>
      </c>
      <c r="F7" t="s">
        <v>443</v>
      </c>
      <c r="G7" s="236" t="s">
        <v>1541</v>
      </c>
      <c r="H7" s="236"/>
      <c r="I7">
        <v>6</v>
      </c>
      <c r="J7" t="s">
        <v>152</v>
      </c>
      <c r="K7" t="s">
        <v>25</v>
      </c>
      <c r="L7" t="s">
        <v>30</v>
      </c>
      <c r="M7" t="s">
        <v>577</v>
      </c>
      <c r="N7" t="s">
        <v>578</v>
      </c>
      <c r="O7" t="s">
        <v>579</v>
      </c>
      <c r="P7" t="s">
        <v>580</v>
      </c>
      <c r="Q7">
        <v>42665</v>
      </c>
    </row>
    <row r="8" spans="1:18" x14ac:dyDescent="0.2">
      <c r="A8">
        <v>7</v>
      </c>
      <c r="B8" t="s">
        <v>171</v>
      </c>
      <c r="C8" t="s">
        <v>581</v>
      </c>
      <c r="E8">
        <v>7</v>
      </c>
      <c r="F8" t="s">
        <v>444</v>
      </c>
      <c r="G8" s="236" t="s">
        <v>1542</v>
      </c>
      <c r="H8" s="236"/>
      <c r="I8">
        <v>7</v>
      </c>
      <c r="J8" t="s">
        <v>403</v>
      </c>
      <c r="K8" t="s">
        <v>25</v>
      </c>
      <c r="L8" t="s">
        <v>31</v>
      </c>
      <c r="M8" t="s">
        <v>582</v>
      </c>
      <c r="N8" t="s">
        <v>583</v>
      </c>
      <c r="O8" t="s">
        <v>584</v>
      </c>
      <c r="P8" t="s">
        <v>585</v>
      </c>
      <c r="Q8">
        <v>77338</v>
      </c>
    </row>
    <row r="9" spans="1:18" x14ac:dyDescent="0.2">
      <c r="A9">
        <v>8</v>
      </c>
      <c r="B9" t="s">
        <v>176</v>
      </c>
      <c r="C9" t="s">
        <v>586</v>
      </c>
      <c r="E9">
        <v>8</v>
      </c>
      <c r="F9" t="s">
        <v>445</v>
      </c>
      <c r="G9" s="236" t="s">
        <v>1543</v>
      </c>
      <c r="H9" s="236"/>
      <c r="I9">
        <v>8</v>
      </c>
      <c r="J9" t="s">
        <v>153</v>
      </c>
      <c r="K9" t="s">
        <v>25</v>
      </c>
      <c r="L9" t="s">
        <v>29</v>
      </c>
      <c r="M9" t="s">
        <v>587</v>
      </c>
      <c r="N9" t="s">
        <v>588</v>
      </c>
      <c r="O9" t="s">
        <v>589</v>
      </c>
      <c r="P9" t="s">
        <v>590</v>
      </c>
      <c r="Q9">
        <v>41414</v>
      </c>
    </row>
    <row r="10" spans="1:18" x14ac:dyDescent="0.2">
      <c r="A10">
        <v>9</v>
      </c>
      <c r="B10" t="s">
        <v>185</v>
      </c>
      <c r="C10" t="s">
        <v>591</v>
      </c>
      <c r="E10">
        <v>9</v>
      </c>
      <c r="F10" t="s">
        <v>447</v>
      </c>
      <c r="G10" s="236" t="s">
        <v>1544</v>
      </c>
      <c r="H10" s="236"/>
      <c r="I10">
        <v>9</v>
      </c>
      <c r="J10" t="s">
        <v>263</v>
      </c>
      <c r="K10" t="s">
        <v>25</v>
      </c>
      <c r="L10" t="s">
        <v>29</v>
      </c>
      <c r="M10" t="s">
        <v>592</v>
      </c>
      <c r="N10" t="s">
        <v>593</v>
      </c>
      <c r="O10" t="s">
        <v>594</v>
      </c>
      <c r="P10" t="s">
        <v>595</v>
      </c>
      <c r="Q10">
        <v>30968</v>
      </c>
    </row>
    <row r="11" spans="1:18" x14ac:dyDescent="0.2">
      <c r="A11">
        <v>10</v>
      </c>
      <c r="B11" t="s">
        <v>189</v>
      </c>
      <c r="C11" t="s">
        <v>596</v>
      </c>
      <c r="E11">
        <v>10</v>
      </c>
      <c r="F11" t="s">
        <v>449</v>
      </c>
      <c r="G11" s="236" t="s">
        <v>1545</v>
      </c>
      <c r="H11" s="236"/>
      <c r="I11">
        <v>10</v>
      </c>
      <c r="J11" t="s">
        <v>364</v>
      </c>
      <c r="K11" t="s">
        <v>25</v>
      </c>
      <c r="L11" t="s">
        <v>31</v>
      </c>
      <c r="M11" t="s">
        <v>597</v>
      </c>
      <c r="N11" t="s">
        <v>598</v>
      </c>
      <c r="O11" t="s">
        <v>599</v>
      </c>
      <c r="P11" t="s">
        <v>600</v>
      </c>
      <c r="Q11">
        <v>41312</v>
      </c>
    </row>
    <row r="12" spans="1:18" x14ac:dyDescent="0.2">
      <c r="A12">
        <v>11</v>
      </c>
      <c r="B12" t="s">
        <v>192</v>
      </c>
      <c r="C12" t="s">
        <v>601</v>
      </c>
      <c r="E12">
        <v>11</v>
      </c>
      <c r="F12" t="s">
        <v>452</v>
      </c>
      <c r="G12" s="236" t="s">
        <v>1546</v>
      </c>
      <c r="H12" s="236"/>
      <c r="I12">
        <v>11</v>
      </c>
      <c r="J12" t="s">
        <v>227</v>
      </c>
      <c r="K12" t="s">
        <v>47</v>
      </c>
      <c r="L12" t="s">
        <v>29</v>
      </c>
      <c r="M12" t="s">
        <v>602</v>
      </c>
      <c r="N12" t="s">
        <v>603</v>
      </c>
      <c r="O12" t="s">
        <v>604</v>
      </c>
      <c r="P12" t="s">
        <v>605</v>
      </c>
      <c r="Q12">
        <v>32216</v>
      </c>
    </row>
    <row r="13" spans="1:18" x14ac:dyDescent="0.2">
      <c r="A13">
        <v>12</v>
      </c>
      <c r="B13" t="s">
        <v>197</v>
      </c>
      <c r="C13" t="s">
        <v>606</v>
      </c>
      <c r="E13">
        <v>12</v>
      </c>
      <c r="F13" t="s">
        <v>454</v>
      </c>
      <c r="G13" s="236" t="s">
        <v>1547</v>
      </c>
      <c r="H13" s="236"/>
      <c r="I13">
        <v>12</v>
      </c>
      <c r="J13" t="s">
        <v>305</v>
      </c>
      <c r="K13" t="s">
        <v>25</v>
      </c>
      <c r="L13" t="s">
        <v>31</v>
      </c>
      <c r="M13" t="s">
        <v>607</v>
      </c>
      <c r="N13" t="s">
        <v>608</v>
      </c>
      <c r="O13" t="s">
        <v>609</v>
      </c>
      <c r="P13" t="s">
        <v>610</v>
      </c>
      <c r="Q13">
        <v>41805</v>
      </c>
    </row>
    <row r="14" spans="1:18" x14ac:dyDescent="0.2">
      <c r="A14">
        <v>13</v>
      </c>
      <c r="B14" t="s">
        <v>202</v>
      </c>
      <c r="C14" t="s">
        <v>611</v>
      </c>
      <c r="E14">
        <v>13</v>
      </c>
      <c r="F14" t="s">
        <v>455</v>
      </c>
      <c r="G14" s="236" t="s">
        <v>1548</v>
      </c>
      <c r="H14" s="236"/>
      <c r="I14">
        <v>13</v>
      </c>
      <c r="J14" t="s">
        <v>232</v>
      </c>
      <c r="K14" t="s">
        <v>47</v>
      </c>
      <c r="L14" t="s">
        <v>30</v>
      </c>
      <c r="M14" t="s">
        <v>612</v>
      </c>
      <c r="N14" t="s">
        <v>613</v>
      </c>
      <c r="O14" t="s">
        <v>614</v>
      </c>
      <c r="P14" t="s">
        <v>615</v>
      </c>
      <c r="Q14">
        <v>41331</v>
      </c>
    </row>
    <row r="15" spans="1:18" x14ac:dyDescent="0.2">
      <c r="A15">
        <v>14</v>
      </c>
      <c r="B15" t="s">
        <v>203</v>
      </c>
      <c r="C15" t="s">
        <v>616</v>
      </c>
      <c r="E15">
        <v>14</v>
      </c>
      <c r="F15" t="s">
        <v>457</v>
      </c>
      <c r="G15" s="236" t="s">
        <v>1549</v>
      </c>
      <c r="H15" s="236"/>
      <c r="I15">
        <v>14</v>
      </c>
      <c r="J15" t="s">
        <v>247</v>
      </c>
      <c r="K15" t="s">
        <v>25</v>
      </c>
      <c r="L15" t="s">
        <v>29</v>
      </c>
      <c r="M15" t="s">
        <v>617</v>
      </c>
      <c r="N15" t="s">
        <v>618</v>
      </c>
      <c r="O15" t="s">
        <v>619</v>
      </c>
      <c r="P15" t="s">
        <v>620</v>
      </c>
      <c r="Q15">
        <v>41400</v>
      </c>
    </row>
    <row r="16" spans="1:18" x14ac:dyDescent="0.2">
      <c r="A16">
        <v>15</v>
      </c>
      <c r="B16" t="s">
        <v>208</v>
      </c>
      <c r="C16" t="s">
        <v>621</v>
      </c>
      <c r="E16">
        <v>15</v>
      </c>
      <c r="F16" t="s">
        <v>458</v>
      </c>
      <c r="G16" s="236" t="s">
        <v>1550</v>
      </c>
      <c r="H16" s="236"/>
      <c r="I16">
        <v>15</v>
      </c>
      <c r="J16" t="s">
        <v>310</v>
      </c>
      <c r="K16" t="s">
        <v>25</v>
      </c>
      <c r="L16" t="s">
        <v>31</v>
      </c>
      <c r="M16" t="s">
        <v>572</v>
      </c>
      <c r="N16" t="s">
        <v>622</v>
      </c>
      <c r="O16" t="s">
        <v>623</v>
      </c>
      <c r="P16" t="s">
        <v>624</v>
      </c>
      <c r="Q16">
        <v>38209</v>
      </c>
    </row>
    <row r="17" spans="1:17" x14ac:dyDescent="0.2">
      <c r="A17">
        <v>16</v>
      </c>
      <c r="B17" t="s">
        <v>211</v>
      </c>
      <c r="C17" t="s">
        <v>625</v>
      </c>
      <c r="E17">
        <v>16</v>
      </c>
      <c r="F17" t="s">
        <v>460</v>
      </c>
      <c r="G17" s="236" t="s">
        <v>1551</v>
      </c>
      <c r="H17" s="236"/>
      <c r="I17">
        <v>16</v>
      </c>
      <c r="J17" t="s">
        <v>510</v>
      </c>
      <c r="K17" t="s">
        <v>1</v>
      </c>
      <c r="L17" t="s">
        <v>31</v>
      </c>
      <c r="M17" t="s">
        <v>626</v>
      </c>
      <c r="N17" t="s">
        <v>627</v>
      </c>
      <c r="O17" t="s">
        <v>628</v>
      </c>
      <c r="P17" t="s">
        <v>565</v>
      </c>
      <c r="Q17">
        <v>41417</v>
      </c>
    </row>
    <row r="18" spans="1:17" x14ac:dyDescent="0.2">
      <c r="A18">
        <v>17</v>
      </c>
      <c r="B18" t="s">
        <v>213</v>
      </c>
      <c r="C18" t="s">
        <v>629</v>
      </c>
      <c r="E18">
        <v>17</v>
      </c>
      <c r="F18" t="s">
        <v>461</v>
      </c>
      <c r="G18" s="236" t="s">
        <v>1552</v>
      </c>
      <c r="H18" s="236"/>
      <c r="I18">
        <v>17</v>
      </c>
      <c r="J18" t="s">
        <v>177</v>
      </c>
      <c r="K18" t="s">
        <v>47</v>
      </c>
      <c r="L18" t="s">
        <v>29</v>
      </c>
      <c r="M18" t="s">
        <v>630</v>
      </c>
      <c r="N18" t="s">
        <v>631</v>
      </c>
      <c r="O18" t="s">
        <v>632</v>
      </c>
      <c r="P18" t="s">
        <v>633</v>
      </c>
      <c r="Q18">
        <v>41008</v>
      </c>
    </row>
    <row r="19" spans="1:17" x14ac:dyDescent="0.2">
      <c r="A19">
        <v>18</v>
      </c>
      <c r="B19" t="s">
        <v>218</v>
      </c>
      <c r="C19" t="s">
        <v>634</v>
      </c>
      <c r="E19">
        <v>18</v>
      </c>
      <c r="F19" t="s">
        <v>462</v>
      </c>
      <c r="G19" s="236" t="s">
        <v>1553</v>
      </c>
      <c r="H19" s="236"/>
      <c r="I19">
        <v>18</v>
      </c>
      <c r="J19" t="s">
        <v>435</v>
      </c>
      <c r="K19" t="s">
        <v>1</v>
      </c>
      <c r="L19" t="s">
        <v>31</v>
      </c>
      <c r="M19" t="s">
        <v>635</v>
      </c>
      <c r="N19" t="s">
        <v>636</v>
      </c>
      <c r="O19" t="s">
        <v>637</v>
      </c>
      <c r="P19" t="s">
        <v>638</v>
      </c>
      <c r="Q19">
        <v>42665</v>
      </c>
    </row>
    <row r="20" spans="1:17" x14ac:dyDescent="0.2">
      <c r="A20">
        <v>19</v>
      </c>
      <c r="B20" t="s">
        <v>221</v>
      </c>
      <c r="C20" t="s">
        <v>639</v>
      </c>
      <c r="E20">
        <v>19</v>
      </c>
      <c r="F20" t="s">
        <v>465</v>
      </c>
      <c r="G20" s="236" t="s">
        <v>1554</v>
      </c>
      <c r="H20" s="236"/>
      <c r="I20">
        <v>19</v>
      </c>
      <c r="J20" t="s">
        <v>388</v>
      </c>
      <c r="K20" t="s">
        <v>25</v>
      </c>
      <c r="L20" t="s">
        <v>29</v>
      </c>
      <c r="M20" t="s">
        <v>640</v>
      </c>
      <c r="N20" t="s">
        <v>641</v>
      </c>
      <c r="O20" t="s">
        <v>642</v>
      </c>
      <c r="P20" t="s">
        <v>643</v>
      </c>
      <c r="Q20">
        <v>42572</v>
      </c>
    </row>
    <row r="21" spans="1:17" x14ac:dyDescent="0.2">
      <c r="A21">
        <v>20</v>
      </c>
      <c r="B21" t="s">
        <v>226</v>
      </c>
      <c r="C21" t="s">
        <v>644</v>
      </c>
      <c r="E21">
        <v>20</v>
      </c>
      <c r="F21" t="s">
        <v>470</v>
      </c>
      <c r="G21" s="236" t="s">
        <v>1555</v>
      </c>
      <c r="H21" s="236"/>
      <c r="I21">
        <v>20</v>
      </c>
      <c r="J21" t="s">
        <v>419</v>
      </c>
      <c r="K21" t="s">
        <v>25</v>
      </c>
      <c r="L21" t="s">
        <v>29</v>
      </c>
      <c r="M21" t="s">
        <v>645</v>
      </c>
      <c r="N21" t="s">
        <v>646</v>
      </c>
      <c r="O21" t="s">
        <v>647</v>
      </c>
      <c r="P21" t="s">
        <v>648</v>
      </c>
      <c r="Q21">
        <v>41373</v>
      </c>
    </row>
    <row r="22" spans="1:17" x14ac:dyDescent="0.2">
      <c r="A22">
        <v>21</v>
      </c>
      <c r="B22" t="s">
        <v>231</v>
      </c>
      <c r="C22" t="s">
        <v>649</v>
      </c>
      <c r="E22">
        <v>21</v>
      </c>
      <c r="F22" t="s">
        <v>472</v>
      </c>
      <c r="G22" s="236" t="s">
        <v>1556</v>
      </c>
      <c r="H22" s="236"/>
      <c r="I22">
        <v>21</v>
      </c>
      <c r="J22" t="s">
        <v>306</v>
      </c>
      <c r="K22" t="s">
        <v>47</v>
      </c>
      <c r="L22" t="s">
        <v>29</v>
      </c>
      <c r="M22" t="s">
        <v>650</v>
      </c>
      <c r="N22" t="s">
        <v>651</v>
      </c>
      <c r="O22" t="s">
        <v>652</v>
      </c>
      <c r="P22" t="s">
        <v>653</v>
      </c>
      <c r="Q22">
        <v>42504</v>
      </c>
    </row>
    <row r="23" spans="1:17" x14ac:dyDescent="0.2">
      <c r="A23">
        <v>22</v>
      </c>
      <c r="B23" t="s">
        <v>237</v>
      </c>
      <c r="C23" t="s">
        <v>654</v>
      </c>
      <c r="E23">
        <v>22</v>
      </c>
      <c r="F23" t="s">
        <v>473</v>
      </c>
      <c r="G23" s="236" t="s">
        <v>1557</v>
      </c>
      <c r="H23" s="236"/>
      <c r="I23">
        <v>22</v>
      </c>
      <c r="J23" t="s">
        <v>301</v>
      </c>
      <c r="K23" t="s">
        <v>25</v>
      </c>
      <c r="L23" t="s">
        <v>31</v>
      </c>
      <c r="M23" t="s">
        <v>655</v>
      </c>
      <c r="N23" t="s">
        <v>656</v>
      </c>
      <c r="O23" t="s">
        <v>657</v>
      </c>
      <c r="P23" t="s">
        <v>658</v>
      </c>
      <c r="Q23">
        <v>41290</v>
      </c>
    </row>
    <row r="24" spans="1:17" x14ac:dyDescent="0.2">
      <c r="A24">
        <v>23</v>
      </c>
      <c r="B24" t="s">
        <v>241</v>
      </c>
      <c r="C24" t="s">
        <v>659</v>
      </c>
      <c r="E24">
        <v>23</v>
      </c>
      <c r="F24" t="s">
        <v>475</v>
      </c>
      <c r="G24" s="236" t="s">
        <v>1558</v>
      </c>
      <c r="H24" s="236"/>
      <c r="I24">
        <v>23</v>
      </c>
      <c r="J24" t="s">
        <v>212</v>
      </c>
      <c r="K24" t="s">
        <v>25</v>
      </c>
      <c r="L24" t="s">
        <v>31</v>
      </c>
      <c r="M24" t="s">
        <v>660</v>
      </c>
      <c r="N24" t="s">
        <v>661</v>
      </c>
      <c r="O24" t="s">
        <v>662</v>
      </c>
      <c r="P24" t="s">
        <v>663</v>
      </c>
      <c r="Q24">
        <v>40631</v>
      </c>
    </row>
    <row r="25" spans="1:17" x14ac:dyDescent="0.2">
      <c r="A25">
        <v>24</v>
      </c>
      <c r="B25" t="s">
        <v>244</v>
      </c>
      <c r="C25" t="s">
        <v>664</v>
      </c>
      <c r="E25">
        <v>24</v>
      </c>
      <c r="F25" t="s">
        <v>480</v>
      </c>
      <c r="G25" s="236" t="s">
        <v>1559</v>
      </c>
      <c r="H25" s="236"/>
      <c r="I25">
        <v>24</v>
      </c>
      <c r="J25" t="s">
        <v>167</v>
      </c>
      <c r="K25" t="s">
        <v>25</v>
      </c>
      <c r="L25" t="s">
        <v>31</v>
      </c>
      <c r="M25" t="s">
        <v>665</v>
      </c>
      <c r="N25" t="s">
        <v>666</v>
      </c>
      <c r="O25" t="s">
        <v>667</v>
      </c>
      <c r="P25" t="s">
        <v>668</v>
      </c>
      <c r="Q25">
        <v>10249</v>
      </c>
    </row>
    <row r="26" spans="1:17" x14ac:dyDescent="0.2">
      <c r="A26">
        <v>25</v>
      </c>
      <c r="B26" t="s">
        <v>246</v>
      </c>
      <c r="C26" t="s">
        <v>669</v>
      </c>
      <c r="E26">
        <v>25</v>
      </c>
      <c r="F26" t="s">
        <v>482</v>
      </c>
      <c r="G26" s="236" t="s">
        <v>1560</v>
      </c>
      <c r="H26" s="236"/>
      <c r="I26">
        <v>25</v>
      </c>
      <c r="J26" t="s">
        <v>497</v>
      </c>
      <c r="K26" t="s">
        <v>1</v>
      </c>
      <c r="L26" t="s">
        <v>31</v>
      </c>
      <c r="M26" t="s">
        <v>670</v>
      </c>
      <c r="N26" t="s">
        <v>671</v>
      </c>
      <c r="O26" t="s">
        <v>672</v>
      </c>
      <c r="P26" t="s">
        <v>673</v>
      </c>
      <c r="Q26">
        <v>40837</v>
      </c>
    </row>
    <row r="27" spans="1:17" x14ac:dyDescent="0.2">
      <c r="A27">
        <v>26</v>
      </c>
      <c r="B27" t="s">
        <v>253</v>
      </c>
      <c r="C27" t="s">
        <v>674</v>
      </c>
      <c r="E27">
        <v>26</v>
      </c>
      <c r="F27" t="s">
        <v>483</v>
      </c>
      <c r="G27" s="236" t="s">
        <v>1561</v>
      </c>
      <c r="H27" s="236"/>
      <c r="I27">
        <v>26</v>
      </c>
      <c r="J27" t="s">
        <v>228</v>
      </c>
      <c r="K27" t="s">
        <v>25</v>
      </c>
      <c r="L27" t="s">
        <v>31</v>
      </c>
      <c r="M27" t="s">
        <v>675</v>
      </c>
      <c r="N27" t="s">
        <v>676</v>
      </c>
      <c r="O27" t="s">
        <v>677</v>
      </c>
      <c r="P27" t="s">
        <v>605</v>
      </c>
      <c r="Q27">
        <v>41531</v>
      </c>
    </row>
    <row r="28" spans="1:17" x14ac:dyDescent="0.2">
      <c r="A28">
        <v>27</v>
      </c>
      <c r="B28" t="s">
        <v>259</v>
      </c>
      <c r="C28" t="s">
        <v>678</v>
      </c>
      <c r="E28">
        <v>27</v>
      </c>
      <c r="F28" t="s">
        <v>484</v>
      </c>
      <c r="G28" s="236" t="s">
        <v>1562</v>
      </c>
      <c r="H28" s="236"/>
      <c r="I28">
        <v>27</v>
      </c>
      <c r="J28" t="s">
        <v>407</v>
      </c>
      <c r="K28" t="s">
        <v>47</v>
      </c>
      <c r="L28" t="s">
        <v>29</v>
      </c>
      <c r="M28" t="s">
        <v>679</v>
      </c>
      <c r="N28" t="s">
        <v>680</v>
      </c>
      <c r="O28" t="s">
        <v>681</v>
      </c>
      <c r="P28" t="s">
        <v>682</v>
      </c>
      <c r="Q28">
        <v>41008</v>
      </c>
    </row>
    <row r="29" spans="1:17" x14ac:dyDescent="0.2">
      <c r="A29">
        <v>28</v>
      </c>
      <c r="B29" t="s">
        <v>262</v>
      </c>
      <c r="C29" t="s">
        <v>683</v>
      </c>
      <c r="E29">
        <v>28</v>
      </c>
      <c r="F29" t="s">
        <v>486</v>
      </c>
      <c r="G29" s="236" t="s">
        <v>1563</v>
      </c>
      <c r="H29" s="236"/>
      <c r="I29">
        <v>28</v>
      </c>
      <c r="J29" t="s">
        <v>248</v>
      </c>
      <c r="K29" t="s">
        <v>25</v>
      </c>
      <c r="L29" t="s">
        <v>29</v>
      </c>
      <c r="M29" t="s">
        <v>684</v>
      </c>
      <c r="N29" t="s">
        <v>685</v>
      </c>
      <c r="O29" t="s">
        <v>686</v>
      </c>
      <c r="P29" t="s">
        <v>620</v>
      </c>
      <c r="Q29">
        <v>48856</v>
      </c>
    </row>
    <row r="30" spans="1:17" x14ac:dyDescent="0.2">
      <c r="A30">
        <v>29</v>
      </c>
      <c r="B30" t="s">
        <v>266</v>
      </c>
      <c r="C30" t="s">
        <v>687</v>
      </c>
      <c r="E30">
        <v>29</v>
      </c>
      <c r="F30" t="s">
        <v>487</v>
      </c>
      <c r="G30" s="236" t="s">
        <v>1564</v>
      </c>
      <c r="H30" s="236"/>
      <c r="I30">
        <v>29</v>
      </c>
      <c r="J30" t="s">
        <v>688</v>
      </c>
      <c r="K30" t="s">
        <v>47</v>
      </c>
      <c r="L30" t="s">
        <v>29</v>
      </c>
      <c r="M30" t="s">
        <v>689</v>
      </c>
      <c r="N30" t="s">
        <v>690</v>
      </c>
      <c r="O30" t="s">
        <v>691</v>
      </c>
      <c r="P30" t="s">
        <v>692</v>
      </c>
      <c r="Q30">
        <v>73114</v>
      </c>
    </row>
    <row r="31" spans="1:17" x14ac:dyDescent="0.2">
      <c r="A31">
        <v>30</v>
      </c>
      <c r="B31" t="s">
        <v>268</v>
      </c>
      <c r="C31" t="s">
        <v>693</v>
      </c>
      <c r="E31">
        <v>30</v>
      </c>
      <c r="F31" t="s">
        <v>489</v>
      </c>
      <c r="G31" s="236" t="s">
        <v>1565</v>
      </c>
      <c r="H31" s="236"/>
      <c r="I31">
        <v>30</v>
      </c>
      <c r="J31" t="s">
        <v>429</v>
      </c>
      <c r="K31" t="s">
        <v>1</v>
      </c>
      <c r="L31" t="s">
        <v>29</v>
      </c>
      <c r="M31" t="s">
        <v>694</v>
      </c>
      <c r="N31" t="s">
        <v>695</v>
      </c>
      <c r="O31" t="s">
        <v>696</v>
      </c>
      <c r="P31" t="s">
        <v>697</v>
      </c>
      <c r="Q31">
        <v>41414</v>
      </c>
    </row>
    <row r="32" spans="1:17" x14ac:dyDescent="0.2">
      <c r="A32">
        <v>31</v>
      </c>
      <c r="B32" t="s">
        <v>270</v>
      </c>
      <c r="C32" t="s">
        <v>698</v>
      </c>
      <c r="E32">
        <v>31</v>
      </c>
      <c r="F32" t="s">
        <v>490</v>
      </c>
      <c r="G32" s="236" t="s">
        <v>1566</v>
      </c>
      <c r="H32" s="236"/>
      <c r="I32">
        <v>31</v>
      </c>
      <c r="J32" t="s">
        <v>178</v>
      </c>
      <c r="K32" t="s">
        <v>47</v>
      </c>
      <c r="L32" t="s">
        <v>1613</v>
      </c>
      <c r="M32" t="s">
        <v>699</v>
      </c>
      <c r="N32" t="s">
        <v>700</v>
      </c>
      <c r="O32" t="s">
        <v>701</v>
      </c>
      <c r="P32" t="s">
        <v>702</v>
      </c>
      <c r="Q32">
        <v>25859</v>
      </c>
    </row>
    <row r="33" spans="1:17" x14ac:dyDescent="0.2">
      <c r="A33">
        <v>32</v>
      </c>
      <c r="B33" t="s">
        <v>273</v>
      </c>
      <c r="C33" t="s">
        <v>703</v>
      </c>
      <c r="E33">
        <v>32</v>
      </c>
      <c r="F33" t="s">
        <v>491</v>
      </c>
      <c r="G33" s="236" t="s">
        <v>1567</v>
      </c>
      <c r="H33" s="236"/>
      <c r="I33">
        <v>32</v>
      </c>
      <c r="J33" t="s">
        <v>130</v>
      </c>
      <c r="K33" t="s">
        <v>47</v>
      </c>
      <c r="L33" t="s">
        <v>29</v>
      </c>
      <c r="M33" t="s">
        <v>704</v>
      </c>
      <c r="N33" t="s">
        <v>705</v>
      </c>
      <c r="O33" t="s">
        <v>706</v>
      </c>
      <c r="P33" t="s">
        <v>707</v>
      </c>
      <c r="Q33">
        <v>62077</v>
      </c>
    </row>
    <row r="34" spans="1:17" x14ac:dyDescent="0.2">
      <c r="A34">
        <v>33</v>
      </c>
      <c r="B34" s="236" t="s">
        <v>275</v>
      </c>
      <c r="C34" s="236" t="s">
        <v>708</v>
      </c>
      <c r="E34">
        <v>33</v>
      </c>
      <c r="F34" t="s">
        <v>492</v>
      </c>
      <c r="G34" s="236" t="s">
        <v>1568</v>
      </c>
      <c r="H34" s="236"/>
      <c r="I34">
        <v>33</v>
      </c>
      <c r="J34" t="s">
        <v>131</v>
      </c>
      <c r="K34" t="s">
        <v>25</v>
      </c>
      <c r="L34" t="s">
        <v>29</v>
      </c>
      <c r="M34" t="s">
        <v>709</v>
      </c>
      <c r="N34" t="s">
        <v>710</v>
      </c>
      <c r="O34" t="s">
        <v>711</v>
      </c>
      <c r="P34" t="s">
        <v>712</v>
      </c>
      <c r="Q34">
        <v>62129</v>
      </c>
    </row>
    <row r="35" spans="1:17" x14ac:dyDescent="0.2">
      <c r="A35">
        <v>34</v>
      </c>
      <c r="B35" t="s">
        <v>286</v>
      </c>
      <c r="C35" t="s">
        <v>713</v>
      </c>
      <c r="E35">
        <v>34</v>
      </c>
      <c r="F35" t="s">
        <v>493</v>
      </c>
      <c r="G35" s="236" t="s">
        <v>1569</v>
      </c>
      <c r="H35" s="236"/>
      <c r="I35">
        <v>34</v>
      </c>
      <c r="J35" t="s">
        <v>466</v>
      </c>
      <c r="K35" t="s">
        <v>1</v>
      </c>
      <c r="L35" t="s">
        <v>29</v>
      </c>
      <c r="M35" t="s">
        <v>714</v>
      </c>
      <c r="N35" t="s">
        <v>715</v>
      </c>
      <c r="O35" t="s">
        <v>716</v>
      </c>
      <c r="P35" t="s">
        <v>560</v>
      </c>
      <c r="Q35">
        <v>62077</v>
      </c>
    </row>
    <row r="36" spans="1:17" x14ac:dyDescent="0.2">
      <c r="A36">
        <v>35</v>
      </c>
      <c r="B36" t="s">
        <v>290</v>
      </c>
      <c r="C36" t="s">
        <v>717</v>
      </c>
      <c r="E36">
        <v>35</v>
      </c>
      <c r="F36" t="s">
        <v>494</v>
      </c>
      <c r="G36" s="236" t="s">
        <v>1570</v>
      </c>
      <c r="H36" s="236"/>
      <c r="I36">
        <v>35</v>
      </c>
      <c r="J36" t="s">
        <v>179</v>
      </c>
      <c r="K36" t="s">
        <v>25</v>
      </c>
      <c r="L36" t="s">
        <v>31</v>
      </c>
      <c r="M36" t="s">
        <v>718</v>
      </c>
      <c r="N36" t="s">
        <v>719</v>
      </c>
      <c r="O36" t="s">
        <v>720</v>
      </c>
      <c r="P36" t="s">
        <v>570</v>
      </c>
      <c r="Q36">
        <v>70163</v>
      </c>
    </row>
    <row r="37" spans="1:17" x14ac:dyDescent="0.2">
      <c r="A37">
        <v>36</v>
      </c>
      <c r="B37" t="s">
        <v>293</v>
      </c>
      <c r="C37" t="s">
        <v>721</v>
      </c>
      <c r="E37">
        <v>36</v>
      </c>
      <c r="F37" t="s">
        <v>496</v>
      </c>
      <c r="G37" s="236" t="s">
        <v>1571</v>
      </c>
      <c r="H37" s="236"/>
      <c r="I37">
        <v>36</v>
      </c>
      <c r="J37" t="s">
        <v>172</v>
      </c>
      <c r="K37" t="s">
        <v>25</v>
      </c>
      <c r="L37" t="s">
        <v>31</v>
      </c>
      <c r="M37" t="s">
        <v>722</v>
      </c>
      <c r="N37" t="s">
        <v>723</v>
      </c>
      <c r="O37" t="s">
        <v>724</v>
      </c>
      <c r="P37" t="s">
        <v>692</v>
      </c>
      <c r="Q37">
        <v>73114</v>
      </c>
    </row>
    <row r="38" spans="1:17" x14ac:dyDescent="0.2">
      <c r="A38">
        <v>37</v>
      </c>
      <c r="B38" t="s">
        <v>298</v>
      </c>
      <c r="C38" t="s">
        <v>725</v>
      </c>
      <c r="E38">
        <v>37</v>
      </c>
      <c r="F38" t="s">
        <v>498</v>
      </c>
      <c r="G38" s="236" t="s">
        <v>1572</v>
      </c>
      <c r="H38" s="236"/>
      <c r="I38">
        <v>37</v>
      </c>
      <c r="J38" t="s">
        <v>214</v>
      </c>
      <c r="K38" t="s">
        <v>47</v>
      </c>
      <c r="L38" t="s">
        <v>29</v>
      </c>
      <c r="M38" t="s">
        <v>726</v>
      </c>
      <c r="N38" t="s">
        <v>727</v>
      </c>
      <c r="O38" t="s">
        <v>728</v>
      </c>
      <c r="P38" t="s">
        <v>605</v>
      </c>
      <c r="Q38">
        <v>29810</v>
      </c>
    </row>
    <row r="39" spans="1:17" x14ac:dyDescent="0.2">
      <c r="A39">
        <v>38</v>
      </c>
      <c r="B39" t="s">
        <v>300</v>
      </c>
      <c r="C39" t="s">
        <v>729</v>
      </c>
      <c r="E39">
        <v>38</v>
      </c>
      <c r="F39" t="s">
        <v>499</v>
      </c>
      <c r="G39" s="236" t="s">
        <v>1573</v>
      </c>
      <c r="H39" s="236"/>
      <c r="I39">
        <v>38</v>
      </c>
      <c r="J39" t="s">
        <v>229</v>
      </c>
      <c r="K39" t="s">
        <v>47</v>
      </c>
      <c r="L39" t="s">
        <v>29</v>
      </c>
      <c r="M39" t="s">
        <v>730</v>
      </c>
      <c r="N39" t="s">
        <v>731</v>
      </c>
      <c r="O39" t="s">
        <v>732</v>
      </c>
      <c r="P39" t="s">
        <v>733</v>
      </c>
      <c r="Q39">
        <v>76689</v>
      </c>
    </row>
    <row r="40" spans="1:17" x14ac:dyDescent="0.2">
      <c r="A40">
        <v>39</v>
      </c>
      <c r="B40" t="s">
        <v>302</v>
      </c>
      <c r="C40" t="s">
        <v>734</v>
      </c>
      <c r="E40">
        <v>39</v>
      </c>
      <c r="F40" t="s">
        <v>500</v>
      </c>
      <c r="G40" s="236" t="s">
        <v>1574</v>
      </c>
      <c r="H40" s="236"/>
      <c r="I40">
        <v>39</v>
      </c>
      <c r="J40" t="s">
        <v>180</v>
      </c>
      <c r="K40" t="s">
        <v>25</v>
      </c>
      <c r="L40" t="s">
        <v>29</v>
      </c>
      <c r="M40" t="s">
        <v>1444</v>
      </c>
      <c r="N40" t="s">
        <v>1445</v>
      </c>
      <c r="O40" t="s">
        <v>1446</v>
      </c>
      <c r="P40" t="s">
        <v>1447</v>
      </c>
      <c r="Q40">
        <v>41210</v>
      </c>
    </row>
    <row r="41" spans="1:17" x14ac:dyDescent="0.2">
      <c r="A41">
        <v>40</v>
      </c>
      <c r="B41" t="s">
        <v>303</v>
      </c>
      <c r="C41" t="s">
        <v>739</v>
      </c>
      <c r="E41">
        <v>40</v>
      </c>
      <c r="F41" t="s">
        <v>502</v>
      </c>
      <c r="G41" s="236" t="s">
        <v>1575</v>
      </c>
      <c r="H41" s="236"/>
      <c r="I41">
        <v>40</v>
      </c>
      <c r="J41" t="s">
        <v>467</v>
      </c>
      <c r="K41" t="s">
        <v>1</v>
      </c>
      <c r="L41" t="s">
        <v>30</v>
      </c>
      <c r="M41" t="s">
        <v>735</v>
      </c>
      <c r="N41" t="s">
        <v>736</v>
      </c>
      <c r="O41" t="s">
        <v>737</v>
      </c>
      <c r="P41" t="s">
        <v>738</v>
      </c>
      <c r="Q41">
        <v>41331</v>
      </c>
    </row>
    <row r="42" spans="1:17" x14ac:dyDescent="0.2">
      <c r="A42">
        <v>41</v>
      </c>
      <c r="B42" t="s">
        <v>304</v>
      </c>
      <c r="C42" t="s">
        <v>744</v>
      </c>
      <c r="E42">
        <v>41</v>
      </c>
      <c r="F42" t="s">
        <v>503</v>
      </c>
      <c r="G42" s="236" t="s">
        <v>1576</v>
      </c>
      <c r="H42" s="236"/>
      <c r="I42">
        <v>41</v>
      </c>
      <c r="J42" t="s">
        <v>485</v>
      </c>
      <c r="K42" t="s">
        <v>1</v>
      </c>
      <c r="L42" t="s">
        <v>29</v>
      </c>
      <c r="M42" t="s">
        <v>740</v>
      </c>
      <c r="N42" t="s">
        <v>741</v>
      </c>
      <c r="O42" t="s">
        <v>742</v>
      </c>
      <c r="P42" t="s">
        <v>743</v>
      </c>
      <c r="Q42">
        <v>41208</v>
      </c>
    </row>
    <row r="43" spans="1:17" x14ac:dyDescent="0.2">
      <c r="A43">
        <v>42</v>
      </c>
      <c r="B43" t="s">
        <v>309</v>
      </c>
      <c r="C43" t="s">
        <v>749</v>
      </c>
      <c r="E43">
        <v>42</v>
      </c>
      <c r="F43" t="s">
        <v>504</v>
      </c>
      <c r="G43" s="236" t="s">
        <v>1577</v>
      </c>
      <c r="H43" s="236"/>
      <c r="I43">
        <v>42</v>
      </c>
      <c r="J43" t="s">
        <v>287</v>
      </c>
      <c r="K43" t="s">
        <v>47</v>
      </c>
      <c r="L43" t="s">
        <v>29</v>
      </c>
      <c r="M43" t="s">
        <v>745</v>
      </c>
      <c r="N43" t="s">
        <v>746</v>
      </c>
      <c r="O43" t="s">
        <v>747</v>
      </c>
      <c r="P43" t="s">
        <v>748</v>
      </c>
      <c r="Q43">
        <v>24922</v>
      </c>
    </row>
    <row r="44" spans="1:17" x14ac:dyDescent="0.2">
      <c r="A44">
        <v>43</v>
      </c>
      <c r="B44" t="s">
        <v>318</v>
      </c>
      <c r="C44" t="s">
        <v>754</v>
      </c>
      <c r="E44">
        <v>43</v>
      </c>
      <c r="F44" t="s">
        <v>505</v>
      </c>
      <c r="G44" s="236" t="s">
        <v>1578</v>
      </c>
      <c r="H44" s="236"/>
      <c r="I44">
        <v>43</v>
      </c>
      <c r="J44" t="s">
        <v>274</v>
      </c>
      <c r="K44" t="s">
        <v>25</v>
      </c>
      <c r="L44" t="s">
        <v>30</v>
      </c>
      <c r="M44" t="s">
        <v>750</v>
      </c>
      <c r="N44" t="s">
        <v>751</v>
      </c>
      <c r="O44" t="s">
        <v>752</v>
      </c>
      <c r="P44" t="s">
        <v>753</v>
      </c>
      <c r="Q44">
        <v>40837</v>
      </c>
    </row>
    <row r="45" spans="1:17" x14ac:dyDescent="0.2">
      <c r="A45">
        <v>44</v>
      </c>
      <c r="B45" t="s">
        <v>319</v>
      </c>
      <c r="C45" t="s">
        <v>758</v>
      </c>
      <c r="E45">
        <v>44</v>
      </c>
      <c r="F45" t="s">
        <v>506</v>
      </c>
      <c r="G45" s="236" t="s">
        <v>1579</v>
      </c>
      <c r="H45" s="236"/>
      <c r="I45">
        <v>44</v>
      </c>
      <c r="J45" t="s">
        <v>276</v>
      </c>
      <c r="K45" t="s">
        <v>25</v>
      </c>
      <c r="L45" t="s">
        <v>30</v>
      </c>
      <c r="M45" t="s">
        <v>755</v>
      </c>
      <c r="N45" t="s">
        <v>756</v>
      </c>
      <c r="O45" t="s">
        <v>757</v>
      </c>
      <c r="P45" t="s">
        <v>673</v>
      </c>
      <c r="Q45">
        <v>40837</v>
      </c>
    </row>
    <row r="46" spans="1:17" x14ac:dyDescent="0.2">
      <c r="A46">
        <v>45</v>
      </c>
      <c r="B46" t="s">
        <v>321</v>
      </c>
      <c r="C46" t="s">
        <v>763</v>
      </c>
      <c r="E46">
        <v>45</v>
      </c>
      <c r="F46" t="s">
        <v>507</v>
      </c>
      <c r="G46" s="236" t="s">
        <v>1580</v>
      </c>
      <c r="H46" s="236"/>
      <c r="I46">
        <v>45</v>
      </c>
      <c r="J46" t="s">
        <v>311</v>
      </c>
      <c r="K46" t="s">
        <v>25</v>
      </c>
      <c r="L46" t="s">
        <v>31</v>
      </c>
      <c r="M46" t="s">
        <v>759</v>
      </c>
      <c r="N46" t="s">
        <v>760</v>
      </c>
      <c r="O46" t="s">
        <v>761</v>
      </c>
      <c r="P46" t="s">
        <v>762</v>
      </c>
      <c r="Q46">
        <v>20281</v>
      </c>
    </row>
    <row r="47" spans="1:17" x14ac:dyDescent="0.2">
      <c r="A47">
        <v>46</v>
      </c>
      <c r="B47" t="s">
        <v>324</v>
      </c>
      <c r="C47" t="s">
        <v>768</v>
      </c>
      <c r="E47">
        <v>46</v>
      </c>
      <c r="F47" t="s">
        <v>508</v>
      </c>
      <c r="G47" s="236" t="s">
        <v>1581</v>
      </c>
      <c r="H47" s="236"/>
      <c r="I47">
        <v>46</v>
      </c>
      <c r="J47" t="s">
        <v>261</v>
      </c>
      <c r="K47" t="s">
        <v>25</v>
      </c>
      <c r="L47" t="s">
        <v>29</v>
      </c>
      <c r="M47" t="s">
        <v>764</v>
      </c>
      <c r="N47" t="s">
        <v>765</v>
      </c>
      <c r="O47" t="s">
        <v>766</v>
      </c>
      <c r="P47" t="s">
        <v>767</v>
      </c>
      <c r="Q47">
        <v>50143</v>
      </c>
    </row>
    <row r="48" spans="1:17" x14ac:dyDescent="0.2">
      <c r="A48">
        <v>47</v>
      </c>
      <c r="B48" t="s">
        <v>331</v>
      </c>
      <c r="C48" t="s">
        <v>773</v>
      </c>
      <c r="E48">
        <v>47</v>
      </c>
      <c r="F48" t="s">
        <v>509</v>
      </c>
      <c r="G48" s="236" t="s">
        <v>1582</v>
      </c>
      <c r="H48" s="236"/>
      <c r="I48">
        <v>47</v>
      </c>
      <c r="J48" t="s">
        <v>389</v>
      </c>
      <c r="K48" t="s">
        <v>25</v>
      </c>
      <c r="L48" t="s">
        <v>1614</v>
      </c>
      <c r="M48" t="s">
        <v>769</v>
      </c>
      <c r="N48" t="s">
        <v>770</v>
      </c>
      <c r="O48" t="s">
        <v>771</v>
      </c>
      <c r="P48" t="s">
        <v>772</v>
      </c>
      <c r="Q48">
        <v>82253</v>
      </c>
    </row>
    <row r="49" spans="1:17" x14ac:dyDescent="0.2">
      <c r="A49">
        <v>48</v>
      </c>
      <c r="B49" t="s">
        <v>333</v>
      </c>
      <c r="C49" t="s">
        <v>777</v>
      </c>
      <c r="E49">
        <v>48</v>
      </c>
      <c r="F49" t="s">
        <v>511</v>
      </c>
      <c r="G49" s="236" t="s">
        <v>1583</v>
      </c>
      <c r="H49" s="236"/>
      <c r="I49">
        <v>48</v>
      </c>
      <c r="J49" t="s">
        <v>385</v>
      </c>
      <c r="K49" t="s">
        <v>25</v>
      </c>
      <c r="L49" t="s">
        <v>31</v>
      </c>
      <c r="M49" t="s">
        <v>1448</v>
      </c>
      <c r="N49" t="s">
        <v>1449</v>
      </c>
      <c r="O49" t="s">
        <v>1450</v>
      </c>
      <c r="P49" t="s">
        <v>905</v>
      </c>
      <c r="Q49">
        <v>82292</v>
      </c>
    </row>
    <row r="50" spans="1:17" x14ac:dyDescent="0.2">
      <c r="A50">
        <v>49</v>
      </c>
      <c r="B50" t="s">
        <v>335</v>
      </c>
      <c r="C50" t="s">
        <v>782</v>
      </c>
      <c r="E50">
        <v>49</v>
      </c>
      <c r="F50" t="s">
        <v>512</v>
      </c>
      <c r="G50" s="236" t="s">
        <v>1584</v>
      </c>
      <c r="H50" s="236"/>
      <c r="I50">
        <v>49</v>
      </c>
      <c r="J50" t="s">
        <v>320</v>
      </c>
      <c r="K50" t="s">
        <v>47</v>
      </c>
      <c r="L50" t="s">
        <v>1613</v>
      </c>
      <c r="M50" t="s">
        <v>774</v>
      </c>
      <c r="N50" t="s">
        <v>775</v>
      </c>
      <c r="O50" t="s">
        <v>776</v>
      </c>
      <c r="P50" t="s">
        <v>565</v>
      </c>
      <c r="Q50">
        <v>41417</v>
      </c>
    </row>
    <row r="51" spans="1:17" x14ac:dyDescent="0.2">
      <c r="A51">
        <v>50</v>
      </c>
      <c r="B51" t="s">
        <v>338</v>
      </c>
      <c r="C51" t="s">
        <v>787</v>
      </c>
      <c r="E51">
        <v>50</v>
      </c>
      <c r="F51" t="s">
        <v>513</v>
      </c>
      <c r="G51" s="236" t="s">
        <v>1585</v>
      </c>
      <c r="H51" s="236"/>
      <c r="I51">
        <v>50</v>
      </c>
      <c r="J51" t="s">
        <v>404</v>
      </c>
      <c r="K51" t="s">
        <v>25</v>
      </c>
      <c r="L51" t="s">
        <v>31</v>
      </c>
      <c r="M51" t="s">
        <v>778</v>
      </c>
      <c r="N51" t="s">
        <v>779</v>
      </c>
      <c r="O51" t="s">
        <v>780</v>
      </c>
      <c r="P51" t="s">
        <v>781</v>
      </c>
      <c r="Q51">
        <v>44201</v>
      </c>
    </row>
    <row r="52" spans="1:17" x14ac:dyDescent="0.2">
      <c r="A52">
        <v>51</v>
      </c>
      <c r="B52" t="s">
        <v>340</v>
      </c>
      <c r="C52" t="s">
        <v>792</v>
      </c>
      <c r="E52">
        <v>51</v>
      </c>
      <c r="F52" t="s">
        <v>514</v>
      </c>
      <c r="G52" s="236" t="s">
        <v>1586</v>
      </c>
      <c r="H52" s="236"/>
      <c r="I52">
        <v>51</v>
      </c>
      <c r="J52" t="s">
        <v>426</v>
      </c>
      <c r="K52" t="s">
        <v>1</v>
      </c>
      <c r="L52" t="s">
        <v>29</v>
      </c>
      <c r="M52" t="s">
        <v>783</v>
      </c>
      <c r="N52" t="s">
        <v>784</v>
      </c>
      <c r="O52" t="s">
        <v>785</v>
      </c>
      <c r="P52" t="s">
        <v>786</v>
      </c>
      <c r="Q52">
        <v>83189</v>
      </c>
    </row>
    <row r="53" spans="1:17" x14ac:dyDescent="0.2">
      <c r="A53">
        <v>52</v>
      </c>
      <c r="B53" t="s">
        <v>341</v>
      </c>
      <c r="C53" t="s">
        <v>796</v>
      </c>
      <c r="E53">
        <v>52</v>
      </c>
      <c r="F53" t="s">
        <v>515</v>
      </c>
      <c r="G53" s="236" t="s">
        <v>1587</v>
      </c>
      <c r="H53" s="236"/>
      <c r="I53">
        <v>52</v>
      </c>
      <c r="J53" t="s">
        <v>416</v>
      </c>
      <c r="K53" t="s">
        <v>25</v>
      </c>
      <c r="L53" t="s">
        <v>31</v>
      </c>
      <c r="M53" t="s">
        <v>788</v>
      </c>
      <c r="N53" t="s">
        <v>789</v>
      </c>
      <c r="O53" t="s">
        <v>790</v>
      </c>
      <c r="P53" t="s">
        <v>791</v>
      </c>
      <c r="Q53">
        <v>44813</v>
      </c>
    </row>
    <row r="54" spans="1:17" x14ac:dyDescent="0.2">
      <c r="A54">
        <v>53</v>
      </c>
      <c r="B54" t="s">
        <v>343</v>
      </c>
      <c r="C54" t="s">
        <v>800</v>
      </c>
      <c r="E54">
        <v>53</v>
      </c>
      <c r="F54" t="s">
        <v>516</v>
      </c>
      <c r="G54" s="236" t="s">
        <v>1588</v>
      </c>
      <c r="H54" s="236"/>
      <c r="I54">
        <v>53</v>
      </c>
      <c r="J54" t="s">
        <v>173</v>
      </c>
      <c r="K54" t="s">
        <v>47</v>
      </c>
      <c r="L54" t="s">
        <v>30</v>
      </c>
      <c r="M54" t="s">
        <v>793</v>
      </c>
      <c r="N54" t="s">
        <v>794</v>
      </c>
      <c r="O54" t="s">
        <v>795</v>
      </c>
      <c r="P54" t="s">
        <v>733</v>
      </c>
      <c r="Q54">
        <v>40631</v>
      </c>
    </row>
    <row r="55" spans="1:17" x14ac:dyDescent="0.2">
      <c r="A55">
        <v>54</v>
      </c>
      <c r="B55" t="s">
        <v>345</v>
      </c>
      <c r="C55" t="s">
        <v>802</v>
      </c>
      <c r="E55">
        <v>54</v>
      </c>
      <c r="F55" t="s">
        <v>518</v>
      </c>
      <c r="G55" s="236" t="s">
        <v>1589</v>
      </c>
      <c r="H55" s="236"/>
      <c r="I55">
        <v>54</v>
      </c>
      <c r="J55" t="s">
        <v>254</v>
      </c>
      <c r="K55" t="s">
        <v>25</v>
      </c>
      <c r="L55" t="s">
        <v>31</v>
      </c>
      <c r="M55" t="s">
        <v>797</v>
      </c>
      <c r="N55" t="s">
        <v>798</v>
      </c>
      <c r="O55" t="s">
        <v>799</v>
      </c>
      <c r="P55" t="s">
        <v>658</v>
      </c>
      <c r="Q55">
        <v>42687</v>
      </c>
    </row>
    <row r="56" spans="1:17" x14ac:dyDescent="0.2">
      <c r="A56">
        <v>55</v>
      </c>
      <c r="B56" t="s">
        <v>348</v>
      </c>
      <c r="C56" t="s">
        <v>807</v>
      </c>
      <c r="E56">
        <v>55</v>
      </c>
      <c r="F56" t="s">
        <v>519</v>
      </c>
      <c r="G56" s="236" t="s">
        <v>1590</v>
      </c>
      <c r="H56" s="236"/>
      <c r="I56">
        <v>55</v>
      </c>
      <c r="J56" t="s">
        <v>528</v>
      </c>
      <c r="K56" t="s">
        <v>1</v>
      </c>
      <c r="L56" t="s">
        <v>29</v>
      </c>
      <c r="M56" t="s">
        <v>801</v>
      </c>
      <c r="N56" t="s">
        <v>690</v>
      </c>
      <c r="O56" t="s">
        <v>691</v>
      </c>
      <c r="P56" t="s">
        <v>692</v>
      </c>
      <c r="Q56">
        <v>73114</v>
      </c>
    </row>
    <row r="57" spans="1:17" x14ac:dyDescent="0.2">
      <c r="A57">
        <v>56</v>
      </c>
      <c r="B57" t="s">
        <v>356</v>
      </c>
      <c r="C57" s="237" t="s">
        <v>812</v>
      </c>
      <c r="E57">
        <v>56</v>
      </c>
      <c r="F57" t="s">
        <v>520</v>
      </c>
      <c r="G57" s="236" t="s">
        <v>1591</v>
      </c>
      <c r="H57" s="236"/>
      <c r="I57">
        <v>56</v>
      </c>
      <c r="J57" t="s">
        <v>132</v>
      </c>
      <c r="K57" t="s">
        <v>25</v>
      </c>
      <c r="L57" t="s">
        <v>29</v>
      </c>
      <c r="M57" t="s">
        <v>803</v>
      </c>
      <c r="N57" t="s">
        <v>804</v>
      </c>
      <c r="O57" t="s">
        <v>805</v>
      </c>
      <c r="P57" t="s">
        <v>806</v>
      </c>
      <c r="Q57">
        <v>85256</v>
      </c>
    </row>
    <row r="58" spans="1:17" x14ac:dyDescent="0.2">
      <c r="A58">
        <v>57</v>
      </c>
      <c r="B58" t="s">
        <v>359</v>
      </c>
      <c r="C58" t="s">
        <v>817</v>
      </c>
      <c r="E58">
        <v>57</v>
      </c>
      <c r="F58" t="s">
        <v>521</v>
      </c>
      <c r="G58" s="236" t="s">
        <v>1592</v>
      </c>
      <c r="H58" s="236"/>
      <c r="I58">
        <v>57</v>
      </c>
      <c r="J58" t="s">
        <v>412</v>
      </c>
      <c r="K58" t="s">
        <v>25</v>
      </c>
      <c r="L58" t="s">
        <v>29</v>
      </c>
      <c r="M58" t="s">
        <v>808</v>
      </c>
      <c r="N58" t="s">
        <v>809</v>
      </c>
      <c r="O58" t="s">
        <v>810</v>
      </c>
      <c r="P58" t="s">
        <v>811</v>
      </c>
      <c r="Q58">
        <v>41821</v>
      </c>
    </row>
    <row r="59" spans="1:17" x14ac:dyDescent="0.2">
      <c r="A59">
        <v>58</v>
      </c>
      <c r="B59" t="s">
        <v>360</v>
      </c>
      <c r="C59" t="s">
        <v>822</v>
      </c>
      <c r="E59">
        <v>58</v>
      </c>
      <c r="F59" t="s">
        <v>522</v>
      </c>
      <c r="G59" s="236" t="s">
        <v>1593</v>
      </c>
      <c r="H59" s="236"/>
      <c r="I59">
        <v>58</v>
      </c>
      <c r="J59" t="s">
        <v>408</v>
      </c>
      <c r="K59" t="s">
        <v>25</v>
      </c>
      <c r="L59" t="s">
        <v>29</v>
      </c>
      <c r="M59" t="s">
        <v>813</v>
      </c>
      <c r="N59" t="s">
        <v>814</v>
      </c>
      <c r="O59" t="s">
        <v>815</v>
      </c>
      <c r="P59" t="s">
        <v>816</v>
      </c>
      <c r="Q59">
        <v>85581</v>
      </c>
    </row>
    <row r="60" spans="1:17" x14ac:dyDescent="0.2">
      <c r="A60">
        <v>59</v>
      </c>
      <c r="B60" t="s">
        <v>363</v>
      </c>
      <c r="C60" t="s">
        <v>827</v>
      </c>
      <c r="E60">
        <v>59</v>
      </c>
      <c r="F60" t="s">
        <v>523</v>
      </c>
      <c r="G60" s="236" t="s">
        <v>1594</v>
      </c>
      <c r="H60" s="236"/>
      <c r="I60">
        <v>59</v>
      </c>
      <c r="J60" t="s">
        <v>181</v>
      </c>
      <c r="K60" t="s">
        <v>25</v>
      </c>
      <c r="L60" t="s">
        <v>31</v>
      </c>
      <c r="M60" t="s">
        <v>818</v>
      </c>
      <c r="N60" t="s">
        <v>819</v>
      </c>
      <c r="O60" t="s">
        <v>820</v>
      </c>
      <c r="P60" t="s">
        <v>821</v>
      </c>
      <c r="Q60">
        <v>40837</v>
      </c>
    </row>
    <row r="61" spans="1:17" x14ac:dyDescent="0.2">
      <c r="A61">
        <v>60</v>
      </c>
      <c r="B61" t="s">
        <v>366</v>
      </c>
      <c r="C61" t="s">
        <v>832</v>
      </c>
      <c r="E61">
        <v>60</v>
      </c>
      <c r="F61" t="s">
        <v>524</v>
      </c>
      <c r="G61" s="236" t="s">
        <v>1595</v>
      </c>
      <c r="H61" s="236"/>
      <c r="I61">
        <v>60</v>
      </c>
      <c r="J61" t="s">
        <v>255</v>
      </c>
      <c r="K61" t="s">
        <v>25</v>
      </c>
      <c r="L61" t="s">
        <v>31</v>
      </c>
      <c r="M61" t="s">
        <v>823</v>
      </c>
      <c r="N61" t="s">
        <v>824</v>
      </c>
      <c r="O61" t="s">
        <v>825</v>
      </c>
      <c r="P61" t="s">
        <v>826</v>
      </c>
      <c r="Q61">
        <v>62662</v>
      </c>
    </row>
    <row r="62" spans="1:17" x14ac:dyDescent="0.2">
      <c r="A62">
        <v>61</v>
      </c>
      <c r="B62" t="s">
        <v>371</v>
      </c>
      <c r="C62" t="s">
        <v>836</v>
      </c>
      <c r="E62">
        <v>61</v>
      </c>
      <c r="F62" t="s">
        <v>525</v>
      </c>
      <c r="G62" s="236" t="s">
        <v>1596</v>
      </c>
      <c r="H62" s="236"/>
      <c r="I62">
        <v>61</v>
      </c>
      <c r="J62" t="s">
        <v>365</v>
      </c>
      <c r="K62" t="s">
        <v>25</v>
      </c>
      <c r="L62" t="s">
        <v>30</v>
      </c>
      <c r="M62" t="s">
        <v>828</v>
      </c>
      <c r="N62" t="s">
        <v>829</v>
      </c>
      <c r="O62" t="s">
        <v>830</v>
      </c>
      <c r="P62" t="s">
        <v>831</v>
      </c>
      <c r="Q62">
        <v>41312</v>
      </c>
    </row>
    <row r="63" spans="1:17" x14ac:dyDescent="0.2">
      <c r="A63">
        <v>62</v>
      </c>
      <c r="B63" t="s">
        <v>373</v>
      </c>
      <c r="C63" t="s">
        <v>841</v>
      </c>
      <c r="E63">
        <v>62</v>
      </c>
      <c r="F63" t="s">
        <v>526</v>
      </c>
      <c r="G63" s="236" t="s">
        <v>1597</v>
      </c>
      <c r="H63" s="236"/>
      <c r="I63">
        <v>62</v>
      </c>
      <c r="J63" t="s">
        <v>193</v>
      </c>
      <c r="K63" t="s">
        <v>25</v>
      </c>
      <c r="L63" t="s">
        <v>31</v>
      </c>
      <c r="M63" t="s">
        <v>833</v>
      </c>
      <c r="N63" t="s">
        <v>834</v>
      </c>
      <c r="O63" t="s">
        <v>835</v>
      </c>
      <c r="P63" t="s">
        <v>712</v>
      </c>
      <c r="Q63">
        <v>41671</v>
      </c>
    </row>
    <row r="64" spans="1:17" x14ac:dyDescent="0.2">
      <c r="A64">
        <v>63</v>
      </c>
      <c r="B64" t="s">
        <v>374</v>
      </c>
      <c r="C64" t="s">
        <v>846</v>
      </c>
      <c r="E64">
        <v>63</v>
      </c>
      <c r="F64" t="s">
        <v>527</v>
      </c>
      <c r="G64" s="236" t="s">
        <v>1598</v>
      </c>
      <c r="H64" s="236"/>
      <c r="I64">
        <v>63</v>
      </c>
      <c r="J64" t="s">
        <v>349</v>
      </c>
      <c r="K64" t="s">
        <v>25</v>
      </c>
      <c r="L64" t="s">
        <v>31</v>
      </c>
      <c r="M64" t="s">
        <v>837</v>
      </c>
      <c r="N64" t="s">
        <v>838</v>
      </c>
      <c r="O64" t="s">
        <v>839</v>
      </c>
      <c r="P64" t="s">
        <v>840</v>
      </c>
      <c r="Q64">
        <v>20281</v>
      </c>
    </row>
    <row r="65" spans="1:17" x14ac:dyDescent="0.2">
      <c r="A65">
        <v>64</v>
      </c>
      <c r="B65" t="s">
        <v>377</v>
      </c>
      <c r="C65" t="s">
        <v>851</v>
      </c>
      <c r="E65">
        <v>64</v>
      </c>
      <c r="F65" t="s">
        <v>529</v>
      </c>
      <c r="G65" s="236" t="s">
        <v>1599</v>
      </c>
      <c r="H65" s="236"/>
      <c r="I65">
        <v>64</v>
      </c>
      <c r="J65" t="s">
        <v>277</v>
      </c>
      <c r="K65" t="s">
        <v>25</v>
      </c>
      <c r="L65" t="s">
        <v>29</v>
      </c>
      <c r="M65" t="s">
        <v>842</v>
      </c>
      <c r="N65" t="s">
        <v>843</v>
      </c>
      <c r="O65" t="s">
        <v>844</v>
      </c>
      <c r="P65" t="s">
        <v>845</v>
      </c>
      <c r="Q65">
        <v>41008</v>
      </c>
    </row>
    <row r="66" spans="1:17" x14ac:dyDescent="0.2">
      <c r="A66">
        <v>65</v>
      </c>
      <c r="B66" t="s">
        <v>382</v>
      </c>
      <c r="C66" t="s">
        <v>856</v>
      </c>
      <c r="E66">
        <v>65</v>
      </c>
      <c r="F66" t="s">
        <v>530</v>
      </c>
      <c r="G66" s="236" t="s">
        <v>1600</v>
      </c>
      <c r="H66" s="236"/>
      <c r="I66">
        <v>65</v>
      </c>
      <c r="J66" t="s">
        <v>154</v>
      </c>
      <c r="K66" t="s">
        <v>47</v>
      </c>
      <c r="L66" t="s">
        <v>29</v>
      </c>
      <c r="M66" t="s">
        <v>847</v>
      </c>
      <c r="N66" t="s">
        <v>848</v>
      </c>
      <c r="O66" t="s">
        <v>849</v>
      </c>
      <c r="P66" t="s">
        <v>850</v>
      </c>
      <c r="Q66">
        <v>41414</v>
      </c>
    </row>
    <row r="67" spans="1:17" x14ac:dyDescent="0.2">
      <c r="A67">
        <v>66</v>
      </c>
      <c r="B67" t="s">
        <v>384</v>
      </c>
      <c r="C67" t="s">
        <v>860</v>
      </c>
      <c r="E67">
        <v>66</v>
      </c>
      <c r="F67" t="s">
        <v>531</v>
      </c>
      <c r="G67" s="236" t="s">
        <v>1601</v>
      </c>
      <c r="H67" s="236"/>
      <c r="I67">
        <v>66</v>
      </c>
      <c r="J67" t="s">
        <v>430</v>
      </c>
      <c r="K67" t="s">
        <v>1</v>
      </c>
      <c r="L67" t="s">
        <v>29</v>
      </c>
      <c r="M67" t="s">
        <v>852</v>
      </c>
      <c r="N67" t="s">
        <v>853</v>
      </c>
      <c r="O67" t="s">
        <v>854</v>
      </c>
      <c r="P67" t="s">
        <v>855</v>
      </c>
      <c r="Q67">
        <v>36700</v>
      </c>
    </row>
    <row r="68" spans="1:17" x14ac:dyDescent="0.2">
      <c r="A68">
        <v>67</v>
      </c>
      <c r="B68" t="s">
        <v>387</v>
      </c>
      <c r="C68" t="s">
        <v>864</v>
      </c>
      <c r="E68">
        <v>67</v>
      </c>
      <c r="F68" t="s">
        <v>532</v>
      </c>
      <c r="G68" s="236" t="s">
        <v>1602</v>
      </c>
      <c r="H68" s="236"/>
      <c r="I68">
        <v>67</v>
      </c>
      <c r="J68" t="s">
        <v>350</v>
      </c>
      <c r="K68" t="s">
        <v>25</v>
      </c>
      <c r="L68" t="s">
        <v>31</v>
      </c>
      <c r="M68" t="s">
        <v>857</v>
      </c>
      <c r="N68" t="s">
        <v>858</v>
      </c>
      <c r="O68" t="s">
        <v>859</v>
      </c>
      <c r="P68" t="s">
        <v>840</v>
      </c>
      <c r="Q68">
        <v>70176</v>
      </c>
    </row>
    <row r="69" spans="1:17" x14ac:dyDescent="0.2">
      <c r="A69">
        <v>68</v>
      </c>
      <c r="B69" t="s">
        <v>394</v>
      </c>
      <c r="C69" t="s">
        <v>868</v>
      </c>
      <c r="E69">
        <v>68</v>
      </c>
      <c r="F69" t="s">
        <v>533</v>
      </c>
      <c r="G69" s="236" t="s">
        <v>1603</v>
      </c>
      <c r="H69" s="236"/>
      <c r="I69">
        <v>68</v>
      </c>
      <c r="J69" t="s">
        <v>174</v>
      </c>
      <c r="K69" t="s">
        <v>25</v>
      </c>
      <c r="L69" t="s">
        <v>30</v>
      </c>
      <c r="M69" t="s">
        <v>861</v>
      </c>
      <c r="N69" t="s">
        <v>862</v>
      </c>
      <c r="O69" t="s">
        <v>863</v>
      </c>
      <c r="P69" t="s">
        <v>702</v>
      </c>
      <c r="Q69">
        <v>25859</v>
      </c>
    </row>
    <row r="70" spans="1:17" x14ac:dyDescent="0.2">
      <c r="A70">
        <v>69</v>
      </c>
      <c r="B70" t="s">
        <v>398</v>
      </c>
      <c r="C70" t="s">
        <v>873</v>
      </c>
      <c r="E70">
        <v>69</v>
      </c>
      <c r="F70" t="s">
        <v>534</v>
      </c>
      <c r="G70" s="236" t="s">
        <v>1604</v>
      </c>
      <c r="H70" s="236"/>
      <c r="I70">
        <v>69</v>
      </c>
      <c r="J70" t="s">
        <v>186</v>
      </c>
      <c r="K70" t="s">
        <v>25</v>
      </c>
      <c r="L70" t="s">
        <v>31</v>
      </c>
      <c r="M70" t="s">
        <v>865</v>
      </c>
      <c r="N70" t="s">
        <v>866</v>
      </c>
      <c r="O70" t="s">
        <v>867</v>
      </c>
      <c r="P70" t="s">
        <v>555</v>
      </c>
      <c r="Q70">
        <v>30605</v>
      </c>
    </row>
    <row r="71" spans="1:17" x14ac:dyDescent="0.2">
      <c r="A71">
        <v>70</v>
      </c>
      <c r="B71" t="s">
        <v>402</v>
      </c>
      <c r="C71" t="s">
        <v>877</v>
      </c>
      <c r="E71">
        <v>70</v>
      </c>
      <c r="F71" t="s">
        <v>535</v>
      </c>
      <c r="G71" s="236" t="s">
        <v>1605</v>
      </c>
      <c r="H71" s="236"/>
      <c r="I71">
        <v>70</v>
      </c>
      <c r="J71" t="s">
        <v>448</v>
      </c>
      <c r="K71" t="s">
        <v>25</v>
      </c>
      <c r="L71" t="s">
        <v>29</v>
      </c>
      <c r="M71" t="s">
        <v>869</v>
      </c>
      <c r="N71" t="s">
        <v>870</v>
      </c>
      <c r="O71" t="s">
        <v>871</v>
      </c>
      <c r="P71" t="s">
        <v>872</v>
      </c>
      <c r="Q71">
        <v>41821</v>
      </c>
    </row>
    <row r="72" spans="1:17" x14ac:dyDescent="0.2">
      <c r="A72">
        <v>71</v>
      </c>
      <c r="B72" t="s">
        <v>405</v>
      </c>
      <c r="C72" t="s">
        <v>882</v>
      </c>
      <c r="E72">
        <v>71</v>
      </c>
      <c r="F72" t="s">
        <v>536</v>
      </c>
      <c r="G72" s="236" t="s">
        <v>1606</v>
      </c>
      <c r="H72" s="236"/>
      <c r="I72">
        <v>71</v>
      </c>
      <c r="J72" t="s">
        <v>446</v>
      </c>
      <c r="K72" t="s">
        <v>1</v>
      </c>
      <c r="L72" t="s">
        <v>29</v>
      </c>
      <c r="M72" t="s">
        <v>1451</v>
      </c>
      <c r="N72" t="s">
        <v>1452</v>
      </c>
      <c r="O72" t="s">
        <v>1453</v>
      </c>
      <c r="P72" t="s">
        <v>1454</v>
      </c>
      <c r="Q72">
        <v>41635</v>
      </c>
    </row>
    <row r="73" spans="1:17" x14ac:dyDescent="0.2">
      <c r="A73">
        <v>72</v>
      </c>
      <c r="B73" t="s">
        <v>406</v>
      </c>
      <c r="C73" t="s">
        <v>887</v>
      </c>
      <c r="E73">
        <v>72</v>
      </c>
      <c r="F73" t="s">
        <v>538</v>
      </c>
      <c r="G73" s="236" t="s">
        <v>1607</v>
      </c>
      <c r="H73" s="236"/>
      <c r="I73">
        <v>72</v>
      </c>
      <c r="J73" t="s">
        <v>409</v>
      </c>
      <c r="K73" t="s">
        <v>25</v>
      </c>
      <c r="L73" t="s">
        <v>30</v>
      </c>
      <c r="M73" t="s">
        <v>874</v>
      </c>
      <c r="N73" t="s">
        <v>875</v>
      </c>
      <c r="O73" t="s">
        <v>876</v>
      </c>
      <c r="P73" t="s">
        <v>816</v>
      </c>
      <c r="Q73">
        <v>44813</v>
      </c>
    </row>
    <row r="74" spans="1:17" x14ac:dyDescent="0.2">
      <c r="A74">
        <v>73</v>
      </c>
      <c r="B74" t="s">
        <v>411</v>
      </c>
      <c r="C74" t="s">
        <v>891</v>
      </c>
      <c r="E74">
        <v>73</v>
      </c>
      <c r="F74" t="s">
        <v>539</v>
      </c>
      <c r="G74" s="236" t="s">
        <v>1608</v>
      </c>
      <c r="H74" s="236"/>
      <c r="I74">
        <v>73</v>
      </c>
      <c r="J74" t="s">
        <v>238</v>
      </c>
      <c r="K74" t="s">
        <v>25</v>
      </c>
      <c r="L74" t="s">
        <v>29</v>
      </c>
      <c r="M74" t="s">
        <v>878</v>
      </c>
      <c r="N74" t="s">
        <v>879</v>
      </c>
      <c r="O74" t="s">
        <v>880</v>
      </c>
      <c r="P74" t="s">
        <v>881</v>
      </c>
      <c r="Q74">
        <v>40908</v>
      </c>
    </row>
    <row r="75" spans="1:17" x14ac:dyDescent="0.2">
      <c r="A75">
        <v>74</v>
      </c>
      <c r="B75" t="s">
        <v>414</v>
      </c>
      <c r="C75" t="s">
        <v>896</v>
      </c>
      <c r="E75">
        <v>74</v>
      </c>
      <c r="F75" t="s">
        <v>540</v>
      </c>
      <c r="G75" s="236" t="s">
        <v>1609</v>
      </c>
      <c r="H75" s="236"/>
      <c r="I75">
        <v>74</v>
      </c>
      <c r="J75" t="s">
        <v>367</v>
      </c>
      <c r="K75" t="s">
        <v>25</v>
      </c>
      <c r="L75" t="s">
        <v>29</v>
      </c>
      <c r="M75" t="s">
        <v>883</v>
      </c>
      <c r="N75" t="s">
        <v>884</v>
      </c>
      <c r="O75" t="s">
        <v>885</v>
      </c>
      <c r="P75" t="s">
        <v>886</v>
      </c>
      <c r="Q75">
        <v>41200</v>
      </c>
    </row>
    <row r="76" spans="1:17" x14ac:dyDescent="0.2">
      <c r="A76">
        <v>75</v>
      </c>
      <c r="B76" t="s">
        <v>415</v>
      </c>
      <c r="C76" t="s">
        <v>901</v>
      </c>
      <c r="E76">
        <v>75</v>
      </c>
      <c r="F76" t="s">
        <v>542</v>
      </c>
      <c r="G76" s="236" t="s">
        <v>1610</v>
      </c>
      <c r="H76" s="236"/>
      <c r="I76">
        <v>75</v>
      </c>
      <c r="J76" t="s">
        <v>378</v>
      </c>
      <c r="K76" t="s">
        <v>25</v>
      </c>
      <c r="L76" t="s">
        <v>30</v>
      </c>
      <c r="M76" t="s">
        <v>1455</v>
      </c>
      <c r="N76" t="s">
        <v>1456</v>
      </c>
      <c r="O76" t="s">
        <v>1457</v>
      </c>
      <c r="P76" t="s">
        <v>886</v>
      </c>
      <c r="Q76">
        <v>41407</v>
      </c>
    </row>
    <row r="77" spans="1:17" x14ac:dyDescent="0.2">
      <c r="A77">
        <v>76</v>
      </c>
      <c r="B77" t="s">
        <v>418</v>
      </c>
      <c r="C77" t="s">
        <v>906</v>
      </c>
      <c r="I77">
        <v>76</v>
      </c>
      <c r="J77" t="s">
        <v>453</v>
      </c>
      <c r="K77" t="s">
        <v>1</v>
      </c>
      <c r="L77" t="s">
        <v>29</v>
      </c>
      <c r="M77" t="s">
        <v>888</v>
      </c>
      <c r="N77" t="s">
        <v>889</v>
      </c>
      <c r="O77" t="s">
        <v>890</v>
      </c>
      <c r="P77" t="s">
        <v>743</v>
      </c>
      <c r="Q77">
        <v>42605</v>
      </c>
    </row>
    <row r="78" spans="1:17" x14ac:dyDescent="0.2">
      <c r="A78">
        <v>77</v>
      </c>
      <c r="B78" t="s">
        <v>422</v>
      </c>
      <c r="C78" t="s">
        <v>911</v>
      </c>
      <c r="I78">
        <v>77</v>
      </c>
      <c r="J78" t="s">
        <v>233</v>
      </c>
      <c r="K78" t="s">
        <v>25</v>
      </c>
      <c r="L78" t="s">
        <v>31</v>
      </c>
      <c r="M78" t="s">
        <v>892</v>
      </c>
      <c r="N78" t="s">
        <v>893</v>
      </c>
      <c r="O78" t="s">
        <v>894</v>
      </c>
      <c r="P78" t="s">
        <v>895</v>
      </c>
      <c r="Q78">
        <v>41531</v>
      </c>
    </row>
    <row r="79" spans="1:17" x14ac:dyDescent="0.2">
      <c r="I79">
        <v>78</v>
      </c>
      <c r="J79" t="s">
        <v>234</v>
      </c>
      <c r="K79" t="s">
        <v>25</v>
      </c>
      <c r="L79" t="s">
        <v>31</v>
      </c>
      <c r="M79" t="s">
        <v>897</v>
      </c>
      <c r="N79" t="s">
        <v>898</v>
      </c>
      <c r="O79" t="s">
        <v>899</v>
      </c>
      <c r="P79" t="s">
        <v>900</v>
      </c>
      <c r="Q79">
        <v>41331</v>
      </c>
    </row>
    <row r="80" spans="1:17" x14ac:dyDescent="0.2">
      <c r="I80">
        <v>79</v>
      </c>
      <c r="J80" t="s">
        <v>495</v>
      </c>
      <c r="K80" t="s">
        <v>25</v>
      </c>
      <c r="L80" t="s">
        <v>31</v>
      </c>
      <c r="M80" t="s">
        <v>1458</v>
      </c>
      <c r="N80" t="s">
        <v>1459</v>
      </c>
      <c r="O80" t="s">
        <v>1460</v>
      </c>
      <c r="P80" t="s">
        <v>905</v>
      </c>
      <c r="Q80">
        <v>82292</v>
      </c>
    </row>
    <row r="81" spans="9:17" x14ac:dyDescent="0.2">
      <c r="I81">
        <v>80</v>
      </c>
      <c r="J81" t="s">
        <v>239</v>
      </c>
      <c r="K81" t="s">
        <v>25</v>
      </c>
      <c r="L81" t="s">
        <v>30</v>
      </c>
      <c r="M81" t="s">
        <v>902</v>
      </c>
      <c r="N81" t="s">
        <v>903</v>
      </c>
      <c r="O81" t="s">
        <v>904</v>
      </c>
      <c r="P81" t="s">
        <v>905</v>
      </c>
      <c r="Q81">
        <v>74127</v>
      </c>
    </row>
    <row r="82" spans="9:17" x14ac:dyDescent="0.2">
      <c r="I82">
        <v>81</v>
      </c>
      <c r="J82" t="s">
        <v>907</v>
      </c>
      <c r="K82" t="s">
        <v>25</v>
      </c>
      <c r="L82" t="s">
        <v>29</v>
      </c>
      <c r="M82" t="s">
        <v>908</v>
      </c>
      <c r="N82" t="s">
        <v>909</v>
      </c>
      <c r="O82" t="s">
        <v>910</v>
      </c>
      <c r="P82" t="s">
        <v>648</v>
      </c>
      <c r="Q82">
        <v>41373</v>
      </c>
    </row>
    <row r="83" spans="9:17" x14ac:dyDescent="0.2">
      <c r="I83">
        <v>82</v>
      </c>
      <c r="J83" t="s">
        <v>390</v>
      </c>
      <c r="K83" t="s">
        <v>25</v>
      </c>
      <c r="L83" t="s">
        <v>31</v>
      </c>
      <c r="M83" t="s">
        <v>1461</v>
      </c>
      <c r="N83" t="s">
        <v>1462</v>
      </c>
      <c r="O83" t="s">
        <v>1463</v>
      </c>
      <c r="P83" t="s">
        <v>643</v>
      </c>
      <c r="Q83">
        <v>82292</v>
      </c>
    </row>
    <row r="84" spans="9:17" x14ac:dyDescent="0.2">
      <c r="I84">
        <v>83</v>
      </c>
      <c r="J84" t="s">
        <v>375</v>
      </c>
      <c r="K84" t="s">
        <v>25</v>
      </c>
      <c r="L84" t="s">
        <v>30</v>
      </c>
      <c r="M84" t="s">
        <v>912</v>
      </c>
      <c r="N84" t="s">
        <v>913</v>
      </c>
      <c r="O84" t="s">
        <v>914</v>
      </c>
      <c r="P84" t="s">
        <v>915</v>
      </c>
      <c r="Q84">
        <v>75778</v>
      </c>
    </row>
    <row r="85" spans="9:17" x14ac:dyDescent="0.2">
      <c r="I85">
        <v>84</v>
      </c>
      <c r="J85" t="s">
        <v>222</v>
      </c>
      <c r="K85" t="s">
        <v>25</v>
      </c>
      <c r="L85" t="s">
        <v>31</v>
      </c>
      <c r="M85" t="s">
        <v>916</v>
      </c>
      <c r="N85" t="s">
        <v>917</v>
      </c>
      <c r="O85" t="s">
        <v>918</v>
      </c>
      <c r="P85" t="s">
        <v>855</v>
      </c>
      <c r="Q85">
        <v>72464</v>
      </c>
    </row>
    <row r="86" spans="9:17" x14ac:dyDescent="0.2">
      <c r="I86">
        <v>85</v>
      </c>
      <c r="J86" t="s">
        <v>155</v>
      </c>
      <c r="K86" t="s">
        <v>25</v>
      </c>
      <c r="L86" t="s">
        <v>31</v>
      </c>
      <c r="M86" t="s">
        <v>833</v>
      </c>
      <c r="N86" t="s">
        <v>919</v>
      </c>
      <c r="O86" t="s">
        <v>920</v>
      </c>
      <c r="P86" t="s">
        <v>921</v>
      </c>
      <c r="Q86">
        <v>42665</v>
      </c>
    </row>
    <row r="87" spans="9:17" x14ac:dyDescent="0.2">
      <c r="I87">
        <v>86</v>
      </c>
      <c r="J87" t="s">
        <v>325</v>
      </c>
      <c r="K87" t="s">
        <v>25</v>
      </c>
      <c r="L87" t="s">
        <v>31</v>
      </c>
      <c r="M87" t="s">
        <v>922</v>
      </c>
      <c r="N87" t="s">
        <v>923</v>
      </c>
      <c r="O87" t="s">
        <v>924</v>
      </c>
      <c r="P87" t="s">
        <v>560</v>
      </c>
      <c r="Q87">
        <v>47595</v>
      </c>
    </row>
    <row r="88" spans="9:17" x14ac:dyDescent="0.2">
      <c r="I88">
        <v>87</v>
      </c>
      <c r="J88" t="s">
        <v>312</v>
      </c>
      <c r="K88" t="s">
        <v>25</v>
      </c>
      <c r="L88" t="s">
        <v>30</v>
      </c>
      <c r="M88" t="s">
        <v>925</v>
      </c>
      <c r="N88" t="s">
        <v>926</v>
      </c>
      <c r="O88" t="s">
        <v>927</v>
      </c>
      <c r="P88" t="s">
        <v>624</v>
      </c>
      <c r="Q88">
        <v>42573</v>
      </c>
    </row>
    <row r="89" spans="9:17" x14ac:dyDescent="0.2">
      <c r="I89">
        <v>88</v>
      </c>
      <c r="J89" t="s">
        <v>431</v>
      </c>
      <c r="K89" t="s">
        <v>1</v>
      </c>
      <c r="L89" t="s">
        <v>29</v>
      </c>
      <c r="M89" t="s">
        <v>928</v>
      </c>
      <c r="N89" t="s">
        <v>929</v>
      </c>
      <c r="O89" t="s">
        <v>930</v>
      </c>
      <c r="P89" t="s">
        <v>931</v>
      </c>
      <c r="Q89">
        <v>95863</v>
      </c>
    </row>
    <row r="90" spans="9:17" x14ac:dyDescent="0.2">
      <c r="I90">
        <v>89</v>
      </c>
      <c r="J90" t="s">
        <v>432</v>
      </c>
      <c r="K90" t="s">
        <v>1</v>
      </c>
      <c r="L90" t="s">
        <v>29</v>
      </c>
      <c r="M90" t="s">
        <v>1464</v>
      </c>
      <c r="N90" t="s">
        <v>1465</v>
      </c>
      <c r="O90" t="s">
        <v>1466</v>
      </c>
      <c r="P90" t="s">
        <v>931</v>
      </c>
      <c r="Q90">
        <v>41414</v>
      </c>
    </row>
    <row r="91" spans="9:17" x14ac:dyDescent="0.2">
      <c r="I91">
        <v>90</v>
      </c>
      <c r="J91" t="s">
        <v>156</v>
      </c>
      <c r="K91" t="s">
        <v>25</v>
      </c>
      <c r="L91" t="s">
        <v>29</v>
      </c>
      <c r="M91" t="s">
        <v>1467</v>
      </c>
      <c r="N91" t="s">
        <v>1468</v>
      </c>
      <c r="O91" t="s">
        <v>1469</v>
      </c>
      <c r="P91" t="s">
        <v>1225</v>
      </c>
      <c r="Q91">
        <v>96240</v>
      </c>
    </row>
    <row r="92" spans="9:17" x14ac:dyDescent="0.2">
      <c r="I92">
        <v>91</v>
      </c>
      <c r="J92" t="s">
        <v>256</v>
      </c>
      <c r="K92" t="s">
        <v>25</v>
      </c>
      <c r="L92" t="s">
        <v>30</v>
      </c>
      <c r="M92" t="s">
        <v>932</v>
      </c>
      <c r="N92" t="s">
        <v>933</v>
      </c>
      <c r="O92" t="s">
        <v>934</v>
      </c>
      <c r="P92" t="s">
        <v>935</v>
      </c>
      <c r="Q92">
        <v>41388</v>
      </c>
    </row>
    <row r="93" spans="9:17" x14ac:dyDescent="0.2">
      <c r="I93">
        <v>92</v>
      </c>
      <c r="J93" t="s">
        <v>142</v>
      </c>
      <c r="K93" t="s">
        <v>47</v>
      </c>
      <c r="L93" t="s">
        <v>29</v>
      </c>
      <c r="M93" t="s">
        <v>936</v>
      </c>
      <c r="N93" t="s">
        <v>937</v>
      </c>
      <c r="O93" t="s">
        <v>938</v>
      </c>
      <c r="P93" t="s">
        <v>931</v>
      </c>
      <c r="Q93">
        <v>41414</v>
      </c>
    </row>
    <row r="94" spans="9:17" x14ac:dyDescent="0.2">
      <c r="I94">
        <v>93</v>
      </c>
      <c r="J94" t="s">
        <v>249</v>
      </c>
      <c r="K94" t="s">
        <v>25</v>
      </c>
      <c r="L94" t="s">
        <v>30</v>
      </c>
      <c r="M94" t="s">
        <v>939</v>
      </c>
      <c r="N94" t="s">
        <v>940</v>
      </c>
      <c r="O94" t="s">
        <v>941</v>
      </c>
      <c r="P94" t="s">
        <v>620</v>
      </c>
      <c r="Q94">
        <v>41388</v>
      </c>
    </row>
    <row r="95" spans="9:17" x14ac:dyDescent="0.2">
      <c r="I95">
        <v>94</v>
      </c>
      <c r="J95" t="s">
        <v>442</v>
      </c>
      <c r="K95" t="s">
        <v>1</v>
      </c>
      <c r="L95" t="s">
        <v>29</v>
      </c>
      <c r="M95" t="s">
        <v>942</v>
      </c>
      <c r="N95" t="s">
        <v>943</v>
      </c>
      <c r="O95" t="s">
        <v>944</v>
      </c>
      <c r="P95" t="s">
        <v>945</v>
      </c>
      <c r="Q95">
        <v>98229</v>
      </c>
    </row>
    <row r="96" spans="9:17" x14ac:dyDescent="0.2">
      <c r="I96">
        <v>95</v>
      </c>
      <c r="J96" t="s">
        <v>379</v>
      </c>
      <c r="K96" t="s">
        <v>25</v>
      </c>
      <c r="L96" t="s">
        <v>30</v>
      </c>
      <c r="M96" t="s">
        <v>946</v>
      </c>
      <c r="N96" t="s">
        <v>947</v>
      </c>
      <c r="O96" t="s">
        <v>948</v>
      </c>
      <c r="P96" t="s">
        <v>692</v>
      </c>
      <c r="Q96">
        <v>20233</v>
      </c>
    </row>
    <row r="97" spans="9:17" x14ac:dyDescent="0.2">
      <c r="I97">
        <v>96</v>
      </c>
      <c r="J97" t="s">
        <v>471</v>
      </c>
      <c r="K97" t="s">
        <v>1</v>
      </c>
      <c r="L97" t="s">
        <v>31</v>
      </c>
      <c r="M97" t="s">
        <v>949</v>
      </c>
      <c r="N97" t="s">
        <v>950</v>
      </c>
      <c r="O97" t="s">
        <v>951</v>
      </c>
      <c r="P97" t="s">
        <v>733</v>
      </c>
      <c r="Q97">
        <v>40631</v>
      </c>
    </row>
    <row r="98" spans="9:17" x14ac:dyDescent="0.2">
      <c r="I98">
        <v>97</v>
      </c>
      <c r="J98" t="s">
        <v>351</v>
      </c>
      <c r="K98" t="s">
        <v>25</v>
      </c>
      <c r="L98" t="s">
        <v>1614</v>
      </c>
      <c r="M98" t="s">
        <v>952</v>
      </c>
      <c r="N98" t="s">
        <v>953</v>
      </c>
      <c r="O98" t="s">
        <v>954</v>
      </c>
      <c r="P98" t="s">
        <v>840</v>
      </c>
      <c r="Q98">
        <v>42573</v>
      </c>
    </row>
    <row r="99" spans="9:17" x14ac:dyDescent="0.2">
      <c r="I99">
        <v>98</v>
      </c>
      <c r="J99" t="s">
        <v>230</v>
      </c>
      <c r="K99" t="s">
        <v>25</v>
      </c>
      <c r="L99" t="s">
        <v>29</v>
      </c>
      <c r="M99" t="s">
        <v>955</v>
      </c>
      <c r="N99" t="s">
        <v>956</v>
      </c>
      <c r="O99" t="s">
        <v>957</v>
      </c>
      <c r="P99" t="s">
        <v>958</v>
      </c>
      <c r="Q99">
        <v>76689</v>
      </c>
    </row>
    <row r="100" spans="9:17" x14ac:dyDescent="0.2">
      <c r="I100">
        <v>99</v>
      </c>
      <c r="J100" t="s">
        <v>250</v>
      </c>
      <c r="K100" t="s">
        <v>47</v>
      </c>
      <c r="L100" t="s">
        <v>1613</v>
      </c>
      <c r="M100" t="s">
        <v>959</v>
      </c>
      <c r="N100" t="s">
        <v>960</v>
      </c>
      <c r="O100" t="s">
        <v>961</v>
      </c>
      <c r="P100" t="s">
        <v>620</v>
      </c>
      <c r="Q100">
        <v>41388</v>
      </c>
    </row>
    <row r="101" spans="9:17" x14ac:dyDescent="0.2">
      <c r="I101">
        <v>100</v>
      </c>
      <c r="J101" t="s">
        <v>157</v>
      </c>
      <c r="K101" t="s">
        <v>47</v>
      </c>
      <c r="L101" t="s">
        <v>1614</v>
      </c>
      <c r="M101" t="s">
        <v>962</v>
      </c>
      <c r="N101" t="s">
        <v>963</v>
      </c>
      <c r="O101" t="s">
        <v>964</v>
      </c>
      <c r="P101" t="s">
        <v>638</v>
      </c>
      <c r="Q101">
        <v>42665</v>
      </c>
    </row>
    <row r="102" spans="9:17" x14ac:dyDescent="0.2">
      <c r="I102">
        <v>101</v>
      </c>
      <c r="J102" t="s">
        <v>204</v>
      </c>
      <c r="K102" t="s">
        <v>25</v>
      </c>
      <c r="L102" t="s">
        <v>29</v>
      </c>
      <c r="M102" t="s">
        <v>965</v>
      </c>
      <c r="N102" t="s">
        <v>966</v>
      </c>
      <c r="O102" t="s">
        <v>967</v>
      </c>
      <c r="P102" t="s">
        <v>605</v>
      </c>
      <c r="Q102">
        <v>43058</v>
      </c>
    </row>
    <row r="103" spans="9:17" x14ac:dyDescent="0.2">
      <c r="I103">
        <v>102</v>
      </c>
      <c r="J103" t="s">
        <v>476</v>
      </c>
      <c r="K103" t="s">
        <v>1</v>
      </c>
      <c r="L103" t="s">
        <v>1614</v>
      </c>
      <c r="M103" t="s">
        <v>968</v>
      </c>
      <c r="N103" t="s">
        <v>969</v>
      </c>
      <c r="O103" t="s">
        <v>951</v>
      </c>
      <c r="P103" t="s">
        <v>733</v>
      </c>
      <c r="Q103">
        <v>40631</v>
      </c>
    </row>
    <row r="104" spans="9:17" x14ac:dyDescent="0.2">
      <c r="I104">
        <v>103</v>
      </c>
      <c r="J104" t="s">
        <v>438</v>
      </c>
      <c r="K104" t="s">
        <v>1</v>
      </c>
      <c r="L104" t="s">
        <v>29</v>
      </c>
      <c r="M104" t="s">
        <v>970</v>
      </c>
      <c r="N104" t="s">
        <v>971</v>
      </c>
      <c r="O104" t="s">
        <v>972</v>
      </c>
      <c r="P104" t="s">
        <v>973</v>
      </c>
      <c r="Q104">
        <v>41008</v>
      </c>
    </row>
    <row r="105" spans="9:17" x14ac:dyDescent="0.2">
      <c r="I105">
        <v>104</v>
      </c>
      <c r="J105" t="s">
        <v>383</v>
      </c>
      <c r="K105" t="s">
        <v>25</v>
      </c>
      <c r="L105" t="s">
        <v>29</v>
      </c>
      <c r="M105" t="s">
        <v>974</v>
      </c>
      <c r="N105" t="s">
        <v>975</v>
      </c>
      <c r="O105" t="s">
        <v>976</v>
      </c>
      <c r="P105" t="s">
        <v>977</v>
      </c>
      <c r="Q105">
        <v>50143</v>
      </c>
    </row>
    <row r="106" spans="9:17" x14ac:dyDescent="0.2">
      <c r="I106">
        <v>105</v>
      </c>
      <c r="J106" t="s">
        <v>326</v>
      </c>
      <c r="K106" t="s">
        <v>47</v>
      </c>
      <c r="L106" t="s">
        <v>29</v>
      </c>
      <c r="M106" t="s">
        <v>978</v>
      </c>
      <c r="N106" t="s">
        <v>979</v>
      </c>
      <c r="O106" t="s">
        <v>980</v>
      </c>
      <c r="P106" t="s">
        <v>560</v>
      </c>
      <c r="Q106">
        <v>62077</v>
      </c>
    </row>
    <row r="107" spans="9:17" x14ac:dyDescent="0.2">
      <c r="I107">
        <v>106</v>
      </c>
      <c r="J107" t="s">
        <v>133</v>
      </c>
      <c r="K107" t="s">
        <v>47</v>
      </c>
      <c r="L107" t="s">
        <v>29</v>
      </c>
      <c r="M107" t="s">
        <v>981</v>
      </c>
      <c r="N107" t="s">
        <v>982</v>
      </c>
      <c r="O107" t="s">
        <v>983</v>
      </c>
      <c r="P107" t="s">
        <v>984</v>
      </c>
      <c r="Q107">
        <v>41178</v>
      </c>
    </row>
    <row r="108" spans="9:17" x14ac:dyDescent="0.2">
      <c r="I108">
        <v>107</v>
      </c>
      <c r="J108" t="s">
        <v>219</v>
      </c>
      <c r="K108" t="s">
        <v>25</v>
      </c>
      <c r="L108" t="s">
        <v>31</v>
      </c>
      <c r="M108" t="s">
        <v>985</v>
      </c>
      <c r="N108" t="s">
        <v>986</v>
      </c>
      <c r="O108" t="s">
        <v>987</v>
      </c>
      <c r="P108" t="s">
        <v>988</v>
      </c>
      <c r="Q108">
        <v>40631</v>
      </c>
    </row>
    <row r="109" spans="9:17" x14ac:dyDescent="0.2">
      <c r="I109">
        <v>108</v>
      </c>
      <c r="J109" t="s">
        <v>251</v>
      </c>
      <c r="K109" t="s">
        <v>47</v>
      </c>
      <c r="L109" t="s">
        <v>31</v>
      </c>
      <c r="M109" t="s">
        <v>989</v>
      </c>
      <c r="N109" t="s">
        <v>990</v>
      </c>
      <c r="O109" t="s">
        <v>991</v>
      </c>
      <c r="P109" t="s">
        <v>620</v>
      </c>
      <c r="Q109">
        <v>62662</v>
      </c>
    </row>
    <row r="110" spans="9:17" x14ac:dyDescent="0.2">
      <c r="I110">
        <v>109</v>
      </c>
      <c r="J110" t="s">
        <v>344</v>
      </c>
      <c r="K110" t="s">
        <v>25</v>
      </c>
      <c r="L110" t="s">
        <v>31</v>
      </c>
      <c r="M110" t="s">
        <v>992</v>
      </c>
      <c r="N110" t="s">
        <v>993</v>
      </c>
      <c r="O110" t="s">
        <v>994</v>
      </c>
      <c r="P110" t="s">
        <v>995</v>
      </c>
      <c r="Q110">
        <v>40530</v>
      </c>
    </row>
    <row r="111" spans="9:17" x14ac:dyDescent="0.2">
      <c r="I111">
        <v>110</v>
      </c>
      <c r="J111" t="s">
        <v>209</v>
      </c>
      <c r="K111" t="s">
        <v>47</v>
      </c>
      <c r="L111" t="s">
        <v>29</v>
      </c>
      <c r="M111" t="s">
        <v>996</v>
      </c>
      <c r="N111" t="s">
        <v>997</v>
      </c>
      <c r="O111" t="s">
        <v>785</v>
      </c>
      <c r="P111" t="s">
        <v>786</v>
      </c>
      <c r="Q111">
        <v>83189</v>
      </c>
    </row>
    <row r="112" spans="9:17" x14ac:dyDescent="0.2">
      <c r="I112">
        <v>111</v>
      </c>
      <c r="J112" t="s">
        <v>235</v>
      </c>
      <c r="K112" t="s">
        <v>25</v>
      </c>
      <c r="L112" t="s">
        <v>29</v>
      </c>
      <c r="M112" t="s">
        <v>998</v>
      </c>
      <c r="N112" t="s">
        <v>999</v>
      </c>
      <c r="O112" t="s">
        <v>1000</v>
      </c>
      <c r="P112" t="s">
        <v>1001</v>
      </c>
      <c r="Q112">
        <v>83280</v>
      </c>
    </row>
    <row r="113" spans="9:17" x14ac:dyDescent="0.2">
      <c r="I113">
        <v>112</v>
      </c>
      <c r="J113" t="s">
        <v>134</v>
      </c>
      <c r="K113" t="s">
        <v>25</v>
      </c>
      <c r="L113" t="s">
        <v>29</v>
      </c>
      <c r="M113" t="s">
        <v>1002</v>
      </c>
      <c r="N113" t="s">
        <v>1003</v>
      </c>
      <c r="O113" t="s">
        <v>1004</v>
      </c>
      <c r="P113" t="s">
        <v>600</v>
      </c>
      <c r="Q113">
        <v>40876</v>
      </c>
    </row>
    <row r="114" spans="9:17" x14ac:dyDescent="0.2">
      <c r="I114">
        <v>113</v>
      </c>
      <c r="J114" t="s">
        <v>271</v>
      </c>
      <c r="K114" t="s">
        <v>25</v>
      </c>
      <c r="L114" t="s">
        <v>31</v>
      </c>
      <c r="M114" t="s">
        <v>1005</v>
      </c>
      <c r="N114" t="s">
        <v>1006</v>
      </c>
      <c r="O114" t="s">
        <v>1007</v>
      </c>
      <c r="P114" t="s">
        <v>1008</v>
      </c>
      <c r="Q114">
        <v>42635</v>
      </c>
    </row>
    <row r="115" spans="9:17" x14ac:dyDescent="0.2">
      <c r="I115">
        <v>114</v>
      </c>
      <c r="J115" t="s">
        <v>463</v>
      </c>
      <c r="K115" t="s">
        <v>1</v>
      </c>
      <c r="L115" t="s">
        <v>29</v>
      </c>
      <c r="M115" t="s">
        <v>1009</v>
      </c>
      <c r="N115" t="s">
        <v>1010</v>
      </c>
      <c r="O115" t="s">
        <v>1011</v>
      </c>
      <c r="P115" t="s">
        <v>663</v>
      </c>
      <c r="Q115">
        <v>41008</v>
      </c>
    </row>
    <row r="116" spans="9:17" x14ac:dyDescent="0.2">
      <c r="I116">
        <v>115</v>
      </c>
      <c r="J116" t="s">
        <v>399</v>
      </c>
      <c r="K116" t="s">
        <v>25</v>
      </c>
      <c r="L116" t="s">
        <v>1613</v>
      </c>
      <c r="M116" t="s">
        <v>1012</v>
      </c>
      <c r="N116" t="s">
        <v>1013</v>
      </c>
      <c r="O116" t="s">
        <v>1014</v>
      </c>
      <c r="P116" t="s">
        <v>1015</v>
      </c>
      <c r="Q116">
        <v>73906</v>
      </c>
    </row>
    <row r="117" spans="9:17" x14ac:dyDescent="0.2">
      <c r="I117">
        <v>116</v>
      </c>
      <c r="J117" t="s">
        <v>372</v>
      </c>
      <c r="K117" t="s">
        <v>25</v>
      </c>
      <c r="L117" t="s">
        <v>31</v>
      </c>
      <c r="M117" t="s">
        <v>1016</v>
      </c>
      <c r="N117" t="s">
        <v>1017</v>
      </c>
      <c r="O117" t="s">
        <v>1018</v>
      </c>
      <c r="P117" t="s">
        <v>1019</v>
      </c>
      <c r="Q117">
        <v>41312</v>
      </c>
    </row>
    <row r="118" spans="9:17" x14ac:dyDescent="0.2">
      <c r="I118">
        <v>117</v>
      </c>
      <c r="J118" t="s">
        <v>198</v>
      </c>
      <c r="K118" t="s">
        <v>47</v>
      </c>
      <c r="L118" t="s">
        <v>31</v>
      </c>
      <c r="M118" t="s">
        <v>1020</v>
      </c>
      <c r="N118" t="s">
        <v>794</v>
      </c>
      <c r="O118" t="s">
        <v>795</v>
      </c>
      <c r="P118" t="s">
        <v>733</v>
      </c>
      <c r="Q118">
        <v>40631</v>
      </c>
    </row>
    <row r="119" spans="9:17" x14ac:dyDescent="0.2">
      <c r="I119">
        <v>118</v>
      </c>
      <c r="J119" t="s">
        <v>215</v>
      </c>
      <c r="K119" t="s">
        <v>25</v>
      </c>
      <c r="L119" t="s">
        <v>31</v>
      </c>
      <c r="M119" t="s">
        <v>1021</v>
      </c>
      <c r="N119" t="s">
        <v>1022</v>
      </c>
      <c r="O119" t="s">
        <v>1023</v>
      </c>
      <c r="P119" t="s">
        <v>1024</v>
      </c>
      <c r="Q119">
        <v>40631</v>
      </c>
    </row>
    <row r="120" spans="9:17" x14ac:dyDescent="0.2">
      <c r="I120">
        <v>119</v>
      </c>
      <c r="J120" t="s">
        <v>267</v>
      </c>
      <c r="K120" t="s">
        <v>25</v>
      </c>
      <c r="L120" t="s">
        <v>1613</v>
      </c>
      <c r="M120" t="s">
        <v>1025</v>
      </c>
      <c r="N120" t="s">
        <v>1026</v>
      </c>
      <c r="O120" t="s">
        <v>1027</v>
      </c>
      <c r="P120" t="s">
        <v>1028</v>
      </c>
      <c r="Q120">
        <v>85775</v>
      </c>
    </row>
    <row r="121" spans="9:17" x14ac:dyDescent="0.2">
      <c r="I121">
        <v>120</v>
      </c>
      <c r="J121" t="s">
        <v>194</v>
      </c>
      <c r="K121" t="s">
        <v>25</v>
      </c>
      <c r="L121" t="s">
        <v>31</v>
      </c>
      <c r="M121" t="s">
        <v>1029</v>
      </c>
      <c r="N121" t="s">
        <v>1030</v>
      </c>
      <c r="O121" t="s">
        <v>1031</v>
      </c>
      <c r="P121" t="s">
        <v>1032</v>
      </c>
      <c r="Q121">
        <v>86971</v>
      </c>
    </row>
    <row r="122" spans="9:17" x14ac:dyDescent="0.2">
      <c r="I122">
        <v>121</v>
      </c>
      <c r="J122" t="s">
        <v>278</v>
      </c>
      <c r="K122" t="s">
        <v>47</v>
      </c>
      <c r="L122" t="s">
        <v>29</v>
      </c>
      <c r="M122" t="s">
        <v>1033</v>
      </c>
      <c r="N122" t="s">
        <v>1034</v>
      </c>
      <c r="O122" t="s">
        <v>1035</v>
      </c>
      <c r="P122" t="s">
        <v>1036</v>
      </c>
      <c r="Q122">
        <v>41448</v>
      </c>
    </row>
    <row r="123" spans="9:17" x14ac:dyDescent="0.2">
      <c r="I123">
        <v>122</v>
      </c>
      <c r="J123" t="s">
        <v>264</v>
      </c>
      <c r="K123" t="s">
        <v>25</v>
      </c>
      <c r="L123" t="s">
        <v>29</v>
      </c>
      <c r="M123" t="s">
        <v>1037</v>
      </c>
      <c r="N123" t="s">
        <v>1038</v>
      </c>
      <c r="O123" t="s">
        <v>1039</v>
      </c>
      <c r="P123" t="s">
        <v>995</v>
      </c>
      <c r="Q123">
        <v>62077</v>
      </c>
    </row>
    <row r="124" spans="9:17" x14ac:dyDescent="0.2">
      <c r="I124">
        <v>123</v>
      </c>
      <c r="J124" t="s">
        <v>190</v>
      </c>
      <c r="K124" t="s">
        <v>25</v>
      </c>
      <c r="L124" t="s">
        <v>31</v>
      </c>
      <c r="M124" t="s">
        <v>1040</v>
      </c>
      <c r="N124" t="s">
        <v>1041</v>
      </c>
      <c r="O124" t="s">
        <v>1042</v>
      </c>
      <c r="P124" t="s">
        <v>1043</v>
      </c>
      <c r="Q124">
        <v>62181</v>
      </c>
    </row>
    <row r="125" spans="9:17" x14ac:dyDescent="0.2">
      <c r="I125">
        <v>124</v>
      </c>
      <c r="J125" t="s">
        <v>158</v>
      </c>
      <c r="K125" t="s">
        <v>25</v>
      </c>
      <c r="L125" t="s">
        <v>29</v>
      </c>
      <c r="M125" t="s">
        <v>1044</v>
      </c>
      <c r="N125" t="s">
        <v>1045</v>
      </c>
      <c r="O125" t="s">
        <v>1046</v>
      </c>
      <c r="P125" t="s">
        <v>1047</v>
      </c>
      <c r="Q125">
        <v>41414</v>
      </c>
    </row>
    <row r="126" spans="9:17" x14ac:dyDescent="0.2">
      <c r="I126">
        <v>125</v>
      </c>
      <c r="J126" t="s">
        <v>240</v>
      </c>
      <c r="K126" t="s">
        <v>25</v>
      </c>
      <c r="L126" t="s">
        <v>31</v>
      </c>
      <c r="M126" t="s">
        <v>1470</v>
      </c>
      <c r="N126" t="s">
        <v>1471</v>
      </c>
      <c r="O126" t="s">
        <v>1472</v>
      </c>
      <c r="P126" t="s">
        <v>1473</v>
      </c>
      <c r="Q126">
        <v>41531</v>
      </c>
    </row>
    <row r="127" spans="9:17" x14ac:dyDescent="0.2">
      <c r="I127">
        <v>126</v>
      </c>
      <c r="J127" t="s">
        <v>439</v>
      </c>
      <c r="K127" t="s">
        <v>1</v>
      </c>
      <c r="L127" t="s">
        <v>29</v>
      </c>
      <c r="M127" t="s">
        <v>1048</v>
      </c>
      <c r="N127" t="s">
        <v>1049</v>
      </c>
      <c r="O127" t="s">
        <v>1050</v>
      </c>
      <c r="P127" t="s">
        <v>1036</v>
      </c>
      <c r="Q127">
        <v>24922</v>
      </c>
    </row>
    <row r="128" spans="9:17" x14ac:dyDescent="0.2">
      <c r="I128">
        <v>127</v>
      </c>
      <c r="J128" t="s">
        <v>269</v>
      </c>
      <c r="K128" t="s">
        <v>25</v>
      </c>
      <c r="L128" t="s">
        <v>31</v>
      </c>
      <c r="M128" t="s">
        <v>1051</v>
      </c>
      <c r="N128" t="s">
        <v>1052</v>
      </c>
      <c r="O128" t="s">
        <v>1053</v>
      </c>
      <c r="P128" t="s">
        <v>1054</v>
      </c>
      <c r="Q128">
        <v>30742</v>
      </c>
    </row>
    <row r="129" spans="9:17" x14ac:dyDescent="0.2">
      <c r="I129">
        <v>128</v>
      </c>
      <c r="J129" t="s">
        <v>368</v>
      </c>
      <c r="K129" t="s">
        <v>47</v>
      </c>
      <c r="L129" t="s">
        <v>29</v>
      </c>
      <c r="M129" t="s">
        <v>1055</v>
      </c>
      <c r="N129" t="s">
        <v>1056</v>
      </c>
      <c r="O129" t="s">
        <v>1057</v>
      </c>
      <c r="P129" t="s">
        <v>1058</v>
      </c>
      <c r="Q129">
        <v>41200</v>
      </c>
    </row>
    <row r="130" spans="9:17" x14ac:dyDescent="0.2">
      <c r="I130">
        <v>129</v>
      </c>
      <c r="J130" t="s">
        <v>135</v>
      </c>
      <c r="K130" t="s">
        <v>25</v>
      </c>
      <c r="L130" t="s">
        <v>29</v>
      </c>
      <c r="M130" t="s">
        <v>1059</v>
      </c>
      <c r="N130" t="s">
        <v>1060</v>
      </c>
      <c r="O130" t="s">
        <v>1061</v>
      </c>
      <c r="P130" t="s">
        <v>1062</v>
      </c>
      <c r="Q130">
        <v>83189</v>
      </c>
    </row>
    <row r="131" spans="9:17" x14ac:dyDescent="0.2">
      <c r="I131">
        <v>130</v>
      </c>
      <c r="J131" t="s">
        <v>159</v>
      </c>
      <c r="K131" t="s">
        <v>25</v>
      </c>
      <c r="L131" t="s">
        <v>31</v>
      </c>
      <c r="M131" t="s">
        <v>1063</v>
      </c>
      <c r="N131" t="s">
        <v>1064</v>
      </c>
      <c r="O131" t="s">
        <v>1065</v>
      </c>
      <c r="P131" t="s">
        <v>1066</v>
      </c>
      <c r="Q131">
        <v>42665</v>
      </c>
    </row>
    <row r="132" spans="9:17" x14ac:dyDescent="0.2">
      <c r="I132">
        <v>131</v>
      </c>
      <c r="J132" t="s">
        <v>279</v>
      </c>
      <c r="K132" t="s">
        <v>25</v>
      </c>
      <c r="L132" t="s">
        <v>31</v>
      </c>
      <c r="M132" t="s">
        <v>1067</v>
      </c>
      <c r="N132" t="s">
        <v>1068</v>
      </c>
      <c r="O132" t="s">
        <v>1069</v>
      </c>
      <c r="P132" t="s">
        <v>1070</v>
      </c>
      <c r="Q132">
        <v>83163</v>
      </c>
    </row>
    <row r="133" spans="9:17" x14ac:dyDescent="0.2">
      <c r="I133">
        <v>132</v>
      </c>
      <c r="J133" t="s">
        <v>395</v>
      </c>
      <c r="K133" t="s">
        <v>47</v>
      </c>
      <c r="L133" t="s">
        <v>29</v>
      </c>
      <c r="M133" t="s">
        <v>1071</v>
      </c>
      <c r="N133" t="s">
        <v>1072</v>
      </c>
      <c r="O133" t="s">
        <v>1073</v>
      </c>
      <c r="P133" t="s">
        <v>973</v>
      </c>
      <c r="Q133">
        <v>41008</v>
      </c>
    </row>
    <row r="134" spans="9:17" x14ac:dyDescent="0.2">
      <c r="I134">
        <v>133</v>
      </c>
      <c r="J134" t="s">
        <v>291</v>
      </c>
      <c r="K134" t="s">
        <v>25</v>
      </c>
      <c r="L134" t="s">
        <v>31</v>
      </c>
      <c r="M134" t="s">
        <v>1474</v>
      </c>
      <c r="N134" t="s">
        <v>1475</v>
      </c>
      <c r="O134" t="s">
        <v>1476</v>
      </c>
      <c r="P134" t="s">
        <v>1036</v>
      </c>
      <c r="Q134">
        <v>77690</v>
      </c>
    </row>
    <row r="135" spans="9:17" x14ac:dyDescent="0.2">
      <c r="I135">
        <v>134</v>
      </c>
      <c r="J135" t="s">
        <v>417</v>
      </c>
      <c r="K135" t="s">
        <v>25</v>
      </c>
      <c r="L135" t="s">
        <v>31</v>
      </c>
      <c r="M135" t="s">
        <v>1074</v>
      </c>
      <c r="N135" t="s">
        <v>1075</v>
      </c>
      <c r="O135" t="s">
        <v>1076</v>
      </c>
      <c r="P135" t="s">
        <v>1001</v>
      </c>
      <c r="Q135">
        <v>83280</v>
      </c>
    </row>
    <row r="136" spans="9:17" x14ac:dyDescent="0.2">
      <c r="I136">
        <v>135</v>
      </c>
      <c r="J136" t="s">
        <v>307</v>
      </c>
      <c r="K136" t="s">
        <v>25</v>
      </c>
      <c r="L136" t="s">
        <v>31</v>
      </c>
      <c r="M136" t="s">
        <v>1077</v>
      </c>
      <c r="N136" t="s">
        <v>1078</v>
      </c>
      <c r="O136" t="s">
        <v>1079</v>
      </c>
      <c r="P136" t="s">
        <v>1080</v>
      </c>
      <c r="Q136">
        <v>21712</v>
      </c>
    </row>
    <row r="137" spans="9:17" x14ac:dyDescent="0.2">
      <c r="I137">
        <v>136</v>
      </c>
      <c r="J137" t="s">
        <v>391</v>
      </c>
      <c r="K137" t="s">
        <v>25</v>
      </c>
      <c r="L137" t="s">
        <v>31</v>
      </c>
      <c r="M137" t="s">
        <v>1477</v>
      </c>
      <c r="N137" t="s">
        <v>1478</v>
      </c>
      <c r="O137" t="s">
        <v>1479</v>
      </c>
      <c r="P137" t="s">
        <v>1480</v>
      </c>
      <c r="Q137">
        <v>40631</v>
      </c>
    </row>
    <row r="138" spans="9:17" x14ac:dyDescent="0.2">
      <c r="I138">
        <v>137</v>
      </c>
      <c r="J138" t="s">
        <v>337</v>
      </c>
      <c r="K138" t="s">
        <v>25</v>
      </c>
      <c r="L138" t="s">
        <v>31</v>
      </c>
      <c r="M138" t="s">
        <v>1081</v>
      </c>
      <c r="N138" t="s">
        <v>1082</v>
      </c>
      <c r="O138" t="s">
        <v>1083</v>
      </c>
      <c r="P138" t="s">
        <v>1084</v>
      </c>
      <c r="Q138">
        <v>41417</v>
      </c>
    </row>
    <row r="139" spans="9:17" x14ac:dyDescent="0.2">
      <c r="I139">
        <v>138</v>
      </c>
      <c r="J139" t="s">
        <v>216</v>
      </c>
      <c r="K139" t="s">
        <v>47</v>
      </c>
      <c r="L139" t="s">
        <v>29</v>
      </c>
      <c r="M139" t="s">
        <v>1085</v>
      </c>
      <c r="N139" t="s">
        <v>1086</v>
      </c>
      <c r="O139" t="s">
        <v>604</v>
      </c>
      <c r="P139" t="s">
        <v>605</v>
      </c>
      <c r="Q139">
        <v>32216</v>
      </c>
    </row>
    <row r="140" spans="9:17" x14ac:dyDescent="0.2">
      <c r="I140">
        <v>139</v>
      </c>
      <c r="J140" t="s">
        <v>433</v>
      </c>
      <c r="K140" t="s">
        <v>1</v>
      </c>
      <c r="L140" t="s">
        <v>29</v>
      </c>
      <c r="M140" t="s">
        <v>1087</v>
      </c>
      <c r="N140" t="s">
        <v>1088</v>
      </c>
      <c r="O140" t="s">
        <v>1089</v>
      </c>
      <c r="P140" t="s">
        <v>931</v>
      </c>
      <c r="Q140">
        <v>41414</v>
      </c>
    </row>
    <row r="141" spans="9:17" x14ac:dyDescent="0.2">
      <c r="I141">
        <v>140</v>
      </c>
      <c r="J141" t="s">
        <v>392</v>
      </c>
      <c r="K141" t="s">
        <v>25</v>
      </c>
      <c r="L141" t="s">
        <v>31</v>
      </c>
      <c r="M141" t="s">
        <v>1481</v>
      </c>
      <c r="N141" t="s">
        <v>1482</v>
      </c>
      <c r="O141" t="s">
        <v>1483</v>
      </c>
      <c r="P141" t="s">
        <v>1484</v>
      </c>
      <c r="Q141">
        <v>82292</v>
      </c>
    </row>
    <row r="142" spans="9:17" x14ac:dyDescent="0.2">
      <c r="I142">
        <v>141</v>
      </c>
      <c r="J142" t="s">
        <v>464</v>
      </c>
      <c r="K142" t="s">
        <v>1</v>
      </c>
      <c r="L142" t="s">
        <v>30</v>
      </c>
      <c r="M142" t="s">
        <v>1090</v>
      </c>
      <c r="N142" t="s">
        <v>1091</v>
      </c>
      <c r="O142" t="s">
        <v>951</v>
      </c>
      <c r="P142" t="s">
        <v>733</v>
      </c>
      <c r="Q142">
        <v>40631</v>
      </c>
    </row>
    <row r="143" spans="9:17" x14ac:dyDescent="0.2">
      <c r="I143">
        <v>142</v>
      </c>
      <c r="J143" t="s">
        <v>369</v>
      </c>
      <c r="K143" t="s">
        <v>25</v>
      </c>
      <c r="L143" t="s">
        <v>31</v>
      </c>
      <c r="M143" t="s">
        <v>1092</v>
      </c>
      <c r="N143" t="s">
        <v>1093</v>
      </c>
      <c r="O143" t="s">
        <v>1094</v>
      </c>
      <c r="P143" t="s">
        <v>831</v>
      </c>
      <c r="Q143">
        <v>41312</v>
      </c>
    </row>
    <row r="144" spans="9:17" x14ac:dyDescent="0.2">
      <c r="I144">
        <v>143</v>
      </c>
      <c r="J144" t="s">
        <v>220</v>
      </c>
      <c r="K144" t="s">
        <v>25</v>
      </c>
      <c r="L144" t="s">
        <v>29</v>
      </c>
      <c r="M144" t="s">
        <v>1095</v>
      </c>
      <c r="N144" t="s">
        <v>1096</v>
      </c>
      <c r="O144" t="s">
        <v>1097</v>
      </c>
      <c r="P144" t="s">
        <v>1098</v>
      </c>
      <c r="Q144">
        <v>41450</v>
      </c>
    </row>
    <row r="145" spans="9:17" x14ac:dyDescent="0.2">
      <c r="I145">
        <v>144</v>
      </c>
      <c r="J145" t="s">
        <v>488</v>
      </c>
      <c r="K145" t="s">
        <v>1</v>
      </c>
      <c r="L145" t="s">
        <v>31</v>
      </c>
      <c r="M145" t="s">
        <v>1099</v>
      </c>
      <c r="N145" t="s">
        <v>1100</v>
      </c>
      <c r="O145" t="s">
        <v>1101</v>
      </c>
      <c r="P145" t="s">
        <v>620</v>
      </c>
      <c r="Q145">
        <v>62662</v>
      </c>
    </row>
    <row r="146" spans="9:17" x14ac:dyDescent="0.2">
      <c r="I146">
        <v>145</v>
      </c>
      <c r="J146" t="s">
        <v>288</v>
      </c>
      <c r="K146" t="s">
        <v>25</v>
      </c>
      <c r="L146" t="s">
        <v>31</v>
      </c>
      <c r="M146" t="s">
        <v>1485</v>
      </c>
      <c r="N146" t="s">
        <v>1486</v>
      </c>
      <c r="O146" t="s">
        <v>1487</v>
      </c>
      <c r="P146" t="s">
        <v>1036</v>
      </c>
      <c r="Q146">
        <v>77690</v>
      </c>
    </row>
    <row r="147" spans="9:17" x14ac:dyDescent="0.2">
      <c r="I147">
        <v>146</v>
      </c>
      <c r="J147" t="s">
        <v>400</v>
      </c>
      <c r="K147" t="s">
        <v>25</v>
      </c>
      <c r="L147" t="s">
        <v>31</v>
      </c>
      <c r="M147" t="s">
        <v>1488</v>
      </c>
      <c r="N147" t="s">
        <v>1489</v>
      </c>
      <c r="O147" t="s">
        <v>1490</v>
      </c>
      <c r="P147" t="s">
        <v>1212</v>
      </c>
      <c r="Q147">
        <v>74023</v>
      </c>
    </row>
    <row r="148" spans="9:17" x14ac:dyDescent="0.2">
      <c r="I148">
        <v>147</v>
      </c>
      <c r="J148" t="s">
        <v>420</v>
      </c>
      <c r="K148" t="s">
        <v>25</v>
      </c>
      <c r="L148" t="s">
        <v>30</v>
      </c>
      <c r="M148" t="s">
        <v>1102</v>
      </c>
      <c r="N148" t="s">
        <v>1103</v>
      </c>
      <c r="O148" t="s">
        <v>1104</v>
      </c>
      <c r="P148" t="s">
        <v>1105</v>
      </c>
      <c r="Q148">
        <v>74803</v>
      </c>
    </row>
    <row r="149" spans="9:17" x14ac:dyDescent="0.2">
      <c r="I149">
        <v>148</v>
      </c>
      <c r="J149" t="s">
        <v>205</v>
      </c>
      <c r="K149" t="s">
        <v>25</v>
      </c>
      <c r="L149" t="s">
        <v>31</v>
      </c>
      <c r="M149" t="s">
        <v>1106</v>
      </c>
      <c r="N149" t="s">
        <v>1107</v>
      </c>
      <c r="O149" t="s">
        <v>1108</v>
      </c>
      <c r="P149" t="s">
        <v>1109</v>
      </c>
      <c r="Q149">
        <v>84202</v>
      </c>
    </row>
    <row r="150" spans="9:17" x14ac:dyDescent="0.2">
      <c r="I150">
        <v>149</v>
      </c>
      <c r="J150" t="s">
        <v>143</v>
      </c>
      <c r="K150" t="s">
        <v>25</v>
      </c>
      <c r="L150" t="s">
        <v>31</v>
      </c>
      <c r="M150" t="s">
        <v>833</v>
      </c>
      <c r="N150" t="s">
        <v>1110</v>
      </c>
      <c r="O150" t="s">
        <v>1111</v>
      </c>
      <c r="P150" t="s">
        <v>931</v>
      </c>
      <c r="Q150">
        <v>40851</v>
      </c>
    </row>
    <row r="151" spans="9:17" x14ac:dyDescent="0.2">
      <c r="I151">
        <v>150</v>
      </c>
      <c r="J151" t="s">
        <v>187</v>
      </c>
      <c r="K151" t="s">
        <v>25</v>
      </c>
      <c r="L151" t="s">
        <v>29</v>
      </c>
      <c r="M151" t="s">
        <v>1467</v>
      </c>
      <c r="N151" t="s">
        <v>1491</v>
      </c>
      <c r="O151" t="s">
        <v>1224</v>
      </c>
      <c r="P151" t="s">
        <v>1225</v>
      </c>
      <c r="Q151">
        <v>96240</v>
      </c>
    </row>
    <row r="152" spans="9:17" x14ac:dyDescent="0.2">
      <c r="I152">
        <v>151</v>
      </c>
      <c r="J152" t="s">
        <v>541</v>
      </c>
      <c r="K152" t="s">
        <v>25</v>
      </c>
      <c r="L152" t="s">
        <v>1614</v>
      </c>
      <c r="M152" t="s">
        <v>1112</v>
      </c>
      <c r="N152" t="s">
        <v>1113</v>
      </c>
      <c r="O152" t="s">
        <v>1114</v>
      </c>
      <c r="P152" t="s">
        <v>648</v>
      </c>
      <c r="Q152">
        <v>27445</v>
      </c>
    </row>
    <row r="153" spans="9:17" x14ac:dyDescent="0.2">
      <c r="I153">
        <v>152</v>
      </c>
      <c r="J153" t="s">
        <v>272</v>
      </c>
      <c r="K153" t="s">
        <v>25</v>
      </c>
      <c r="L153" t="s">
        <v>31</v>
      </c>
      <c r="M153" t="s">
        <v>1115</v>
      </c>
      <c r="N153" t="s">
        <v>1116</v>
      </c>
      <c r="O153" t="s">
        <v>1117</v>
      </c>
      <c r="P153" t="s">
        <v>748</v>
      </c>
      <c r="Q153">
        <v>42558</v>
      </c>
    </row>
    <row r="154" spans="9:17" x14ac:dyDescent="0.2">
      <c r="I154">
        <v>153</v>
      </c>
      <c r="J154" t="s">
        <v>346</v>
      </c>
      <c r="K154" t="s">
        <v>25</v>
      </c>
      <c r="L154" t="s">
        <v>31</v>
      </c>
      <c r="M154" t="s">
        <v>1118</v>
      </c>
      <c r="N154" t="s">
        <v>1119</v>
      </c>
      <c r="O154" t="s">
        <v>1120</v>
      </c>
      <c r="P154" t="s">
        <v>1121</v>
      </c>
      <c r="Q154">
        <v>42573</v>
      </c>
    </row>
    <row r="155" spans="9:17" x14ac:dyDescent="0.2">
      <c r="I155">
        <v>154</v>
      </c>
      <c r="J155" t="s">
        <v>206</v>
      </c>
      <c r="K155" t="s">
        <v>25</v>
      </c>
      <c r="L155" t="s">
        <v>31</v>
      </c>
      <c r="M155" t="s">
        <v>1122</v>
      </c>
      <c r="N155" t="s">
        <v>1123</v>
      </c>
      <c r="O155" t="s">
        <v>1124</v>
      </c>
      <c r="P155" t="s">
        <v>1125</v>
      </c>
      <c r="Q155">
        <v>42552</v>
      </c>
    </row>
    <row r="156" spans="9:17" x14ac:dyDescent="0.2">
      <c r="I156">
        <v>155</v>
      </c>
      <c r="J156" t="s">
        <v>289</v>
      </c>
      <c r="K156" t="s">
        <v>25</v>
      </c>
      <c r="L156" t="s">
        <v>31</v>
      </c>
      <c r="M156" t="s">
        <v>1126</v>
      </c>
      <c r="N156" t="s">
        <v>1127</v>
      </c>
      <c r="O156" t="s">
        <v>1128</v>
      </c>
      <c r="P156" t="s">
        <v>1129</v>
      </c>
      <c r="Q156">
        <v>41852</v>
      </c>
    </row>
    <row r="157" spans="9:17" x14ac:dyDescent="0.2">
      <c r="I157">
        <v>156</v>
      </c>
      <c r="J157" t="s">
        <v>361</v>
      </c>
      <c r="K157" t="s">
        <v>25</v>
      </c>
      <c r="L157" t="s">
        <v>31</v>
      </c>
      <c r="M157" t="s">
        <v>1130</v>
      </c>
      <c r="N157" t="s">
        <v>1131</v>
      </c>
      <c r="O157" t="s">
        <v>1132</v>
      </c>
      <c r="P157" t="s">
        <v>915</v>
      </c>
      <c r="Q157">
        <v>74154</v>
      </c>
    </row>
    <row r="158" spans="9:17" x14ac:dyDescent="0.2">
      <c r="I158">
        <v>157</v>
      </c>
      <c r="J158" t="s">
        <v>242</v>
      </c>
      <c r="K158" t="s">
        <v>25</v>
      </c>
      <c r="L158" t="s">
        <v>29</v>
      </c>
      <c r="M158" t="s">
        <v>1133</v>
      </c>
      <c r="N158" t="s">
        <v>1134</v>
      </c>
      <c r="O158" t="s">
        <v>1135</v>
      </c>
      <c r="P158" t="s">
        <v>826</v>
      </c>
      <c r="Q158">
        <v>41208</v>
      </c>
    </row>
    <row r="159" spans="9:17" x14ac:dyDescent="0.2">
      <c r="I159">
        <v>158</v>
      </c>
      <c r="J159" t="s">
        <v>423</v>
      </c>
      <c r="K159" t="s">
        <v>25</v>
      </c>
      <c r="L159" t="s">
        <v>31</v>
      </c>
      <c r="M159" t="s">
        <v>1136</v>
      </c>
      <c r="N159" t="s">
        <v>1137</v>
      </c>
      <c r="O159" t="s">
        <v>1138</v>
      </c>
      <c r="P159" t="s">
        <v>1139</v>
      </c>
      <c r="Q159">
        <v>41516</v>
      </c>
    </row>
    <row r="160" spans="9:17" x14ac:dyDescent="0.2">
      <c r="I160">
        <v>159</v>
      </c>
      <c r="J160" t="s">
        <v>477</v>
      </c>
      <c r="K160" t="s">
        <v>1</v>
      </c>
      <c r="L160" t="s">
        <v>31</v>
      </c>
      <c r="M160" t="s">
        <v>1140</v>
      </c>
      <c r="N160" t="s">
        <v>1141</v>
      </c>
      <c r="O160" t="s">
        <v>1142</v>
      </c>
      <c r="P160" t="s">
        <v>1143</v>
      </c>
      <c r="Q160">
        <v>40631</v>
      </c>
    </row>
    <row r="161" spans="9:17" x14ac:dyDescent="0.2">
      <c r="I161">
        <v>160</v>
      </c>
      <c r="J161" t="s">
        <v>478</v>
      </c>
      <c r="K161" t="s">
        <v>1</v>
      </c>
      <c r="L161" t="s">
        <v>29</v>
      </c>
      <c r="M161" t="s">
        <v>1144</v>
      </c>
      <c r="N161" t="s">
        <v>1145</v>
      </c>
      <c r="O161" t="s">
        <v>1146</v>
      </c>
      <c r="P161" t="s">
        <v>605</v>
      </c>
      <c r="Q161">
        <v>40367</v>
      </c>
    </row>
    <row r="162" spans="9:17" x14ac:dyDescent="0.2">
      <c r="I162">
        <v>161</v>
      </c>
      <c r="J162" t="s">
        <v>191</v>
      </c>
      <c r="K162" t="s">
        <v>25</v>
      </c>
      <c r="L162" t="s">
        <v>31</v>
      </c>
      <c r="M162" t="s">
        <v>1147</v>
      </c>
      <c r="N162" t="s">
        <v>1148</v>
      </c>
      <c r="O162" t="s">
        <v>1149</v>
      </c>
      <c r="P162" t="s">
        <v>1150</v>
      </c>
      <c r="Q162">
        <v>42599</v>
      </c>
    </row>
    <row r="163" spans="9:17" x14ac:dyDescent="0.2">
      <c r="I163">
        <v>162</v>
      </c>
      <c r="J163" t="s">
        <v>380</v>
      </c>
      <c r="K163" t="s">
        <v>47</v>
      </c>
      <c r="L163" t="s">
        <v>1613</v>
      </c>
      <c r="M163" t="s">
        <v>1492</v>
      </c>
      <c r="N163" t="s">
        <v>1493</v>
      </c>
      <c r="O163" t="s">
        <v>1494</v>
      </c>
      <c r="P163" t="s">
        <v>886</v>
      </c>
      <c r="Q163">
        <v>41407</v>
      </c>
    </row>
    <row r="164" spans="9:17" x14ac:dyDescent="0.2">
      <c r="I164">
        <v>163</v>
      </c>
      <c r="J164" t="s">
        <v>396</v>
      </c>
      <c r="K164" t="s">
        <v>25</v>
      </c>
      <c r="L164" t="s">
        <v>30</v>
      </c>
      <c r="M164" t="s">
        <v>1151</v>
      </c>
      <c r="N164" t="s">
        <v>1152</v>
      </c>
      <c r="O164" t="s">
        <v>1153</v>
      </c>
      <c r="P164" t="s">
        <v>973</v>
      </c>
      <c r="Q164">
        <v>72905</v>
      </c>
    </row>
    <row r="165" spans="9:17" x14ac:dyDescent="0.2">
      <c r="I165">
        <v>164</v>
      </c>
      <c r="J165" t="s">
        <v>160</v>
      </c>
      <c r="K165" t="s">
        <v>47</v>
      </c>
      <c r="L165" t="s">
        <v>31</v>
      </c>
      <c r="M165" t="s">
        <v>1154</v>
      </c>
      <c r="N165" t="s">
        <v>1155</v>
      </c>
      <c r="O165" t="s">
        <v>1156</v>
      </c>
      <c r="P165" t="s">
        <v>638</v>
      </c>
      <c r="Q165">
        <v>42665</v>
      </c>
    </row>
    <row r="166" spans="9:17" x14ac:dyDescent="0.2">
      <c r="I166">
        <v>165</v>
      </c>
      <c r="J166" t="s">
        <v>223</v>
      </c>
      <c r="K166" t="s">
        <v>25</v>
      </c>
      <c r="L166" t="s">
        <v>31</v>
      </c>
      <c r="M166" t="s">
        <v>1157</v>
      </c>
      <c r="N166" t="s">
        <v>1158</v>
      </c>
      <c r="O166" t="s">
        <v>1159</v>
      </c>
      <c r="P166" t="s">
        <v>1160</v>
      </c>
      <c r="Q166">
        <v>41671</v>
      </c>
    </row>
    <row r="167" spans="9:17" x14ac:dyDescent="0.2">
      <c r="I167">
        <v>166</v>
      </c>
      <c r="J167" t="s">
        <v>313</v>
      </c>
      <c r="K167" t="s">
        <v>47</v>
      </c>
      <c r="L167" t="s">
        <v>29</v>
      </c>
      <c r="M167" t="s">
        <v>1161</v>
      </c>
      <c r="N167" t="s">
        <v>1162</v>
      </c>
      <c r="O167" t="s">
        <v>1163</v>
      </c>
      <c r="P167" t="s">
        <v>1164</v>
      </c>
      <c r="Q167">
        <v>20281</v>
      </c>
    </row>
    <row r="168" spans="9:17" x14ac:dyDescent="0.2">
      <c r="I168">
        <v>167</v>
      </c>
      <c r="J168" t="s">
        <v>401</v>
      </c>
      <c r="K168" t="s">
        <v>25</v>
      </c>
      <c r="L168" t="s">
        <v>31</v>
      </c>
      <c r="M168" t="s">
        <v>1165</v>
      </c>
      <c r="N168" t="s">
        <v>1166</v>
      </c>
      <c r="O168" t="s">
        <v>1167</v>
      </c>
      <c r="P168" t="s">
        <v>816</v>
      </c>
      <c r="Q168">
        <v>44813</v>
      </c>
    </row>
    <row r="169" spans="9:17" x14ac:dyDescent="0.2">
      <c r="I169">
        <v>168</v>
      </c>
      <c r="J169" t="s">
        <v>413</v>
      </c>
      <c r="K169" t="s">
        <v>47</v>
      </c>
      <c r="L169" t="s">
        <v>29</v>
      </c>
      <c r="M169" t="s">
        <v>1168</v>
      </c>
      <c r="N169" t="s">
        <v>1169</v>
      </c>
      <c r="O169" t="s">
        <v>1170</v>
      </c>
      <c r="P169" t="s">
        <v>575</v>
      </c>
      <c r="Q169">
        <v>41008</v>
      </c>
    </row>
    <row r="170" spans="9:17" x14ac:dyDescent="0.2">
      <c r="I170">
        <v>169</v>
      </c>
      <c r="J170" t="s">
        <v>440</v>
      </c>
      <c r="K170" t="s">
        <v>1</v>
      </c>
      <c r="L170" t="s">
        <v>29</v>
      </c>
      <c r="M170" t="s">
        <v>1171</v>
      </c>
      <c r="N170" t="s">
        <v>1172</v>
      </c>
      <c r="O170" t="s">
        <v>1173</v>
      </c>
      <c r="P170" t="s">
        <v>1174</v>
      </c>
      <c r="Q170">
        <v>21712</v>
      </c>
    </row>
    <row r="171" spans="9:17" x14ac:dyDescent="0.2">
      <c r="I171">
        <v>170</v>
      </c>
      <c r="J171" t="s">
        <v>421</v>
      </c>
      <c r="K171" t="s">
        <v>25</v>
      </c>
      <c r="L171" t="s">
        <v>31</v>
      </c>
      <c r="M171" t="s">
        <v>1175</v>
      </c>
      <c r="N171" t="s">
        <v>1176</v>
      </c>
      <c r="O171" t="s">
        <v>1177</v>
      </c>
      <c r="P171" t="s">
        <v>648</v>
      </c>
      <c r="Q171">
        <v>41373</v>
      </c>
    </row>
    <row r="172" spans="9:17" x14ac:dyDescent="0.2">
      <c r="I172">
        <v>171</v>
      </c>
      <c r="J172" t="s">
        <v>314</v>
      </c>
      <c r="K172" t="s">
        <v>25</v>
      </c>
      <c r="L172" t="s">
        <v>31</v>
      </c>
      <c r="M172" t="s">
        <v>1178</v>
      </c>
      <c r="N172" t="s">
        <v>1179</v>
      </c>
      <c r="O172" t="s">
        <v>1180</v>
      </c>
      <c r="P172" t="s">
        <v>560</v>
      </c>
      <c r="Q172">
        <v>71371</v>
      </c>
    </row>
    <row r="173" spans="9:17" x14ac:dyDescent="0.2">
      <c r="I173">
        <v>172</v>
      </c>
      <c r="J173" t="s">
        <v>334</v>
      </c>
      <c r="K173" t="s">
        <v>25</v>
      </c>
      <c r="L173" t="s">
        <v>1614</v>
      </c>
      <c r="M173" t="s">
        <v>1181</v>
      </c>
      <c r="N173" t="s">
        <v>1182</v>
      </c>
      <c r="O173" t="s">
        <v>1183</v>
      </c>
      <c r="P173" t="s">
        <v>560</v>
      </c>
      <c r="Q173">
        <v>41775</v>
      </c>
    </row>
    <row r="174" spans="9:17" x14ac:dyDescent="0.2">
      <c r="I174">
        <v>173</v>
      </c>
      <c r="J174" t="s">
        <v>280</v>
      </c>
      <c r="K174" t="s">
        <v>47</v>
      </c>
      <c r="L174" t="s">
        <v>1613</v>
      </c>
      <c r="M174" t="s">
        <v>1184</v>
      </c>
      <c r="N174" t="s">
        <v>1185</v>
      </c>
      <c r="O174" t="s">
        <v>1186</v>
      </c>
      <c r="P174" t="s">
        <v>1070</v>
      </c>
      <c r="Q174">
        <v>41853</v>
      </c>
    </row>
    <row r="175" spans="9:17" x14ac:dyDescent="0.2">
      <c r="I175">
        <v>174</v>
      </c>
      <c r="J175" t="s">
        <v>381</v>
      </c>
      <c r="K175" t="s">
        <v>25</v>
      </c>
      <c r="L175" t="s">
        <v>29</v>
      </c>
      <c r="M175" t="s">
        <v>1187</v>
      </c>
      <c r="N175" t="s">
        <v>1188</v>
      </c>
      <c r="O175" t="s">
        <v>1189</v>
      </c>
      <c r="P175" t="s">
        <v>682</v>
      </c>
      <c r="Q175">
        <v>41008</v>
      </c>
    </row>
    <row r="176" spans="9:17" x14ac:dyDescent="0.2">
      <c r="I176">
        <v>175</v>
      </c>
      <c r="J176" t="s">
        <v>281</v>
      </c>
      <c r="K176" t="s">
        <v>25</v>
      </c>
      <c r="L176" t="s">
        <v>29</v>
      </c>
      <c r="M176" t="s">
        <v>1190</v>
      </c>
      <c r="N176" t="s">
        <v>1191</v>
      </c>
      <c r="O176" t="s">
        <v>1192</v>
      </c>
      <c r="P176" t="s">
        <v>1070</v>
      </c>
      <c r="Q176">
        <v>41664</v>
      </c>
    </row>
    <row r="177" spans="9:17" x14ac:dyDescent="0.2">
      <c r="I177">
        <v>176</v>
      </c>
      <c r="J177" t="s">
        <v>282</v>
      </c>
      <c r="K177" t="s">
        <v>25</v>
      </c>
      <c r="L177" t="s">
        <v>31</v>
      </c>
      <c r="M177" t="s">
        <v>1193</v>
      </c>
      <c r="N177" t="s">
        <v>1194</v>
      </c>
      <c r="O177" t="s">
        <v>1195</v>
      </c>
      <c r="P177" t="s">
        <v>1070</v>
      </c>
      <c r="Q177">
        <v>41853</v>
      </c>
    </row>
    <row r="178" spans="9:17" x14ac:dyDescent="0.2">
      <c r="I178">
        <v>177</v>
      </c>
      <c r="J178" t="s">
        <v>322</v>
      </c>
      <c r="K178" t="s">
        <v>25</v>
      </c>
      <c r="L178" t="s">
        <v>31</v>
      </c>
      <c r="M178" t="s">
        <v>1495</v>
      </c>
      <c r="N178" t="s">
        <v>1496</v>
      </c>
      <c r="O178" t="s">
        <v>1497</v>
      </c>
      <c r="P178" t="s">
        <v>1498</v>
      </c>
      <c r="Q178">
        <v>41570</v>
      </c>
    </row>
    <row r="179" spans="9:17" x14ac:dyDescent="0.2">
      <c r="I179">
        <v>178</v>
      </c>
      <c r="J179" t="s">
        <v>283</v>
      </c>
      <c r="K179" t="s">
        <v>25</v>
      </c>
      <c r="L179" t="s">
        <v>30</v>
      </c>
      <c r="M179" t="s">
        <v>1196</v>
      </c>
      <c r="N179" t="s">
        <v>1197</v>
      </c>
      <c r="O179" t="s">
        <v>1198</v>
      </c>
      <c r="P179" t="s">
        <v>1070</v>
      </c>
      <c r="Q179">
        <v>41853</v>
      </c>
    </row>
    <row r="180" spans="9:17" x14ac:dyDescent="0.2">
      <c r="I180">
        <v>179</v>
      </c>
      <c r="J180" t="s">
        <v>182</v>
      </c>
      <c r="K180" t="s">
        <v>25</v>
      </c>
      <c r="L180" t="s">
        <v>31</v>
      </c>
      <c r="M180" t="s">
        <v>1199</v>
      </c>
      <c r="N180" t="s">
        <v>1200</v>
      </c>
      <c r="O180" t="s">
        <v>1201</v>
      </c>
      <c r="P180" t="s">
        <v>786</v>
      </c>
      <c r="Q180">
        <v>70163</v>
      </c>
    </row>
    <row r="181" spans="9:17" x14ac:dyDescent="0.2">
      <c r="I181">
        <v>180</v>
      </c>
      <c r="J181" t="s">
        <v>474</v>
      </c>
      <c r="K181" t="s">
        <v>1</v>
      </c>
      <c r="L181" t="s">
        <v>29</v>
      </c>
      <c r="M181" t="s">
        <v>1202</v>
      </c>
      <c r="N181" t="s">
        <v>1203</v>
      </c>
      <c r="O181" t="s">
        <v>1204</v>
      </c>
      <c r="P181" t="s">
        <v>1205</v>
      </c>
      <c r="Q181">
        <v>41008</v>
      </c>
    </row>
    <row r="182" spans="9:17" x14ac:dyDescent="0.2">
      <c r="I182">
        <v>181</v>
      </c>
      <c r="J182" t="s">
        <v>243</v>
      </c>
      <c r="K182" t="s">
        <v>25</v>
      </c>
      <c r="L182" t="s">
        <v>29</v>
      </c>
      <c r="M182" t="s">
        <v>1206</v>
      </c>
      <c r="N182" t="s">
        <v>1207</v>
      </c>
      <c r="O182" t="s">
        <v>1208</v>
      </c>
      <c r="P182" t="s">
        <v>821</v>
      </c>
      <c r="Q182">
        <v>42514</v>
      </c>
    </row>
    <row r="183" spans="9:17" x14ac:dyDescent="0.2">
      <c r="I183">
        <v>182</v>
      </c>
      <c r="J183" t="s">
        <v>393</v>
      </c>
      <c r="K183" t="s">
        <v>25</v>
      </c>
      <c r="L183" t="s">
        <v>29</v>
      </c>
      <c r="M183" t="s">
        <v>1209</v>
      </c>
      <c r="N183" t="s">
        <v>1210</v>
      </c>
      <c r="O183" t="s">
        <v>1211</v>
      </c>
      <c r="P183" t="s">
        <v>1212</v>
      </c>
      <c r="Q183">
        <v>41008</v>
      </c>
    </row>
    <row r="184" spans="9:17" x14ac:dyDescent="0.2">
      <c r="I184">
        <v>183</v>
      </c>
      <c r="J184" t="s">
        <v>397</v>
      </c>
      <c r="K184" t="s">
        <v>25</v>
      </c>
      <c r="L184" t="s">
        <v>31</v>
      </c>
      <c r="M184" t="s">
        <v>1213</v>
      </c>
      <c r="N184" t="s">
        <v>1214</v>
      </c>
      <c r="O184" t="s">
        <v>1215</v>
      </c>
      <c r="P184" t="s">
        <v>973</v>
      </c>
      <c r="Q184">
        <v>72905</v>
      </c>
    </row>
    <row r="185" spans="9:17" x14ac:dyDescent="0.2">
      <c r="I185">
        <v>184</v>
      </c>
      <c r="J185" t="s">
        <v>183</v>
      </c>
      <c r="K185" t="s">
        <v>25</v>
      </c>
      <c r="L185" t="s">
        <v>31</v>
      </c>
      <c r="M185" t="s">
        <v>1216</v>
      </c>
      <c r="N185" t="s">
        <v>1217</v>
      </c>
      <c r="O185" t="s">
        <v>1218</v>
      </c>
      <c r="P185" t="s">
        <v>702</v>
      </c>
      <c r="Q185">
        <v>25859</v>
      </c>
    </row>
    <row r="186" spans="9:17" x14ac:dyDescent="0.2">
      <c r="I186">
        <v>185</v>
      </c>
      <c r="J186" t="s">
        <v>308</v>
      </c>
      <c r="K186" t="s">
        <v>47</v>
      </c>
      <c r="L186" t="s">
        <v>29</v>
      </c>
      <c r="M186" t="s">
        <v>1219</v>
      </c>
      <c r="N186" t="s">
        <v>1220</v>
      </c>
      <c r="O186" t="s">
        <v>1221</v>
      </c>
      <c r="P186" t="s">
        <v>610</v>
      </c>
      <c r="Q186">
        <v>42504</v>
      </c>
    </row>
    <row r="187" spans="9:17" x14ac:dyDescent="0.2">
      <c r="I187">
        <v>186</v>
      </c>
      <c r="J187" t="s">
        <v>195</v>
      </c>
      <c r="K187" t="s">
        <v>25</v>
      </c>
      <c r="L187" t="s">
        <v>31</v>
      </c>
      <c r="M187" t="s">
        <v>1222</v>
      </c>
      <c r="N187" t="s">
        <v>1223</v>
      </c>
      <c r="O187" t="s">
        <v>1224</v>
      </c>
      <c r="P187" t="s">
        <v>1225</v>
      </c>
      <c r="Q187">
        <v>42623</v>
      </c>
    </row>
    <row r="188" spans="9:17" x14ac:dyDescent="0.2">
      <c r="I188">
        <v>187</v>
      </c>
      <c r="J188" t="s">
        <v>175</v>
      </c>
      <c r="K188" t="s">
        <v>25</v>
      </c>
      <c r="L188" t="s">
        <v>31</v>
      </c>
      <c r="M188" t="s">
        <v>1226</v>
      </c>
      <c r="N188" t="s">
        <v>1227</v>
      </c>
      <c r="O188" t="s">
        <v>1228</v>
      </c>
      <c r="P188" t="s">
        <v>1229</v>
      </c>
      <c r="Q188">
        <v>70163</v>
      </c>
    </row>
    <row r="189" spans="9:17" x14ac:dyDescent="0.2">
      <c r="I189">
        <v>188</v>
      </c>
      <c r="J189" t="s">
        <v>332</v>
      </c>
      <c r="K189" t="s">
        <v>25</v>
      </c>
      <c r="L189" t="s">
        <v>31</v>
      </c>
      <c r="M189" t="s">
        <v>1230</v>
      </c>
      <c r="N189" t="s">
        <v>1231</v>
      </c>
      <c r="O189" t="s">
        <v>1232</v>
      </c>
      <c r="P189" t="s">
        <v>1233</v>
      </c>
      <c r="Q189">
        <v>41535</v>
      </c>
    </row>
    <row r="190" spans="9:17" x14ac:dyDescent="0.2">
      <c r="I190">
        <v>189</v>
      </c>
      <c r="J190" t="s">
        <v>169</v>
      </c>
      <c r="K190" t="s">
        <v>25</v>
      </c>
      <c r="L190" t="s">
        <v>31</v>
      </c>
      <c r="M190" t="s">
        <v>1234</v>
      </c>
      <c r="N190" t="s">
        <v>1235</v>
      </c>
      <c r="O190" t="s">
        <v>1236</v>
      </c>
      <c r="P190" t="s">
        <v>1237</v>
      </c>
      <c r="Q190">
        <v>41629</v>
      </c>
    </row>
    <row r="191" spans="9:17" x14ac:dyDescent="0.2">
      <c r="I191">
        <v>190</v>
      </c>
      <c r="J191" t="s">
        <v>144</v>
      </c>
      <c r="K191" t="s">
        <v>25</v>
      </c>
      <c r="L191" t="s">
        <v>31</v>
      </c>
      <c r="M191" t="s">
        <v>1238</v>
      </c>
      <c r="N191" t="s">
        <v>1239</v>
      </c>
      <c r="O191" t="s">
        <v>1240</v>
      </c>
      <c r="P191" t="s">
        <v>931</v>
      </c>
      <c r="Q191">
        <v>42510</v>
      </c>
    </row>
    <row r="192" spans="9:17" x14ac:dyDescent="0.2">
      <c r="I192">
        <v>191</v>
      </c>
      <c r="J192" t="s">
        <v>257</v>
      </c>
      <c r="K192" t="s">
        <v>25</v>
      </c>
      <c r="L192" t="s">
        <v>31</v>
      </c>
      <c r="M192" t="s">
        <v>1241</v>
      </c>
      <c r="N192" t="s">
        <v>824</v>
      </c>
      <c r="O192" t="s">
        <v>825</v>
      </c>
      <c r="P192" t="s">
        <v>826</v>
      </c>
      <c r="Q192">
        <v>41514</v>
      </c>
    </row>
    <row r="193" spans="9:17" x14ac:dyDescent="0.2">
      <c r="I193">
        <v>192</v>
      </c>
      <c r="J193" t="s">
        <v>188</v>
      </c>
      <c r="K193" t="s">
        <v>25</v>
      </c>
      <c r="L193" t="s">
        <v>31</v>
      </c>
      <c r="M193" t="s">
        <v>1242</v>
      </c>
      <c r="N193" t="s">
        <v>1243</v>
      </c>
      <c r="O193" t="s">
        <v>1244</v>
      </c>
      <c r="P193" t="s">
        <v>1245</v>
      </c>
      <c r="Q193">
        <v>40631</v>
      </c>
    </row>
    <row r="194" spans="9:17" x14ac:dyDescent="0.2">
      <c r="I194">
        <v>193</v>
      </c>
      <c r="J194" t="s">
        <v>210</v>
      </c>
      <c r="K194" t="s">
        <v>25</v>
      </c>
      <c r="L194" t="s">
        <v>31</v>
      </c>
      <c r="M194" t="s">
        <v>1246</v>
      </c>
      <c r="N194" t="s">
        <v>1247</v>
      </c>
      <c r="O194" t="s">
        <v>1248</v>
      </c>
      <c r="P194" t="s">
        <v>1249</v>
      </c>
      <c r="Q194">
        <v>40631</v>
      </c>
    </row>
    <row r="195" spans="9:17" x14ac:dyDescent="0.2">
      <c r="I195">
        <v>194</v>
      </c>
      <c r="J195" t="s">
        <v>258</v>
      </c>
      <c r="K195" t="s">
        <v>25</v>
      </c>
      <c r="L195" t="s">
        <v>31</v>
      </c>
      <c r="M195" t="s">
        <v>1499</v>
      </c>
      <c r="N195" t="s">
        <v>1500</v>
      </c>
      <c r="O195" t="s">
        <v>1501</v>
      </c>
      <c r="P195" t="s">
        <v>984</v>
      </c>
      <c r="Q195">
        <v>41496</v>
      </c>
    </row>
    <row r="196" spans="9:17" x14ac:dyDescent="0.2">
      <c r="I196">
        <v>195</v>
      </c>
      <c r="J196" t="s">
        <v>161</v>
      </c>
      <c r="K196" t="s">
        <v>25</v>
      </c>
      <c r="L196" t="s">
        <v>31</v>
      </c>
      <c r="M196" t="s">
        <v>1250</v>
      </c>
      <c r="N196" t="s">
        <v>1251</v>
      </c>
      <c r="O196" t="s">
        <v>1252</v>
      </c>
      <c r="P196" t="s">
        <v>1253</v>
      </c>
      <c r="Q196">
        <v>41573</v>
      </c>
    </row>
    <row r="197" spans="9:17" x14ac:dyDescent="0.2">
      <c r="I197">
        <v>196</v>
      </c>
      <c r="J197" t="s">
        <v>145</v>
      </c>
      <c r="K197" t="s">
        <v>25</v>
      </c>
      <c r="L197" t="s">
        <v>31</v>
      </c>
      <c r="M197" t="s">
        <v>1254</v>
      </c>
      <c r="N197" t="s">
        <v>1255</v>
      </c>
      <c r="O197" t="s">
        <v>1256</v>
      </c>
      <c r="P197" t="s">
        <v>1257</v>
      </c>
      <c r="Q197">
        <v>41613</v>
      </c>
    </row>
    <row r="198" spans="9:17" x14ac:dyDescent="0.2">
      <c r="I198">
        <v>197</v>
      </c>
      <c r="J198" t="s">
        <v>342</v>
      </c>
      <c r="K198" t="s">
        <v>25</v>
      </c>
      <c r="L198" t="s">
        <v>30</v>
      </c>
      <c r="M198" t="s">
        <v>1258</v>
      </c>
      <c r="N198" t="s">
        <v>1259</v>
      </c>
      <c r="O198" t="s">
        <v>1260</v>
      </c>
      <c r="P198" t="s">
        <v>610</v>
      </c>
      <c r="Q198">
        <v>41805</v>
      </c>
    </row>
    <row r="199" spans="9:17" x14ac:dyDescent="0.2">
      <c r="I199">
        <v>198</v>
      </c>
      <c r="J199" t="s">
        <v>184</v>
      </c>
      <c r="K199" t="s">
        <v>25</v>
      </c>
      <c r="L199" t="s">
        <v>30</v>
      </c>
      <c r="M199" t="s">
        <v>1261</v>
      </c>
      <c r="N199" t="s">
        <v>1262</v>
      </c>
      <c r="O199" t="s">
        <v>1263</v>
      </c>
      <c r="P199" t="s">
        <v>1225</v>
      </c>
      <c r="Q199">
        <v>42623</v>
      </c>
    </row>
    <row r="200" spans="9:17" x14ac:dyDescent="0.2">
      <c r="I200">
        <v>199</v>
      </c>
      <c r="J200" t="s">
        <v>146</v>
      </c>
      <c r="K200" t="s">
        <v>25</v>
      </c>
      <c r="L200" t="s">
        <v>30</v>
      </c>
      <c r="M200" t="s">
        <v>1264</v>
      </c>
      <c r="N200" t="s">
        <v>1265</v>
      </c>
      <c r="O200" t="s">
        <v>1266</v>
      </c>
      <c r="P200" t="s">
        <v>1267</v>
      </c>
      <c r="Q200">
        <v>42510</v>
      </c>
    </row>
    <row r="201" spans="9:17" x14ac:dyDescent="0.2">
      <c r="I201">
        <v>200</v>
      </c>
      <c r="J201" t="s">
        <v>147</v>
      </c>
      <c r="K201" t="s">
        <v>47</v>
      </c>
      <c r="L201" t="s">
        <v>1613</v>
      </c>
      <c r="M201" t="s">
        <v>1502</v>
      </c>
      <c r="N201" t="s">
        <v>1503</v>
      </c>
      <c r="O201" t="s">
        <v>1504</v>
      </c>
      <c r="P201" t="s">
        <v>1267</v>
      </c>
      <c r="Q201">
        <v>42510</v>
      </c>
    </row>
    <row r="202" spans="9:17" x14ac:dyDescent="0.2">
      <c r="I202">
        <v>201</v>
      </c>
      <c r="J202" t="s">
        <v>1268</v>
      </c>
      <c r="K202" t="s">
        <v>1</v>
      </c>
      <c r="L202" t="s">
        <v>29</v>
      </c>
      <c r="M202" t="s">
        <v>1269</v>
      </c>
      <c r="N202" t="s">
        <v>1270</v>
      </c>
      <c r="O202" t="s">
        <v>1271</v>
      </c>
      <c r="P202" t="s">
        <v>931</v>
      </c>
      <c r="Q202">
        <v>41414</v>
      </c>
    </row>
    <row r="203" spans="9:17" x14ac:dyDescent="0.2">
      <c r="I203">
        <v>202</v>
      </c>
      <c r="J203" t="s">
        <v>347</v>
      </c>
      <c r="K203" t="s">
        <v>25</v>
      </c>
      <c r="L203" t="s">
        <v>31</v>
      </c>
      <c r="M203" t="s">
        <v>1272</v>
      </c>
      <c r="N203" t="s">
        <v>1273</v>
      </c>
      <c r="O203" t="s">
        <v>1274</v>
      </c>
      <c r="P203" t="s">
        <v>1275</v>
      </c>
      <c r="Q203">
        <v>41527</v>
      </c>
    </row>
    <row r="204" spans="9:17" x14ac:dyDescent="0.2">
      <c r="I204">
        <v>203</v>
      </c>
      <c r="J204" t="s">
        <v>148</v>
      </c>
      <c r="K204" t="s">
        <v>25</v>
      </c>
      <c r="L204" t="s">
        <v>31</v>
      </c>
      <c r="M204" t="s">
        <v>1276</v>
      </c>
      <c r="N204" t="s">
        <v>1277</v>
      </c>
      <c r="O204" t="s">
        <v>1278</v>
      </c>
      <c r="P204" t="s">
        <v>697</v>
      </c>
      <c r="Q204">
        <v>13785</v>
      </c>
    </row>
    <row r="205" spans="9:17" x14ac:dyDescent="0.2">
      <c r="I205">
        <v>204</v>
      </c>
      <c r="J205" t="s">
        <v>424</v>
      </c>
      <c r="K205" t="s">
        <v>25</v>
      </c>
      <c r="L205" t="s">
        <v>31</v>
      </c>
      <c r="M205" t="s">
        <v>1279</v>
      </c>
      <c r="N205" t="s">
        <v>1280</v>
      </c>
      <c r="O205" t="s">
        <v>1281</v>
      </c>
      <c r="P205" t="s">
        <v>811</v>
      </c>
      <c r="Q205">
        <v>41506</v>
      </c>
    </row>
    <row r="206" spans="9:17" x14ac:dyDescent="0.2">
      <c r="I206">
        <v>205</v>
      </c>
      <c r="J206" t="s">
        <v>352</v>
      </c>
      <c r="K206" t="s">
        <v>47</v>
      </c>
      <c r="L206" t="s">
        <v>29</v>
      </c>
      <c r="M206" t="s">
        <v>1282</v>
      </c>
      <c r="N206" t="s">
        <v>1283</v>
      </c>
      <c r="O206" t="s">
        <v>1284</v>
      </c>
      <c r="P206" t="s">
        <v>840</v>
      </c>
      <c r="Q206">
        <v>41572</v>
      </c>
    </row>
    <row r="207" spans="9:17" x14ac:dyDescent="0.2">
      <c r="I207">
        <v>206</v>
      </c>
      <c r="J207" t="s">
        <v>353</v>
      </c>
      <c r="K207" t="s">
        <v>47</v>
      </c>
      <c r="L207" t="s">
        <v>29</v>
      </c>
      <c r="M207" t="s">
        <v>1285</v>
      </c>
      <c r="N207" t="s">
        <v>1286</v>
      </c>
      <c r="O207" t="s">
        <v>1287</v>
      </c>
      <c r="P207" t="s">
        <v>840</v>
      </c>
      <c r="Q207">
        <v>41572</v>
      </c>
    </row>
    <row r="208" spans="9:17" x14ac:dyDescent="0.2">
      <c r="I208">
        <v>207</v>
      </c>
      <c r="J208" t="s">
        <v>354</v>
      </c>
      <c r="K208" t="s">
        <v>25</v>
      </c>
      <c r="L208" t="s">
        <v>31</v>
      </c>
      <c r="M208" t="s">
        <v>1288</v>
      </c>
      <c r="N208" t="s">
        <v>1289</v>
      </c>
      <c r="O208" t="s">
        <v>1290</v>
      </c>
      <c r="P208" t="s">
        <v>840</v>
      </c>
      <c r="Q208">
        <v>41572</v>
      </c>
    </row>
    <row r="209" spans="9:17" x14ac:dyDescent="0.2">
      <c r="I209">
        <v>208</v>
      </c>
      <c r="J209" t="s">
        <v>355</v>
      </c>
      <c r="K209" t="s">
        <v>25</v>
      </c>
      <c r="L209" t="s">
        <v>30</v>
      </c>
      <c r="M209" t="s">
        <v>1291</v>
      </c>
      <c r="N209" t="s">
        <v>1292</v>
      </c>
      <c r="O209" t="s">
        <v>1293</v>
      </c>
      <c r="P209" t="s">
        <v>840</v>
      </c>
      <c r="Q209">
        <v>41572</v>
      </c>
    </row>
    <row r="210" spans="9:17" x14ac:dyDescent="0.2">
      <c r="I210">
        <v>209</v>
      </c>
      <c r="J210" t="s">
        <v>362</v>
      </c>
      <c r="K210" t="s">
        <v>25</v>
      </c>
      <c r="L210" t="s">
        <v>31</v>
      </c>
      <c r="M210" t="s">
        <v>1294</v>
      </c>
      <c r="N210" t="s">
        <v>1295</v>
      </c>
      <c r="O210" t="s">
        <v>1296</v>
      </c>
      <c r="P210" t="s">
        <v>560</v>
      </c>
      <c r="Q210">
        <v>47595</v>
      </c>
    </row>
    <row r="211" spans="9:17" x14ac:dyDescent="0.2">
      <c r="I211">
        <v>210</v>
      </c>
      <c r="J211" t="s">
        <v>315</v>
      </c>
      <c r="K211" t="s">
        <v>47</v>
      </c>
      <c r="L211" t="s">
        <v>29</v>
      </c>
      <c r="M211" t="s">
        <v>1297</v>
      </c>
      <c r="N211" t="s">
        <v>1298</v>
      </c>
      <c r="O211" t="s">
        <v>1299</v>
      </c>
      <c r="P211" t="s">
        <v>840</v>
      </c>
      <c r="Q211">
        <v>41572</v>
      </c>
    </row>
    <row r="212" spans="9:17" x14ac:dyDescent="0.2">
      <c r="I212">
        <v>211</v>
      </c>
      <c r="J212" t="s">
        <v>224</v>
      </c>
      <c r="K212" t="s">
        <v>25</v>
      </c>
      <c r="L212" t="s">
        <v>31</v>
      </c>
      <c r="M212" t="s">
        <v>1300</v>
      </c>
      <c r="N212" t="s">
        <v>1301</v>
      </c>
      <c r="O212" t="s">
        <v>1302</v>
      </c>
      <c r="P212" t="s">
        <v>855</v>
      </c>
      <c r="Q212">
        <v>41616</v>
      </c>
    </row>
    <row r="213" spans="9:17" x14ac:dyDescent="0.2">
      <c r="I213">
        <v>212</v>
      </c>
      <c r="J213" t="s">
        <v>327</v>
      </c>
      <c r="K213" t="s">
        <v>25</v>
      </c>
      <c r="L213" t="s">
        <v>31</v>
      </c>
      <c r="M213" t="s">
        <v>1193</v>
      </c>
      <c r="N213" t="s">
        <v>1303</v>
      </c>
      <c r="O213" t="s">
        <v>1304</v>
      </c>
      <c r="P213" t="s">
        <v>560</v>
      </c>
      <c r="Q213">
        <v>41775</v>
      </c>
    </row>
    <row r="214" spans="9:17" x14ac:dyDescent="0.2">
      <c r="I214">
        <v>213</v>
      </c>
      <c r="J214" t="s">
        <v>328</v>
      </c>
      <c r="K214" t="s">
        <v>25</v>
      </c>
      <c r="L214" t="s">
        <v>31</v>
      </c>
      <c r="M214" t="s">
        <v>1305</v>
      </c>
      <c r="N214" t="s">
        <v>1306</v>
      </c>
      <c r="O214" t="s">
        <v>1307</v>
      </c>
      <c r="P214" t="s">
        <v>560</v>
      </c>
      <c r="Q214">
        <v>41775</v>
      </c>
    </row>
    <row r="215" spans="9:17" x14ac:dyDescent="0.2">
      <c r="I215">
        <v>214</v>
      </c>
      <c r="J215" t="s">
        <v>329</v>
      </c>
      <c r="K215" t="s">
        <v>47</v>
      </c>
      <c r="L215" t="s">
        <v>1613</v>
      </c>
      <c r="M215" t="s">
        <v>1308</v>
      </c>
      <c r="N215" t="s">
        <v>1309</v>
      </c>
      <c r="O215" t="s">
        <v>1310</v>
      </c>
      <c r="P215" t="s">
        <v>560</v>
      </c>
      <c r="Q215">
        <v>41775</v>
      </c>
    </row>
    <row r="216" spans="9:17" x14ac:dyDescent="0.2">
      <c r="I216">
        <v>215</v>
      </c>
      <c r="J216" t="s">
        <v>323</v>
      </c>
      <c r="K216" t="s">
        <v>47</v>
      </c>
      <c r="L216" t="s">
        <v>29</v>
      </c>
      <c r="M216" t="s">
        <v>1311</v>
      </c>
      <c r="N216" t="s">
        <v>1312</v>
      </c>
      <c r="O216" t="s">
        <v>1313</v>
      </c>
      <c r="P216" t="s">
        <v>560</v>
      </c>
      <c r="Q216">
        <v>41775</v>
      </c>
    </row>
    <row r="217" spans="9:17" x14ac:dyDescent="0.2">
      <c r="I217">
        <v>216</v>
      </c>
      <c r="J217" t="s">
        <v>330</v>
      </c>
      <c r="K217" t="s">
        <v>25</v>
      </c>
      <c r="L217" t="s">
        <v>1613</v>
      </c>
      <c r="M217" t="s">
        <v>1505</v>
      </c>
      <c r="N217" t="s">
        <v>1506</v>
      </c>
      <c r="O217" t="s">
        <v>1507</v>
      </c>
      <c r="P217" t="s">
        <v>560</v>
      </c>
      <c r="Q217">
        <v>41775</v>
      </c>
    </row>
    <row r="218" spans="9:17" x14ac:dyDescent="0.2">
      <c r="I218">
        <v>217</v>
      </c>
      <c r="J218" t="s">
        <v>316</v>
      </c>
      <c r="K218" t="s">
        <v>25</v>
      </c>
      <c r="L218" t="s">
        <v>30</v>
      </c>
      <c r="M218" t="s">
        <v>1314</v>
      </c>
      <c r="N218" t="s">
        <v>1315</v>
      </c>
      <c r="O218" t="s">
        <v>1316</v>
      </c>
      <c r="P218" t="s">
        <v>560</v>
      </c>
      <c r="Q218">
        <v>41775</v>
      </c>
    </row>
    <row r="219" spans="9:17" x14ac:dyDescent="0.2">
      <c r="I219">
        <v>218</v>
      </c>
      <c r="J219" t="s">
        <v>317</v>
      </c>
      <c r="K219" t="s">
        <v>25</v>
      </c>
      <c r="L219" t="s">
        <v>29</v>
      </c>
      <c r="M219" t="s">
        <v>1317</v>
      </c>
      <c r="N219" t="s">
        <v>1318</v>
      </c>
      <c r="O219" t="s">
        <v>1319</v>
      </c>
      <c r="P219" t="s">
        <v>560</v>
      </c>
      <c r="Q219">
        <v>41775</v>
      </c>
    </row>
    <row r="220" spans="9:17" x14ac:dyDescent="0.2">
      <c r="I220">
        <v>219</v>
      </c>
      <c r="J220" t="s">
        <v>292</v>
      </c>
      <c r="K220" t="s">
        <v>47</v>
      </c>
      <c r="L220" t="s">
        <v>30</v>
      </c>
      <c r="M220" t="s">
        <v>1151</v>
      </c>
      <c r="N220" t="s">
        <v>1320</v>
      </c>
      <c r="O220" t="s">
        <v>1321</v>
      </c>
      <c r="P220" t="s">
        <v>1036</v>
      </c>
      <c r="Q220">
        <v>41479</v>
      </c>
    </row>
    <row r="221" spans="9:17" x14ac:dyDescent="0.2">
      <c r="I221">
        <v>220</v>
      </c>
      <c r="J221" t="s">
        <v>294</v>
      </c>
      <c r="K221" t="s">
        <v>25</v>
      </c>
      <c r="L221" t="s">
        <v>1614</v>
      </c>
      <c r="M221" t="s">
        <v>1322</v>
      </c>
      <c r="N221" t="s">
        <v>1323</v>
      </c>
      <c r="O221" t="s">
        <v>1321</v>
      </c>
      <c r="P221" t="s">
        <v>1036</v>
      </c>
      <c r="Q221">
        <v>41479</v>
      </c>
    </row>
    <row r="222" spans="9:17" x14ac:dyDescent="0.2">
      <c r="I222">
        <v>221</v>
      </c>
      <c r="J222" t="s">
        <v>284</v>
      </c>
      <c r="K222" t="s">
        <v>47</v>
      </c>
      <c r="L222" t="s">
        <v>1613</v>
      </c>
      <c r="M222" t="s">
        <v>1324</v>
      </c>
      <c r="N222" t="s">
        <v>1325</v>
      </c>
      <c r="O222" t="s">
        <v>1326</v>
      </c>
      <c r="P222" t="s">
        <v>1036</v>
      </c>
      <c r="Q222">
        <v>41479</v>
      </c>
    </row>
    <row r="223" spans="9:17" x14ac:dyDescent="0.2">
      <c r="I223">
        <v>222</v>
      </c>
      <c r="J223" t="s">
        <v>299</v>
      </c>
      <c r="K223" t="s">
        <v>47</v>
      </c>
      <c r="L223" t="s">
        <v>1613</v>
      </c>
      <c r="M223" t="s">
        <v>1327</v>
      </c>
      <c r="N223" t="s">
        <v>1328</v>
      </c>
      <c r="O223" t="s">
        <v>1321</v>
      </c>
      <c r="P223" t="s">
        <v>1036</v>
      </c>
      <c r="Q223">
        <v>41479</v>
      </c>
    </row>
    <row r="224" spans="9:17" x14ac:dyDescent="0.2">
      <c r="I224">
        <v>223</v>
      </c>
      <c r="J224" t="s">
        <v>295</v>
      </c>
      <c r="K224" t="s">
        <v>47</v>
      </c>
      <c r="L224" t="s">
        <v>31</v>
      </c>
      <c r="M224" t="s">
        <v>1329</v>
      </c>
      <c r="N224" t="s">
        <v>1330</v>
      </c>
      <c r="O224" t="s">
        <v>1331</v>
      </c>
      <c r="P224" t="s">
        <v>1036</v>
      </c>
      <c r="Q224">
        <v>41479</v>
      </c>
    </row>
    <row r="225" spans="9:17" x14ac:dyDescent="0.2">
      <c r="I225">
        <v>224</v>
      </c>
      <c r="J225" t="s">
        <v>285</v>
      </c>
      <c r="K225" t="s">
        <v>47</v>
      </c>
      <c r="L225" t="s">
        <v>29</v>
      </c>
      <c r="M225" t="s">
        <v>1332</v>
      </c>
      <c r="N225" t="s">
        <v>1333</v>
      </c>
      <c r="O225" t="s">
        <v>1334</v>
      </c>
      <c r="P225" t="s">
        <v>1036</v>
      </c>
      <c r="Q225">
        <v>41479</v>
      </c>
    </row>
    <row r="226" spans="9:17" x14ac:dyDescent="0.2">
      <c r="I226">
        <v>225</v>
      </c>
      <c r="J226" t="s">
        <v>296</v>
      </c>
      <c r="K226" t="s">
        <v>47</v>
      </c>
      <c r="L226" t="s">
        <v>29</v>
      </c>
      <c r="M226" t="s">
        <v>1335</v>
      </c>
      <c r="N226" t="s">
        <v>1336</v>
      </c>
      <c r="O226" t="s">
        <v>1337</v>
      </c>
      <c r="P226" t="s">
        <v>1036</v>
      </c>
      <c r="Q226">
        <v>41479</v>
      </c>
    </row>
    <row r="227" spans="9:17" x14ac:dyDescent="0.2">
      <c r="I227">
        <v>226</v>
      </c>
      <c r="J227" t="s">
        <v>265</v>
      </c>
      <c r="K227" t="s">
        <v>47</v>
      </c>
      <c r="L227" t="s">
        <v>29</v>
      </c>
      <c r="M227" t="s">
        <v>1338</v>
      </c>
      <c r="N227" t="s">
        <v>1339</v>
      </c>
      <c r="O227" t="s">
        <v>1340</v>
      </c>
      <c r="P227" t="s">
        <v>1036</v>
      </c>
      <c r="Q227">
        <v>41479</v>
      </c>
    </row>
    <row r="228" spans="9:17" x14ac:dyDescent="0.2">
      <c r="I228">
        <v>227</v>
      </c>
      <c r="J228" t="s">
        <v>459</v>
      </c>
      <c r="K228" t="s">
        <v>1</v>
      </c>
      <c r="L228" t="s">
        <v>29</v>
      </c>
      <c r="M228" t="s">
        <v>1341</v>
      </c>
      <c r="N228" t="s">
        <v>1342</v>
      </c>
      <c r="O228" t="s">
        <v>1343</v>
      </c>
      <c r="P228" t="s">
        <v>1036</v>
      </c>
      <c r="Q228">
        <v>41479</v>
      </c>
    </row>
    <row r="229" spans="9:17" x14ac:dyDescent="0.2">
      <c r="I229">
        <v>228</v>
      </c>
      <c r="J229" t="s">
        <v>501</v>
      </c>
      <c r="K229" t="s">
        <v>1</v>
      </c>
      <c r="L229" t="s">
        <v>31</v>
      </c>
      <c r="M229" t="s">
        <v>1508</v>
      </c>
      <c r="N229" t="s">
        <v>1509</v>
      </c>
      <c r="O229" t="s">
        <v>1510</v>
      </c>
      <c r="P229" t="s">
        <v>1036</v>
      </c>
      <c r="Q229">
        <v>41479</v>
      </c>
    </row>
    <row r="230" spans="9:17" x14ac:dyDescent="0.2">
      <c r="I230">
        <v>229</v>
      </c>
      <c r="J230" t="s">
        <v>386</v>
      </c>
      <c r="K230" t="s">
        <v>25</v>
      </c>
      <c r="L230" t="s">
        <v>29</v>
      </c>
      <c r="M230" t="s">
        <v>1344</v>
      </c>
      <c r="N230" t="s">
        <v>1345</v>
      </c>
      <c r="O230" t="s">
        <v>1346</v>
      </c>
      <c r="P230" t="s">
        <v>905</v>
      </c>
      <c r="Q230">
        <v>50143</v>
      </c>
    </row>
    <row r="231" spans="9:17" x14ac:dyDescent="0.2">
      <c r="I231">
        <v>230</v>
      </c>
      <c r="J231" t="s">
        <v>236</v>
      </c>
      <c r="K231" t="s">
        <v>47</v>
      </c>
      <c r="L231" t="s">
        <v>29</v>
      </c>
      <c r="M231" t="s">
        <v>1347</v>
      </c>
      <c r="N231" t="s">
        <v>1348</v>
      </c>
      <c r="O231" t="s">
        <v>1349</v>
      </c>
      <c r="P231" t="s">
        <v>1350</v>
      </c>
      <c r="Q231">
        <v>30198</v>
      </c>
    </row>
    <row r="232" spans="9:17" x14ac:dyDescent="0.2">
      <c r="I232">
        <v>231</v>
      </c>
      <c r="J232" t="s">
        <v>376</v>
      </c>
      <c r="K232" t="s">
        <v>25</v>
      </c>
      <c r="L232" t="s">
        <v>31</v>
      </c>
      <c r="M232" t="s">
        <v>1511</v>
      </c>
      <c r="N232" t="s">
        <v>1512</v>
      </c>
      <c r="O232" t="s">
        <v>1513</v>
      </c>
      <c r="P232" t="s">
        <v>886</v>
      </c>
      <c r="Q232">
        <v>41407</v>
      </c>
    </row>
    <row r="233" spans="9:17" x14ac:dyDescent="0.2">
      <c r="I233">
        <v>232</v>
      </c>
      <c r="J233" t="s">
        <v>339</v>
      </c>
      <c r="K233" t="s">
        <v>25</v>
      </c>
      <c r="L233" t="s">
        <v>29</v>
      </c>
      <c r="M233" t="s">
        <v>1351</v>
      </c>
      <c r="N233" t="s">
        <v>1352</v>
      </c>
      <c r="O233" t="s">
        <v>1353</v>
      </c>
      <c r="P233" t="s">
        <v>811</v>
      </c>
      <c r="Q233">
        <v>41506</v>
      </c>
    </row>
    <row r="234" spans="9:17" x14ac:dyDescent="0.2">
      <c r="I234">
        <v>233</v>
      </c>
      <c r="J234" t="s">
        <v>217</v>
      </c>
      <c r="K234" t="s">
        <v>25</v>
      </c>
      <c r="L234" t="s">
        <v>31</v>
      </c>
      <c r="M234" t="s">
        <v>1354</v>
      </c>
      <c r="N234" t="s">
        <v>1355</v>
      </c>
      <c r="O234" t="s">
        <v>1356</v>
      </c>
      <c r="P234" t="s">
        <v>1357</v>
      </c>
      <c r="Q234">
        <v>77456</v>
      </c>
    </row>
    <row r="235" spans="9:17" x14ac:dyDescent="0.2">
      <c r="I235">
        <v>234</v>
      </c>
      <c r="J235" t="s">
        <v>245</v>
      </c>
      <c r="K235" t="s">
        <v>47</v>
      </c>
      <c r="L235" t="s">
        <v>31</v>
      </c>
      <c r="M235" t="s">
        <v>1358</v>
      </c>
      <c r="N235" t="s">
        <v>1359</v>
      </c>
      <c r="O235" t="s">
        <v>1360</v>
      </c>
      <c r="P235" t="s">
        <v>1143</v>
      </c>
      <c r="Q235">
        <v>40631</v>
      </c>
    </row>
    <row r="236" spans="9:17" x14ac:dyDescent="0.2">
      <c r="I236">
        <v>235</v>
      </c>
      <c r="J236" t="s">
        <v>481</v>
      </c>
      <c r="K236" t="s">
        <v>1</v>
      </c>
      <c r="L236" t="s">
        <v>29</v>
      </c>
      <c r="M236" t="s">
        <v>1361</v>
      </c>
      <c r="N236" t="s">
        <v>1362</v>
      </c>
      <c r="O236" t="s">
        <v>1363</v>
      </c>
      <c r="P236" t="s">
        <v>682</v>
      </c>
      <c r="Q236">
        <v>41008</v>
      </c>
    </row>
    <row r="237" spans="9:17" x14ac:dyDescent="0.2">
      <c r="I237">
        <v>236</v>
      </c>
      <c r="J237" t="s">
        <v>479</v>
      </c>
      <c r="K237" t="s">
        <v>1</v>
      </c>
      <c r="L237" t="s">
        <v>29</v>
      </c>
      <c r="M237" t="s">
        <v>1364</v>
      </c>
      <c r="N237" t="s">
        <v>1365</v>
      </c>
      <c r="O237" t="s">
        <v>1366</v>
      </c>
      <c r="P237" t="s">
        <v>816</v>
      </c>
      <c r="Q237">
        <v>44813</v>
      </c>
    </row>
    <row r="238" spans="9:17" x14ac:dyDescent="0.2">
      <c r="I238">
        <v>237</v>
      </c>
      <c r="J238" t="s">
        <v>410</v>
      </c>
      <c r="K238" t="s">
        <v>47</v>
      </c>
      <c r="L238" t="s">
        <v>29</v>
      </c>
      <c r="M238" t="s">
        <v>1367</v>
      </c>
      <c r="N238" t="s">
        <v>1166</v>
      </c>
      <c r="O238" t="s">
        <v>1167</v>
      </c>
      <c r="P238" t="s">
        <v>816</v>
      </c>
      <c r="Q238">
        <v>44813</v>
      </c>
    </row>
    <row r="239" spans="9:17" x14ac:dyDescent="0.2">
      <c r="I239">
        <v>238</v>
      </c>
      <c r="J239" t="s">
        <v>199</v>
      </c>
      <c r="K239" t="s">
        <v>47</v>
      </c>
      <c r="L239" t="s">
        <v>29</v>
      </c>
      <c r="M239" t="s">
        <v>1368</v>
      </c>
      <c r="N239" t="s">
        <v>1369</v>
      </c>
      <c r="O239" t="s">
        <v>1370</v>
      </c>
      <c r="P239" t="s">
        <v>1371</v>
      </c>
      <c r="Q239">
        <v>41448</v>
      </c>
    </row>
    <row r="240" spans="9:17" x14ac:dyDescent="0.2">
      <c r="I240">
        <v>239</v>
      </c>
      <c r="J240" t="s">
        <v>468</v>
      </c>
      <c r="K240" t="s">
        <v>1</v>
      </c>
      <c r="L240" t="s">
        <v>29</v>
      </c>
      <c r="M240" t="s">
        <v>1372</v>
      </c>
      <c r="N240" t="s">
        <v>1373</v>
      </c>
      <c r="O240" t="s">
        <v>1374</v>
      </c>
      <c r="P240" t="s">
        <v>1375</v>
      </c>
      <c r="Q240">
        <v>21712</v>
      </c>
    </row>
    <row r="241" spans="9:17" x14ac:dyDescent="0.2">
      <c r="I241">
        <v>240</v>
      </c>
      <c r="J241" t="s">
        <v>469</v>
      </c>
      <c r="K241" t="s">
        <v>1</v>
      </c>
      <c r="L241" t="s">
        <v>29</v>
      </c>
      <c r="M241" t="s">
        <v>1376</v>
      </c>
      <c r="N241" t="s">
        <v>1377</v>
      </c>
      <c r="O241" t="s">
        <v>1378</v>
      </c>
      <c r="P241" t="s">
        <v>840</v>
      </c>
      <c r="Q241">
        <v>30815</v>
      </c>
    </row>
    <row r="242" spans="9:17" x14ac:dyDescent="0.2">
      <c r="I242">
        <v>241</v>
      </c>
      <c r="J242" t="s">
        <v>456</v>
      </c>
      <c r="K242" t="s">
        <v>1</v>
      </c>
      <c r="L242" t="s">
        <v>29</v>
      </c>
      <c r="M242" t="s">
        <v>1379</v>
      </c>
      <c r="N242" t="s">
        <v>1380</v>
      </c>
      <c r="O242" t="s">
        <v>1381</v>
      </c>
      <c r="P242" t="s">
        <v>733</v>
      </c>
      <c r="Q242">
        <v>76689</v>
      </c>
    </row>
    <row r="243" spans="9:17" x14ac:dyDescent="0.2">
      <c r="I243">
        <v>242</v>
      </c>
      <c r="J243" t="s">
        <v>200</v>
      </c>
      <c r="K243" t="s">
        <v>25</v>
      </c>
      <c r="L243" t="s">
        <v>29</v>
      </c>
      <c r="M243" t="s">
        <v>1514</v>
      </c>
      <c r="N243" t="s">
        <v>1515</v>
      </c>
      <c r="O243" t="s">
        <v>1516</v>
      </c>
      <c r="P243" t="s">
        <v>984</v>
      </c>
      <c r="Q243">
        <v>30866</v>
      </c>
    </row>
    <row r="244" spans="9:17" x14ac:dyDescent="0.2">
      <c r="I244">
        <v>243</v>
      </c>
      <c r="J244" t="s">
        <v>357</v>
      </c>
      <c r="K244" t="s">
        <v>25</v>
      </c>
      <c r="L244" t="s">
        <v>29</v>
      </c>
      <c r="M244" t="s">
        <v>1382</v>
      </c>
      <c r="N244" t="s">
        <v>1383</v>
      </c>
      <c r="O244" t="s">
        <v>1384</v>
      </c>
      <c r="P244" t="s">
        <v>1385</v>
      </c>
      <c r="Q244">
        <v>41200</v>
      </c>
    </row>
    <row r="245" spans="9:17" x14ac:dyDescent="0.2">
      <c r="I245">
        <v>244</v>
      </c>
      <c r="J245" t="s">
        <v>170</v>
      </c>
      <c r="K245" t="s">
        <v>25</v>
      </c>
      <c r="L245" t="s">
        <v>29</v>
      </c>
      <c r="M245" t="s">
        <v>1386</v>
      </c>
      <c r="N245" t="s">
        <v>1387</v>
      </c>
      <c r="O245" t="s">
        <v>1388</v>
      </c>
      <c r="P245" t="s">
        <v>1125</v>
      </c>
      <c r="Q245">
        <v>30882</v>
      </c>
    </row>
    <row r="246" spans="9:17" x14ac:dyDescent="0.2">
      <c r="I246">
        <v>245</v>
      </c>
      <c r="J246" t="s">
        <v>162</v>
      </c>
      <c r="K246" t="s">
        <v>25</v>
      </c>
      <c r="L246" t="s">
        <v>29</v>
      </c>
      <c r="M246" t="s">
        <v>1517</v>
      </c>
      <c r="N246" t="s">
        <v>1518</v>
      </c>
      <c r="O246" t="s">
        <v>1519</v>
      </c>
      <c r="P246" t="s">
        <v>850</v>
      </c>
      <c r="Q246">
        <v>41414</v>
      </c>
    </row>
    <row r="247" spans="9:17" x14ac:dyDescent="0.2">
      <c r="I247">
        <v>246</v>
      </c>
      <c r="J247" t="s">
        <v>297</v>
      </c>
      <c r="K247" t="s">
        <v>25</v>
      </c>
      <c r="L247" t="s">
        <v>29</v>
      </c>
      <c r="M247" t="s">
        <v>1520</v>
      </c>
      <c r="N247" t="s">
        <v>1521</v>
      </c>
      <c r="O247" t="s">
        <v>1522</v>
      </c>
      <c r="P247" t="s">
        <v>1523</v>
      </c>
      <c r="Q247">
        <v>73114</v>
      </c>
    </row>
    <row r="248" spans="9:17" x14ac:dyDescent="0.2">
      <c r="I248">
        <v>247</v>
      </c>
      <c r="J248" t="s">
        <v>451</v>
      </c>
      <c r="K248" t="s">
        <v>1</v>
      </c>
      <c r="L248" t="s">
        <v>29</v>
      </c>
      <c r="M248" t="s">
        <v>1524</v>
      </c>
      <c r="N248" t="s">
        <v>1525</v>
      </c>
      <c r="O248" t="s">
        <v>1526</v>
      </c>
      <c r="P248" t="s">
        <v>702</v>
      </c>
      <c r="Q248">
        <v>25859</v>
      </c>
    </row>
    <row r="249" spans="9:17" x14ac:dyDescent="0.2">
      <c r="I249">
        <v>248</v>
      </c>
      <c r="J249" t="s">
        <v>207</v>
      </c>
      <c r="K249" t="s">
        <v>47</v>
      </c>
      <c r="L249" t="s">
        <v>29</v>
      </c>
      <c r="M249" t="s">
        <v>1389</v>
      </c>
      <c r="N249" t="s">
        <v>1390</v>
      </c>
      <c r="O249" t="s">
        <v>1391</v>
      </c>
      <c r="P249" t="s">
        <v>1125</v>
      </c>
      <c r="Q249">
        <v>30882</v>
      </c>
    </row>
    <row r="250" spans="9:17" x14ac:dyDescent="0.2">
      <c r="I250">
        <v>249</v>
      </c>
      <c r="J250" t="s">
        <v>136</v>
      </c>
      <c r="K250" t="s">
        <v>25</v>
      </c>
      <c r="L250" t="s">
        <v>29</v>
      </c>
      <c r="M250" t="s">
        <v>1392</v>
      </c>
      <c r="N250" t="s">
        <v>1393</v>
      </c>
      <c r="O250" t="s">
        <v>1394</v>
      </c>
      <c r="P250" t="s">
        <v>1395</v>
      </c>
      <c r="Q250">
        <v>85269</v>
      </c>
    </row>
    <row r="251" spans="9:17" x14ac:dyDescent="0.2">
      <c r="I251">
        <v>250</v>
      </c>
      <c r="J251" t="s">
        <v>225</v>
      </c>
      <c r="K251" t="s">
        <v>47</v>
      </c>
      <c r="L251" t="s">
        <v>1614</v>
      </c>
      <c r="M251" t="s">
        <v>1396</v>
      </c>
      <c r="N251" t="s">
        <v>794</v>
      </c>
      <c r="O251" t="s">
        <v>795</v>
      </c>
      <c r="P251" t="s">
        <v>733</v>
      </c>
      <c r="Q251">
        <v>40631</v>
      </c>
    </row>
    <row r="252" spans="9:17" x14ac:dyDescent="0.2">
      <c r="I252">
        <v>251</v>
      </c>
      <c r="J252" t="s">
        <v>163</v>
      </c>
      <c r="K252" t="s">
        <v>25</v>
      </c>
      <c r="L252" t="s">
        <v>31</v>
      </c>
      <c r="M252" t="s">
        <v>1397</v>
      </c>
      <c r="N252" t="s">
        <v>1398</v>
      </c>
      <c r="O252" t="s">
        <v>1399</v>
      </c>
      <c r="P252" t="s">
        <v>850</v>
      </c>
      <c r="Q252">
        <v>42665</v>
      </c>
    </row>
    <row r="253" spans="9:17" x14ac:dyDescent="0.2">
      <c r="I253">
        <v>252</v>
      </c>
      <c r="J253" t="s">
        <v>252</v>
      </c>
      <c r="K253" t="s">
        <v>25</v>
      </c>
      <c r="L253" t="s">
        <v>31</v>
      </c>
      <c r="M253" t="s">
        <v>1400</v>
      </c>
      <c r="N253" t="s">
        <v>1401</v>
      </c>
      <c r="O253" t="s">
        <v>1402</v>
      </c>
      <c r="P253" t="s">
        <v>620</v>
      </c>
      <c r="Q253">
        <v>41400</v>
      </c>
    </row>
    <row r="254" spans="9:17" x14ac:dyDescent="0.2">
      <c r="I254">
        <v>253</v>
      </c>
      <c r="J254" t="s">
        <v>517</v>
      </c>
      <c r="K254" t="s">
        <v>25</v>
      </c>
      <c r="L254" t="s">
        <v>31</v>
      </c>
      <c r="M254" t="s">
        <v>1272</v>
      </c>
      <c r="N254" t="s">
        <v>1403</v>
      </c>
      <c r="O254" t="s">
        <v>1404</v>
      </c>
      <c r="P254" t="s">
        <v>1405</v>
      </c>
      <c r="Q254">
        <v>41127</v>
      </c>
    </row>
    <row r="255" spans="9:17" x14ac:dyDescent="0.2">
      <c r="I255">
        <v>254</v>
      </c>
      <c r="J255" t="s">
        <v>164</v>
      </c>
      <c r="K255" t="s">
        <v>25</v>
      </c>
      <c r="L255" t="s">
        <v>31</v>
      </c>
      <c r="M255" t="s">
        <v>1406</v>
      </c>
      <c r="N255" t="s">
        <v>1407</v>
      </c>
      <c r="O255" t="s">
        <v>1408</v>
      </c>
      <c r="P255" t="s">
        <v>1066</v>
      </c>
      <c r="Q255">
        <v>42546</v>
      </c>
    </row>
    <row r="256" spans="9:17" x14ac:dyDescent="0.2">
      <c r="I256">
        <v>255</v>
      </c>
      <c r="J256" t="s">
        <v>436</v>
      </c>
      <c r="K256" t="s">
        <v>25</v>
      </c>
      <c r="L256" t="s">
        <v>31</v>
      </c>
      <c r="M256" t="s">
        <v>1409</v>
      </c>
      <c r="N256" t="s">
        <v>1410</v>
      </c>
      <c r="O256" t="s">
        <v>1411</v>
      </c>
      <c r="P256" t="s">
        <v>931</v>
      </c>
      <c r="Q256">
        <v>42607</v>
      </c>
    </row>
    <row r="257" spans="9:17" x14ac:dyDescent="0.2">
      <c r="I257">
        <v>256</v>
      </c>
      <c r="J257" t="s">
        <v>137</v>
      </c>
      <c r="K257" t="s">
        <v>25</v>
      </c>
      <c r="L257" t="s">
        <v>31</v>
      </c>
      <c r="M257" t="s">
        <v>1412</v>
      </c>
      <c r="N257" t="s">
        <v>1413</v>
      </c>
      <c r="O257" t="s">
        <v>1414</v>
      </c>
      <c r="P257" t="s">
        <v>806</v>
      </c>
      <c r="Q257">
        <v>30185</v>
      </c>
    </row>
    <row r="258" spans="9:17" x14ac:dyDescent="0.2">
      <c r="I258">
        <v>257</v>
      </c>
      <c r="J258" t="s">
        <v>358</v>
      </c>
      <c r="K258" t="s">
        <v>25</v>
      </c>
      <c r="L258" t="s">
        <v>31</v>
      </c>
      <c r="M258" t="s">
        <v>1415</v>
      </c>
      <c r="N258" t="s">
        <v>1416</v>
      </c>
      <c r="O258" t="s">
        <v>1417</v>
      </c>
      <c r="P258" t="s">
        <v>1418</v>
      </c>
      <c r="Q258">
        <v>41396</v>
      </c>
    </row>
    <row r="259" spans="9:17" x14ac:dyDescent="0.2">
      <c r="I259">
        <v>258</v>
      </c>
      <c r="J259" t="s">
        <v>149</v>
      </c>
      <c r="K259" t="s">
        <v>25</v>
      </c>
      <c r="L259" t="s">
        <v>31</v>
      </c>
      <c r="M259" t="s">
        <v>1419</v>
      </c>
      <c r="N259" t="s">
        <v>1420</v>
      </c>
      <c r="O259" t="s">
        <v>1421</v>
      </c>
      <c r="P259" t="s">
        <v>1422</v>
      </c>
      <c r="Q259">
        <v>41358</v>
      </c>
    </row>
    <row r="260" spans="9:17" x14ac:dyDescent="0.2">
      <c r="I260">
        <v>259</v>
      </c>
      <c r="J260" t="s">
        <v>138</v>
      </c>
      <c r="K260" t="s">
        <v>25</v>
      </c>
      <c r="L260" t="s">
        <v>31</v>
      </c>
      <c r="M260" t="s">
        <v>1423</v>
      </c>
      <c r="N260" t="s">
        <v>1424</v>
      </c>
      <c r="O260" t="s">
        <v>1425</v>
      </c>
      <c r="P260" t="s">
        <v>1143</v>
      </c>
      <c r="Q260">
        <v>84515</v>
      </c>
    </row>
    <row r="261" spans="9:17" x14ac:dyDescent="0.2">
      <c r="I261">
        <v>260</v>
      </c>
      <c r="J261" t="s">
        <v>139</v>
      </c>
      <c r="K261" t="s">
        <v>25</v>
      </c>
      <c r="L261" t="s">
        <v>31</v>
      </c>
      <c r="M261" t="s">
        <v>1426</v>
      </c>
      <c r="N261" t="s">
        <v>1427</v>
      </c>
      <c r="O261" t="s">
        <v>1428</v>
      </c>
      <c r="P261" t="s">
        <v>1225</v>
      </c>
      <c r="Q261">
        <v>30117</v>
      </c>
    </row>
    <row r="262" spans="9:17" x14ac:dyDescent="0.2">
      <c r="I262">
        <v>261</v>
      </c>
      <c r="J262" t="s">
        <v>427</v>
      </c>
      <c r="K262" t="s">
        <v>25</v>
      </c>
      <c r="L262" t="s">
        <v>31</v>
      </c>
      <c r="M262" t="s">
        <v>1429</v>
      </c>
      <c r="N262" t="s">
        <v>1430</v>
      </c>
      <c r="O262" t="s">
        <v>1431</v>
      </c>
      <c r="P262" t="s">
        <v>1432</v>
      </c>
      <c r="Q262">
        <v>84151</v>
      </c>
    </row>
    <row r="263" spans="9:17" x14ac:dyDescent="0.2">
      <c r="I263">
        <v>262</v>
      </c>
      <c r="J263" t="s">
        <v>150</v>
      </c>
      <c r="K263" t="s">
        <v>25</v>
      </c>
      <c r="L263" t="s">
        <v>31</v>
      </c>
      <c r="M263" t="s">
        <v>1527</v>
      </c>
      <c r="N263" t="s">
        <v>1528</v>
      </c>
      <c r="O263" t="s">
        <v>1529</v>
      </c>
      <c r="P263" t="s">
        <v>1530</v>
      </c>
      <c r="Q263">
        <v>41780</v>
      </c>
    </row>
    <row r="264" spans="9:17" x14ac:dyDescent="0.2">
      <c r="I264">
        <v>263</v>
      </c>
      <c r="J264" t="s">
        <v>370</v>
      </c>
      <c r="K264" t="s">
        <v>47</v>
      </c>
      <c r="L264" t="s">
        <v>31</v>
      </c>
      <c r="M264" t="s">
        <v>1433</v>
      </c>
      <c r="N264" t="s">
        <v>1434</v>
      </c>
      <c r="O264" t="s">
        <v>1435</v>
      </c>
      <c r="P264" t="s">
        <v>1436</v>
      </c>
      <c r="Q264">
        <v>41312</v>
      </c>
    </row>
    <row r="265" spans="9:17" x14ac:dyDescent="0.2">
      <c r="I265">
        <v>264</v>
      </c>
      <c r="J265" t="s">
        <v>196</v>
      </c>
      <c r="K265" t="s">
        <v>25</v>
      </c>
      <c r="L265" t="s">
        <v>31</v>
      </c>
      <c r="M265" t="s">
        <v>1531</v>
      </c>
      <c r="N265" t="s">
        <v>1532</v>
      </c>
      <c r="O265" t="s">
        <v>1533</v>
      </c>
      <c r="P265" t="s">
        <v>1534</v>
      </c>
      <c r="Q265">
        <v>40894</v>
      </c>
    </row>
    <row r="266" spans="9:17" x14ac:dyDescent="0.2">
      <c r="I266">
        <v>265</v>
      </c>
      <c r="J266" t="s">
        <v>140</v>
      </c>
      <c r="K266" t="s">
        <v>25</v>
      </c>
      <c r="L266" t="s">
        <v>31</v>
      </c>
      <c r="M266" t="s">
        <v>1437</v>
      </c>
      <c r="N266" t="s">
        <v>1438</v>
      </c>
      <c r="O266" t="s">
        <v>1439</v>
      </c>
      <c r="P266" t="s">
        <v>1275</v>
      </c>
      <c r="Q266">
        <v>30852</v>
      </c>
    </row>
    <row r="267" spans="9:17" x14ac:dyDescent="0.2">
      <c r="I267">
        <v>266</v>
      </c>
      <c r="J267" t="s">
        <v>201</v>
      </c>
      <c r="K267" t="s">
        <v>25</v>
      </c>
      <c r="L267" t="s">
        <v>30</v>
      </c>
      <c r="M267" t="s">
        <v>1440</v>
      </c>
      <c r="N267" t="s">
        <v>1441</v>
      </c>
      <c r="O267" t="s">
        <v>1442</v>
      </c>
      <c r="P267" t="s">
        <v>1443</v>
      </c>
      <c r="Q267">
        <v>41880</v>
      </c>
    </row>
  </sheetData>
  <sheetProtection algorithmName="SHA-512" hashValue="DWvfqGJf69LG9A5SUG9TL5ZQPFr3HRzqSZe8IgTe6ZcGa5OanRYssJQu5xInink/JPHlEgvEZrGXk1W1MjZMjQ==" saltValue="i7qNLjdOtckAhswoA3mJRw==" spinCount="100000" sheet="1" objects="1" scenarios="1"/>
  <sortState ref="I2:I267">
    <sortCondition ref="I2:I26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toel</vt:lpstr>
      <vt:lpstr>groei 1 febr</vt:lpstr>
      <vt:lpstr>tab</vt:lpstr>
      <vt:lpstr>kijkglazen</vt:lpstr>
      <vt:lpstr>SWV gegevens</vt:lpstr>
      <vt:lpstr>'groei 1 febr'!Afdrukbereik</vt:lpstr>
      <vt:lpstr>tab!Afdrukbereik</vt:lpstr>
      <vt:lpstr>toel!Afdrukbereik</vt:lpstr>
      <vt:lpstr>categorie</vt:lpstr>
      <vt:lpstr>MIvast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2015-05-29T09:46:14Z</cp:lastPrinted>
  <dcterms:created xsi:type="dcterms:W3CDTF">2012-10-29T13:09:26Z</dcterms:created>
  <dcterms:modified xsi:type="dcterms:W3CDTF">2015-05-29T09:48:00Z</dcterms:modified>
</cp:coreProperties>
</file>