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ubbe\Documents\Instrumenten\toolbox 2019\basisschool\"/>
    </mc:Choice>
  </mc:AlternateContent>
  <bookViews>
    <workbookView xWindow="0" yWindow="0" windowWidth="19200" windowHeight="11595" tabRatio="645" firstSheet="2" activeTab="3"/>
  </bookViews>
  <sheets>
    <sheet name="toelichting" sheetId="2" state="hidden" r:id="rId1"/>
    <sheet name="groei lln" sheetId="3" state="hidden" r:id="rId2"/>
    <sheet name="Bestuur" sheetId="26" r:id="rId3"/>
    <sheet name="bas A" sheetId="7" r:id="rId4"/>
    <sheet name="bas B" sheetId="23" r:id="rId5"/>
    <sheet name="bas C" sheetId="24" r:id="rId6"/>
    <sheet name="bas D" sheetId="27" r:id="rId7"/>
    <sheet name="bas E" sheetId="28" r:id="rId8"/>
    <sheet name="bas F" sheetId="29" r:id="rId9"/>
    <sheet name="bas G" sheetId="30" r:id="rId10"/>
    <sheet name="bas H" sheetId="31" r:id="rId11"/>
    <sheet name="sbo" sheetId="20" r:id="rId12"/>
    <sheet name="tab" sheetId="4" r:id="rId13"/>
  </sheets>
  <definedNames>
    <definedName name="_xlnm.Print_Area" localSheetId="3">'bas A'!$B$2:$J$85</definedName>
    <definedName name="_xlnm.Print_Area" localSheetId="4">'bas B'!$B$2:$J$85</definedName>
    <definedName name="_xlnm.Print_Area" localSheetId="5">'bas C'!$B$2:$J$70</definedName>
    <definedName name="_xlnm.Print_Area" localSheetId="6">'bas D'!$B$2:$J$70</definedName>
    <definedName name="_xlnm.Print_Area" localSheetId="7">'bas E'!$B$2:$J$70</definedName>
    <definedName name="_xlnm.Print_Area" localSheetId="8">'bas F'!$B$2:$J$70</definedName>
    <definedName name="_xlnm.Print_Area" localSheetId="9">'bas G'!$B$2:$J$70</definedName>
    <definedName name="_xlnm.Print_Area" localSheetId="10">'bas H'!$B$2:$J$70</definedName>
    <definedName name="_xlnm.Print_Area" localSheetId="2">Bestuur!$B$2:$N$64</definedName>
    <definedName name="_xlnm.Print_Area" localSheetId="1">'groei lln'!#REF!</definedName>
    <definedName name="_xlnm.Print_Area" localSheetId="11">sbo!$B$2:$J$29</definedName>
    <definedName name="_xlnm.Print_Area" localSheetId="12">tab!$A$1:$E$25</definedName>
    <definedName name="_xlnm.Print_Area" localSheetId="0">toelichting!$B$2:$N$54</definedName>
    <definedName name="tabel_schooljaren" localSheetId="1">'groei lln'!#REF!</definedName>
  </definedNames>
  <calcPr calcId="152511"/>
</workbook>
</file>

<file path=xl/calcChain.xml><?xml version="1.0" encoding="utf-8"?>
<calcChain xmlns="http://schemas.openxmlformats.org/spreadsheetml/2006/main">
  <c r="F21" i="31" l="1"/>
  <c r="D51" i="26" l="1"/>
  <c r="D52" i="26"/>
  <c r="D53" i="26"/>
  <c r="D54" i="26"/>
  <c r="D55" i="26"/>
  <c r="D24" i="26" l="1"/>
  <c r="D40" i="26" s="1"/>
  <c r="D23" i="26"/>
  <c r="D39" i="26" s="1"/>
  <c r="D22" i="26"/>
  <c r="D38" i="26" s="1"/>
  <c r="D21" i="26"/>
  <c r="D37" i="26" s="1"/>
  <c r="D20" i="26"/>
  <c r="D36" i="26" s="1"/>
  <c r="H80" i="31"/>
  <c r="H63" i="31"/>
  <c r="H62" i="31"/>
  <c r="H59" i="31"/>
  <c r="H58" i="31"/>
  <c r="H55" i="31"/>
  <c r="H56" i="31" s="1"/>
  <c r="G40" i="26" s="1"/>
  <c r="H54" i="31"/>
  <c r="H51" i="31"/>
  <c r="H50" i="31"/>
  <c r="H40" i="31"/>
  <c r="J24" i="26" s="1"/>
  <c r="H38" i="31"/>
  <c r="I24" i="26" s="1"/>
  <c r="H37" i="31"/>
  <c r="H36" i="31"/>
  <c r="H35" i="31"/>
  <c r="H33" i="31"/>
  <c r="H24" i="26" s="1"/>
  <c r="H32" i="31"/>
  <c r="H31" i="31"/>
  <c r="H30" i="31"/>
  <c r="H27" i="31"/>
  <c r="H26" i="31"/>
  <c r="H25" i="31"/>
  <c r="H28" i="31" s="1"/>
  <c r="H22" i="31"/>
  <c r="H21" i="31"/>
  <c r="F20" i="31"/>
  <c r="H20" i="31" s="1"/>
  <c r="H17" i="31"/>
  <c r="H80" i="30"/>
  <c r="H63" i="30"/>
  <c r="H62" i="30"/>
  <c r="H59" i="30"/>
  <c r="H58" i="30"/>
  <c r="H60" i="30" s="1"/>
  <c r="H39" i="26" s="1"/>
  <c r="H55" i="30"/>
  <c r="H54" i="30"/>
  <c r="H56" i="30" s="1"/>
  <c r="G39" i="26" s="1"/>
  <c r="H51" i="30"/>
  <c r="H52" i="30" s="1"/>
  <c r="F39" i="26" s="1"/>
  <c r="H50" i="30"/>
  <c r="H40" i="30"/>
  <c r="J23" i="26" s="1"/>
  <c r="H38" i="30"/>
  <c r="I23" i="26" s="1"/>
  <c r="H37" i="30"/>
  <c r="H36" i="30"/>
  <c r="H35" i="30"/>
  <c r="H33" i="30"/>
  <c r="H23" i="26" s="1"/>
  <c r="H32" i="30"/>
  <c r="H31" i="30"/>
  <c r="H30" i="30"/>
  <c r="H27" i="30"/>
  <c r="H28" i="30" s="1"/>
  <c r="H26" i="30"/>
  <c r="H25" i="30"/>
  <c r="H22" i="30"/>
  <c r="F21" i="30"/>
  <c r="H21" i="30" s="1"/>
  <c r="F20" i="30"/>
  <c r="H20" i="30" s="1"/>
  <c r="H17" i="30"/>
  <c r="H80" i="29"/>
  <c r="F53" i="26" s="1"/>
  <c r="P53" i="26" s="1"/>
  <c r="H63" i="29"/>
  <c r="H62" i="29"/>
  <c r="H64" i="29" s="1"/>
  <c r="I38" i="26" s="1"/>
  <c r="H59" i="29"/>
  <c r="H58" i="29"/>
  <c r="H60" i="29" s="1"/>
  <c r="H38" i="26" s="1"/>
  <c r="H55" i="29"/>
  <c r="H56" i="29" s="1"/>
  <c r="G38" i="26" s="1"/>
  <c r="H54" i="29"/>
  <c r="H51" i="29"/>
  <c r="H50" i="29"/>
  <c r="H52" i="29" s="1"/>
  <c r="F38" i="26" s="1"/>
  <c r="H40" i="29"/>
  <c r="J22" i="26" s="1"/>
  <c r="H37" i="29"/>
  <c r="H36" i="29"/>
  <c r="H35" i="29"/>
  <c r="H38" i="29" s="1"/>
  <c r="I22" i="26" s="1"/>
  <c r="H32" i="29"/>
  <c r="H31" i="29"/>
  <c r="H30" i="29"/>
  <c r="H33" i="29" s="1"/>
  <c r="H22" i="26" s="1"/>
  <c r="H27" i="29"/>
  <c r="H26" i="29"/>
  <c r="H25" i="29"/>
  <c r="H28" i="29" s="1"/>
  <c r="H22" i="29"/>
  <c r="F21" i="29"/>
  <c r="H21" i="29" s="1"/>
  <c r="F20" i="29"/>
  <c r="H20" i="29" s="1"/>
  <c r="H17" i="29"/>
  <c r="H80" i="28"/>
  <c r="F52" i="26" s="1"/>
  <c r="P52" i="26" s="1"/>
  <c r="H63" i="28"/>
  <c r="H62" i="28"/>
  <c r="H64" i="28" s="1"/>
  <c r="I37" i="26" s="1"/>
  <c r="H59" i="28"/>
  <c r="H60" i="28" s="1"/>
  <c r="H37" i="26" s="1"/>
  <c r="H58" i="28"/>
  <c r="H55" i="28"/>
  <c r="H54" i="28"/>
  <c r="H56" i="28" s="1"/>
  <c r="G37" i="26" s="1"/>
  <c r="H51" i="28"/>
  <c r="H50" i="28"/>
  <c r="H40" i="28"/>
  <c r="J21" i="26" s="1"/>
  <c r="H37" i="28"/>
  <c r="H36" i="28"/>
  <c r="H35" i="28"/>
  <c r="H38" i="28" s="1"/>
  <c r="I21" i="26" s="1"/>
  <c r="H32" i="28"/>
  <c r="H31" i="28"/>
  <c r="H30" i="28"/>
  <c r="H33" i="28" s="1"/>
  <c r="H21" i="26" s="1"/>
  <c r="H27" i="28"/>
  <c r="H26" i="28"/>
  <c r="H25" i="28"/>
  <c r="H28" i="28" s="1"/>
  <c r="H22" i="28"/>
  <c r="F21" i="28"/>
  <c r="H21" i="28" s="1"/>
  <c r="F20" i="28"/>
  <c r="H20" i="28" s="1"/>
  <c r="H17" i="28"/>
  <c r="H80" i="27"/>
  <c r="H63" i="27"/>
  <c r="H62" i="27"/>
  <c r="H59" i="27"/>
  <c r="H58" i="27"/>
  <c r="H55" i="27"/>
  <c r="H54" i="27"/>
  <c r="H56" i="27" s="1"/>
  <c r="G36" i="26" s="1"/>
  <c r="H51" i="27"/>
  <c r="H52" i="27" s="1"/>
  <c r="F36" i="26" s="1"/>
  <c r="H50" i="27"/>
  <c r="H40" i="27"/>
  <c r="J20" i="26" s="1"/>
  <c r="H38" i="27"/>
  <c r="I20" i="26" s="1"/>
  <c r="H37" i="27"/>
  <c r="H36" i="27"/>
  <c r="H35" i="27"/>
  <c r="H33" i="27"/>
  <c r="H20" i="26" s="1"/>
  <c r="H32" i="27"/>
  <c r="H31" i="27"/>
  <c r="H30" i="27"/>
  <c r="H27" i="27"/>
  <c r="H26" i="27"/>
  <c r="H25" i="27"/>
  <c r="H28" i="27" s="1"/>
  <c r="H22" i="27"/>
  <c r="F21" i="27"/>
  <c r="H21" i="27" s="1"/>
  <c r="F20" i="27"/>
  <c r="H20" i="27" s="1"/>
  <c r="H23" i="27" s="1"/>
  <c r="H17" i="27"/>
  <c r="H64" i="27" l="1"/>
  <c r="I36" i="26" s="1"/>
  <c r="H52" i="28"/>
  <c r="F37" i="26" s="1"/>
  <c r="H52" i="31"/>
  <c r="F40" i="26" s="1"/>
  <c r="H60" i="31"/>
  <c r="H40" i="26" s="1"/>
  <c r="P38" i="26"/>
  <c r="H60" i="27"/>
  <c r="H36" i="26" s="1"/>
  <c r="H82" i="31"/>
  <c r="L55" i="26" s="1"/>
  <c r="F55" i="26"/>
  <c r="P55" i="26" s="1"/>
  <c r="H64" i="31"/>
  <c r="I40" i="26" s="1"/>
  <c r="H23" i="31"/>
  <c r="H43" i="31" s="1"/>
  <c r="L24" i="26" s="1"/>
  <c r="H23" i="30"/>
  <c r="F23" i="26" s="1"/>
  <c r="H64" i="30"/>
  <c r="I39" i="26" s="1"/>
  <c r="P39" i="26" s="1"/>
  <c r="H82" i="30"/>
  <c r="L54" i="26" s="1"/>
  <c r="F54" i="26"/>
  <c r="P54" i="26" s="1"/>
  <c r="H82" i="29"/>
  <c r="L53" i="26" s="1"/>
  <c r="H23" i="29"/>
  <c r="F22" i="26" s="1"/>
  <c r="H82" i="28"/>
  <c r="L52" i="26" s="1"/>
  <c r="H82" i="27"/>
  <c r="L51" i="26" s="1"/>
  <c r="F51" i="26"/>
  <c r="P37" i="26"/>
  <c r="H67" i="28"/>
  <c r="L37" i="26" s="1"/>
  <c r="H23" i="28"/>
  <c r="F21" i="26" s="1"/>
  <c r="G22" i="26"/>
  <c r="G24" i="26"/>
  <c r="G21" i="26"/>
  <c r="G23" i="26"/>
  <c r="G20" i="26"/>
  <c r="H43" i="27"/>
  <c r="L20" i="26" s="1"/>
  <c r="F20" i="26"/>
  <c r="H43" i="29"/>
  <c r="L22" i="26" s="1"/>
  <c r="H67" i="29"/>
  <c r="L38" i="26" s="1"/>
  <c r="H67" i="27"/>
  <c r="L36" i="26" s="1"/>
  <c r="F47" i="26"/>
  <c r="H80" i="24"/>
  <c r="H82" i="24" s="1"/>
  <c r="L50" i="26" s="1"/>
  <c r="H80" i="23"/>
  <c r="H82" i="23" s="1"/>
  <c r="L49" i="26" s="1"/>
  <c r="H80" i="7"/>
  <c r="H82" i="7" s="1"/>
  <c r="L48" i="26" s="1"/>
  <c r="D62" i="26"/>
  <c r="D25" i="26"/>
  <c r="D19" i="26"/>
  <c r="D35" i="26" s="1"/>
  <c r="D18" i="26"/>
  <c r="D34" i="26" s="1"/>
  <c r="D17" i="26"/>
  <c r="D33" i="26" s="1"/>
  <c r="L16" i="26"/>
  <c r="L32" i="26" s="1"/>
  <c r="I16" i="26"/>
  <c r="I32" i="26" s="1"/>
  <c r="H16" i="26"/>
  <c r="H32" i="26" s="1"/>
  <c r="G16" i="26"/>
  <c r="G32" i="26" s="1"/>
  <c r="F16" i="26"/>
  <c r="F32" i="26" s="1"/>
  <c r="C4" i="26"/>
  <c r="F48" i="26" l="1"/>
  <c r="F57" i="26" s="1"/>
  <c r="H67" i="30"/>
  <c r="L39" i="26" s="1"/>
  <c r="P40" i="26"/>
  <c r="P36" i="26"/>
  <c r="H67" i="31"/>
  <c r="L40" i="26" s="1"/>
  <c r="F24" i="26"/>
  <c r="P24" i="26" s="1"/>
  <c r="H43" i="30"/>
  <c r="L23" i="26" s="1"/>
  <c r="P23" i="26"/>
  <c r="P22" i="26"/>
  <c r="L57" i="26"/>
  <c r="P51" i="26"/>
  <c r="H43" i="28"/>
  <c r="L21" i="26" s="1"/>
  <c r="P21" i="26"/>
  <c r="P20" i="26"/>
  <c r="D50" i="26"/>
  <c r="D49" i="26"/>
  <c r="D48" i="26"/>
  <c r="F49" i="26"/>
  <c r="P49" i="26" s="1"/>
  <c r="F50" i="26"/>
  <c r="P50" i="26" s="1"/>
  <c r="F20" i="7" l="1"/>
  <c r="F21" i="7"/>
  <c r="H40" i="24" l="1"/>
  <c r="F21" i="24"/>
  <c r="F20" i="24"/>
  <c r="H40" i="23"/>
  <c r="H38" i="23"/>
  <c r="F21" i="23"/>
  <c r="F20" i="23"/>
  <c r="J18" i="26" l="1"/>
  <c r="I18" i="26"/>
  <c r="J19" i="26"/>
  <c r="H22" i="20"/>
  <c r="H40" i="7"/>
  <c r="D7" i="4"/>
  <c r="H21" i="23" s="1"/>
  <c r="D8" i="4"/>
  <c r="D11" i="4"/>
  <c r="D12" i="4"/>
  <c r="C13" i="4"/>
  <c r="D13" i="4" s="1"/>
  <c r="D17" i="4"/>
  <c r="H50" i="7" s="1"/>
  <c r="D18" i="4"/>
  <c r="H20" i="7" l="1"/>
  <c r="H16" i="20"/>
  <c r="J25" i="26"/>
  <c r="J17" i="26"/>
  <c r="H21" i="24"/>
  <c r="H62" i="7"/>
  <c r="H62" i="24"/>
  <c r="H58" i="23"/>
  <c r="H54" i="23"/>
  <c r="H54" i="24"/>
  <c r="H50" i="23"/>
  <c r="H50" i="24"/>
  <c r="H62" i="23"/>
  <c r="H58" i="24"/>
  <c r="H27" i="24"/>
  <c r="H27" i="23"/>
  <c r="H37" i="23"/>
  <c r="H32" i="23"/>
  <c r="H37" i="24"/>
  <c r="H22" i="24"/>
  <c r="H22" i="23"/>
  <c r="H32" i="24"/>
  <c r="H35" i="24"/>
  <c r="H25" i="24"/>
  <c r="H17" i="24"/>
  <c r="H25" i="23"/>
  <c r="H17" i="23"/>
  <c r="H30" i="24"/>
  <c r="H35" i="23"/>
  <c r="H30" i="23"/>
  <c r="H26" i="23"/>
  <c r="H31" i="24"/>
  <c r="H36" i="23"/>
  <c r="H31" i="23"/>
  <c r="H36" i="24"/>
  <c r="H26" i="24"/>
  <c r="H20" i="23"/>
  <c r="H23" i="23" s="1"/>
  <c r="F18" i="26" s="1"/>
  <c r="H20" i="24"/>
  <c r="H63" i="7"/>
  <c r="H63" i="23"/>
  <c r="H55" i="23"/>
  <c r="H56" i="23" s="1"/>
  <c r="H63" i="24"/>
  <c r="H55" i="24"/>
  <c r="H59" i="23"/>
  <c r="H51" i="23"/>
  <c r="H59" i="24"/>
  <c r="H60" i="24" s="1"/>
  <c r="H51" i="24"/>
  <c r="H19" i="20"/>
  <c r="H18" i="20"/>
  <c r="H17" i="20"/>
  <c r="G25" i="26" s="1"/>
  <c r="H51" i="7"/>
  <c r="H52" i="7" s="1"/>
  <c r="F33" i="26" s="1"/>
  <c r="H58" i="7"/>
  <c r="H59" i="7"/>
  <c r="H54" i="7"/>
  <c r="H55" i="7"/>
  <c r="J27" i="26" l="1"/>
  <c r="J62" i="26" s="1"/>
  <c r="H38" i="24"/>
  <c r="I19" i="26" s="1"/>
  <c r="H33" i="23"/>
  <c r="H18" i="26" s="1"/>
  <c r="H33" i="24"/>
  <c r="H19" i="26" s="1"/>
  <c r="H28" i="24"/>
  <c r="G19" i="26" s="1"/>
  <c r="H23" i="24"/>
  <c r="F19" i="26" s="1"/>
  <c r="H28" i="23"/>
  <c r="G18" i="26" s="1"/>
  <c r="P18" i="26" s="1"/>
  <c r="H60" i="23"/>
  <c r="H34" i="26" s="1"/>
  <c r="F25" i="26"/>
  <c r="H35" i="26"/>
  <c r="H25" i="26"/>
  <c r="I25" i="26"/>
  <c r="G34" i="26"/>
  <c r="P48" i="26"/>
  <c r="P57" i="26"/>
  <c r="H64" i="7"/>
  <c r="H64" i="24"/>
  <c r="I35" i="26" s="1"/>
  <c r="H52" i="23"/>
  <c r="H56" i="24"/>
  <c r="H52" i="24"/>
  <c r="H64" i="23"/>
  <c r="H20" i="20"/>
  <c r="H25" i="20" s="1"/>
  <c r="H60" i="7"/>
  <c r="H56" i="7"/>
  <c r="P19" i="26" l="1"/>
  <c r="H43" i="24"/>
  <c r="L19" i="26" s="1"/>
  <c r="H43" i="23"/>
  <c r="L18" i="26" s="1"/>
  <c r="F34" i="26"/>
  <c r="I34" i="26"/>
  <c r="G35" i="26"/>
  <c r="F35" i="26"/>
  <c r="P35" i="26" s="1"/>
  <c r="P25" i="26"/>
  <c r="L25" i="26"/>
  <c r="H33" i="26"/>
  <c r="H42" i="26" s="1"/>
  <c r="I33" i="26"/>
  <c r="I42" i="26" s="1"/>
  <c r="G33" i="26"/>
  <c r="G42" i="26" s="1"/>
  <c r="H67" i="23"/>
  <c r="H67" i="24"/>
  <c r="H67" i="7"/>
  <c r="L33" i="26" s="1"/>
  <c r="H17" i="7"/>
  <c r="H21" i="7"/>
  <c r="H30" i="7"/>
  <c r="H35" i="7"/>
  <c r="H31" i="7"/>
  <c r="H36" i="7"/>
  <c r="H37" i="7"/>
  <c r="H32" i="7"/>
  <c r="H26" i="7"/>
  <c r="H25" i="7"/>
  <c r="H27" i="7"/>
  <c r="H22" i="7"/>
  <c r="P34" i="26" l="1"/>
  <c r="F42" i="26"/>
  <c r="H38" i="7"/>
  <c r="I17" i="26" s="1"/>
  <c r="I27" i="26" s="1"/>
  <c r="L35" i="26"/>
  <c r="L34" i="26"/>
  <c r="L42" i="26" s="1"/>
  <c r="P33" i="26"/>
  <c r="H23" i="7"/>
  <c r="H28" i="7"/>
  <c r="H33" i="7"/>
  <c r="H13" i="3"/>
  <c r="I62" i="26" l="1"/>
  <c r="G17" i="26"/>
  <c r="G27" i="26" s="1"/>
  <c r="G62" i="26" s="1"/>
  <c r="H17" i="26"/>
  <c r="H27" i="26" s="1"/>
  <c r="H62" i="26" s="1"/>
  <c r="F17" i="26"/>
  <c r="P42" i="26"/>
  <c r="H43" i="7"/>
  <c r="C5" i="3"/>
  <c r="L17" i="26" l="1"/>
  <c r="L27" i="26" s="1"/>
  <c r="L62" i="26" s="1"/>
  <c r="P17" i="26"/>
  <c r="F27" i="26"/>
  <c r="F62" i="26" s="1"/>
  <c r="P13" i="3"/>
  <c r="O13" i="3"/>
  <c r="N13" i="3"/>
  <c r="M13" i="3"/>
  <c r="L13" i="3"/>
  <c r="K13" i="3"/>
  <c r="J13" i="3"/>
  <c r="I13" i="3"/>
  <c r="H15" i="3"/>
  <c r="P27" i="26" l="1"/>
  <c r="P62" i="26"/>
  <c r="L15" i="3"/>
  <c r="K15" i="3"/>
  <c r="I15" i="3"/>
  <c r="M15" i="3"/>
  <c r="O15" i="3"/>
  <c r="P15" i="3" l="1"/>
  <c r="N15" i="3"/>
  <c r="J15" i="3"/>
  <c r="H4" i="2" l="1"/>
  <c r="H14" i="3" l="1"/>
  <c r="H16" i="3" s="1"/>
  <c r="N14" i="3"/>
  <c r="N16" i="3" s="1"/>
  <c r="J14" i="3"/>
  <c r="J16" i="3" s="1"/>
  <c r="P14" i="3"/>
  <c r="P16" i="3" s="1"/>
  <c r="M14" i="3"/>
  <c r="M16" i="3" s="1"/>
  <c r="I14" i="3"/>
  <c r="I16" i="3" s="1"/>
  <c r="L14" i="3"/>
  <c r="L16" i="3" s="1"/>
  <c r="O14" i="3"/>
  <c r="O16" i="3" s="1"/>
  <c r="K14" i="3"/>
  <c r="K16" i="3" s="1"/>
  <c r="P18" i="3" l="1"/>
</calcChain>
</file>

<file path=xl/comments1.xml><?xml version="1.0" encoding="utf-8"?>
<comments xmlns="http://schemas.openxmlformats.org/spreadsheetml/2006/main">
  <authors>
    <author>Reinier Goedhart</author>
  </authors>
  <commentList>
    <comment ref="D11" authorId="0" shapeId="0">
      <text>
        <r>
          <rPr>
            <sz val="10"/>
            <color indexed="81"/>
            <rFont val="Tahoma"/>
            <family val="2"/>
          </rPr>
          <t xml:space="preserve">altijd de eerste dag van de maand.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B Keizer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 xml:space="preserve">
Regeling personele bekostiging 2018-2019,
vs sept2018.</t>
        </r>
      </text>
    </comment>
  </commentList>
</comments>
</file>

<file path=xl/comments2.xml><?xml version="1.0" encoding="utf-8"?>
<comments xmlns="http://schemas.openxmlformats.org/spreadsheetml/2006/main">
  <authors>
    <author>Reinier Goedhart</author>
  </authors>
  <commentList>
    <comment ref="F14" authorId="0" shapeId="0">
      <text>
        <r>
          <rPr>
            <sz val="9"/>
            <color indexed="81"/>
            <rFont val="Tahoma"/>
            <charset val="1"/>
          </rPr>
          <t xml:space="preserve">
Alle AZK die per 1 oktober 2017 meegenomen waren tellen per 1 oktober 2018 niet mee, aangezien bekostiging voor 1 jaar geldt.</t>
        </r>
      </text>
    </comment>
    <comment ref="D18" authorId="0" shapeId="0">
      <text>
        <r>
          <rPr>
            <sz val="10"/>
            <color indexed="81"/>
            <rFont val="Tahoma"/>
            <family val="2"/>
          </rPr>
          <t xml:space="preserve">
Aantal asielzoekers dat per 1 okt. T-1 stond ingeschreven op dit brinnummer. Dit hoeven niet fysiek dezelfde leerlingen te zijn.</t>
        </r>
      </text>
    </comment>
  </commentList>
</comments>
</file>

<file path=xl/comments3.xml><?xml version="1.0" encoding="utf-8"?>
<comments xmlns="http://schemas.openxmlformats.org/spreadsheetml/2006/main">
  <authors>
    <author>Reinier Goedhart</author>
  </authors>
  <commentList>
    <comment ref="F14" authorId="0" shapeId="0">
      <text>
        <r>
          <rPr>
            <sz val="9"/>
            <color indexed="81"/>
            <rFont val="Tahoma"/>
            <charset val="1"/>
          </rPr>
          <t xml:space="preserve">
Alle AZK die per 1 oktober 2017 meegenomen waren tellen per 1 oktober 2018 niet mee, aangezien bekostiging voor 1 jaar geldt.</t>
        </r>
      </text>
    </comment>
  </commentList>
</comments>
</file>

<file path=xl/comments4.xml><?xml version="1.0" encoding="utf-8"?>
<comments xmlns="http://schemas.openxmlformats.org/spreadsheetml/2006/main">
  <authors>
    <author>Reinier Goedhart</author>
  </authors>
  <commentList>
    <comment ref="F14" authorId="0" shapeId="0">
      <text>
        <r>
          <rPr>
            <sz val="9"/>
            <color indexed="81"/>
            <rFont val="Tahoma"/>
            <charset val="1"/>
          </rPr>
          <t xml:space="preserve">
Alle AZK die per 1 oktober 2017 meegenomen waren tellen per 1 oktober 2018 niet mee, aangezien bekostiging voor 1 jaar geldt.</t>
        </r>
      </text>
    </comment>
  </commentList>
</comments>
</file>

<file path=xl/comments5.xml><?xml version="1.0" encoding="utf-8"?>
<comments xmlns="http://schemas.openxmlformats.org/spreadsheetml/2006/main">
  <authors>
    <author>Reinier Goedhart</author>
  </authors>
  <commentList>
    <comment ref="F14" authorId="0" shapeId="0">
      <text>
        <r>
          <rPr>
            <sz val="9"/>
            <color indexed="81"/>
            <rFont val="Tahoma"/>
            <charset val="1"/>
          </rPr>
          <t xml:space="preserve">
Alle AZK die per 1 oktober 2017 meegenomen waren tellen per 1 oktober 2018 niet mee, aangezien bekostiging voor 1 jaar geldt.</t>
        </r>
      </text>
    </comment>
  </commentList>
</comments>
</file>

<file path=xl/comments6.xml><?xml version="1.0" encoding="utf-8"?>
<comments xmlns="http://schemas.openxmlformats.org/spreadsheetml/2006/main">
  <authors>
    <author>Reinier Goedhart</author>
  </authors>
  <commentList>
    <comment ref="F14" authorId="0" shapeId="0">
      <text>
        <r>
          <rPr>
            <sz val="9"/>
            <color indexed="81"/>
            <rFont val="Tahoma"/>
            <charset val="1"/>
          </rPr>
          <t xml:space="preserve">
Alle AZK die per 1 oktober 2017 meegenomen waren tellen per 1 oktober 2018 niet mee, aangezien bekostiging voor 1 jaar geldt.</t>
        </r>
      </text>
    </comment>
  </commentList>
</comments>
</file>

<file path=xl/comments7.xml><?xml version="1.0" encoding="utf-8"?>
<comments xmlns="http://schemas.openxmlformats.org/spreadsheetml/2006/main">
  <authors>
    <author>Reinier Goedhart</author>
  </authors>
  <commentList>
    <comment ref="F14" authorId="0" shapeId="0">
      <text>
        <r>
          <rPr>
            <sz val="9"/>
            <color indexed="81"/>
            <rFont val="Tahoma"/>
            <charset val="1"/>
          </rPr>
          <t xml:space="preserve">
Alle AZK die per 1 oktober 2017 meegenomen waren tellen per 1 oktober 2018 niet mee, aangezien bekostiging voor 1 jaar geldt.</t>
        </r>
      </text>
    </comment>
  </commentList>
</comments>
</file>

<file path=xl/comments8.xml><?xml version="1.0" encoding="utf-8"?>
<comments xmlns="http://schemas.openxmlformats.org/spreadsheetml/2006/main">
  <authors>
    <author>Reinier Goedhart</author>
  </authors>
  <commentList>
    <comment ref="F14" authorId="0" shapeId="0">
      <text>
        <r>
          <rPr>
            <sz val="9"/>
            <color indexed="81"/>
            <rFont val="Tahoma"/>
            <charset val="1"/>
          </rPr>
          <t xml:space="preserve">
Alle AZK die per 1 oktober 2017 meegenomen waren tellen per 1 oktober 2018 niet mee, aangezien bekostiging voor 1 jaar geldt.</t>
        </r>
      </text>
    </comment>
  </commentList>
</comments>
</file>

<file path=xl/comments9.xml><?xml version="1.0" encoding="utf-8"?>
<comments xmlns="http://schemas.openxmlformats.org/spreadsheetml/2006/main">
  <authors>
    <author>Reinier Goedhart</author>
  </authors>
  <commentList>
    <comment ref="F14" authorId="0" shapeId="0">
      <text>
        <r>
          <rPr>
            <sz val="9"/>
            <color indexed="81"/>
            <rFont val="Tahoma"/>
            <charset val="1"/>
          </rPr>
          <t xml:space="preserve">
Alle AZK die per 1 oktober 2017 meegenomen waren tellen per 1 oktober 2018 niet mee, aangezien bekostiging voor 1 jaar geldt.</t>
        </r>
      </text>
    </comment>
  </commentList>
</comments>
</file>

<file path=xl/sharedStrings.xml><?xml version="1.0" encoding="utf-8"?>
<sst xmlns="http://schemas.openxmlformats.org/spreadsheetml/2006/main" count="557" uniqueCount="155">
  <si>
    <t>Bijzondere groeiformatie</t>
  </si>
  <si>
    <t>Desgewenst kunt u dus de beveiliging opheffen en de werkbladen aanpassen.</t>
  </si>
  <si>
    <t xml:space="preserve">Hieronder wordt nog enige informatie gegeven over nadere details van de berekening en op de regeling van de </t>
  </si>
  <si>
    <t>Het is ook mogelijk dat groeiformatie wordt toegekend na 1 april van een schooljaar.</t>
  </si>
  <si>
    <t>toekenning van groeibekostiging na 1 april van een schooljaar.</t>
  </si>
  <si>
    <t>Berekening groeibekostiging.</t>
  </si>
  <si>
    <t xml:space="preserve">In het Besluit bekostiging WPO is de toekenning van de 'aanvullende bekostiging personeelskosten bij reguliere groei' en </t>
  </si>
  <si>
    <t xml:space="preserve">Is er sprake van toepassing voor de eerste keer dan speelt de ophoging van het aantal leerlingen met 3% (afgerond naar </t>
  </si>
  <si>
    <t>beneden op een geheel getal) een rol.</t>
  </si>
  <si>
    <t xml:space="preserve">De voorwaarde voor de toekenning is dat het aantal leerlingen op 1 mei of 1 juni tenminste 26 hoger is dan op 1 april, </t>
  </si>
  <si>
    <t>Teldata</t>
  </si>
  <si>
    <t xml:space="preserve">de leerlingen die op 1 augustus nog 3 jaar zijn, maar op de eerste schooldag al wel 4 jaar, voor de bekostiging van de </t>
  </si>
  <si>
    <t>groeiregeling vanaf 1 augustus meetellen.</t>
  </si>
  <si>
    <t xml:space="preserve">Voor de eerste schooldag geldt dat de bekostiging dan berekend wordt alsof het 1 augustus is. Daarom is bij de </t>
  </si>
  <si>
    <t xml:space="preserve">opgave van het aantal leerlingen op de eerste schooldag de datum van 1 augustus opgenomen. Daarbij geldt dan dat </t>
  </si>
  <si>
    <t>Aantal maanden tot begin volgend schooljaar</t>
  </si>
  <si>
    <t>Groeibekostiging</t>
  </si>
  <si>
    <t xml:space="preserve">Groeibekostiging per maand </t>
  </si>
  <si>
    <t>Groeibekostiging dit schooljaar</t>
  </si>
  <si>
    <t>MI bekostiging</t>
  </si>
  <si>
    <t>De berekening is opgenomen in het instrument voor de Londo-berekening.</t>
  </si>
  <si>
    <t>Schooljaar</t>
  </si>
  <si>
    <t xml:space="preserve">Groeiregeling basisscholen schooljaar </t>
  </si>
  <si>
    <t>De werkbladen zijn beveiligd onder Extra/Beveiliging met het wachtwoord: poraad</t>
  </si>
  <si>
    <t>de 'aanvullende bekostiging personeelskosten bijzondere groei' per 1 augustus 2010 aangepast (artikelen 29 resp. 30).</t>
  </si>
  <si>
    <t>In de nieuwsbrief van OCW juni 2010, nr. 44 is hierover nadere informatie verstrekt.</t>
  </si>
  <si>
    <t xml:space="preserve">De bekostiging van de MI in verband met groei is afzonderlijk geregeld door de telling van (uitsluitend) 1 maart en geldt </t>
  </si>
  <si>
    <t xml:space="preserve">nog steeds per school. Wanneer die telling aangeeft dat het aantal leerlingen 13 hoger ligt dan het aantal op de teldatum </t>
  </si>
  <si>
    <t xml:space="preserve">verhoogd met 3% en afgerond op een geheel getal naar beneden, wordt de Londo-vergoeding opnieuw vastgesteld. </t>
  </si>
  <si>
    <t xml:space="preserve">Nadere informatie en reacties kunt u sturen naar de helpdesk van de PO-Raad: </t>
  </si>
  <si>
    <t>r.goedhart@poraad.nl</t>
  </si>
  <si>
    <t>Invoer in de rekenbladen is uitsluitend mogelijk in de witte cellen.</t>
  </si>
  <si>
    <t xml:space="preserve">of naar Reinier Goedhart, email: </t>
  </si>
  <si>
    <t>helpdesk@poraad.nl</t>
  </si>
  <si>
    <t>www.poraad.nl</t>
  </si>
  <si>
    <t>Teldatum</t>
  </si>
  <si>
    <t>De GPL waarmee gerekend moet worden is die van het van toepassing zijnde schooljaar. Zodra de GPL wordt aangepast,</t>
  </si>
  <si>
    <t>Groeibekostiging (totaal)</t>
  </si>
  <si>
    <t>2e</t>
  </si>
  <si>
    <t>3e</t>
  </si>
  <si>
    <t>4e</t>
  </si>
  <si>
    <t>5e</t>
  </si>
  <si>
    <t>6e</t>
  </si>
  <si>
    <t>7e</t>
  </si>
  <si>
    <t>8e</t>
  </si>
  <si>
    <t>9e</t>
  </si>
  <si>
    <t>kunt u de nieuwe bedragen in het werkblad tabellen invoeren. Dan heeft u de juiste berekeningsgrondslag.</t>
  </si>
  <si>
    <t xml:space="preserve">voor het eerst wordt toegepast, en in de situatie dat de groeiregeling al eerder is toegepast. </t>
  </si>
  <si>
    <t xml:space="preserve">De drempelwaarde voor de toepassing van de reguliere groeiregeling maakt onderscheid in de situatie dat de groeiregeling </t>
  </si>
  <si>
    <t>dan wel dat het aantal leerlingen op 1 juni tenminste 26 leerlingen hoger is dan op 1 mei van dat schooljaar.</t>
  </si>
  <si>
    <t xml:space="preserve">Wanneer de bijzondere groeiformatie toegekend kan worden, dan wordt de berekening gebaseerd op het verschil </t>
  </si>
  <si>
    <t>tussen het aantal leerlingen op de groeiteldatum enerzijds en het aantal leerlingen per 1 april resp. 1juni anderzijds.</t>
  </si>
  <si>
    <t>De leerlinggegevens komen via BRON bij DUO-CFI automatisch binnen.</t>
  </si>
  <si>
    <t>De berekening van de groeiregeling vindt door DUO geautomatiseerd plaats zonder verdere handelingen van het bestuur.</t>
  </si>
  <si>
    <t>vs 16sep2013</t>
  </si>
  <si>
    <t xml:space="preserve">1e </t>
  </si>
  <si>
    <t>Groeibekostiging (regulier)</t>
  </si>
  <si>
    <t>groeiteldatum</t>
  </si>
  <si>
    <r>
      <t>De nu opgenomen bedragen zijn de GPL bedragen voor het schooljaar</t>
    </r>
    <r>
      <rPr>
        <b/>
        <sz val="10"/>
        <rFont val="Calibri"/>
        <family val="2"/>
      </rPr>
      <t xml:space="preserve"> 2014-2015</t>
    </r>
    <r>
      <rPr>
        <sz val="10"/>
        <rFont val="Calibri"/>
        <family val="2"/>
      </rPr>
      <t>, die in maart</t>
    </r>
    <r>
      <rPr>
        <b/>
        <sz val="10"/>
        <rFont val="Calibri"/>
        <family val="2"/>
      </rPr>
      <t xml:space="preserve"> 2014 </t>
    </r>
    <r>
      <rPr>
        <sz val="10"/>
        <rFont val="Calibri"/>
        <family val="2"/>
      </rPr>
      <t>zijn vastgesteld.</t>
    </r>
  </si>
  <si>
    <t>op bestuursniveau</t>
  </si>
  <si>
    <t>aantal AZK in groei</t>
  </si>
  <si>
    <t>https://www.lowan.nl/primair-onderwijs/financiering/ocwduo/eerste-keer-bekostiging/</t>
  </si>
  <si>
    <t>https://duo.nl/zakelijk/primair-onderwijs/bekostiging-en-subsidies/bijzondere-bekostiging/index.jsp</t>
  </si>
  <si>
    <t>aantal leerlingen per eerste schooldag dat overige vreemdeling is</t>
  </si>
  <si>
    <t>groeibekostiging</t>
  </si>
  <si>
    <t>3/12</t>
  </si>
  <si>
    <t>12/12</t>
  </si>
  <si>
    <t>totale bekostiging AZK</t>
  </si>
  <si>
    <t>aanvullende bekostiging AZK pers</t>
  </si>
  <si>
    <t>aanvullende bekostiging AZK mat</t>
  </si>
  <si>
    <t>eerste keer AZK- /vreemdelingenkinderen?</t>
  </si>
  <si>
    <t>Ontvangt school voor eerste keer bekostiging voor AZK- en vreemdelingenkinderen?</t>
  </si>
  <si>
    <t>tot aanvullende bekostiging AZK pers + mat</t>
  </si>
  <si>
    <t>aantal</t>
  </si>
  <si>
    <t>bekostiging</t>
  </si>
  <si>
    <t>aantal ingeschreven overige vreemdelingen</t>
  </si>
  <si>
    <t>aantal AZK per peildatum &lt;= aantal AZK per teldatum</t>
  </si>
  <si>
    <t>aantal AZK per 1 oktober 2016</t>
  </si>
  <si>
    <t>aantal AZK per deze peildatum</t>
  </si>
  <si>
    <t>aantal AZK per peildatum &gt; aantal leerlingen per teldatum</t>
  </si>
  <si>
    <t>Eerste opvang asielzoekerskinderen (AZK) en overige vreemdelingenkinderen (&lt; 1 jaar)</t>
  </si>
  <si>
    <t>Aantal AZK per deze peildatum zonder gewicht</t>
  </si>
  <si>
    <t>aantal AZK per deze peildatum met gewicht 0,3</t>
  </si>
  <si>
    <t>Totaal bekostiging AZK tweede jaar in Nederland</t>
  </si>
  <si>
    <t>Totaal bekostiging eerste opvang AZK en overige vreemdelingen</t>
  </si>
  <si>
    <r>
      <t xml:space="preserve">Onderwijs aan AZK gedurende het </t>
    </r>
    <r>
      <rPr>
        <b/>
        <u/>
        <sz val="10"/>
        <color theme="1" tint="0.34998626667073579"/>
        <rFont val="Calibri"/>
        <family val="2"/>
      </rPr>
      <t>tweede jaar</t>
    </r>
    <r>
      <rPr>
        <b/>
        <sz val="10"/>
        <color theme="1" tint="0.34998626667073579"/>
        <rFont val="Calibri"/>
        <family val="2"/>
      </rPr>
      <t xml:space="preserve"> in Nederland</t>
    </r>
  </si>
  <si>
    <t>nee</t>
  </si>
  <si>
    <t>AZK tweede jaar zonder gewicht</t>
  </si>
  <si>
    <t>AZK tweede jaar met gewicht 0,3</t>
  </si>
  <si>
    <t>Eerste opvang vreemdelingen (&lt; 1 jaar)</t>
  </si>
  <si>
    <t>minimaal aantal AZK/ of vreemdelingenkinderen</t>
  </si>
  <si>
    <t>naam basisschool</t>
  </si>
  <si>
    <t>naam speciale basisschool</t>
  </si>
  <si>
    <t>BEKOSTIGING EERSTE OPVANG VREEMDELINGEN SPECIALE BASISSCHOOL</t>
  </si>
  <si>
    <t>naam bestuur</t>
  </si>
  <si>
    <t>School A</t>
  </si>
  <si>
    <t>School B</t>
  </si>
  <si>
    <t>School C</t>
  </si>
  <si>
    <t xml:space="preserve">peildatum </t>
  </si>
  <si>
    <t xml:space="preserve">Eenmalig bedrag 1e </t>
  </si>
  <si>
    <t>keer bek. AZK en Vr</t>
  </si>
  <si>
    <t>Speciale basisschool A</t>
  </si>
  <si>
    <t>Wordt dit schooljaar voor de 1e keer bekostiging voor AZK- en vreemdelingen ontvangen?</t>
  </si>
  <si>
    <t>BEKOSTIGING EERSTE OPVANG ASIELZOEKERS EN OVERIGE VREEMDELINGEN BASISSCHOOL</t>
  </si>
  <si>
    <t xml:space="preserve">minus: aantal AZK die t/m deze peildatum zijn meegenomen in de groeibekostiging </t>
  </si>
  <si>
    <t>Schoolbestuur A</t>
  </si>
  <si>
    <t>nadere info</t>
  </si>
  <si>
    <t>kalenderjaren</t>
  </si>
  <si>
    <r>
      <t xml:space="preserve">Bekostiging per peildatum </t>
    </r>
    <r>
      <rPr>
        <b/>
        <i/>
        <sz val="10"/>
        <rFont val="Calibri"/>
        <family val="2"/>
      </rPr>
      <t>1 november 2017</t>
    </r>
    <r>
      <rPr>
        <i/>
        <sz val="10"/>
        <rFont val="Calibri"/>
        <family val="2"/>
      </rPr>
      <t xml:space="preserve"> (periode november t/m januari)</t>
    </r>
  </si>
  <si>
    <r>
      <t xml:space="preserve">Bekostiging per peildatum </t>
    </r>
    <r>
      <rPr>
        <b/>
        <i/>
        <sz val="10"/>
        <rFont val="Calibri"/>
        <family val="2"/>
      </rPr>
      <t>1 februari 2018</t>
    </r>
    <r>
      <rPr>
        <i/>
        <sz val="10"/>
        <rFont val="Calibri"/>
        <family val="2"/>
      </rPr>
      <t xml:space="preserve"> (periode februari t/m april)</t>
    </r>
  </si>
  <si>
    <r>
      <t xml:space="preserve">Bekostiging per peildatum </t>
    </r>
    <r>
      <rPr>
        <b/>
        <i/>
        <sz val="10"/>
        <rFont val="Calibri"/>
        <family val="2"/>
      </rPr>
      <t>1 mei 2018</t>
    </r>
    <r>
      <rPr>
        <i/>
        <sz val="10"/>
        <rFont val="Calibri"/>
        <family val="2"/>
      </rPr>
      <t xml:space="preserve"> (periode mei t/m juli)</t>
    </r>
  </si>
  <si>
    <r>
      <t xml:space="preserve">Bekostiging per peildatum </t>
    </r>
    <r>
      <rPr>
        <b/>
        <i/>
        <sz val="10"/>
        <rFont val="Calibri"/>
        <family val="2"/>
      </rPr>
      <t>eerste schooldag</t>
    </r>
    <r>
      <rPr>
        <i/>
        <sz val="10"/>
        <rFont val="Calibri"/>
        <family val="2"/>
      </rPr>
      <t xml:space="preserve"> </t>
    </r>
    <r>
      <rPr>
        <b/>
        <i/>
        <sz val="10"/>
        <rFont val="Calibri"/>
        <family val="2"/>
      </rPr>
      <t>2017/2018</t>
    </r>
    <r>
      <rPr>
        <i/>
        <sz val="10"/>
        <rFont val="Calibri"/>
        <family val="2"/>
      </rPr>
      <t xml:space="preserve"> (periode augustus t/m oktober)</t>
    </r>
  </si>
  <si>
    <r>
      <t>Bekostiging per peildatum</t>
    </r>
    <r>
      <rPr>
        <b/>
        <i/>
        <sz val="10"/>
        <rFont val="Calibri"/>
        <family val="2"/>
      </rPr>
      <t xml:space="preserve"> 1 februari 2018</t>
    </r>
    <r>
      <rPr>
        <i/>
        <sz val="10"/>
        <rFont val="Calibri"/>
        <family val="2"/>
      </rPr>
      <t xml:space="preserve"> (periode februari t/m april)</t>
    </r>
  </si>
  <si>
    <r>
      <t xml:space="preserve">Bekostiging per peildatum </t>
    </r>
    <r>
      <rPr>
        <b/>
        <i/>
        <sz val="10"/>
        <rFont val="Calibri"/>
        <family val="2"/>
      </rPr>
      <t xml:space="preserve">1 mei 2018 </t>
    </r>
    <r>
      <rPr>
        <i/>
        <sz val="10"/>
        <rFont val="Calibri"/>
        <family val="2"/>
      </rPr>
      <t>(periode mei t/m juli)</t>
    </r>
  </si>
  <si>
    <r>
      <t xml:space="preserve">Bekostiging per peildatum </t>
    </r>
    <r>
      <rPr>
        <b/>
        <i/>
        <sz val="10"/>
        <rFont val="Calibri"/>
        <family val="2"/>
      </rPr>
      <t>eerste schooldag 2017/2018</t>
    </r>
    <r>
      <rPr>
        <i/>
        <sz val="10"/>
        <rFont val="Calibri"/>
        <family val="2"/>
      </rPr>
      <t xml:space="preserve"> (periode augustus t/m oktober)</t>
    </r>
  </si>
  <si>
    <r>
      <t>Aantal AZK per peildatum</t>
    </r>
    <r>
      <rPr>
        <b/>
        <sz val="10"/>
        <rFont val="Calibri"/>
        <family val="2"/>
      </rPr>
      <t xml:space="preserve"> eerste schooldag 2017/2018 </t>
    </r>
    <r>
      <rPr>
        <sz val="10"/>
        <rFont val="Calibri"/>
        <family val="2"/>
      </rPr>
      <t xml:space="preserve"> (periode augustus t/m oktober)</t>
    </r>
  </si>
  <si>
    <r>
      <t xml:space="preserve">Aantal AZK per peildatum </t>
    </r>
    <r>
      <rPr>
        <b/>
        <sz val="10"/>
        <rFont val="Calibri"/>
        <family val="2"/>
      </rPr>
      <t>1 november 2017</t>
    </r>
    <r>
      <rPr>
        <sz val="10"/>
        <rFont val="Calibri"/>
        <family val="2"/>
      </rPr>
      <t xml:space="preserve"> (periode november t/m januari)</t>
    </r>
  </si>
  <si>
    <r>
      <t xml:space="preserve">Aantal AZK per peildatum </t>
    </r>
    <r>
      <rPr>
        <b/>
        <sz val="10"/>
        <rFont val="Calibri"/>
        <family val="2"/>
      </rPr>
      <t>1 februari 2018</t>
    </r>
    <r>
      <rPr>
        <sz val="10"/>
        <rFont val="Calibri"/>
        <family val="2"/>
      </rPr>
      <t xml:space="preserve"> (periode februari t/m april)</t>
    </r>
  </si>
  <si>
    <r>
      <t xml:space="preserve">Aantal AZK per peildatum </t>
    </r>
    <r>
      <rPr>
        <b/>
        <sz val="10"/>
        <rFont val="Calibri"/>
        <family val="2"/>
      </rPr>
      <t>1 mei 2018</t>
    </r>
    <r>
      <rPr>
        <sz val="10"/>
        <rFont val="Calibri"/>
        <family val="2"/>
      </rPr>
      <t xml:space="preserve"> (periode mei t/m juli)</t>
    </r>
  </si>
  <si>
    <t>2018/2019</t>
  </si>
  <si>
    <t>2018/19</t>
  </si>
  <si>
    <r>
      <t xml:space="preserve">Bekostiging per peildatum </t>
    </r>
    <r>
      <rPr>
        <b/>
        <i/>
        <sz val="10"/>
        <rFont val="Calibri"/>
        <family val="2"/>
      </rPr>
      <t>eerste schooldag 2018/2019</t>
    </r>
    <r>
      <rPr>
        <i/>
        <sz val="10"/>
        <rFont val="Calibri"/>
        <family val="2"/>
      </rPr>
      <t xml:space="preserve"> (periode augustus t/m oktober)</t>
    </r>
  </si>
  <si>
    <t>aantal AZK per 1 oktober 2017</t>
  </si>
  <si>
    <r>
      <t xml:space="preserve">Bekostiging per peildatum </t>
    </r>
    <r>
      <rPr>
        <b/>
        <i/>
        <sz val="10"/>
        <rFont val="Calibri"/>
        <family val="2"/>
      </rPr>
      <t>1 november 2018</t>
    </r>
    <r>
      <rPr>
        <i/>
        <sz val="10"/>
        <rFont val="Calibri"/>
        <family val="2"/>
      </rPr>
      <t xml:space="preserve"> (periode november t/m januari)</t>
    </r>
  </si>
  <si>
    <r>
      <t xml:space="preserve">Bekostiging per peildatum </t>
    </r>
    <r>
      <rPr>
        <b/>
        <i/>
        <sz val="10"/>
        <rFont val="Calibri"/>
        <family val="2"/>
      </rPr>
      <t>1 februari 2019</t>
    </r>
    <r>
      <rPr>
        <i/>
        <sz val="10"/>
        <rFont val="Calibri"/>
        <family val="2"/>
      </rPr>
      <t xml:space="preserve"> (periode februari t/m april)</t>
    </r>
  </si>
  <si>
    <r>
      <t xml:space="preserve">Bekostiging per peildatum </t>
    </r>
    <r>
      <rPr>
        <b/>
        <i/>
        <sz val="10"/>
        <rFont val="Calibri"/>
        <family val="2"/>
      </rPr>
      <t>1 mei 2019</t>
    </r>
    <r>
      <rPr>
        <i/>
        <sz val="10"/>
        <rFont val="Calibri"/>
        <family val="2"/>
      </rPr>
      <t xml:space="preserve"> (periode mei t/m juli)</t>
    </r>
  </si>
  <si>
    <r>
      <t xml:space="preserve">Bekostiging per peildatum </t>
    </r>
    <r>
      <rPr>
        <b/>
        <i/>
        <sz val="10"/>
        <rFont val="Calibri"/>
        <family val="2"/>
      </rPr>
      <t>eerste schooldag</t>
    </r>
    <r>
      <rPr>
        <i/>
        <sz val="10"/>
        <rFont val="Calibri"/>
        <family val="2"/>
      </rPr>
      <t xml:space="preserve"> </t>
    </r>
    <r>
      <rPr>
        <b/>
        <i/>
        <sz val="10"/>
        <rFont val="Calibri"/>
        <family val="2"/>
      </rPr>
      <t>2018/2019</t>
    </r>
    <r>
      <rPr>
        <i/>
        <sz val="10"/>
        <rFont val="Calibri"/>
        <family val="2"/>
      </rPr>
      <t xml:space="preserve"> (periode augustus t/m oktober)</t>
    </r>
  </si>
  <si>
    <r>
      <t>Bekostiging per peildatum</t>
    </r>
    <r>
      <rPr>
        <b/>
        <i/>
        <sz val="10"/>
        <rFont val="Calibri"/>
        <family val="2"/>
      </rPr>
      <t xml:space="preserve"> 1 februari 2019</t>
    </r>
    <r>
      <rPr>
        <i/>
        <sz val="10"/>
        <rFont val="Calibri"/>
        <family val="2"/>
      </rPr>
      <t xml:space="preserve"> (periode februari t/m april)</t>
    </r>
  </si>
  <si>
    <r>
      <t xml:space="preserve">Bekostiging per peildatum </t>
    </r>
    <r>
      <rPr>
        <b/>
        <i/>
        <sz val="10"/>
        <rFont val="Calibri"/>
        <family val="2"/>
      </rPr>
      <t xml:space="preserve">1 mei 2019 </t>
    </r>
    <r>
      <rPr>
        <i/>
        <sz val="10"/>
        <rFont val="Calibri"/>
        <family val="2"/>
      </rPr>
      <t>(periode mei t/m juli)</t>
    </r>
  </si>
  <si>
    <t>Conform artikel 34 regeling bekostiging 2018/2019</t>
  </si>
  <si>
    <t>Conform artikel 32, 33 en 35 regeling bekostiging 2018/2019</t>
  </si>
  <si>
    <t>Opvang asielzoekerskinderen in procesopvang en gezinslocaties</t>
  </si>
  <si>
    <t>Opvang asielzoekerskinderen in proceslocaties en gezinslocaties</t>
  </si>
  <si>
    <t xml:space="preserve">asielzoekrskind: een leerling die verblijft in een procesopvanglocatie, zijnde de verblijfplaats van vreemdelingen tijdens </t>
  </si>
  <si>
    <t xml:space="preserve">de rust- en voorbereidingstermijn voorafgaand aan de algemene asielprocedure en gedurende de algemene asielprocedure </t>
  </si>
  <si>
    <t xml:space="preserve">door de Immigratie- en Naturalisatiedienst dan wel leerling die verblijft in een gezinslocatie voor gezinnen met </t>
  </si>
  <si>
    <t xml:space="preserve">minderjarige kinderen die geen recht meer hebben op verstrekkingen conform de Regeling verstrekkingen asielzoekers en </t>
  </si>
  <si>
    <t>andere categorieën vreemdelingen.</t>
  </si>
  <si>
    <t>Bekostiging op teldatum 1 okt. 2017</t>
  </si>
  <si>
    <t>artikel 33</t>
  </si>
  <si>
    <t>artikel 35</t>
  </si>
  <si>
    <t>per AZK</t>
  </si>
  <si>
    <t>Totaal bekostiging procesopvanglocaties en gezinslocaties</t>
  </si>
  <si>
    <t>ja</t>
  </si>
  <si>
    <t>adm. nr.</t>
  </si>
  <si>
    <t>Bekostiging o.b.v. teldatum 1 okt. 2017</t>
  </si>
  <si>
    <t>artikel 32</t>
  </si>
  <si>
    <t>School D</t>
  </si>
  <si>
    <t>School E</t>
  </si>
  <si>
    <t>School F</t>
  </si>
  <si>
    <t>School G</t>
  </si>
  <si>
    <t>School H</t>
  </si>
  <si>
    <r>
      <t xml:space="preserve">Onderwijs aan AZK gedurende het </t>
    </r>
    <r>
      <rPr>
        <b/>
        <u/>
        <sz val="10"/>
        <color theme="1" tint="0.34998626667073579"/>
        <rFont val="Calibri"/>
        <family val="2"/>
      </rPr>
      <t>tweede jaar</t>
    </r>
    <r>
      <rPr>
        <b/>
        <sz val="10"/>
        <color theme="1" tint="0.34998626667073579"/>
        <rFont val="Calibri"/>
        <family val="2"/>
      </rPr>
      <t xml:space="preserve"> in Nederland (art. 33)</t>
    </r>
  </si>
  <si>
    <t>Opvang asielzoekerskinderen in proceslocaties en gezinslocaties (art. 35)</t>
  </si>
  <si>
    <t>artikel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</si>
</sst>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€&quot;\ * #,##0.00_ ;_ &quot;€&quot;\ * \-#,##0.00_ ;_ &quot;€&quot;\ * &quot;-&quot;??_ ;_ @_ "/>
    <numFmt numFmtId="164" formatCode="&quot;€&quot;\ #,##0.00_-;[Red]&quot;€&quot;\ #,##0.00\-"/>
    <numFmt numFmtId="165" formatCode="[$-413]d/mmm/yy;@"/>
    <numFmt numFmtId="166" formatCode="_-&quot;€&quot;\ * #,##0_-;_-&quot;€&quot;\ * #,##0\-;_-&quot;€&quot;\ * &quot;-&quot;??_-;_-@_-"/>
    <numFmt numFmtId="167" formatCode="_ &quot;€&quot;\ * #,##0_ ;_ &quot;€&quot;\ * \-#,##0_ ;_ &quot;€&quot;\ * &quot;-&quot;??_ ;_ @_ "/>
    <numFmt numFmtId="168" formatCode="[$-413]d\ mmmm\ yyyy;@"/>
  </numFmts>
  <fonts count="41" x14ac:knownFonts="1">
    <font>
      <sz val="10"/>
      <name val="Arial"/>
    </font>
    <font>
      <u/>
      <sz val="10"/>
      <color indexed="12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0"/>
      <color indexed="81"/>
      <name val="Tahoma"/>
      <family val="2"/>
    </font>
    <font>
      <u/>
      <sz val="10"/>
      <color indexed="12"/>
      <name val="Calibri"/>
      <family val="2"/>
    </font>
    <font>
      <sz val="14"/>
      <color indexed="10"/>
      <name val="Calibri"/>
      <family val="2"/>
    </font>
    <font>
      <b/>
      <sz val="14"/>
      <color indexed="10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name val="Arial"/>
      <family val="2"/>
    </font>
    <font>
      <b/>
      <sz val="10"/>
      <color rgb="FFC00000"/>
      <name val="Calibri"/>
      <family val="2"/>
    </font>
    <font>
      <sz val="10"/>
      <color rgb="FFC00000"/>
      <name val="Calibri"/>
      <family val="2"/>
    </font>
    <font>
      <sz val="14"/>
      <color rgb="FFC00000"/>
      <name val="Calibri"/>
      <family val="2"/>
    </font>
    <font>
      <sz val="10"/>
      <color theme="1"/>
      <name val="Calibri"/>
      <family val="2"/>
    </font>
    <font>
      <i/>
      <sz val="10"/>
      <color theme="1" tint="0.499984740745262"/>
      <name val="Calibri"/>
      <family val="2"/>
    </font>
    <font>
      <sz val="9"/>
      <color indexed="81"/>
      <name val="Tahoma"/>
      <family val="2"/>
    </font>
    <font>
      <i/>
      <sz val="10"/>
      <name val="Calibri"/>
      <family val="2"/>
    </font>
    <font>
      <sz val="12"/>
      <name val="Calibri"/>
      <family val="2"/>
    </font>
    <font>
      <i/>
      <sz val="10"/>
      <color rgb="FF002060"/>
      <name val="Calibri"/>
      <family val="2"/>
    </font>
    <font>
      <i/>
      <sz val="12"/>
      <name val="Calibri"/>
      <family val="2"/>
    </font>
    <font>
      <b/>
      <sz val="10"/>
      <color theme="1" tint="0.34998626667073579"/>
      <name val="Calibri"/>
      <family val="2"/>
    </font>
    <font>
      <sz val="10"/>
      <color indexed="10"/>
      <name val="Calibri"/>
      <family val="2"/>
    </font>
    <font>
      <sz val="9"/>
      <color indexed="81"/>
      <name val="Tahoma"/>
      <charset val="1"/>
    </font>
    <font>
      <sz val="11"/>
      <name val="Calibri"/>
      <family val="2"/>
    </font>
    <font>
      <b/>
      <sz val="11"/>
      <name val="Calibri"/>
      <family val="2"/>
    </font>
    <font>
      <b/>
      <u/>
      <sz val="10"/>
      <color theme="1" tint="0.34998626667073579"/>
      <name val="Calibri"/>
      <family val="2"/>
    </font>
    <font>
      <i/>
      <sz val="11"/>
      <name val="Calibri"/>
      <family val="2"/>
    </font>
    <font>
      <b/>
      <i/>
      <sz val="10"/>
      <color rgb="FF002060"/>
      <name val="Calibri"/>
      <family val="2"/>
    </font>
    <font>
      <i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sz val="10"/>
      <color theme="0" tint="-0.34998626667073579"/>
      <name val="Calibri"/>
      <family val="2"/>
    </font>
    <font>
      <u/>
      <sz val="10"/>
      <color indexed="12"/>
      <name val="Calibri"/>
      <family val="2"/>
      <scheme val="minor"/>
    </font>
    <font>
      <b/>
      <i/>
      <sz val="10"/>
      <name val="Calibri"/>
      <family val="2"/>
    </font>
    <font>
      <u/>
      <sz val="10"/>
      <color theme="0"/>
      <name val="Arial"/>
      <family val="2"/>
    </font>
    <font>
      <i/>
      <sz val="10"/>
      <color theme="0" tint="-0.49998474074526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4.9989318521683403E-2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15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left"/>
    </xf>
    <xf numFmtId="0" fontId="5" fillId="2" borderId="0" xfId="0" applyFont="1" applyFill="1" applyProtection="1"/>
    <xf numFmtId="0" fontId="6" fillId="2" borderId="0" xfId="0" applyFont="1" applyFill="1" applyProtection="1"/>
    <xf numFmtId="0" fontId="7" fillId="2" borderId="0" xfId="0" applyFont="1" applyFill="1" applyAlignment="1" applyProtection="1">
      <alignment horizontal="right"/>
    </xf>
    <xf numFmtId="0" fontId="2" fillId="2" borderId="0" xfId="0" applyFont="1" applyFill="1" applyProtection="1"/>
    <xf numFmtId="0" fontId="3" fillId="2" borderId="0" xfId="0" applyFont="1" applyFill="1" applyProtection="1"/>
    <xf numFmtId="164" fontId="2" fillId="2" borderId="0" xfId="0" applyNumberFormat="1" applyFont="1" applyFill="1" applyProtection="1"/>
    <xf numFmtId="0" fontId="9" fillId="2" borderId="0" xfId="1" applyFont="1" applyFill="1" applyAlignment="1" applyProtection="1"/>
    <xf numFmtId="0" fontId="5" fillId="3" borderId="0" xfId="0" applyFont="1" applyFill="1" applyProtection="1"/>
    <xf numFmtId="0" fontId="16" fillId="2" borderId="0" xfId="0" applyFont="1" applyFill="1" applyProtection="1"/>
    <xf numFmtId="0" fontId="5" fillId="3" borderId="0" xfId="0" applyFont="1" applyFill="1" applyBorder="1" applyProtection="1"/>
    <xf numFmtId="0" fontId="5" fillId="3" borderId="0" xfId="0" applyFont="1" applyFill="1" applyBorder="1" applyAlignment="1" applyProtection="1">
      <alignment horizontal="center"/>
    </xf>
    <xf numFmtId="0" fontId="10" fillId="3" borderId="0" xfId="0" applyFont="1" applyFill="1" applyBorder="1" applyProtection="1"/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5" fillId="2" borderId="2" xfId="0" applyFont="1" applyFill="1" applyBorder="1" applyAlignment="1" applyProtection="1">
      <alignment horizontal="center"/>
    </xf>
    <xf numFmtId="0" fontId="5" fillId="2" borderId="3" xfId="0" applyFont="1" applyFill="1" applyBorder="1" applyProtection="1"/>
    <xf numFmtId="0" fontId="5" fillId="2" borderId="4" xfId="0" applyFont="1" applyFill="1" applyBorder="1" applyProtection="1"/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0" fontId="5" fillId="2" borderId="5" xfId="0" applyFont="1" applyFill="1" applyBorder="1" applyProtection="1"/>
    <xf numFmtId="0" fontId="10" fillId="2" borderId="4" xfId="0" applyFont="1" applyFill="1" applyBorder="1" applyProtection="1"/>
    <xf numFmtId="0" fontId="10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center"/>
    </xf>
    <xf numFmtId="0" fontId="10" fillId="2" borderId="5" xfId="0" applyFont="1" applyFill="1" applyBorder="1" applyProtection="1"/>
    <xf numFmtId="0" fontId="7" fillId="2" borderId="0" xfId="0" applyFont="1" applyFill="1" applyBorder="1" applyProtection="1"/>
    <xf numFmtId="0" fontId="13" fillId="2" borderId="4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5" fillId="2" borderId="7" xfId="0" applyFont="1" applyFill="1" applyBorder="1" applyAlignment="1" applyProtection="1">
      <alignment horizontal="center"/>
    </xf>
    <xf numFmtId="0" fontId="14" fillId="2" borderId="7" xfId="0" applyFont="1" applyFill="1" applyBorder="1" applyAlignment="1" applyProtection="1">
      <alignment horizontal="right"/>
    </xf>
    <xf numFmtId="0" fontId="7" fillId="2" borderId="8" xfId="0" applyFont="1" applyFill="1" applyBorder="1" applyProtection="1"/>
    <xf numFmtId="0" fontId="5" fillId="3" borderId="9" xfId="0" applyFont="1" applyFill="1" applyBorder="1" applyProtection="1"/>
    <xf numFmtId="0" fontId="5" fillId="3" borderId="10" xfId="0" applyFont="1" applyFill="1" applyBorder="1" applyProtection="1"/>
    <xf numFmtId="0" fontId="2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2" fillId="3" borderId="10" xfId="0" applyFont="1" applyFill="1" applyBorder="1" applyProtection="1"/>
    <xf numFmtId="0" fontId="2" fillId="3" borderId="10" xfId="0" applyFont="1" applyFill="1" applyBorder="1" applyAlignment="1" applyProtection="1">
      <alignment horizontal="center"/>
    </xf>
    <xf numFmtId="0" fontId="3" fillId="3" borderId="10" xfId="0" applyFont="1" applyFill="1" applyBorder="1" applyProtection="1"/>
    <xf numFmtId="15" fontId="16" fillId="2" borderId="0" xfId="0" applyNumberFormat="1" applyFont="1" applyFill="1" applyProtection="1"/>
    <xf numFmtId="0" fontId="17" fillId="2" borderId="0" xfId="0" applyFont="1" applyFill="1" applyProtection="1"/>
    <xf numFmtId="0" fontId="18" fillId="2" borderId="0" xfId="0" applyFont="1" applyFill="1" applyBorder="1" applyProtection="1"/>
    <xf numFmtId="0" fontId="18" fillId="2" borderId="0" xfId="0" applyFont="1" applyFill="1" applyProtection="1"/>
    <xf numFmtId="14" fontId="2" fillId="0" borderId="0" xfId="0" applyNumberFormat="1" applyFont="1" applyFill="1" applyAlignment="1">
      <alignment horizontal="left"/>
    </xf>
    <xf numFmtId="0" fontId="17" fillId="3" borderId="10" xfId="0" applyFont="1" applyFill="1" applyBorder="1" applyAlignment="1" applyProtection="1">
      <alignment horizontal="center"/>
    </xf>
    <xf numFmtId="1" fontId="2" fillId="4" borderId="10" xfId="0" applyNumberFormat="1" applyFont="1" applyFill="1" applyBorder="1" applyAlignment="1" applyProtection="1">
      <alignment horizontal="center"/>
    </xf>
    <xf numFmtId="0" fontId="20" fillId="3" borderId="10" xfId="0" applyFont="1" applyFill="1" applyBorder="1" applyAlignment="1" applyProtection="1">
      <alignment horizontal="center"/>
    </xf>
    <xf numFmtId="165" fontId="22" fillId="2" borderId="10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Protection="1"/>
    <xf numFmtId="0" fontId="23" fillId="2" borderId="0" xfId="0" applyFont="1" applyFill="1" applyBorder="1" applyProtection="1"/>
    <xf numFmtId="0" fontId="6" fillId="2" borderId="0" xfId="0" applyFont="1" applyFill="1" applyBorder="1" applyProtection="1"/>
    <xf numFmtId="0" fontId="23" fillId="2" borderId="5" xfId="0" applyFont="1" applyFill="1" applyBorder="1" applyProtection="1"/>
    <xf numFmtId="0" fontId="23" fillId="3" borderId="0" xfId="0" applyFont="1" applyFill="1" applyBorder="1" applyProtection="1"/>
    <xf numFmtId="166" fontId="2" fillId="4" borderId="10" xfId="0" applyNumberFormat="1" applyFont="1" applyFill="1" applyBorder="1" applyAlignment="1" applyProtection="1">
      <alignment horizontal="center"/>
    </xf>
    <xf numFmtId="166" fontId="3" fillId="4" borderId="10" xfId="0" applyNumberFormat="1" applyFont="1" applyFill="1" applyBorder="1" applyAlignment="1" applyProtection="1">
      <alignment horizontal="center"/>
    </xf>
    <xf numFmtId="166" fontId="3" fillId="5" borderId="10" xfId="0" applyNumberFormat="1" applyFont="1" applyFill="1" applyBorder="1" applyAlignment="1" applyProtection="1">
      <alignment horizontal="center"/>
    </xf>
    <xf numFmtId="15" fontId="2" fillId="3" borderId="10" xfId="0" applyNumberFormat="1" applyFont="1" applyFill="1" applyBorder="1" applyAlignment="1" applyProtection="1">
      <alignment horizontal="left"/>
    </xf>
    <xf numFmtId="0" fontId="2" fillId="3" borderId="0" xfId="0" quotePrefix="1" applyFont="1" applyFill="1" applyBorder="1" applyAlignment="1" applyProtection="1">
      <alignment horizontal="left"/>
    </xf>
    <xf numFmtId="0" fontId="3" fillId="2" borderId="0" xfId="0" applyFont="1" applyFill="1" applyBorder="1" applyProtection="1"/>
    <xf numFmtId="0" fontId="25" fillId="2" borderId="0" xfId="0" applyFont="1" applyFill="1" applyBorder="1" applyProtection="1"/>
    <xf numFmtId="0" fontId="13" fillId="3" borderId="10" xfId="0" applyFont="1" applyFill="1" applyBorder="1" applyAlignment="1" applyProtection="1">
      <alignment horizontal="center"/>
    </xf>
    <xf numFmtId="166" fontId="3" fillId="3" borderId="10" xfId="0" applyNumberFormat="1" applyFont="1" applyFill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left"/>
    </xf>
    <xf numFmtId="0" fontId="2" fillId="3" borderId="10" xfId="0" applyFont="1" applyFill="1" applyBorder="1" applyAlignment="1" applyProtection="1">
      <alignment horizontal="left"/>
    </xf>
    <xf numFmtId="0" fontId="2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center"/>
    </xf>
    <xf numFmtId="166" fontId="3" fillId="2" borderId="0" xfId="0" applyNumberFormat="1" applyFont="1" applyFill="1" applyBorder="1" applyProtection="1"/>
    <xf numFmtId="0" fontId="5" fillId="2" borderId="8" xfId="0" applyFont="1" applyFill="1" applyBorder="1" applyProtection="1"/>
    <xf numFmtId="0" fontId="12" fillId="3" borderId="10" xfId="0" applyFont="1" applyFill="1" applyBorder="1" applyAlignment="1" applyProtection="1">
      <alignment horizontal="left"/>
    </xf>
    <xf numFmtId="0" fontId="5" fillId="3" borderId="10" xfId="0" applyFont="1" applyFill="1" applyBorder="1" applyAlignment="1" applyProtection="1">
      <alignment horizontal="center"/>
    </xf>
    <xf numFmtId="0" fontId="19" fillId="2" borderId="10" xfId="0" applyFont="1" applyFill="1" applyBorder="1" applyAlignment="1" applyProtection="1">
      <alignment horizontal="center"/>
    </xf>
    <xf numFmtId="166" fontId="3" fillId="3" borderId="10" xfId="0" applyNumberFormat="1" applyFont="1" applyFill="1" applyBorder="1" applyProtection="1"/>
    <xf numFmtId="166" fontId="3" fillId="5" borderId="10" xfId="0" applyNumberFormat="1" applyFont="1" applyFill="1" applyBorder="1" applyProtection="1"/>
    <xf numFmtId="15" fontId="2" fillId="3" borderId="0" xfId="0" applyNumberFormat="1" applyFont="1" applyFill="1" applyBorder="1" applyAlignment="1" applyProtection="1">
      <alignment horizontal="left"/>
    </xf>
    <xf numFmtId="44" fontId="5" fillId="3" borderId="0" xfId="2" applyFont="1" applyFill="1" applyBorder="1" applyProtection="1"/>
    <xf numFmtId="0" fontId="22" fillId="3" borderId="0" xfId="0" quotePrefix="1" applyFont="1" applyFill="1" applyBorder="1" applyAlignment="1" applyProtection="1">
      <alignment horizontal="left"/>
    </xf>
    <xf numFmtId="44" fontId="2" fillId="4" borderId="10" xfId="2" applyFont="1" applyFill="1" applyBorder="1" applyAlignment="1" applyProtection="1">
      <alignment horizontal="left"/>
    </xf>
    <xf numFmtId="0" fontId="27" fillId="3" borderId="0" xfId="0" applyFont="1" applyFill="1" applyBorder="1" applyProtection="1"/>
    <xf numFmtId="0" fontId="2" fillId="2" borderId="0" xfId="0" quotePrefix="1" applyFont="1" applyFill="1" applyBorder="1" applyAlignment="1" applyProtection="1">
      <alignment horizontal="left"/>
    </xf>
    <xf numFmtId="15" fontId="2" fillId="2" borderId="0" xfId="0" applyNumberFormat="1" applyFont="1" applyFill="1" applyBorder="1" applyAlignment="1" applyProtection="1">
      <alignment horizontal="left"/>
    </xf>
    <xf numFmtId="0" fontId="5" fillId="3" borderId="11" xfId="0" applyFont="1" applyFill="1" applyBorder="1" applyProtection="1"/>
    <xf numFmtId="15" fontId="2" fillId="3" borderId="11" xfId="0" applyNumberFormat="1" applyFont="1" applyFill="1" applyBorder="1" applyAlignment="1" applyProtection="1">
      <alignment horizontal="left"/>
    </xf>
    <xf numFmtId="44" fontId="3" fillId="5" borderId="0" xfId="2" applyFont="1" applyFill="1" applyBorder="1" applyAlignment="1" applyProtection="1">
      <alignment horizontal="left"/>
    </xf>
    <xf numFmtId="44" fontId="2" fillId="3" borderId="0" xfId="2" applyFont="1" applyFill="1" applyBorder="1" applyAlignment="1" applyProtection="1">
      <alignment horizontal="center"/>
    </xf>
    <xf numFmtId="0" fontId="22" fillId="3" borderId="10" xfId="0" applyFont="1" applyFill="1" applyBorder="1" applyAlignment="1" applyProtection="1">
      <alignment horizontal="center"/>
    </xf>
    <xf numFmtId="0" fontId="22" fillId="3" borderId="0" xfId="0" applyFont="1" applyFill="1" applyBorder="1" applyAlignment="1" applyProtection="1">
      <alignment horizontal="center"/>
    </xf>
    <xf numFmtId="167" fontId="2" fillId="5" borderId="10" xfId="2" applyNumberFormat="1" applyFont="1" applyFill="1" applyBorder="1" applyAlignment="1" applyProtection="1">
      <alignment horizontal="center"/>
    </xf>
    <xf numFmtId="44" fontId="2" fillId="5" borderId="10" xfId="2" applyFont="1" applyFill="1" applyBorder="1" applyAlignment="1" applyProtection="1">
      <alignment horizontal="left"/>
    </xf>
    <xf numFmtId="0" fontId="3" fillId="3" borderId="0" xfId="0" quotePrefix="1" applyFont="1" applyFill="1" applyBorder="1" applyAlignment="1" applyProtection="1">
      <alignment horizontal="left"/>
    </xf>
    <xf numFmtId="0" fontId="2" fillId="4" borderId="10" xfId="0" applyFont="1" applyFill="1" applyBorder="1" applyAlignment="1" applyProtection="1">
      <alignment horizontal="center"/>
    </xf>
    <xf numFmtId="15" fontId="2" fillId="3" borderId="12" xfId="0" applyNumberFormat="1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16" fontId="2" fillId="0" borderId="0" xfId="0" quotePrefix="1" applyNumberFormat="1" applyFont="1" applyFill="1" applyBorder="1" applyAlignment="1" applyProtection="1">
      <alignment horizontal="center"/>
    </xf>
    <xf numFmtId="44" fontId="2" fillId="0" borderId="0" xfId="2" applyFont="1" applyFill="1" applyBorder="1" applyAlignment="1" applyProtection="1">
      <alignment horizontal="center"/>
    </xf>
    <xf numFmtId="0" fontId="0" fillId="0" borderId="0" xfId="0" applyFill="1"/>
    <xf numFmtId="0" fontId="29" fillId="2" borderId="4" xfId="0" applyFont="1" applyFill="1" applyBorder="1" applyProtection="1"/>
    <xf numFmtId="0" fontId="29" fillId="2" borderId="0" xfId="0" applyFont="1" applyFill="1" applyBorder="1" applyProtection="1"/>
    <xf numFmtId="0" fontId="30" fillId="2" borderId="0" xfId="0" applyFont="1" applyFill="1" applyBorder="1" applyProtection="1"/>
    <xf numFmtId="0" fontId="29" fillId="2" borderId="5" xfId="0" applyFont="1" applyFill="1" applyBorder="1" applyProtection="1"/>
    <xf numFmtId="0" fontId="29" fillId="3" borderId="0" xfId="0" applyFont="1" applyFill="1" applyBorder="1" applyProtection="1"/>
    <xf numFmtId="0" fontId="24" fillId="2" borderId="0" xfId="0" applyFont="1" applyFill="1" applyBorder="1" applyProtection="1"/>
    <xf numFmtId="0" fontId="26" fillId="3" borderId="10" xfId="0" applyFont="1" applyFill="1" applyBorder="1" applyProtection="1"/>
    <xf numFmtId="0" fontId="32" fillId="2" borderId="0" xfId="0" applyFont="1" applyFill="1" applyBorder="1" applyProtection="1"/>
    <xf numFmtId="0" fontId="22" fillId="0" borderId="0" xfId="0" applyFont="1" applyFill="1" applyBorder="1" applyProtection="1"/>
    <xf numFmtId="0" fontId="22" fillId="0" borderId="0" xfId="0" applyFont="1" applyFill="1" applyAlignment="1">
      <alignment horizontal="left"/>
    </xf>
    <xf numFmtId="44" fontId="22" fillId="0" borderId="0" xfId="2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33" fillId="3" borderId="0" xfId="0" applyFont="1" applyFill="1" applyBorder="1" applyProtection="1"/>
    <xf numFmtId="0" fontId="3" fillId="3" borderId="0" xfId="0" applyFont="1" applyFill="1" applyBorder="1" applyProtection="1"/>
    <xf numFmtId="0" fontId="2" fillId="2" borderId="0" xfId="0" applyFont="1" applyFill="1" applyBorder="1" applyProtection="1">
      <protection locked="0"/>
    </xf>
    <xf numFmtId="0" fontId="34" fillId="3" borderId="10" xfId="0" applyFont="1" applyFill="1" applyBorder="1" applyAlignment="1" applyProtection="1">
      <alignment horizontal="center"/>
    </xf>
    <xf numFmtId="0" fontId="34" fillId="3" borderId="0" xfId="0" applyFont="1" applyFill="1" applyBorder="1" applyAlignment="1" applyProtection="1">
      <alignment horizontal="center"/>
    </xf>
    <xf numFmtId="0" fontId="34" fillId="3" borderId="0" xfId="0" quotePrefix="1" applyFont="1" applyFill="1" applyBorder="1" applyAlignment="1" applyProtection="1">
      <alignment horizontal="right"/>
    </xf>
    <xf numFmtId="15" fontId="35" fillId="3" borderId="12" xfId="0" applyNumberFormat="1" applyFont="1" applyFill="1" applyBorder="1" applyAlignment="1" applyProtection="1">
      <alignment horizontal="center"/>
    </xf>
    <xf numFmtId="15" fontId="34" fillId="3" borderId="0" xfId="0" applyNumberFormat="1" applyFont="1" applyFill="1" applyBorder="1" applyAlignment="1" applyProtection="1">
      <alignment horizontal="center"/>
    </xf>
    <xf numFmtId="0" fontId="26" fillId="3" borderId="0" xfId="0" applyFont="1" applyFill="1" applyBorder="1" applyProtection="1"/>
    <xf numFmtId="44" fontId="3" fillId="5" borderId="0" xfId="0" applyNumberFormat="1" applyFont="1" applyFill="1" applyBorder="1" applyAlignment="1" applyProtection="1">
      <alignment horizontal="left"/>
    </xf>
    <xf numFmtId="0" fontId="5" fillId="3" borderId="13" xfId="0" applyFont="1" applyFill="1" applyBorder="1" applyProtection="1"/>
    <xf numFmtId="0" fontId="5" fillId="3" borderId="14" xfId="0" applyFont="1" applyFill="1" applyBorder="1" applyProtection="1"/>
    <xf numFmtId="0" fontId="2" fillId="3" borderId="15" xfId="0" quotePrefix="1" applyFont="1" applyFill="1" applyBorder="1" applyAlignment="1" applyProtection="1">
      <alignment horizontal="left"/>
    </xf>
    <xf numFmtId="0" fontId="2" fillId="3" borderId="16" xfId="0" quotePrefix="1" applyFont="1" applyFill="1" applyBorder="1" applyAlignment="1" applyProtection="1">
      <alignment horizontal="left"/>
    </xf>
    <xf numFmtId="0" fontId="5" fillId="3" borderId="16" xfId="0" applyFont="1" applyFill="1" applyBorder="1" applyProtection="1"/>
    <xf numFmtId="44" fontId="5" fillId="3" borderId="0" xfId="0" applyNumberFormat="1" applyFont="1" applyFill="1" applyBorder="1" applyProtection="1"/>
    <xf numFmtId="44" fontId="36" fillId="3" borderId="0" xfId="0" applyNumberFormat="1" applyFont="1" applyFill="1" applyBorder="1" applyProtection="1"/>
    <xf numFmtId="0" fontId="36" fillId="3" borderId="0" xfId="0" applyFont="1" applyFill="1" applyBorder="1" applyProtection="1"/>
    <xf numFmtId="0" fontId="37" fillId="0" borderId="0" xfId="1" applyFont="1" applyFill="1" applyBorder="1" applyAlignment="1" applyProtection="1"/>
    <xf numFmtId="0" fontId="22" fillId="3" borderId="10" xfId="0" applyFont="1" applyFill="1" applyBorder="1" applyProtection="1"/>
    <xf numFmtId="44" fontId="2" fillId="3" borderId="0" xfId="0" applyNumberFormat="1" applyFont="1" applyFill="1" applyBorder="1" applyProtection="1"/>
    <xf numFmtId="0" fontId="39" fillId="2" borderId="7" xfId="1" applyFont="1" applyFill="1" applyBorder="1" applyAlignment="1" applyProtection="1">
      <alignment horizontal="right"/>
    </xf>
    <xf numFmtId="168" fontId="40" fillId="3" borderId="0" xfId="0" applyNumberFormat="1" applyFont="1" applyFill="1" applyBorder="1" applyAlignment="1" applyProtection="1">
      <alignment horizontal="left"/>
    </xf>
    <xf numFmtId="0" fontId="0" fillId="0" borderId="0" xfId="0" applyProtection="1"/>
    <xf numFmtId="0" fontId="2" fillId="2" borderId="4" xfId="0" applyFont="1" applyFill="1" applyBorder="1" applyProtection="1">
      <protection locked="0"/>
    </xf>
    <xf numFmtId="44" fontId="2" fillId="4" borderId="0" xfId="2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44" fontId="2" fillId="4" borderId="0" xfId="2" applyFont="1" applyFill="1" applyBorder="1" applyProtection="1">
      <protection locked="0"/>
    </xf>
    <xf numFmtId="44" fontId="2" fillId="4" borderId="0" xfId="0" applyNumberFormat="1" applyFont="1" applyFill="1" applyAlignment="1" applyProtection="1">
      <alignment horizontal="left"/>
      <protection locked="0"/>
    </xf>
    <xf numFmtId="44" fontId="2" fillId="4" borderId="10" xfId="2" applyNumberFormat="1" applyFont="1" applyFill="1" applyBorder="1" applyAlignment="1" applyProtection="1">
      <alignment horizontal="left"/>
    </xf>
    <xf numFmtId="44" fontId="2" fillId="5" borderId="10" xfId="2" applyNumberFormat="1" applyFont="1" applyFill="1" applyBorder="1" applyAlignment="1" applyProtection="1">
      <alignment horizontal="left"/>
    </xf>
    <xf numFmtId="44" fontId="2" fillId="0" borderId="0" xfId="2" applyFont="1" applyFill="1" applyBorder="1" applyAlignment="1" applyProtection="1">
      <alignment horizontal="center"/>
      <protection locked="0"/>
    </xf>
  </cellXfs>
  <cellStyles count="3">
    <cellStyle name="Hyperlink" xfId="1" builtinId="8"/>
    <cellStyle name="Standaard" xfId="0" builtinId="0"/>
    <cellStyle name="Valuta" xfId="2" builtin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190502</xdr:colOff>
      <xdr:row>3</xdr:row>
      <xdr:rowOff>22410</xdr:rowOff>
    </xdr:from>
    <xdr:to>
      <xdr:col>12</xdr:col>
      <xdr:colOff>581588</xdr:colOff>
      <xdr:row>4</xdr:row>
      <xdr:rowOff>122142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2" y="493057"/>
          <a:ext cx="996204" cy="335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elpdesk@poraad.nl" TargetMode="External"/><Relationship Id="rId1" Type="http://schemas.openxmlformats.org/officeDocument/2006/relationships/hyperlink" Target="mailto:r.goedhart@poraad.nl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s://www.lowan.nl/primair-onderwijs/financiering/ocwduo/eerste-keer-bekostiging/" TargetMode="External"/><Relationship Id="rId1" Type="http://schemas.openxmlformats.org/officeDocument/2006/relationships/hyperlink" Target="https://duo.nl/zakelijk/primair-onderwijs/bekostiging-en-subsidies/bijzondere-bekostiging/index.jsp" TargetMode="External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poraad.nl/" TargetMode="Externa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5"/>
  <sheetViews>
    <sheetView zoomScale="85" zoomScaleNormal="85" workbookViewId="0">
      <selection activeCell="B2" sqref="B2"/>
    </sheetView>
  </sheetViews>
  <sheetFormatPr defaultColWidth="9.140625" defaultRowHeight="12.75" x14ac:dyDescent="0.2"/>
  <cols>
    <col min="1" max="1" width="3.5703125" style="10" customWidth="1"/>
    <col min="2" max="2" width="2.85546875" style="10" customWidth="1"/>
    <col min="3" max="9" width="9.140625" style="10"/>
    <col min="10" max="10" width="10.140625" style="10" customWidth="1"/>
    <col min="11" max="11" width="11.42578125" style="10" customWidth="1"/>
    <col min="12" max="13" width="9.140625" style="10"/>
    <col min="14" max="14" width="3" style="10" customWidth="1"/>
    <col min="15" max="16384" width="9.140625" style="10"/>
  </cols>
  <sheetData>
    <row r="2" spans="2:14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4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 ht="18.75" x14ac:dyDescent="0.3">
      <c r="B4" s="3"/>
      <c r="C4" s="46" t="s">
        <v>22</v>
      </c>
      <c r="D4" s="44"/>
      <c r="E4" s="44"/>
      <c r="F4" s="44"/>
      <c r="G4" s="44"/>
      <c r="H4" s="11" t="str">
        <f>tab!C2</f>
        <v>2018/2019</v>
      </c>
      <c r="I4" s="3"/>
      <c r="J4" s="6" t="s">
        <v>54</v>
      </c>
      <c r="K4" s="5"/>
      <c r="L4" s="43"/>
      <c r="M4" s="3"/>
      <c r="N4" s="3"/>
    </row>
    <row r="5" spans="2:14" ht="15.75" x14ac:dyDescent="0.25">
      <c r="B5" s="3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14" ht="15.75" x14ac:dyDescent="0.25">
      <c r="B6" s="3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2:14" x14ac:dyDescent="0.2">
      <c r="B7" s="6"/>
      <c r="C7" s="7" t="s">
        <v>23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2:14" x14ac:dyDescent="0.2">
      <c r="B8" s="6"/>
      <c r="C8" s="7" t="s">
        <v>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2:14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2:14" x14ac:dyDescent="0.2">
      <c r="B10" s="6"/>
      <c r="C10" s="6" t="s">
        <v>31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2:14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2:14" x14ac:dyDescent="0.2">
      <c r="B12" s="6"/>
      <c r="C12" s="6" t="s">
        <v>36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2:14" x14ac:dyDescent="0.2">
      <c r="B13" s="6"/>
      <c r="C13" s="6" t="s">
        <v>46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4" x14ac:dyDescent="0.2">
      <c r="B14" s="6"/>
      <c r="C14" s="6" t="s">
        <v>58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2:14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2:14" x14ac:dyDescent="0.2">
      <c r="B16" s="6"/>
      <c r="C16" s="6" t="s">
        <v>2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2:14" x14ac:dyDescent="0.2">
      <c r="B17" s="6"/>
      <c r="C17" s="6" t="s">
        <v>4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2:14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2:14" x14ac:dyDescent="0.2">
      <c r="B19" s="6"/>
      <c r="C19" s="7" t="s">
        <v>10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x14ac:dyDescent="0.2">
      <c r="B20" s="6"/>
      <c r="C20" s="6" t="s">
        <v>52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2:14" x14ac:dyDescent="0.2">
      <c r="B21" s="6"/>
      <c r="C21" s="6" t="s">
        <v>53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2:14" x14ac:dyDescent="0.2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2:14" x14ac:dyDescent="0.2">
      <c r="B23" s="6"/>
      <c r="C23" s="6" t="s">
        <v>13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2:14" x14ac:dyDescent="0.2">
      <c r="B24" s="6"/>
      <c r="C24" s="6" t="s">
        <v>14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2:14" x14ac:dyDescent="0.2">
      <c r="B25" s="6"/>
      <c r="C25" s="6" t="s">
        <v>11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2:14" x14ac:dyDescent="0.2">
      <c r="B26" s="6"/>
      <c r="C26" s="6" t="s">
        <v>12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4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2:14" x14ac:dyDescent="0.2">
      <c r="B28" s="6"/>
      <c r="C28" s="7" t="s">
        <v>5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2:14" x14ac:dyDescent="0.2">
      <c r="B29" s="6"/>
      <c r="C29" s="6" t="s">
        <v>6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2:14" x14ac:dyDescent="0.2">
      <c r="B30" s="6"/>
      <c r="C30" s="6" t="s">
        <v>24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2:14" x14ac:dyDescent="0.2">
      <c r="B31" s="6"/>
      <c r="C31" s="6" t="s">
        <v>25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2:14" x14ac:dyDescent="0.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 x14ac:dyDescent="0.2">
      <c r="B33" s="6"/>
      <c r="C33" s="6" t="s">
        <v>48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2:14" x14ac:dyDescent="0.2">
      <c r="B34" s="6"/>
      <c r="C34" s="6" t="s">
        <v>47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2:14" x14ac:dyDescent="0.2">
      <c r="B35" s="6"/>
      <c r="C35" s="6" t="s">
        <v>7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2:14" x14ac:dyDescent="0.2">
      <c r="B36" s="6"/>
      <c r="C36" s="6" t="s">
        <v>8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2:14" x14ac:dyDescent="0.2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2:14" x14ac:dyDescent="0.2">
      <c r="B38" s="6"/>
      <c r="C38" s="7" t="s">
        <v>0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2:14" x14ac:dyDescent="0.2">
      <c r="B39" s="6"/>
      <c r="C39" s="6" t="s">
        <v>3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2:14" x14ac:dyDescent="0.2">
      <c r="B40" s="6"/>
      <c r="C40" s="6" t="s">
        <v>9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2:14" x14ac:dyDescent="0.2">
      <c r="B41" s="6"/>
      <c r="C41" s="6" t="s">
        <v>49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4" x14ac:dyDescent="0.2">
      <c r="B42" s="6"/>
      <c r="C42" s="6" t="s">
        <v>50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2:14" x14ac:dyDescent="0.2">
      <c r="B43" s="6"/>
      <c r="C43" s="6" t="s">
        <v>51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2:14" x14ac:dyDescent="0.2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2:14" x14ac:dyDescent="0.2">
      <c r="B45" s="6"/>
      <c r="C45" s="7" t="s">
        <v>19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2:14" x14ac:dyDescent="0.2">
      <c r="B46" s="6"/>
      <c r="C46" s="6" t="s">
        <v>26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2:14" x14ac:dyDescent="0.2">
      <c r="B47" s="6"/>
      <c r="C47" s="6" t="s">
        <v>27</v>
      </c>
      <c r="D47" s="6"/>
      <c r="E47" s="6"/>
      <c r="F47" s="6"/>
      <c r="G47" s="6"/>
      <c r="H47" s="6"/>
      <c r="I47" s="6"/>
      <c r="J47" s="6"/>
      <c r="K47" s="8"/>
      <c r="L47" s="6"/>
      <c r="M47" s="6"/>
      <c r="N47" s="6"/>
    </row>
    <row r="48" spans="2:14" x14ac:dyDescent="0.2">
      <c r="B48" s="6"/>
      <c r="C48" s="6" t="s">
        <v>28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2:14" x14ac:dyDescent="0.2">
      <c r="B49" s="6"/>
      <c r="C49" s="6" t="s">
        <v>20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2:14" x14ac:dyDescent="0.2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2:14" x14ac:dyDescent="0.2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2:14" x14ac:dyDescent="0.2">
      <c r="B52" s="6"/>
      <c r="C52" s="6" t="s">
        <v>29</v>
      </c>
      <c r="D52" s="6"/>
      <c r="E52" s="6"/>
      <c r="F52" s="6"/>
      <c r="G52" s="6"/>
      <c r="H52" s="6"/>
      <c r="I52" s="6"/>
      <c r="J52" s="9" t="s">
        <v>33</v>
      </c>
      <c r="K52" s="6"/>
      <c r="L52" s="6"/>
      <c r="M52" s="6"/>
      <c r="N52" s="6"/>
    </row>
    <row r="53" spans="2:14" x14ac:dyDescent="0.2">
      <c r="B53" s="6"/>
      <c r="C53" s="6" t="s">
        <v>32</v>
      </c>
      <c r="D53" s="6"/>
      <c r="E53" s="6"/>
      <c r="F53" s="6"/>
      <c r="G53" s="6"/>
      <c r="H53" s="6"/>
      <c r="I53" s="6"/>
      <c r="J53" s="9" t="s">
        <v>30</v>
      </c>
      <c r="K53" s="6"/>
      <c r="L53" s="6"/>
      <c r="M53" s="6"/>
      <c r="N53" s="6"/>
    </row>
    <row r="54" spans="2:14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2:14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</sheetData>
  <sheetProtection algorithmName="SHA-512" hashValue="kR8ZsJXaLQkXt6pHGZbF33YpX455HeJTPVuqBtmZvX4o83FZAzcqM21B6zehzfaixZunmtwLzsqQXmcTOYnfhw==" saltValue="LYJBEqEq5zoRHt4qJQhoJQ==" spinCount="100000" sheet="1" objects="1" scenarios="1"/>
  <phoneticPr fontId="0" type="noConversion"/>
  <hyperlinks>
    <hyperlink ref="J53" r:id="rId1"/>
    <hyperlink ref="J52" r:id="rId2"/>
  </hyperlinks>
  <pageMargins left="0.74803149606299213" right="0.74803149606299213" top="0.98425196850393704" bottom="0.98425196850393704" header="0.51181102362204722" footer="0.51181102362204722"/>
  <pageSetup paperSize="9" scale="80" orientation="portrait" r:id="rId3"/>
  <headerFooter alignWithMargins="0">
    <oddHeader>&amp;C&amp;F</oddHeader>
    <oddFooter>&amp;L&amp;"Arial,Vet"&amp;D&amp;C&amp;"Arial,Vet"&amp;A&amp;R&amp;"Arial,Vet"&amp;N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18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2" customWidth="1"/>
    <col min="2" max="3" width="2.5703125" style="12" customWidth="1"/>
    <col min="4" max="4" width="65.85546875" style="12" customWidth="1"/>
    <col min="5" max="5" width="2.85546875" style="12" customWidth="1"/>
    <col min="6" max="6" width="11" style="12" customWidth="1"/>
    <col min="7" max="7" width="1.85546875" style="12" customWidth="1"/>
    <col min="8" max="8" width="15.85546875" style="12" customWidth="1"/>
    <col min="9" max="10" width="2.5703125" style="12" customWidth="1"/>
    <col min="11" max="11" width="9.140625" style="12"/>
    <col min="12" max="12" width="40.85546875" style="12" customWidth="1"/>
    <col min="13" max="14" width="15.85546875" style="12" customWidth="1"/>
    <col min="15" max="16" width="16" style="12" customWidth="1"/>
    <col min="17" max="16384" width="9.140625" style="12"/>
  </cols>
  <sheetData>
    <row r="1" spans="2:17" x14ac:dyDescent="0.2">
      <c r="L1" s="38"/>
      <c r="M1" s="38"/>
      <c r="N1" s="38"/>
    </row>
    <row r="2" spans="2:17" x14ac:dyDescent="0.2">
      <c r="B2" s="15"/>
      <c r="C2" s="16"/>
      <c r="D2" s="16"/>
      <c r="E2" s="16"/>
      <c r="F2" s="16"/>
      <c r="G2" s="16"/>
      <c r="H2" s="16"/>
      <c r="I2" s="16"/>
      <c r="J2" s="18"/>
      <c r="L2" s="38"/>
      <c r="M2" s="38"/>
      <c r="N2" s="38"/>
      <c r="O2" s="38"/>
      <c r="P2" s="38"/>
      <c r="Q2" s="38"/>
    </row>
    <row r="3" spans="2:17" x14ac:dyDescent="0.2">
      <c r="B3" s="19"/>
      <c r="C3" s="20"/>
      <c r="D3" s="20"/>
      <c r="E3" s="20"/>
      <c r="F3" s="20"/>
      <c r="G3" s="20"/>
      <c r="H3" s="20"/>
      <c r="I3" s="20"/>
      <c r="J3" s="22"/>
      <c r="M3" s="38"/>
      <c r="N3" s="38"/>
      <c r="O3" s="38"/>
      <c r="P3" s="38"/>
      <c r="Q3" s="38"/>
    </row>
    <row r="4" spans="2:17" s="14" customFormat="1" ht="18.75" x14ac:dyDescent="0.3">
      <c r="B4" s="23"/>
      <c r="C4" s="45" t="s">
        <v>103</v>
      </c>
      <c r="D4" s="24"/>
      <c r="E4" s="24"/>
      <c r="F4" s="24"/>
      <c r="G4" s="24"/>
      <c r="H4" s="24"/>
      <c r="I4" s="24"/>
      <c r="J4" s="27"/>
      <c r="M4" s="81"/>
      <c r="N4" s="81"/>
      <c r="O4" s="81"/>
      <c r="P4" s="81"/>
      <c r="Q4" s="81"/>
    </row>
    <row r="5" spans="2:17" s="56" customFormat="1" ht="12" customHeight="1" x14ac:dyDescent="0.25">
      <c r="B5" s="52"/>
      <c r="C5" s="106" t="s">
        <v>130</v>
      </c>
      <c r="D5" s="54"/>
      <c r="E5" s="53"/>
      <c r="F5" s="53"/>
      <c r="G5" s="53"/>
      <c r="H5" s="53"/>
      <c r="I5" s="53"/>
      <c r="J5" s="55"/>
      <c r="M5" s="38"/>
      <c r="N5" s="38"/>
      <c r="O5" s="38"/>
      <c r="P5" s="38"/>
      <c r="Q5" s="38"/>
    </row>
    <row r="6" spans="2:17" s="56" customFormat="1" ht="12" customHeight="1" x14ac:dyDescent="0.25">
      <c r="B6" s="52"/>
      <c r="C6" s="104"/>
      <c r="D6" s="54"/>
      <c r="E6" s="53"/>
      <c r="F6" s="53"/>
      <c r="G6" s="53"/>
      <c r="H6" s="53"/>
      <c r="I6" s="53"/>
      <c r="J6" s="55"/>
      <c r="M6" s="38"/>
      <c r="N6" s="38"/>
      <c r="O6" s="38"/>
      <c r="P6" s="38"/>
      <c r="Q6" s="38"/>
    </row>
    <row r="7" spans="2:17" s="56" customFormat="1" ht="12" customHeight="1" x14ac:dyDescent="0.25">
      <c r="B7" s="52"/>
      <c r="C7" s="104"/>
      <c r="D7" s="54"/>
      <c r="E7" s="53"/>
      <c r="F7" s="53"/>
      <c r="G7" s="53"/>
      <c r="H7" s="53"/>
      <c r="I7" s="53"/>
      <c r="J7" s="55"/>
      <c r="M7" s="38"/>
      <c r="N7" s="38"/>
      <c r="O7" s="38"/>
      <c r="P7" s="38"/>
      <c r="Q7" s="38"/>
    </row>
    <row r="8" spans="2:17" s="56" customFormat="1" ht="12" customHeight="1" x14ac:dyDescent="0.25">
      <c r="B8" s="52"/>
      <c r="C8" s="112"/>
      <c r="D8" s="113"/>
      <c r="E8" s="113"/>
      <c r="F8" s="113"/>
      <c r="G8" s="113"/>
      <c r="H8" s="113"/>
      <c r="I8" s="113"/>
      <c r="J8" s="55"/>
      <c r="M8" s="38"/>
      <c r="N8" s="38"/>
      <c r="O8" s="38"/>
      <c r="P8" s="38"/>
      <c r="Q8" s="38"/>
    </row>
    <row r="9" spans="2:17" s="56" customFormat="1" ht="12" customHeight="1" x14ac:dyDescent="0.25">
      <c r="B9" s="52"/>
      <c r="C9" s="112"/>
      <c r="D9" s="38" t="s">
        <v>91</v>
      </c>
      <c r="E9" s="113"/>
      <c r="F9" s="113"/>
      <c r="G9" s="113"/>
      <c r="H9" s="113"/>
      <c r="I9" s="113"/>
      <c r="J9" s="55"/>
      <c r="M9" s="38"/>
      <c r="N9" s="38"/>
      <c r="O9" s="38"/>
      <c r="P9" s="38"/>
      <c r="Q9" s="38"/>
    </row>
    <row r="10" spans="2:17" s="56" customFormat="1" ht="12" customHeight="1" x14ac:dyDescent="0.25">
      <c r="B10" s="52"/>
      <c r="C10" s="113"/>
      <c r="D10" s="114" t="s">
        <v>150</v>
      </c>
      <c r="E10" s="113"/>
      <c r="F10" s="113"/>
      <c r="G10" s="113"/>
      <c r="H10" s="113"/>
      <c r="I10" s="113"/>
      <c r="J10" s="55"/>
      <c r="O10" s="38"/>
      <c r="P10" s="38"/>
      <c r="Q10" s="38"/>
    </row>
    <row r="11" spans="2:17" s="56" customFormat="1" ht="12" customHeight="1" x14ac:dyDescent="0.25">
      <c r="B11" s="52"/>
      <c r="C11" s="113"/>
      <c r="D11" s="113"/>
      <c r="E11" s="113"/>
      <c r="F11" s="113"/>
      <c r="G11" s="113"/>
      <c r="H11" s="113"/>
      <c r="I11" s="113"/>
      <c r="J11" s="55"/>
      <c r="O11" s="38"/>
      <c r="P11" s="38"/>
      <c r="Q11" s="38"/>
    </row>
    <row r="12" spans="2:17" s="56" customFormat="1" ht="12" customHeight="1" x14ac:dyDescent="0.25">
      <c r="B12" s="52"/>
      <c r="C12" s="53"/>
      <c r="D12" s="54"/>
      <c r="E12" s="53"/>
      <c r="F12" s="53"/>
      <c r="G12" s="53"/>
      <c r="H12" s="53"/>
      <c r="I12" s="53"/>
      <c r="J12" s="55"/>
      <c r="O12" s="38"/>
      <c r="P12" s="38"/>
      <c r="Q12" s="38"/>
    </row>
    <row r="13" spans="2:17" ht="12" customHeight="1" x14ac:dyDescent="0.2">
      <c r="B13" s="19"/>
      <c r="C13" s="37"/>
      <c r="D13" s="37"/>
      <c r="E13" s="37"/>
      <c r="G13" s="37"/>
      <c r="H13" s="37"/>
      <c r="I13" s="37"/>
      <c r="J13" s="22"/>
      <c r="O13" s="87"/>
      <c r="P13" s="87"/>
      <c r="Q13" s="38"/>
    </row>
    <row r="14" spans="2:17" ht="12" customHeight="1" x14ac:dyDescent="0.2">
      <c r="B14" s="19"/>
      <c r="C14" s="37"/>
      <c r="D14" s="105" t="s">
        <v>80</v>
      </c>
      <c r="E14" s="37"/>
      <c r="F14" s="37"/>
      <c r="G14" s="37"/>
      <c r="H14" s="37"/>
      <c r="I14" s="37"/>
      <c r="J14" s="22"/>
      <c r="O14" s="87"/>
      <c r="P14" s="87"/>
      <c r="Q14" s="38"/>
    </row>
    <row r="15" spans="2:17" ht="12" customHeight="1" x14ac:dyDescent="0.2">
      <c r="B15" s="19"/>
      <c r="C15" s="37"/>
      <c r="D15" s="37"/>
      <c r="E15" s="37"/>
      <c r="F15" s="115" t="s">
        <v>73</v>
      </c>
      <c r="G15" s="115"/>
      <c r="H15" s="116" t="s">
        <v>74</v>
      </c>
      <c r="I15" s="37"/>
      <c r="J15" s="22"/>
      <c r="O15" s="87"/>
      <c r="P15" s="87"/>
      <c r="Q15" s="38"/>
    </row>
    <row r="16" spans="2:17" ht="12" customHeight="1" x14ac:dyDescent="0.2">
      <c r="B16" s="19"/>
      <c r="C16" s="37"/>
      <c r="D16" s="79" t="s">
        <v>114</v>
      </c>
      <c r="F16" s="88"/>
      <c r="G16" s="88"/>
      <c r="H16" s="89"/>
      <c r="I16" s="37"/>
      <c r="J16" s="22"/>
      <c r="O16" s="87"/>
      <c r="P16" s="87"/>
      <c r="Q16" s="38"/>
    </row>
    <row r="17" spans="2:17" ht="12" customHeight="1" x14ac:dyDescent="0.2">
      <c r="B17" s="19"/>
      <c r="C17" s="37"/>
      <c r="D17" s="38" t="s">
        <v>63</v>
      </c>
      <c r="E17" s="38"/>
      <c r="F17" s="110">
        <v>0</v>
      </c>
      <c r="G17" s="37"/>
      <c r="H17" s="80">
        <f>F17*tab!$D$13</f>
        <v>0</v>
      </c>
      <c r="I17" s="37"/>
      <c r="J17" s="22"/>
      <c r="O17" s="38"/>
      <c r="P17" s="38"/>
      <c r="Q17" s="38"/>
    </row>
    <row r="18" spans="2:17" ht="12" customHeight="1" x14ac:dyDescent="0.2">
      <c r="B18" s="19"/>
      <c r="C18" s="41"/>
      <c r="D18" s="38" t="s">
        <v>77</v>
      </c>
      <c r="F18" s="110">
        <v>0</v>
      </c>
      <c r="H18" s="39"/>
      <c r="I18" s="37"/>
      <c r="J18" s="22"/>
      <c r="O18" s="38"/>
      <c r="P18" s="38"/>
      <c r="Q18" s="38"/>
    </row>
    <row r="19" spans="2:17" ht="12" customHeight="1" x14ac:dyDescent="0.2">
      <c r="B19" s="19"/>
      <c r="C19" s="41"/>
      <c r="D19" s="38" t="s">
        <v>78</v>
      </c>
      <c r="E19" s="38"/>
      <c r="F19" s="110">
        <v>0</v>
      </c>
      <c r="H19" s="39"/>
      <c r="I19" s="37"/>
      <c r="J19" s="22"/>
      <c r="O19" s="38"/>
      <c r="P19" s="38"/>
      <c r="Q19" s="38"/>
    </row>
    <row r="20" spans="2:17" ht="12" customHeight="1" x14ac:dyDescent="0.2">
      <c r="B20" s="19"/>
      <c r="C20" s="41"/>
      <c r="D20" s="38" t="s">
        <v>76</v>
      </c>
      <c r="E20" s="38"/>
      <c r="F20" s="93">
        <f>IF(F18&gt;F19,F19,F18)</f>
        <v>0</v>
      </c>
      <c r="H20" s="80">
        <f>F20*tab!D13</f>
        <v>0</v>
      </c>
      <c r="I20" s="37"/>
      <c r="J20" s="22"/>
      <c r="L20" s="38"/>
      <c r="M20" s="38"/>
      <c r="N20" s="38"/>
      <c r="O20" s="38"/>
      <c r="P20" s="38"/>
      <c r="Q20" s="38"/>
    </row>
    <row r="21" spans="2:17" ht="12" customHeight="1" x14ac:dyDescent="0.2">
      <c r="B21" s="19"/>
      <c r="C21" s="41"/>
      <c r="D21" s="38" t="s">
        <v>79</v>
      </c>
      <c r="E21" s="38"/>
      <c r="F21" s="93">
        <f>IF(F18&gt;F19,0,F19-F18)</f>
        <v>0</v>
      </c>
      <c r="H21" s="80">
        <f>F21*tab!$D$7</f>
        <v>0</v>
      </c>
      <c r="I21" s="37"/>
      <c r="J21" s="22"/>
      <c r="M21" s="38"/>
      <c r="N21" s="38"/>
      <c r="O21" s="38"/>
      <c r="P21" s="38"/>
      <c r="Q21" s="38"/>
    </row>
    <row r="22" spans="2:17" ht="12" customHeight="1" x14ac:dyDescent="0.2">
      <c r="B22" s="19"/>
      <c r="C22" s="41"/>
      <c r="D22" s="61" t="s">
        <v>104</v>
      </c>
      <c r="E22" s="38"/>
      <c r="F22" s="110">
        <v>0</v>
      </c>
      <c r="G22" s="60"/>
      <c r="H22" s="80">
        <f>F22*tab!$D$8</f>
        <v>0</v>
      </c>
      <c r="J22" s="22"/>
      <c r="M22" s="38"/>
      <c r="N22" s="38"/>
      <c r="O22" s="38"/>
      <c r="P22" s="38"/>
      <c r="Q22" s="38"/>
    </row>
    <row r="23" spans="2:17" ht="12" customHeight="1" x14ac:dyDescent="0.2">
      <c r="B23" s="19"/>
      <c r="C23" s="37"/>
      <c r="D23" s="61"/>
      <c r="E23" s="38"/>
      <c r="F23" s="60"/>
      <c r="G23" s="77"/>
      <c r="H23" s="91">
        <f>IF(F17+F19&lt;tab!$C$14,0,(H17+H20+H21-H22))</f>
        <v>0</v>
      </c>
      <c r="J23" s="22"/>
      <c r="M23" s="38"/>
      <c r="N23" s="38"/>
      <c r="O23" s="38"/>
      <c r="P23" s="38"/>
      <c r="Q23" s="38"/>
    </row>
    <row r="24" spans="2:17" ht="12" customHeight="1" x14ac:dyDescent="0.2">
      <c r="B24" s="19"/>
      <c r="C24" s="37"/>
      <c r="D24" s="79" t="s">
        <v>108</v>
      </c>
      <c r="E24" s="38"/>
      <c r="F24" s="88"/>
      <c r="G24" s="88"/>
      <c r="H24" s="89"/>
      <c r="J24" s="22"/>
      <c r="L24" s="78"/>
    </row>
    <row r="25" spans="2:17" ht="12" customHeight="1" x14ac:dyDescent="0.2">
      <c r="B25" s="19"/>
      <c r="C25" s="37"/>
      <c r="D25" s="38" t="s">
        <v>75</v>
      </c>
      <c r="E25" s="38"/>
      <c r="F25" s="110">
        <v>0</v>
      </c>
      <c r="G25" s="77"/>
      <c r="H25" s="80">
        <f>F25*tab!$D$13</f>
        <v>0</v>
      </c>
      <c r="J25" s="22"/>
    </row>
    <row r="26" spans="2:17" ht="12" customHeight="1" x14ac:dyDescent="0.2">
      <c r="B26" s="19"/>
      <c r="C26" s="37"/>
      <c r="D26" s="38" t="s">
        <v>78</v>
      </c>
      <c r="E26" s="38"/>
      <c r="F26" s="110">
        <v>0</v>
      </c>
      <c r="H26" s="80">
        <f>F26*tab!$D$7</f>
        <v>0</v>
      </c>
      <c r="J26" s="22"/>
    </row>
    <row r="27" spans="2:17" ht="12" customHeight="1" x14ac:dyDescent="0.2">
      <c r="B27" s="19"/>
      <c r="C27" s="37"/>
      <c r="D27" s="61" t="s">
        <v>104</v>
      </c>
      <c r="E27" s="38"/>
      <c r="F27" s="110">
        <v>0</v>
      </c>
      <c r="G27" s="60"/>
      <c r="H27" s="80">
        <f>F27*tab!$D$8</f>
        <v>0</v>
      </c>
      <c r="J27" s="22"/>
      <c r="L27" s="38"/>
    </row>
    <row r="28" spans="2:17" ht="12" customHeight="1" x14ac:dyDescent="0.2">
      <c r="B28" s="19"/>
      <c r="C28" s="37"/>
      <c r="D28" s="61"/>
      <c r="E28" s="38"/>
      <c r="F28" s="61"/>
      <c r="H28" s="91">
        <f>IF(F25+F26&lt;tab!$C$14,0,H25+H26-H27)</f>
        <v>0</v>
      </c>
      <c r="J28" s="22"/>
    </row>
    <row r="29" spans="2:17" ht="12" customHeight="1" x14ac:dyDescent="0.2">
      <c r="B29" s="19"/>
      <c r="C29" s="37"/>
      <c r="D29" s="79" t="s">
        <v>109</v>
      </c>
      <c r="E29" s="38"/>
      <c r="F29" s="88"/>
      <c r="G29" s="88"/>
      <c r="H29" s="89"/>
      <c r="J29" s="22"/>
    </row>
    <row r="30" spans="2:17" ht="12" customHeight="1" x14ac:dyDescent="0.2">
      <c r="B30" s="19"/>
      <c r="C30" s="37"/>
      <c r="D30" s="38" t="s">
        <v>75</v>
      </c>
      <c r="E30" s="38"/>
      <c r="F30" s="110">
        <v>0</v>
      </c>
      <c r="G30" s="77"/>
      <c r="H30" s="80">
        <f>F30*tab!$D$13</f>
        <v>0</v>
      </c>
      <c r="J30" s="22"/>
    </row>
    <row r="31" spans="2:17" ht="12" customHeight="1" x14ac:dyDescent="0.2">
      <c r="B31" s="19"/>
      <c r="C31" s="37"/>
      <c r="D31" s="38" t="s">
        <v>78</v>
      </c>
      <c r="E31" s="38"/>
      <c r="F31" s="110">
        <v>0</v>
      </c>
      <c r="H31" s="80">
        <f>F31*tab!$D$7</f>
        <v>0</v>
      </c>
      <c r="J31" s="22"/>
    </row>
    <row r="32" spans="2:17" ht="12" customHeight="1" x14ac:dyDescent="0.2">
      <c r="B32" s="19"/>
      <c r="C32" s="37"/>
      <c r="D32" s="61" t="s">
        <v>104</v>
      </c>
      <c r="E32" s="38"/>
      <c r="F32" s="110">
        <v>0</v>
      </c>
      <c r="G32" s="60"/>
      <c r="H32" s="80">
        <f>F32*tab!$D$8</f>
        <v>0</v>
      </c>
      <c r="J32" s="22"/>
    </row>
    <row r="33" spans="2:10" ht="12" customHeight="1" x14ac:dyDescent="0.2">
      <c r="B33" s="19"/>
      <c r="C33" s="37"/>
      <c r="D33" s="61"/>
      <c r="E33" s="38"/>
      <c r="F33" s="61"/>
      <c r="H33" s="91">
        <f>IF(F30+F31&lt;tab!$C$14,0,H30+H31-H32)</f>
        <v>0</v>
      </c>
      <c r="J33" s="22"/>
    </row>
    <row r="34" spans="2:10" ht="12" customHeight="1" x14ac:dyDescent="0.2">
      <c r="B34" s="19"/>
      <c r="C34" s="37"/>
      <c r="D34" s="79" t="s">
        <v>110</v>
      </c>
      <c r="E34" s="38"/>
      <c r="F34" s="88"/>
      <c r="G34" s="88"/>
      <c r="H34" s="89"/>
      <c r="J34" s="22"/>
    </row>
    <row r="35" spans="2:10" ht="12" customHeight="1" x14ac:dyDescent="0.2">
      <c r="B35" s="19"/>
      <c r="C35" s="37"/>
      <c r="D35" s="38" t="s">
        <v>75</v>
      </c>
      <c r="E35" s="38"/>
      <c r="F35" s="110">
        <v>0</v>
      </c>
      <c r="G35" s="77"/>
      <c r="H35" s="80">
        <f>F35*tab!$D$13</f>
        <v>0</v>
      </c>
      <c r="J35" s="22"/>
    </row>
    <row r="36" spans="2:10" ht="12" customHeight="1" x14ac:dyDescent="0.2">
      <c r="B36" s="19"/>
      <c r="C36" s="37"/>
      <c r="D36" s="38" t="s">
        <v>78</v>
      </c>
      <c r="E36" s="38"/>
      <c r="F36" s="110">
        <v>0</v>
      </c>
      <c r="H36" s="80">
        <f>F36*tab!$D$7</f>
        <v>0</v>
      </c>
      <c r="J36" s="22"/>
    </row>
    <row r="37" spans="2:10" ht="12" customHeight="1" x14ac:dyDescent="0.2">
      <c r="B37" s="19"/>
      <c r="C37" s="37"/>
      <c r="D37" s="61" t="s">
        <v>104</v>
      </c>
      <c r="E37" s="38"/>
      <c r="F37" s="110">
        <v>0</v>
      </c>
      <c r="G37" s="60"/>
      <c r="H37" s="80">
        <f>F37*tab!$D$8</f>
        <v>0</v>
      </c>
      <c r="J37" s="22"/>
    </row>
    <row r="38" spans="2:10" ht="12" customHeight="1" x14ac:dyDescent="0.2">
      <c r="B38" s="19"/>
      <c r="C38" s="37"/>
      <c r="D38" s="61"/>
      <c r="E38" s="38"/>
      <c r="F38" s="85"/>
      <c r="G38" s="85"/>
      <c r="H38" s="91">
        <f>IF(F35+F36&lt;tab!$C$14,0,H35+H36-H37)</f>
        <v>0</v>
      </c>
      <c r="J38" s="22"/>
    </row>
    <row r="39" spans="2:10" ht="12" customHeight="1" x14ac:dyDescent="0.2">
      <c r="B39" s="19"/>
      <c r="C39" s="84"/>
      <c r="D39" s="61"/>
      <c r="E39" s="38"/>
      <c r="G39" s="94"/>
      <c r="H39" s="77"/>
      <c r="J39" s="22"/>
    </row>
    <row r="40" spans="2:10" ht="12" customHeight="1" x14ac:dyDescent="0.2">
      <c r="B40" s="19"/>
      <c r="C40" s="84"/>
      <c r="D40" s="131" t="s">
        <v>102</v>
      </c>
      <c r="E40" s="37"/>
      <c r="F40" s="111" t="s">
        <v>86</v>
      </c>
      <c r="H40" s="90">
        <f>IF(F40="nee",0,tab!C9)</f>
        <v>0</v>
      </c>
      <c r="J40" s="22"/>
    </row>
    <row r="41" spans="2:10" ht="12" customHeight="1" x14ac:dyDescent="0.2">
      <c r="B41" s="19"/>
      <c r="C41" s="84"/>
      <c r="D41" s="61"/>
      <c r="E41" s="38"/>
      <c r="G41" s="94"/>
      <c r="H41" s="77"/>
      <c r="J41" s="22"/>
    </row>
    <row r="42" spans="2:10" ht="12" customHeight="1" x14ac:dyDescent="0.2">
      <c r="B42" s="19"/>
      <c r="C42" s="84"/>
      <c r="D42" s="61"/>
      <c r="E42" s="38"/>
      <c r="G42" s="94"/>
      <c r="H42" s="77"/>
      <c r="J42" s="22"/>
    </row>
    <row r="43" spans="2:10" ht="12" customHeight="1" x14ac:dyDescent="0.2">
      <c r="B43" s="19"/>
      <c r="C43" s="84"/>
      <c r="D43" s="92" t="s">
        <v>84</v>
      </c>
      <c r="E43" s="38"/>
      <c r="F43" s="85"/>
      <c r="G43" s="85"/>
      <c r="H43" s="86">
        <f>H40+H23+H28+H33+H38</f>
        <v>0</v>
      </c>
      <c r="J43" s="22"/>
    </row>
    <row r="44" spans="2:10" ht="12" customHeight="1" x14ac:dyDescent="0.2">
      <c r="B44" s="19"/>
      <c r="C44" s="84"/>
      <c r="J44" s="22"/>
    </row>
    <row r="45" spans="2:10" ht="12" customHeight="1" x14ac:dyDescent="0.2">
      <c r="B45" s="19"/>
      <c r="C45" s="20"/>
      <c r="D45" s="82"/>
      <c r="E45" s="68"/>
      <c r="F45" s="83"/>
      <c r="G45" s="83"/>
      <c r="H45" s="83"/>
      <c r="I45" s="20"/>
      <c r="J45" s="22"/>
    </row>
    <row r="46" spans="2:10" ht="12" customHeight="1" x14ac:dyDescent="0.2">
      <c r="B46" s="19"/>
      <c r="C46" s="36"/>
      <c r="D46" s="61"/>
      <c r="E46" s="38"/>
      <c r="F46" s="77"/>
      <c r="G46" s="77"/>
      <c r="H46" s="77"/>
      <c r="J46" s="22"/>
    </row>
    <row r="47" spans="2:10" ht="12" customHeight="1" x14ac:dyDescent="0.2">
      <c r="B47" s="19"/>
      <c r="C47" s="37"/>
      <c r="D47" s="105" t="s">
        <v>85</v>
      </c>
      <c r="E47" s="38"/>
      <c r="F47" s="77"/>
      <c r="G47" s="77"/>
      <c r="H47" s="77"/>
      <c r="J47" s="22"/>
    </row>
    <row r="48" spans="2:10" ht="12" customHeight="1" x14ac:dyDescent="0.2">
      <c r="B48" s="19"/>
      <c r="C48" s="37"/>
      <c r="D48" s="61"/>
      <c r="E48" s="38"/>
      <c r="F48" s="115" t="s">
        <v>73</v>
      </c>
      <c r="G48" s="115"/>
      <c r="H48" s="116" t="s">
        <v>74</v>
      </c>
      <c r="J48" s="22"/>
    </row>
    <row r="49" spans="2:10" ht="12" customHeight="1" x14ac:dyDescent="0.2">
      <c r="B49" s="19"/>
      <c r="C49" s="37"/>
      <c r="D49" s="79" t="s">
        <v>111</v>
      </c>
      <c r="E49" s="38"/>
      <c r="F49" s="88"/>
      <c r="G49" s="88"/>
      <c r="H49" s="89"/>
      <c r="J49" s="22"/>
    </row>
    <row r="50" spans="2:10" ht="12" customHeight="1" x14ac:dyDescent="0.2">
      <c r="B50" s="19"/>
      <c r="C50" s="37"/>
      <c r="D50" s="38" t="s">
        <v>81</v>
      </c>
      <c r="E50" s="38"/>
      <c r="F50" s="110">
        <v>0</v>
      </c>
      <c r="G50" s="77"/>
      <c r="H50" s="80">
        <f>F50*tab!$D$17</f>
        <v>0</v>
      </c>
      <c r="J50" s="22"/>
    </row>
    <row r="51" spans="2:10" ht="12" customHeight="1" x14ac:dyDescent="0.2">
      <c r="B51" s="19"/>
      <c r="C51" s="37"/>
      <c r="D51" s="38" t="s">
        <v>82</v>
      </c>
      <c r="E51" s="38"/>
      <c r="F51" s="110">
        <v>0</v>
      </c>
      <c r="H51" s="80">
        <f>F51*tab!$D$18</f>
        <v>0</v>
      </c>
      <c r="J51" s="22"/>
    </row>
    <row r="52" spans="2:10" ht="12" customHeight="1" x14ac:dyDescent="0.2">
      <c r="B52" s="19"/>
      <c r="C52" s="37"/>
      <c r="D52" s="61"/>
      <c r="E52" s="38"/>
      <c r="F52" s="61"/>
      <c r="H52" s="91">
        <f>H50+H51</f>
        <v>0</v>
      </c>
      <c r="J52" s="22"/>
    </row>
    <row r="53" spans="2:10" ht="12" customHeight="1" x14ac:dyDescent="0.2">
      <c r="B53" s="19"/>
      <c r="C53" s="37"/>
      <c r="D53" s="79" t="s">
        <v>108</v>
      </c>
      <c r="E53" s="38"/>
      <c r="F53" s="88"/>
      <c r="G53" s="88"/>
      <c r="H53" s="89"/>
      <c r="J53" s="22"/>
    </row>
    <row r="54" spans="2:10" ht="12" customHeight="1" x14ac:dyDescent="0.2">
      <c r="B54" s="19"/>
      <c r="C54" s="37"/>
      <c r="D54" s="38" t="s">
        <v>81</v>
      </c>
      <c r="E54" s="38"/>
      <c r="F54" s="110">
        <v>0</v>
      </c>
      <c r="G54" s="77"/>
      <c r="H54" s="80">
        <f>F54*tab!$D$17</f>
        <v>0</v>
      </c>
      <c r="J54" s="22"/>
    </row>
    <row r="55" spans="2:10" ht="12" customHeight="1" x14ac:dyDescent="0.2">
      <c r="B55" s="19"/>
      <c r="C55" s="37"/>
      <c r="D55" s="38" t="s">
        <v>82</v>
      </c>
      <c r="E55" s="38"/>
      <c r="F55" s="110">
        <v>0</v>
      </c>
      <c r="H55" s="80">
        <f>F55*tab!$D$18</f>
        <v>0</v>
      </c>
      <c r="J55" s="22"/>
    </row>
    <row r="56" spans="2:10" ht="12" customHeight="1" x14ac:dyDescent="0.2">
      <c r="B56" s="19"/>
      <c r="C56" s="37"/>
      <c r="D56" s="61"/>
      <c r="E56" s="38"/>
      <c r="F56" s="61"/>
      <c r="H56" s="91">
        <f>H54+H55</f>
        <v>0</v>
      </c>
      <c r="J56" s="22"/>
    </row>
    <row r="57" spans="2:10" ht="12" customHeight="1" x14ac:dyDescent="0.2">
      <c r="B57" s="19"/>
      <c r="C57" s="37"/>
      <c r="D57" s="79" t="s">
        <v>112</v>
      </c>
      <c r="E57" s="38"/>
      <c r="F57" s="88"/>
      <c r="G57" s="88"/>
      <c r="H57" s="89"/>
      <c r="J57" s="22"/>
    </row>
    <row r="58" spans="2:10" ht="12" customHeight="1" x14ac:dyDescent="0.2">
      <c r="B58" s="19"/>
      <c r="C58" s="37"/>
      <c r="D58" s="38" t="s">
        <v>81</v>
      </c>
      <c r="E58" s="38"/>
      <c r="F58" s="110">
        <v>0</v>
      </c>
      <c r="G58" s="77"/>
      <c r="H58" s="80">
        <f>F58*tab!$D$17</f>
        <v>0</v>
      </c>
      <c r="J58" s="22"/>
    </row>
    <row r="59" spans="2:10" ht="12" customHeight="1" x14ac:dyDescent="0.2">
      <c r="B59" s="19"/>
      <c r="C59" s="37"/>
      <c r="D59" s="38" t="s">
        <v>82</v>
      </c>
      <c r="E59" s="38"/>
      <c r="F59" s="110">
        <v>0</v>
      </c>
      <c r="H59" s="80">
        <f>F59*tab!$D$18</f>
        <v>0</v>
      </c>
      <c r="J59" s="22"/>
    </row>
    <row r="60" spans="2:10" ht="12" customHeight="1" x14ac:dyDescent="0.2">
      <c r="B60" s="19"/>
      <c r="C60" s="37"/>
      <c r="D60" s="61"/>
      <c r="E60" s="38"/>
      <c r="F60" s="61"/>
      <c r="H60" s="91">
        <f>H58+H59</f>
        <v>0</v>
      </c>
      <c r="J60" s="22"/>
    </row>
    <row r="61" spans="2:10" ht="12" customHeight="1" x14ac:dyDescent="0.2">
      <c r="B61" s="19"/>
      <c r="C61" s="37"/>
      <c r="D61" s="79" t="s">
        <v>113</v>
      </c>
      <c r="E61" s="38"/>
      <c r="F61" s="88"/>
      <c r="G61" s="88"/>
      <c r="H61" s="89"/>
      <c r="J61" s="22"/>
    </row>
    <row r="62" spans="2:10" ht="12" customHeight="1" x14ac:dyDescent="0.2">
      <c r="B62" s="19"/>
      <c r="C62" s="37"/>
      <c r="D62" s="38" t="s">
        <v>81</v>
      </c>
      <c r="E62" s="38"/>
      <c r="F62" s="110">
        <v>0</v>
      </c>
      <c r="G62" s="77"/>
      <c r="H62" s="80">
        <f>F62*tab!$D$17</f>
        <v>0</v>
      </c>
      <c r="J62" s="22"/>
    </row>
    <row r="63" spans="2:10" ht="12" customHeight="1" x14ac:dyDescent="0.2">
      <c r="B63" s="19"/>
      <c r="C63" s="37"/>
      <c r="D63" s="38" t="s">
        <v>82</v>
      </c>
      <c r="E63" s="38"/>
      <c r="F63" s="110">
        <v>0</v>
      </c>
      <c r="H63" s="80">
        <f>F63*tab!$D$18</f>
        <v>0</v>
      </c>
      <c r="J63" s="22"/>
    </row>
    <row r="64" spans="2:10" ht="12" customHeight="1" x14ac:dyDescent="0.2">
      <c r="B64" s="19"/>
      <c r="C64" s="37"/>
      <c r="D64" s="61"/>
      <c r="E64" s="38"/>
      <c r="F64" s="61"/>
      <c r="H64" s="91">
        <f>H62+H63</f>
        <v>0</v>
      </c>
      <c r="J64" s="22"/>
    </row>
    <row r="65" spans="2:10" ht="12" customHeight="1" x14ac:dyDescent="0.2">
      <c r="B65" s="19"/>
      <c r="C65" s="37"/>
      <c r="D65" s="61"/>
      <c r="E65" s="38"/>
      <c r="G65" s="94"/>
      <c r="H65" s="77"/>
      <c r="J65" s="22"/>
    </row>
    <row r="66" spans="2:10" ht="12" customHeight="1" x14ac:dyDescent="0.2">
      <c r="B66" s="19"/>
      <c r="C66" s="37"/>
      <c r="D66" s="61"/>
      <c r="E66" s="38"/>
      <c r="G66" s="94"/>
      <c r="H66" s="77"/>
      <c r="J66" s="22"/>
    </row>
    <row r="67" spans="2:10" ht="12" customHeight="1" x14ac:dyDescent="0.2">
      <c r="B67" s="19"/>
      <c r="C67" s="37"/>
      <c r="D67" s="92" t="s">
        <v>83</v>
      </c>
      <c r="E67" s="38"/>
      <c r="F67" s="85"/>
      <c r="G67" s="85"/>
      <c r="H67" s="86">
        <f>H52+H56+H60+H64</f>
        <v>0</v>
      </c>
      <c r="J67" s="22"/>
    </row>
    <row r="68" spans="2:10" ht="12" customHeight="1" x14ac:dyDescent="0.2">
      <c r="B68" s="19"/>
      <c r="C68" s="37"/>
      <c r="D68" s="61"/>
      <c r="E68" s="38"/>
      <c r="F68" s="77"/>
      <c r="G68" s="77"/>
      <c r="H68" s="77"/>
      <c r="J68" s="22"/>
    </row>
    <row r="69" spans="2:10" ht="12" customHeight="1" x14ac:dyDescent="0.2">
      <c r="B69" s="19"/>
      <c r="C69" s="20"/>
      <c r="D69" s="82"/>
      <c r="E69" s="68"/>
      <c r="F69" s="83"/>
      <c r="G69" s="83"/>
      <c r="H69" s="83"/>
      <c r="I69" s="20"/>
      <c r="J69" s="22"/>
    </row>
    <row r="70" spans="2:10" ht="12" customHeight="1" x14ac:dyDescent="0.2">
      <c r="B70" s="19"/>
      <c r="D70" s="61"/>
      <c r="E70" s="38"/>
      <c r="F70" s="77"/>
      <c r="G70" s="77"/>
      <c r="H70" s="77"/>
      <c r="J70" s="22"/>
    </row>
    <row r="71" spans="2:10" ht="12" customHeight="1" x14ac:dyDescent="0.2">
      <c r="B71" s="19"/>
      <c r="D71" s="61" t="s">
        <v>132</v>
      </c>
      <c r="E71" s="38"/>
      <c r="F71" s="77"/>
      <c r="G71" s="77"/>
      <c r="H71" s="77"/>
      <c r="J71" s="22"/>
    </row>
    <row r="72" spans="2:10" ht="12" customHeight="1" x14ac:dyDescent="0.2">
      <c r="B72" s="19"/>
      <c r="D72" s="61"/>
      <c r="E72" s="38"/>
      <c r="F72" s="77"/>
      <c r="G72" s="77"/>
      <c r="H72" s="77"/>
      <c r="J72" s="22"/>
    </row>
    <row r="73" spans="2:10" ht="12" customHeight="1" x14ac:dyDescent="0.2">
      <c r="B73" s="19"/>
      <c r="D73" s="61" t="s">
        <v>133</v>
      </c>
      <c r="E73" s="38"/>
      <c r="F73" s="77"/>
      <c r="G73" s="77"/>
      <c r="H73" s="77"/>
      <c r="J73" s="22"/>
    </row>
    <row r="74" spans="2:10" ht="12" customHeight="1" x14ac:dyDescent="0.2">
      <c r="B74" s="19"/>
      <c r="D74" s="61" t="s">
        <v>134</v>
      </c>
      <c r="E74" s="38"/>
      <c r="F74" s="77"/>
      <c r="G74" s="77"/>
      <c r="H74" s="77"/>
      <c r="J74" s="22"/>
    </row>
    <row r="75" spans="2:10" ht="12" customHeight="1" x14ac:dyDescent="0.2">
      <c r="B75" s="19"/>
      <c r="D75" s="61" t="s">
        <v>135</v>
      </c>
      <c r="E75" s="38"/>
      <c r="F75" s="77"/>
      <c r="G75" s="77"/>
      <c r="H75" s="77"/>
      <c r="J75" s="22"/>
    </row>
    <row r="76" spans="2:10" ht="12" customHeight="1" x14ac:dyDescent="0.2">
      <c r="B76" s="19"/>
      <c r="D76" s="61" t="s">
        <v>136</v>
      </c>
      <c r="E76" s="38"/>
      <c r="F76" s="77"/>
      <c r="G76" s="77"/>
      <c r="H76" s="77"/>
      <c r="J76" s="22"/>
    </row>
    <row r="77" spans="2:10" ht="12" customHeight="1" x14ac:dyDescent="0.2">
      <c r="B77" s="19"/>
      <c r="D77" s="61" t="s">
        <v>137</v>
      </c>
      <c r="E77" s="38"/>
      <c r="F77" s="77"/>
      <c r="G77" s="77"/>
      <c r="H77" s="77"/>
      <c r="J77" s="22"/>
    </row>
    <row r="78" spans="2:10" ht="12" customHeight="1" x14ac:dyDescent="0.2">
      <c r="B78" s="19"/>
      <c r="D78" s="61"/>
      <c r="E78" s="38"/>
      <c r="F78" s="77"/>
      <c r="G78" s="77"/>
      <c r="H78" s="77"/>
      <c r="J78" s="22"/>
    </row>
    <row r="79" spans="2:10" ht="12" customHeight="1" x14ac:dyDescent="0.2">
      <c r="B79" s="19"/>
      <c r="D79" s="61"/>
      <c r="E79" s="38"/>
      <c r="F79" s="115" t="s">
        <v>73</v>
      </c>
      <c r="G79" s="115"/>
      <c r="H79" s="116" t="s">
        <v>74</v>
      </c>
      <c r="J79" s="22"/>
    </row>
    <row r="80" spans="2:10" ht="12" customHeight="1" x14ac:dyDescent="0.2">
      <c r="B80" s="19"/>
      <c r="D80" s="61" t="s">
        <v>138</v>
      </c>
      <c r="E80" s="38"/>
      <c r="F80" s="110">
        <v>0</v>
      </c>
      <c r="G80" s="77"/>
      <c r="H80" s="80">
        <f>F80*tab!$C$21</f>
        <v>0</v>
      </c>
      <c r="J80" s="22"/>
    </row>
    <row r="81" spans="2:10" ht="12" customHeight="1" x14ac:dyDescent="0.2">
      <c r="B81" s="19"/>
      <c r="D81" s="61"/>
      <c r="E81" s="38"/>
      <c r="F81" s="77"/>
      <c r="G81" s="77"/>
      <c r="H81" s="77"/>
      <c r="J81" s="22"/>
    </row>
    <row r="82" spans="2:10" ht="12" customHeight="1" x14ac:dyDescent="0.2">
      <c r="B82" s="19"/>
      <c r="D82" s="92" t="s">
        <v>142</v>
      </c>
      <c r="E82" s="38"/>
      <c r="F82" s="77"/>
      <c r="G82" s="77"/>
      <c r="H82" s="121">
        <f>H80</f>
        <v>0</v>
      </c>
      <c r="J82" s="22"/>
    </row>
    <row r="83" spans="2:10" ht="12" customHeight="1" x14ac:dyDescent="0.2">
      <c r="B83" s="19"/>
      <c r="D83" s="61"/>
      <c r="E83" s="38"/>
      <c r="F83" s="77"/>
      <c r="G83" s="77"/>
      <c r="H83" s="77"/>
      <c r="J83" s="22"/>
    </row>
    <row r="84" spans="2:10" ht="12" customHeight="1" x14ac:dyDescent="0.2">
      <c r="B84" s="19"/>
      <c r="C84" s="20"/>
      <c r="D84" s="20"/>
      <c r="E84" s="20"/>
      <c r="F84" s="20"/>
      <c r="G84" s="20"/>
      <c r="H84" s="20"/>
      <c r="I84" s="20"/>
      <c r="J84" s="22"/>
    </row>
    <row r="85" spans="2:10" ht="12" customHeight="1" x14ac:dyDescent="0.2">
      <c r="B85" s="31"/>
      <c r="C85" s="32"/>
      <c r="D85" s="32"/>
      <c r="E85" s="32"/>
      <c r="F85" s="32"/>
      <c r="G85" s="32"/>
      <c r="H85" s="32"/>
      <c r="I85" s="34" t="s">
        <v>34</v>
      </c>
      <c r="J85" s="35"/>
    </row>
    <row r="86" spans="2:10" ht="12" customHeight="1" x14ac:dyDescent="0.2"/>
    <row r="87" spans="2:10" ht="12" customHeight="1" x14ac:dyDescent="0.2"/>
    <row r="88" spans="2:10" ht="12" customHeight="1" x14ac:dyDescent="0.2"/>
    <row r="89" spans="2:10" ht="12" customHeight="1" x14ac:dyDescent="0.2"/>
    <row r="90" spans="2:10" ht="12" customHeight="1" x14ac:dyDescent="0.2"/>
    <row r="91" spans="2:10" ht="12" customHeight="1" x14ac:dyDescent="0.2"/>
    <row r="92" spans="2:10" ht="12" customHeight="1" x14ac:dyDescent="0.2"/>
    <row r="93" spans="2:10" ht="12" customHeight="1" x14ac:dyDescent="0.2"/>
    <row r="94" spans="2:10" ht="12" customHeight="1" x14ac:dyDescent="0.2"/>
    <row r="95" spans="2:10" ht="12" customHeight="1" x14ac:dyDescent="0.2"/>
    <row r="96" spans="2:10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</sheetData>
  <sheetProtection algorithmName="SHA-512" hashValue="nUGVLcd3/CpmACLpcWUAZg+OKCoPANtDaMnZhm3hAHxjPYHhaNNfMABEEuX+123d5Ggt7K46fS6ay2AcN4s0ug==" saltValue="NZxGMRxFfBapg+WNOsqMqg==" spinCount="100000" sheet="1" objects="1" scenarios="1"/>
  <dataValidations count="1">
    <dataValidation type="list" allowBlank="1" showInputMessage="1" showErrorMessage="1" sqref="F40">
      <formula1>"ja, nee"</formula1>
    </dataValidation>
  </dataValidation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>
    <oddHeader>&amp;C&amp;F</oddHeader>
    <oddFooter>&amp;L&amp;"Arial,Vet"&amp;D&amp;C&amp;"Arial,Vet"&amp;A&amp;R&amp;"Arial,Vet"&amp;N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18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2" customWidth="1"/>
    <col min="2" max="3" width="2.5703125" style="12" customWidth="1"/>
    <col min="4" max="4" width="65.85546875" style="12" customWidth="1"/>
    <col min="5" max="5" width="2.85546875" style="12" customWidth="1"/>
    <col min="6" max="6" width="11" style="12" customWidth="1"/>
    <col min="7" max="7" width="1.85546875" style="12" customWidth="1"/>
    <col min="8" max="8" width="15.85546875" style="12" customWidth="1"/>
    <col min="9" max="10" width="2.5703125" style="12" customWidth="1"/>
    <col min="11" max="11" width="9.140625" style="12"/>
    <col min="12" max="12" width="40.85546875" style="12" customWidth="1"/>
    <col min="13" max="14" width="15.85546875" style="12" customWidth="1"/>
    <col min="15" max="16" width="16" style="12" customWidth="1"/>
    <col min="17" max="16384" width="9.140625" style="12"/>
  </cols>
  <sheetData>
    <row r="1" spans="2:17" x14ac:dyDescent="0.2">
      <c r="L1" s="38"/>
      <c r="M1" s="38"/>
      <c r="N1" s="38"/>
    </row>
    <row r="2" spans="2:17" x14ac:dyDescent="0.2">
      <c r="B2" s="15"/>
      <c r="C2" s="16"/>
      <c r="D2" s="16"/>
      <c r="E2" s="16"/>
      <c r="F2" s="16"/>
      <c r="G2" s="16"/>
      <c r="H2" s="16"/>
      <c r="I2" s="16"/>
      <c r="J2" s="18"/>
      <c r="L2" s="38"/>
      <c r="M2" s="38"/>
      <c r="N2" s="38"/>
      <c r="O2" s="38"/>
      <c r="P2" s="38"/>
      <c r="Q2" s="38"/>
    </row>
    <row r="3" spans="2:17" x14ac:dyDescent="0.2">
      <c r="B3" s="19"/>
      <c r="C3" s="20"/>
      <c r="D3" s="20"/>
      <c r="E3" s="20"/>
      <c r="F3" s="20"/>
      <c r="G3" s="20"/>
      <c r="H3" s="20"/>
      <c r="I3" s="20"/>
      <c r="J3" s="22"/>
      <c r="M3" s="38"/>
      <c r="N3" s="38"/>
      <c r="O3" s="38"/>
      <c r="P3" s="38"/>
      <c r="Q3" s="38"/>
    </row>
    <row r="4" spans="2:17" s="14" customFormat="1" ht="18.75" x14ac:dyDescent="0.3">
      <c r="B4" s="23"/>
      <c r="C4" s="45" t="s">
        <v>103</v>
      </c>
      <c r="D4" s="24"/>
      <c r="E4" s="24"/>
      <c r="F4" s="24"/>
      <c r="G4" s="24"/>
      <c r="H4" s="24"/>
      <c r="I4" s="24"/>
      <c r="J4" s="27"/>
      <c r="M4" s="81"/>
      <c r="N4" s="81"/>
      <c r="O4" s="81"/>
      <c r="P4" s="81"/>
      <c r="Q4" s="81"/>
    </row>
    <row r="5" spans="2:17" s="56" customFormat="1" ht="12" customHeight="1" x14ac:dyDescent="0.25">
      <c r="B5" s="52"/>
      <c r="C5" s="106" t="s">
        <v>130</v>
      </c>
      <c r="D5" s="54"/>
      <c r="E5" s="53"/>
      <c r="F5" s="53"/>
      <c r="G5" s="53"/>
      <c r="H5" s="53"/>
      <c r="I5" s="53"/>
      <c r="J5" s="55"/>
      <c r="M5" s="38"/>
      <c r="N5" s="38"/>
      <c r="O5" s="38"/>
      <c r="P5" s="38"/>
      <c r="Q5" s="38"/>
    </row>
    <row r="6" spans="2:17" s="56" customFormat="1" ht="12" customHeight="1" x14ac:dyDescent="0.25">
      <c r="B6" s="52"/>
      <c r="C6" s="104"/>
      <c r="D6" s="54"/>
      <c r="E6" s="53"/>
      <c r="F6" s="53"/>
      <c r="G6" s="53"/>
      <c r="H6" s="53"/>
      <c r="I6" s="53"/>
      <c r="J6" s="55"/>
      <c r="M6" s="38"/>
      <c r="N6" s="38"/>
      <c r="O6" s="38"/>
      <c r="P6" s="38"/>
      <c r="Q6" s="38"/>
    </row>
    <row r="7" spans="2:17" s="56" customFormat="1" ht="12" customHeight="1" x14ac:dyDescent="0.25">
      <c r="B7" s="52"/>
      <c r="C7" s="104"/>
      <c r="D7" s="54"/>
      <c r="E7" s="53"/>
      <c r="F7" s="53"/>
      <c r="G7" s="53"/>
      <c r="H7" s="53"/>
      <c r="I7" s="53"/>
      <c r="J7" s="55"/>
      <c r="M7" s="38"/>
      <c r="N7" s="38"/>
      <c r="O7" s="38"/>
      <c r="P7" s="38"/>
      <c r="Q7" s="38"/>
    </row>
    <row r="8" spans="2:17" s="56" customFormat="1" ht="12" customHeight="1" x14ac:dyDescent="0.25">
      <c r="B8" s="52"/>
      <c r="C8" s="112"/>
      <c r="D8" s="113"/>
      <c r="E8" s="113"/>
      <c r="F8" s="113"/>
      <c r="G8" s="113"/>
      <c r="H8" s="113"/>
      <c r="I8" s="113"/>
      <c r="J8" s="55"/>
      <c r="M8" s="38"/>
      <c r="N8" s="38"/>
      <c r="O8" s="38"/>
      <c r="P8" s="38"/>
      <c r="Q8" s="38"/>
    </row>
    <row r="9" spans="2:17" s="56" customFormat="1" ht="12" customHeight="1" x14ac:dyDescent="0.25">
      <c r="B9" s="52"/>
      <c r="C9" s="112"/>
      <c r="D9" s="38" t="s">
        <v>91</v>
      </c>
      <c r="E9" s="113"/>
      <c r="F9" s="113"/>
      <c r="G9" s="113"/>
      <c r="H9" s="113"/>
      <c r="I9" s="113"/>
      <c r="J9" s="55"/>
      <c r="M9" s="38"/>
      <c r="N9" s="38"/>
      <c r="O9" s="38"/>
      <c r="P9" s="38"/>
      <c r="Q9" s="38"/>
    </row>
    <row r="10" spans="2:17" s="56" customFormat="1" ht="12" customHeight="1" x14ac:dyDescent="0.25">
      <c r="B10" s="52"/>
      <c r="C10" s="113"/>
      <c r="D10" s="114" t="s">
        <v>151</v>
      </c>
      <c r="E10" s="113"/>
      <c r="F10" s="113"/>
      <c r="G10" s="113"/>
      <c r="H10" s="113"/>
      <c r="I10" s="113"/>
      <c r="J10" s="55"/>
      <c r="O10" s="38"/>
      <c r="P10" s="38"/>
      <c r="Q10" s="38"/>
    </row>
    <row r="11" spans="2:17" s="56" customFormat="1" ht="12" customHeight="1" x14ac:dyDescent="0.25">
      <c r="B11" s="52"/>
      <c r="C11" s="113"/>
      <c r="D11" s="113"/>
      <c r="E11" s="113"/>
      <c r="F11" s="113"/>
      <c r="G11" s="113"/>
      <c r="H11" s="113"/>
      <c r="I11" s="113"/>
      <c r="J11" s="55"/>
      <c r="O11" s="38"/>
      <c r="P11" s="38"/>
      <c r="Q11" s="38"/>
    </row>
    <row r="12" spans="2:17" s="56" customFormat="1" ht="12" customHeight="1" x14ac:dyDescent="0.25">
      <c r="B12" s="52"/>
      <c r="C12" s="53"/>
      <c r="D12" s="54"/>
      <c r="E12" s="53"/>
      <c r="F12" s="53"/>
      <c r="G12" s="53"/>
      <c r="H12" s="53"/>
      <c r="I12" s="53"/>
      <c r="J12" s="55"/>
      <c r="O12" s="38"/>
      <c r="P12" s="38"/>
      <c r="Q12" s="38"/>
    </row>
    <row r="13" spans="2:17" ht="12" customHeight="1" x14ac:dyDescent="0.2">
      <c r="B13" s="19"/>
      <c r="C13" s="37"/>
      <c r="D13" s="37"/>
      <c r="E13" s="37"/>
      <c r="G13" s="37"/>
      <c r="H13" s="37"/>
      <c r="I13" s="37"/>
      <c r="J13" s="22"/>
      <c r="O13" s="87"/>
      <c r="P13" s="87"/>
      <c r="Q13" s="38"/>
    </row>
    <row r="14" spans="2:17" ht="12" customHeight="1" x14ac:dyDescent="0.2">
      <c r="B14" s="19"/>
      <c r="C14" s="37"/>
      <c r="D14" s="105" t="s">
        <v>80</v>
      </c>
      <c r="E14" s="37"/>
      <c r="F14" s="37"/>
      <c r="G14" s="37"/>
      <c r="H14" s="37"/>
      <c r="I14" s="37"/>
      <c r="J14" s="22"/>
      <c r="O14" s="87"/>
      <c r="P14" s="87"/>
      <c r="Q14" s="38"/>
    </row>
    <row r="15" spans="2:17" ht="12" customHeight="1" x14ac:dyDescent="0.2">
      <c r="B15" s="19"/>
      <c r="C15" s="37"/>
      <c r="D15" s="37"/>
      <c r="E15" s="37"/>
      <c r="F15" s="115" t="s">
        <v>73</v>
      </c>
      <c r="G15" s="115"/>
      <c r="H15" s="116" t="s">
        <v>74</v>
      </c>
      <c r="I15" s="37"/>
      <c r="J15" s="22"/>
      <c r="O15" s="87"/>
      <c r="P15" s="87"/>
      <c r="Q15" s="38"/>
    </row>
    <row r="16" spans="2:17" ht="12" customHeight="1" x14ac:dyDescent="0.2">
      <c r="B16" s="19"/>
      <c r="C16" s="37"/>
      <c r="D16" s="79" t="s">
        <v>114</v>
      </c>
      <c r="F16" s="88"/>
      <c r="G16" s="88"/>
      <c r="H16" s="89"/>
      <c r="I16" s="37"/>
      <c r="J16" s="22"/>
      <c r="O16" s="87"/>
      <c r="P16" s="87"/>
      <c r="Q16" s="38"/>
    </row>
    <row r="17" spans="2:17" ht="12" customHeight="1" x14ac:dyDescent="0.2">
      <c r="B17" s="19"/>
      <c r="C17" s="37"/>
      <c r="D17" s="38" t="s">
        <v>63</v>
      </c>
      <c r="E17" s="38"/>
      <c r="F17" s="110">
        <v>0</v>
      </c>
      <c r="G17" s="37"/>
      <c r="H17" s="80">
        <f>F17*tab!$D$13</f>
        <v>0</v>
      </c>
      <c r="I17" s="37"/>
      <c r="J17" s="22"/>
      <c r="O17" s="38"/>
      <c r="P17" s="38"/>
      <c r="Q17" s="38"/>
    </row>
    <row r="18" spans="2:17" ht="12" customHeight="1" x14ac:dyDescent="0.2">
      <c r="B18" s="19"/>
      <c r="C18" s="41"/>
      <c r="D18" s="38" t="s">
        <v>77</v>
      </c>
      <c r="F18" s="110">
        <v>0</v>
      </c>
      <c r="H18" s="39"/>
      <c r="I18" s="37"/>
      <c r="J18" s="22"/>
      <c r="O18" s="38"/>
      <c r="P18" s="38"/>
      <c r="Q18" s="38"/>
    </row>
    <row r="19" spans="2:17" ht="12" customHeight="1" x14ac:dyDescent="0.2">
      <c r="B19" s="19"/>
      <c r="C19" s="41"/>
      <c r="D19" s="38" t="s">
        <v>78</v>
      </c>
      <c r="E19" s="38"/>
      <c r="F19" s="110">
        <v>0</v>
      </c>
      <c r="H19" s="39"/>
      <c r="I19" s="37"/>
      <c r="J19" s="22"/>
      <c r="O19" s="38"/>
      <c r="P19" s="38"/>
      <c r="Q19" s="38"/>
    </row>
    <row r="20" spans="2:17" ht="12" customHeight="1" x14ac:dyDescent="0.2">
      <c r="B20" s="19"/>
      <c r="C20" s="41"/>
      <c r="D20" s="38" t="s">
        <v>76</v>
      </c>
      <c r="E20" s="38"/>
      <c r="F20" s="93">
        <f>IF(F18&gt;F19,F19,F18)</f>
        <v>0</v>
      </c>
      <c r="H20" s="80">
        <f>F20*tab!D13</f>
        <v>0</v>
      </c>
      <c r="I20" s="37"/>
      <c r="J20" s="22"/>
      <c r="L20" s="38"/>
      <c r="M20" s="38"/>
      <c r="N20" s="38"/>
      <c r="O20" s="38"/>
      <c r="P20" s="38"/>
      <c r="Q20" s="38"/>
    </row>
    <row r="21" spans="2:17" ht="12" customHeight="1" x14ac:dyDescent="0.2">
      <c r="B21" s="19"/>
      <c r="C21" s="41"/>
      <c r="D21" s="38" t="s">
        <v>79</v>
      </c>
      <c r="E21" s="38"/>
      <c r="F21" s="93">
        <f>IF(F18&gt;F19,0,F19-F18)</f>
        <v>0</v>
      </c>
      <c r="H21" s="80">
        <f>F21*tab!$D$7</f>
        <v>0</v>
      </c>
      <c r="I21" s="37"/>
      <c r="J21" s="22"/>
      <c r="M21" s="38"/>
      <c r="N21" s="38"/>
      <c r="O21" s="38"/>
      <c r="P21" s="38"/>
      <c r="Q21" s="38"/>
    </row>
    <row r="22" spans="2:17" ht="12" customHeight="1" x14ac:dyDescent="0.2">
      <c r="B22" s="19"/>
      <c r="C22" s="41"/>
      <c r="D22" s="61" t="s">
        <v>104</v>
      </c>
      <c r="E22" s="38"/>
      <c r="F22" s="110">
        <v>0</v>
      </c>
      <c r="G22" s="60"/>
      <c r="H22" s="80">
        <f>F22*tab!$D$8</f>
        <v>0</v>
      </c>
      <c r="J22" s="22"/>
      <c r="M22" s="38"/>
      <c r="N22" s="38"/>
      <c r="O22" s="38"/>
      <c r="P22" s="38"/>
      <c r="Q22" s="38"/>
    </row>
    <row r="23" spans="2:17" ht="12" customHeight="1" x14ac:dyDescent="0.2">
      <c r="B23" s="19"/>
      <c r="C23" s="37"/>
      <c r="D23" s="61"/>
      <c r="E23" s="38"/>
      <c r="F23" s="60"/>
      <c r="G23" s="77"/>
      <c r="H23" s="91">
        <f>IF(F17+F19&lt;tab!$C$14,0,(H17+H20+H21-H22))</f>
        <v>0</v>
      </c>
      <c r="J23" s="22"/>
      <c r="M23" s="38"/>
      <c r="N23" s="38"/>
      <c r="O23" s="38"/>
      <c r="P23" s="38"/>
      <c r="Q23" s="38"/>
    </row>
    <row r="24" spans="2:17" ht="12" customHeight="1" x14ac:dyDescent="0.2">
      <c r="B24" s="19"/>
      <c r="C24" s="37"/>
      <c r="D24" s="79" t="s">
        <v>108</v>
      </c>
      <c r="E24" s="38"/>
      <c r="F24" s="88"/>
      <c r="G24" s="88"/>
      <c r="H24" s="89"/>
      <c r="J24" s="22"/>
      <c r="L24" s="78"/>
    </row>
    <row r="25" spans="2:17" ht="12" customHeight="1" x14ac:dyDescent="0.2">
      <c r="B25" s="19"/>
      <c r="C25" s="37"/>
      <c r="D25" s="38" t="s">
        <v>75</v>
      </c>
      <c r="E25" s="38"/>
      <c r="F25" s="110">
        <v>0</v>
      </c>
      <c r="G25" s="77"/>
      <c r="H25" s="80">
        <f>F25*tab!$D$13</f>
        <v>0</v>
      </c>
      <c r="J25" s="22"/>
    </row>
    <row r="26" spans="2:17" ht="12" customHeight="1" x14ac:dyDescent="0.2">
      <c r="B26" s="19"/>
      <c r="C26" s="37"/>
      <c r="D26" s="38" t="s">
        <v>78</v>
      </c>
      <c r="E26" s="38"/>
      <c r="F26" s="110">
        <v>0</v>
      </c>
      <c r="H26" s="80">
        <f>F26*tab!$D$7</f>
        <v>0</v>
      </c>
      <c r="J26" s="22"/>
    </row>
    <row r="27" spans="2:17" ht="12" customHeight="1" x14ac:dyDescent="0.2">
      <c r="B27" s="19"/>
      <c r="C27" s="37"/>
      <c r="D27" s="61" t="s">
        <v>104</v>
      </c>
      <c r="E27" s="38"/>
      <c r="F27" s="110">
        <v>0</v>
      </c>
      <c r="G27" s="60"/>
      <c r="H27" s="80">
        <f>F27*tab!$D$8</f>
        <v>0</v>
      </c>
      <c r="J27" s="22"/>
      <c r="L27" s="38"/>
    </row>
    <row r="28" spans="2:17" ht="12" customHeight="1" x14ac:dyDescent="0.2">
      <c r="B28" s="19"/>
      <c r="C28" s="37"/>
      <c r="D28" s="61"/>
      <c r="E28" s="38"/>
      <c r="F28" s="61"/>
      <c r="H28" s="91">
        <f>IF(F25+F26&lt;tab!$C$14,0,H25+H26-H27)</f>
        <v>0</v>
      </c>
      <c r="J28" s="22"/>
    </row>
    <row r="29" spans="2:17" ht="12" customHeight="1" x14ac:dyDescent="0.2">
      <c r="B29" s="19"/>
      <c r="C29" s="37"/>
      <c r="D29" s="79" t="s">
        <v>109</v>
      </c>
      <c r="E29" s="38"/>
      <c r="F29" s="88"/>
      <c r="G29" s="88"/>
      <c r="H29" s="89"/>
      <c r="J29" s="22"/>
    </row>
    <row r="30" spans="2:17" ht="12" customHeight="1" x14ac:dyDescent="0.2">
      <c r="B30" s="19"/>
      <c r="C30" s="37"/>
      <c r="D30" s="38" t="s">
        <v>75</v>
      </c>
      <c r="E30" s="38"/>
      <c r="F30" s="110">
        <v>0</v>
      </c>
      <c r="G30" s="77"/>
      <c r="H30" s="80">
        <f>F30*tab!$D$13</f>
        <v>0</v>
      </c>
      <c r="J30" s="22"/>
    </row>
    <row r="31" spans="2:17" ht="12" customHeight="1" x14ac:dyDescent="0.2">
      <c r="B31" s="19"/>
      <c r="C31" s="37"/>
      <c r="D31" s="38" t="s">
        <v>78</v>
      </c>
      <c r="E31" s="38"/>
      <c r="F31" s="110">
        <v>0</v>
      </c>
      <c r="H31" s="80">
        <f>F31*tab!$D$7</f>
        <v>0</v>
      </c>
      <c r="J31" s="22"/>
    </row>
    <row r="32" spans="2:17" ht="12" customHeight="1" x14ac:dyDescent="0.2">
      <c r="B32" s="19"/>
      <c r="C32" s="37"/>
      <c r="D32" s="61" t="s">
        <v>104</v>
      </c>
      <c r="E32" s="38"/>
      <c r="F32" s="110">
        <v>0</v>
      </c>
      <c r="G32" s="60"/>
      <c r="H32" s="80">
        <f>F32*tab!$D$8</f>
        <v>0</v>
      </c>
      <c r="J32" s="22"/>
    </row>
    <row r="33" spans="2:10" ht="12" customHeight="1" x14ac:dyDescent="0.2">
      <c r="B33" s="19"/>
      <c r="C33" s="37"/>
      <c r="D33" s="61"/>
      <c r="E33" s="38"/>
      <c r="F33" s="61"/>
      <c r="H33" s="91">
        <f>IF(F30+F31&lt;tab!$C$14,0,H30+H31-H32)</f>
        <v>0</v>
      </c>
      <c r="J33" s="22"/>
    </row>
    <row r="34" spans="2:10" ht="12" customHeight="1" x14ac:dyDescent="0.2">
      <c r="B34" s="19"/>
      <c r="C34" s="37"/>
      <c r="D34" s="79" t="s">
        <v>110</v>
      </c>
      <c r="E34" s="38"/>
      <c r="F34" s="88"/>
      <c r="G34" s="88"/>
      <c r="H34" s="89"/>
      <c r="J34" s="22"/>
    </row>
    <row r="35" spans="2:10" ht="12" customHeight="1" x14ac:dyDescent="0.2">
      <c r="B35" s="19"/>
      <c r="C35" s="37"/>
      <c r="D35" s="38" t="s">
        <v>75</v>
      </c>
      <c r="E35" s="38"/>
      <c r="F35" s="110">
        <v>0</v>
      </c>
      <c r="G35" s="77"/>
      <c r="H35" s="80">
        <f>F35*tab!$D$13</f>
        <v>0</v>
      </c>
      <c r="J35" s="22"/>
    </row>
    <row r="36" spans="2:10" ht="12" customHeight="1" x14ac:dyDescent="0.2">
      <c r="B36" s="19"/>
      <c r="C36" s="37"/>
      <c r="D36" s="38" t="s">
        <v>78</v>
      </c>
      <c r="E36" s="38"/>
      <c r="F36" s="110">
        <v>0</v>
      </c>
      <c r="H36" s="80">
        <f>F36*tab!$D$7</f>
        <v>0</v>
      </c>
      <c r="J36" s="22"/>
    </row>
    <row r="37" spans="2:10" ht="12" customHeight="1" x14ac:dyDescent="0.2">
      <c r="B37" s="19"/>
      <c r="C37" s="37"/>
      <c r="D37" s="61" t="s">
        <v>104</v>
      </c>
      <c r="E37" s="38"/>
      <c r="F37" s="110">
        <v>0</v>
      </c>
      <c r="G37" s="60"/>
      <c r="H37" s="80">
        <f>F37*tab!$D$8</f>
        <v>0</v>
      </c>
      <c r="J37" s="22"/>
    </row>
    <row r="38" spans="2:10" ht="12" customHeight="1" x14ac:dyDescent="0.2">
      <c r="B38" s="19"/>
      <c r="C38" s="37"/>
      <c r="D38" s="61"/>
      <c r="E38" s="38"/>
      <c r="F38" s="85"/>
      <c r="G38" s="85"/>
      <c r="H38" s="91">
        <f>IF(F35+F36&lt;tab!$C$14,0,H35+H36-H37)</f>
        <v>0</v>
      </c>
      <c r="J38" s="22"/>
    </row>
    <row r="39" spans="2:10" ht="12" customHeight="1" x14ac:dyDescent="0.2">
      <c r="B39" s="19"/>
      <c r="C39" s="84"/>
      <c r="D39" s="61"/>
      <c r="E39" s="38"/>
      <c r="G39" s="94"/>
      <c r="H39" s="77"/>
      <c r="J39" s="22"/>
    </row>
    <row r="40" spans="2:10" ht="12" customHeight="1" x14ac:dyDescent="0.2">
      <c r="B40" s="19"/>
      <c r="C40" s="84"/>
      <c r="D40" s="131" t="s">
        <v>102</v>
      </c>
      <c r="E40" s="37"/>
      <c r="F40" s="110" t="s">
        <v>86</v>
      </c>
      <c r="H40" s="90">
        <f>IF(F40="nee",0,tab!C9)</f>
        <v>0</v>
      </c>
      <c r="J40" s="22"/>
    </row>
    <row r="41" spans="2:10" ht="12" customHeight="1" x14ac:dyDescent="0.2">
      <c r="B41" s="19"/>
      <c r="C41" s="84"/>
      <c r="D41" s="61"/>
      <c r="E41" s="38"/>
      <c r="G41" s="94"/>
      <c r="H41" s="77"/>
      <c r="J41" s="22"/>
    </row>
    <row r="42" spans="2:10" ht="12" customHeight="1" x14ac:dyDescent="0.2">
      <c r="B42" s="19"/>
      <c r="C42" s="84"/>
      <c r="D42" s="61"/>
      <c r="E42" s="38"/>
      <c r="G42" s="94"/>
      <c r="H42" s="77"/>
      <c r="J42" s="22"/>
    </row>
    <row r="43" spans="2:10" ht="12" customHeight="1" x14ac:dyDescent="0.2">
      <c r="B43" s="19"/>
      <c r="C43" s="84"/>
      <c r="D43" s="92" t="s">
        <v>84</v>
      </c>
      <c r="E43" s="38"/>
      <c r="F43" s="85"/>
      <c r="G43" s="85"/>
      <c r="H43" s="86">
        <f>H40+H23+H28+H33+H38</f>
        <v>0</v>
      </c>
      <c r="J43" s="22"/>
    </row>
    <row r="44" spans="2:10" ht="12" customHeight="1" x14ac:dyDescent="0.2">
      <c r="B44" s="19"/>
      <c r="C44" s="84"/>
      <c r="J44" s="22"/>
    </row>
    <row r="45" spans="2:10" ht="12" customHeight="1" x14ac:dyDescent="0.2">
      <c r="B45" s="19"/>
      <c r="C45" s="20"/>
      <c r="D45" s="82"/>
      <c r="E45" s="68"/>
      <c r="F45" s="83"/>
      <c r="G45" s="83"/>
      <c r="H45" s="83"/>
      <c r="I45" s="20"/>
      <c r="J45" s="22"/>
    </row>
    <row r="46" spans="2:10" ht="12" customHeight="1" x14ac:dyDescent="0.2">
      <c r="B46" s="19"/>
      <c r="C46" s="36"/>
      <c r="D46" s="61"/>
      <c r="E46" s="38"/>
      <c r="F46" s="77"/>
      <c r="G46" s="77"/>
      <c r="H46" s="77"/>
      <c r="J46" s="22"/>
    </row>
    <row r="47" spans="2:10" ht="12" customHeight="1" x14ac:dyDescent="0.2">
      <c r="B47" s="19"/>
      <c r="C47" s="37"/>
      <c r="D47" s="105" t="s">
        <v>85</v>
      </c>
      <c r="E47" s="38"/>
      <c r="F47" s="77"/>
      <c r="G47" s="77"/>
      <c r="H47" s="77"/>
      <c r="J47" s="22"/>
    </row>
    <row r="48" spans="2:10" ht="12" customHeight="1" x14ac:dyDescent="0.2">
      <c r="B48" s="19"/>
      <c r="C48" s="37"/>
      <c r="D48" s="61"/>
      <c r="E48" s="38"/>
      <c r="F48" s="115" t="s">
        <v>73</v>
      </c>
      <c r="G48" s="115"/>
      <c r="H48" s="116" t="s">
        <v>74</v>
      </c>
      <c r="J48" s="22"/>
    </row>
    <row r="49" spans="2:10" ht="12" customHeight="1" x14ac:dyDescent="0.2">
      <c r="B49" s="19"/>
      <c r="C49" s="37"/>
      <c r="D49" s="79" t="s">
        <v>111</v>
      </c>
      <c r="E49" s="38"/>
      <c r="F49" s="88"/>
      <c r="G49" s="88"/>
      <c r="H49" s="89"/>
      <c r="J49" s="22"/>
    </row>
    <row r="50" spans="2:10" ht="12" customHeight="1" x14ac:dyDescent="0.2">
      <c r="B50" s="19"/>
      <c r="C50" s="37"/>
      <c r="D50" s="38" t="s">
        <v>81</v>
      </c>
      <c r="E50" s="38"/>
      <c r="F50" s="110">
        <v>0</v>
      </c>
      <c r="G50" s="77"/>
      <c r="H50" s="80">
        <f>F50*tab!$D$17</f>
        <v>0</v>
      </c>
      <c r="J50" s="22"/>
    </row>
    <row r="51" spans="2:10" ht="12" customHeight="1" x14ac:dyDescent="0.2">
      <c r="B51" s="19"/>
      <c r="C51" s="37"/>
      <c r="D51" s="38" t="s">
        <v>82</v>
      </c>
      <c r="E51" s="38"/>
      <c r="F51" s="110">
        <v>0</v>
      </c>
      <c r="H51" s="80">
        <f>F51*tab!$D$18</f>
        <v>0</v>
      </c>
      <c r="J51" s="22"/>
    </row>
    <row r="52" spans="2:10" ht="12" customHeight="1" x14ac:dyDescent="0.2">
      <c r="B52" s="19"/>
      <c r="C52" s="37"/>
      <c r="D52" s="61"/>
      <c r="E52" s="38"/>
      <c r="F52" s="61"/>
      <c r="H52" s="91">
        <f>H50+H51</f>
        <v>0</v>
      </c>
      <c r="J52" s="22"/>
    </row>
    <row r="53" spans="2:10" ht="12" customHeight="1" x14ac:dyDescent="0.2">
      <c r="B53" s="19"/>
      <c r="C53" s="37"/>
      <c r="D53" s="79" t="s">
        <v>108</v>
      </c>
      <c r="E53" s="38"/>
      <c r="F53" s="88"/>
      <c r="G53" s="88"/>
      <c r="H53" s="89"/>
      <c r="J53" s="22"/>
    </row>
    <row r="54" spans="2:10" ht="12" customHeight="1" x14ac:dyDescent="0.2">
      <c r="B54" s="19"/>
      <c r="C54" s="37"/>
      <c r="D54" s="38" t="s">
        <v>81</v>
      </c>
      <c r="E54" s="38"/>
      <c r="F54" s="110">
        <v>0</v>
      </c>
      <c r="G54" s="77"/>
      <c r="H54" s="80">
        <f>F54*tab!$D$17</f>
        <v>0</v>
      </c>
      <c r="J54" s="22"/>
    </row>
    <row r="55" spans="2:10" ht="12" customHeight="1" x14ac:dyDescent="0.2">
      <c r="B55" s="19"/>
      <c r="C55" s="37"/>
      <c r="D55" s="38" t="s">
        <v>82</v>
      </c>
      <c r="E55" s="38"/>
      <c r="F55" s="110">
        <v>0</v>
      </c>
      <c r="H55" s="80">
        <f>F55*tab!$D$18</f>
        <v>0</v>
      </c>
      <c r="J55" s="22"/>
    </row>
    <row r="56" spans="2:10" ht="12" customHeight="1" x14ac:dyDescent="0.2">
      <c r="B56" s="19"/>
      <c r="C56" s="37"/>
      <c r="D56" s="61"/>
      <c r="E56" s="38"/>
      <c r="F56" s="61"/>
      <c r="H56" s="91">
        <f>H54+H55</f>
        <v>0</v>
      </c>
      <c r="J56" s="22"/>
    </row>
    <row r="57" spans="2:10" ht="12" customHeight="1" x14ac:dyDescent="0.2">
      <c r="B57" s="19"/>
      <c r="C57" s="37"/>
      <c r="D57" s="79" t="s">
        <v>112</v>
      </c>
      <c r="E57" s="38"/>
      <c r="F57" s="88"/>
      <c r="G57" s="88"/>
      <c r="H57" s="89"/>
      <c r="J57" s="22"/>
    </row>
    <row r="58" spans="2:10" ht="12" customHeight="1" x14ac:dyDescent="0.2">
      <c r="B58" s="19"/>
      <c r="C58" s="37"/>
      <c r="D58" s="38" t="s">
        <v>81</v>
      </c>
      <c r="E58" s="38"/>
      <c r="F58" s="110">
        <v>0</v>
      </c>
      <c r="G58" s="77"/>
      <c r="H58" s="80">
        <f>F58*tab!$D$17</f>
        <v>0</v>
      </c>
      <c r="J58" s="22"/>
    </row>
    <row r="59" spans="2:10" ht="12" customHeight="1" x14ac:dyDescent="0.2">
      <c r="B59" s="19"/>
      <c r="C59" s="37"/>
      <c r="D59" s="38" t="s">
        <v>82</v>
      </c>
      <c r="E59" s="38"/>
      <c r="F59" s="110">
        <v>0</v>
      </c>
      <c r="H59" s="80">
        <f>F59*tab!$D$18</f>
        <v>0</v>
      </c>
      <c r="J59" s="22"/>
    </row>
    <row r="60" spans="2:10" ht="12" customHeight="1" x14ac:dyDescent="0.2">
      <c r="B60" s="19"/>
      <c r="C60" s="37"/>
      <c r="D60" s="61"/>
      <c r="E60" s="38"/>
      <c r="F60" s="61"/>
      <c r="H60" s="91">
        <f>H58+H59</f>
        <v>0</v>
      </c>
      <c r="J60" s="22"/>
    </row>
    <row r="61" spans="2:10" ht="12" customHeight="1" x14ac:dyDescent="0.2">
      <c r="B61" s="19"/>
      <c r="C61" s="37"/>
      <c r="D61" s="79" t="s">
        <v>113</v>
      </c>
      <c r="E61" s="38"/>
      <c r="F61" s="88"/>
      <c r="G61" s="88"/>
      <c r="H61" s="89"/>
      <c r="J61" s="22"/>
    </row>
    <row r="62" spans="2:10" ht="12" customHeight="1" x14ac:dyDescent="0.2">
      <c r="B62" s="19"/>
      <c r="C62" s="37"/>
      <c r="D62" s="38" t="s">
        <v>81</v>
      </c>
      <c r="E62" s="38"/>
      <c r="F62" s="110">
        <v>0</v>
      </c>
      <c r="G62" s="77"/>
      <c r="H62" s="80">
        <f>F62*tab!$D$17</f>
        <v>0</v>
      </c>
      <c r="J62" s="22"/>
    </row>
    <row r="63" spans="2:10" ht="12" customHeight="1" x14ac:dyDescent="0.2">
      <c r="B63" s="19"/>
      <c r="C63" s="37"/>
      <c r="D63" s="38" t="s">
        <v>82</v>
      </c>
      <c r="E63" s="38"/>
      <c r="F63" s="110">
        <v>0</v>
      </c>
      <c r="H63" s="80">
        <f>F63*tab!$D$18</f>
        <v>0</v>
      </c>
      <c r="J63" s="22"/>
    </row>
    <row r="64" spans="2:10" ht="12" customHeight="1" x14ac:dyDescent="0.2">
      <c r="B64" s="19"/>
      <c r="C64" s="37"/>
      <c r="D64" s="61"/>
      <c r="E64" s="38"/>
      <c r="F64" s="61"/>
      <c r="H64" s="91">
        <f>H62+H63</f>
        <v>0</v>
      </c>
      <c r="J64" s="22"/>
    </row>
    <row r="65" spans="2:10" ht="12" customHeight="1" x14ac:dyDescent="0.2">
      <c r="B65" s="19"/>
      <c r="C65" s="37"/>
      <c r="D65" s="61"/>
      <c r="E65" s="38"/>
      <c r="G65" s="94"/>
      <c r="H65" s="77"/>
      <c r="J65" s="22"/>
    </row>
    <row r="66" spans="2:10" ht="12" customHeight="1" x14ac:dyDescent="0.2">
      <c r="B66" s="19"/>
      <c r="C66" s="37"/>
      <c r="D66" s="61"/>
      <c r="E66" s="38"/>
      <c r="G66" s="94"/>
      <c r="H66" s="77"/>
      <c r="J66" s="22"/>
    </row>
    <row r="67" spans="2:10" ht="12" customHeight="1" x14ac:dyDescent="0.2">
      <c r="B67" s="19"/>
      <c r="C67" s="37"/>
      <c r="D67" s="92" t="s">
        <v>83</v>
      </c>
      <c r="E67" s="38"/>
      <c r="F67" s="85"/>
      <c r="G67" s="85"/>
      <c r="H67" s="86">
        <f>H52+H56+H60+H64</f>
        <v>0</v>
      </c>
      <c r="J67" s="22"/>
    </row>
    <row r="68" spans="2:10" ht="12" customHeight="1" x14ac:dyDescent="0.2">
      <c r="B68" s="19"/>
      <c r="C68" s="37"/>
      <c r="D68" s="61"/>
      <c r="E68" s="38"/>
      <c r="F68" s="77"/>
      <c r="G68" s="77"/>
      <c r="H68" s="77"/>
      <c r="J68" s="22"/>
    </row>
    <row r="69" spans="2:10" ht="12" customHeight="1" x14ac:dyDescent="0.2">
      <c r="B69" s="19"/>
      <c r="C69" s="20"/>
      <c r="D69" s="82"/>
      <c r="E69" s="68"/>
      <c r="F69" s="83"/>
      <c r="G69" s="83"/>
      <c r="H69" s="83"/>
      <c r="I69" s="20"/>
      <c r="J69" s="22"/>
    </row>
    <row r="70" spans="2:10" ht="12" customHeight="1" x14ac:dyDescent="0.2">
      <c r="B70" s="19"/>
      <c r="D70" s="61"/>
      <c r="E70" s="38"/>
      <c r="F70" s="77"/>
      <c r="G70" s="77"/>
      <c r="H70" s="77"/>
      <c r="J70" s="22"/>
    </row>
    <row r="71" spans="2:10" ht="12" customHeight="1" x14ac:dyDescent="0.2">
      <c r="B71" s="19"/>
      <c r="D71" s="61" t="s">
        <v>132</v>
      </c>
      <c r="E71" s="38"/>
      <c r="F71" s="77"/>
      <c r="G71" s="77"/>
      <c r="H71" s="77"/>
      <c r="J71" s="22"/>
    </row>
    <row r="72" spans="2:10" ht="12" customHeight="1" x14ac:dyDescent="0.2">
      <c r="B72" s="19"/>
      <c r="D72" s="61"/>
      <c r="E72" s="38"/>
      <c r="F72" s="77"/>
      <c r="G72" s="77"/>
      <c r="H72" s="77"/>
      <c r="J72" s="22"/>
    </row>
    <row r="73" spans="2:10" ht="12" customHeight="1" x14ac:dyDescent="0.2">
      <c r="B73" s="19"/>
      <c r="D73" s="61" t="s">
        <v>133</v>
      </c>
      <c r="E73" s="38"/>
      <c r="F73" s="77"/>
      <c r="G73" s="77"/>
      <c r="H73" s="77"/>
      <c r="J73" s="22"/>
    </row>
    <row r="74" spans="2:10" ht="12" customHeight="1" x14ac:dyDescent="0.2">
      <c r="B74" s="19"/>
      <c r="D74" s="61" t="s">
        <v>134</v>
      </c>
      <c r="E74" s="38"/>
      <c r="F74" s="77"/>
      <c r="G74" s="77"/>
      <c r="H74" s="77"/>
      <c r="J74" s="22"/>
    </row>
    <row r="75" spans="2:10" ht="12" customHeight="1" x14ac:dyDescent="0.2">
      <c r="B75" s="19"/>
      <c r="D75" s="61" t="s">
        <v>135</v>
      </c>
      <c r="E75" s="38"/>
      <c r="F75" s="77"/>
      <c r="G75" s="77"/>
      <c r="H75" s="77"/>
      <c r="J75" s="22"/>
    </row>
    <row r="76" spans="2:10" ht="12" customHeight="1" x14ac:dyDescent="0.2">
      <c r="B76" s="19"/>
      <c r="D76" s="61" t="s">
        <v>136</v>
      </c>
      <c r="E76" s="38"/>
      <c r="F76" s="77"/>
      <c r="G76" s="77"/>
      <c r="H76" s="77"/>
      <c r="J76" s="22"/>
    </row>
    <row r="77" spans="2:10" ht="12" customHeight="1" x14ac:dyDescent="0.2">
      <c r="B77" s="19"/>
      <c r="D77" s="61" t="s">
        <v>137</v>
      </c>
      <c r="E77" s="38"/>
      <c r="F77" s="77"/>
      <c r="G77" s="77"/>
      <c r="H77" s="77"/>
      <c r="J77" s="22"/>
    </row>
    <row r="78" spans="2:10" ht="12" customHeight="1" x14ac:dyDescent="0.2">
      <c r="B78" s="19"/>
      <c r="D78" s="61"/>
      <c r="E78" s="38"/>
      <c r="F78" s="77"/>
      <c r="G78" s="77"/>
      <c r="H78" s="77"/>
      <c r="J78" s="22"/>
    </row>
    <row r="79" spans="2:10" ht="12" customHeight="1" x14ac:dyDescent="0.2">
      <c r="B79" s="19"/>
      <c r="D79" s="61"/>
      <c r="E79" s="38"/>
      <c r="F79" s="115" t="s">
        <v>73</v>
      </c>
      <c r="G79" s="115"/>
      <c r="H79" s="116" t="s">
        <v>74</v>
      </c>
      <c r="J79" s="22"/>
    </row>
    <row r="80" spans="2:10" ht="12" customHeight="1" x14ac:dyDescent="0.2">
      <c r="B80" s="19"/>
      <c r="D80" s="61" t="s">
        <v>138</v>
      </c>
      <c r="E80" s="38"/>
      <c r="F80" s="110">
        <v>0</v>
      </c>
      <c r="G80" s="77"/>
      <c r="H80" s="80">
        <f>F80*tab!$C$21</f>
        <v>0</v>
      </c>
      <c r="J80" s="22"/>
    </row>
    <row r="81" spans="2:10" ht="12" customHeight="1" x14ac:dyDescent="0.2">
      <c r="B81" s="19"/>
      <c r="D81" s="61"/>
      <c r="E81" s="38"/>
      <c r="F81" s="77"/>
      <c r="G81" s="77"/>
      <c r="H81" s="77"/>
      <c r="J81" s="22"/>
    </row>
    <row r="82" spans="2:10" ht="12" customHeight="1" x14ac:dyDescent="0.2">
      <c r="B82" s="19"/>
      <c r="D82" s="92" t="s">
        <v>142</v>
      </c>
      <c r="E82" s="38"/>
      <c r="F82" s="77"/>
      <c r="G82" s="77"/>
      <c r="H82" s="121">
        <f>H80</f>
        <v>0</v>
      </c>
      <c r="J82" s="22"/>
    </row>
    <row r="83" spans="2:10" ht="12" customHeight="1" x14ac:dyDescent="0.2">
      <c r="B83" s="19"/>
      <c r="D83" s="61"/>
      <c r="E83" s="38"/>
      <c r="F83" s="77"/>
      <c r="G83" s="77"/>
      <c r="H83" s="77"/>
      <c r="J83" s="22"/>
    </row>
    <row r="84" spans="2:10" ht="12" customHeight="1" x14ac:dyDescent="0.2">
      <c r="B84" s="19"/>
      <c r="C84" s="20"/>
      <c r="D84" s="20"/>
      <c r="E84" s="20"/>
      <c r="F84" s="20"/>
      <c r="G84" s="20"/>
      <c r="H84" s="20"/>
      <c r="I84" s="20"/>
      <c r="J84" s="22"/>
    </row>
    <row r="85" spans="2:10" ht="12" customHeight="1" x14ac:dyDescent="0.2">
      <c r="B85" s="31"/>
      <c r="C85" s="32"/>
      <c r="D85" s="32"/>
      <c r="E85" s="32"/>
      <c r="F85" s="32"/>
      <c r="G85" s="32"/>
      <c r="H85" s="32"/>
      <c r="I85" s="34" t="s">
        <v>34</v>
      </c>
      <c r="J85" s="35"/>
    </row>
    <row r="86" spans="2:10" ht="12" customHeight="1" x14ac:dyDescent="0.2"/>
    <row r="87" spans="2:10" ht="12" customHeight="1" x14ac:dyDescent="0.2"/>
    <row r="88" spans="2:10" ht="12" customHeight="1" x14ac:dyDescent="0.2"/>
    <row r="89" spans="2:10" ht="12" customHeight="1" x14ac:dyDescent="0.2"/>
    <row r="90" spans="2:10" ht="12" customHeight="1" x14ac:dyDescent="0.2"/>
    <row r="91" spans="2:10" ht="12" customHeight="1" x14ac:dyDescent="0.2"/>
    <row r="92" spans="2:10" ht="12" customHeight="1" x14ac:dyDescent="0.2"/>
    <row r="93" spans="2:10" ht="12" customHeight="1" x14ac:dyDescent="0.2"/>
    <row r="94" spans="2:10" ht="12" customHeight="1" x14ac:dyDescent="0.2"/>
    <row r="95" spans="2:10" ht="12" customHeight="1" x14ac:dyDescent="0.2"/>
    <row r="96" spans="2:10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</sheetData>
  <sheetProtection algorithmName="SHA-512" hashValue="Icp9YgxqKn3cXJKVCLOA0JTpQR0/k6Ke+MzmXZq0Iu8ZXwp0ls4lDOTQq0G5uLT06Mpm8wWV3RwntAxl8U3TfA==" saltValue="c84ZQEbBymZT1EGuSernug==" spinCount="100000" sheet="1" objects="1" scenarios="1"/>
  <dataValidations count="1">
    <dataValidation type="list" allowBlank="1" showInputMessage="1" showErrorMessage="1" sqref="F40">
      <formula1>"ja, nee"</formula1>
    </dataValidation>
  </dataValidation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>
    <oddHeader>&amp;C&amp;F</oddHeader>
    <oddFooter>&amp;L&amp;"Arial,Vet"&amp;D&amp;C&amp;"Arial,Vet"&amp;A&amp;R&amp;"Arial,Vet"&amp;N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7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2" customWidth="1"/>
    <col min="2" max="3" width="2.5703125" style="12" customWidth="1"/>
    <col min="4" max="4" width="65.85546875" style="12" customWidth="1"/>
    <col min="5" max="5" width="2.85546875" style="12" customWidth="1"/>
    <col min="6" max="6" width="11" style="12" customWidth="1"/>
    <col min="7" max="7" width="1.85546875" style="12" customWidth="1"/>
    <col min="8" max="8" width="15.85546875" style="12" customWidth="1"/>
    <col min="9" max="10" width="2.5703125" style="12" customWidth="1"/>
    <col min="11" max="11" width="9.140625" style="12"/>
    <col min="12" max="12" width="40.85546875" style="12" customWidth="1"/>
    <col min="13" max="14" width="15.85546875" style="12" customWidth="1"/>
    <col min="15" max="16" width="16" style="12" customWidth="1"/>
    <col min="17" max="16384" width="9.140625" style="12"/>
  </cols>
  <sheetData>
    <row r="1" spans="2:17" x14ac:dyDescent="0.2">
      <c r="L1" s="38"/>
      <c r="M1" s="38"/>
      <c r="N1" s="38"/>
    </row>
    <row r="2" spans="2:17" x14ac:dyDescent="0.2">
      <c r="B2" s="15"/>
      <c r="C2" s="16"/>
      <c r="D2" s="16"/>
      <c r="E2" s="16"/>
      <c r="F2" s="16"/>
      <c r="G2" s="16"/>
      <c r="H2" s="16"/>
      <c r="I2" s="16"/>
      <c r="J2" s="18"/>
      <c r="L2" s="38"/>
      <c r="M2" s="38"/>
      <c r="N2" s="38"/>
      <c r="O2" s="38"/>
      <c r="P2" s="38"/>
      <c r="Q2" s="38"/>
    </row>
    <row r="3" spans="2:17" x14ac:dyDescent="0.2">
      <c r="B3" s="19"/>
      <c r="C3" s="20"/>
      <c r="D3" s="20"/>
      <c r="E3" s="20"/>
      <c r="F3" s="20"/>
      <c r="G3" s="20"/>
      <c r="H3" s="20"/>
      <c r="I3" s="20"/>
      <c r="J3" s="22"/>
      <c r="M3" s="38"/>
      <c r="N3" s="38"/>
      <c r="O3" s="38"/>
      <c r="P3" s="38"/>
      <c r="Q3" s="38"/>
    </row>
    <row r="4" spans="2:17" s="14" customFormat="1" ht="18.75" x14ac:dyDescent="0.3">
      <c r="B4" s="23"/>
      <c r="C4" s="45" t="s">
        <v>93</v>
      </c>
      <c r="D4" s="24"/>
      <c r="E4" s="24"/>
      <c r="F4" s="24"/>
      <c r="G4" s="24"/>
      <c r="H4" s="24"/>
      <c r="I4" s="24"/>
      <c r="J4" s="27"/>
      <c r="M4" s="81"/>
      <c r="N4" s="81"/>
      <c r="O4" s="81"/>
      <c r="P4" s="81"/>
      <c r="Q4" s="81"/>
    </row>
    <row r="5" spans="2:17" s="103" customFormat="1" ht="12" customHeight="1" x14ac:dyDescent="0.25">
      <c r="B5" s="99"/>
      <c r="C5" s="106" t="s">
        <v>129</v>
      </c>
      <c r="D5" s="101"/>
      <c r="E5" s="100"/>
      <c r="F5" s="100"/>
      <c r="G5" s="100"/>
      <c r="H5" s="100"/>
      <c r="I5" s="100"/>
      <c r="J5" s="102"/>
    </row>
    <row r="6" spans="2:17" s="56" customFormat="1" ht="12" customHeight="1" x14ac:dyDescent="0.25">
      <c r="B6" s="52"/>
      <c r="C6" s="53"/>
      <c r="D6" s="54"/>
      <c r="E6" s="53"/>
      <c r="F6" s="53"/>
      <c r="G6" s="53"/>
      <c r="H6" s="53"/>
      <c r="I6" s="53"/>
      <c r="J6" s="55"/>
      <c r="M6" s="38"/>
      <c r="N6" s="38"/>
      <c r="O6" s="38"/>
      <c r="P6" s="38"/>
      <c r="Q6" s="38"/>
    </row>
    <row r="7" spans="2:17" s="56" customFormat="1" ht="12" customHeight="1" x14ac:dyDescent="0.25">
      <c r="B7" s="52"/>
      <c r="C7" s="53"/>
      <c r="D7" s="54"/>
      <c r="E7" s="53"/>
      <c r="F7" s="53"/>
      <c r="G7" s="53"/>
      <c r="H7" s="53"/>
      <c r="I7" s="53"/>
      <c r="J7" s="55"/>
      <c r="M7" s="38"/>
      <c r="N7" s="38"/>
      <c r="O7" s="38"/>
      <c r="P7" s="38"/>
      <c r="Q7" s="38"/>
    </row>
    <row r="8" spans="2:17" s="56" customFormat="1" ht="12" customHeight="1" x14ac:dyDescent="0.25">
      <c r="B8" s="52"/>
      <c r="C8" s="113"/>
      <c r="D8" s="113"/>
      <c r="E8" s="113"/>
      <c r="F8" s="113"/>
      <c r="G8" s="113"/>
      <c r="H8" s="113"/>
      <c r="I8" s="113"/>
      <c r="J8" s="55"/>
      <c r="M8" s="38"/>
      <c r="N8" s="38"/>
      <c r="O8" s="38"/>
      <c r="P8" s="38"/>
      <c r="Q8" s="38"/>
    </row>
    <row r="9" spans="2:17" s="56" customFormat="1" ht="12" customHeight="1" x14ac:dyDescent="0.25">
      <c r="B9" s="52"/>
      <c r="C9" s="113"/>
      <c r="D9" s="38" t="s">
        <v>92</v>
      </c>
      <c r="E9" s="113"/>
      <c r="F9" s="113"/>
      <c r="G9" s="113"/>
      <c r="H9" s="113"/>
      <c r="I9" s="113"/>
      <c r="J9" s="55"/>
      <c r="M9" s="38"/>
      <c r="N9" s="38"/>
      <c r="O9" s="38"/>
      <c r="P9" s="38"/>
      <c r="Q9" s="38"/>
    </row>
    <row r="10" spans="2:17" s="56" customFormat="1" ht="12" customHeight="1" x14ac:dyDescent="0.25">
      <c r="B10" s="52"/>
      <c r="C10" s="113"/>
      <c r="D10" s="114" t="s">
        <v>101</v>
      </c>
      <c r="E10" s="113"/>
      <c r="F10" s="113"/>
      <c r="G10" s="113"/>
      <c r="H10" s="113"/>
      <c r="I10" s="113"/>
      <c r="J10" s="55"/>
      <c r="O10" s="38"/>
      <c r="P10" s="38"/>
      <c r="Q10" s="38"/>
    </row>
    <row r="11" spans="2:17" s="56" customFormat="1" ht="12" customHeight="1" x14ac:dyDescent="0.25">
      <c r="B11" s="52"/>
      <c r="C11" s="113"/>
      <c r="D11" s="113"/>
      <c r="E11" s="113"/>
      <c r="F11" s="113"/>
      <c r="G11" s="113"/>
      <c r="H11" s="113"/>
      <c r="I11" s="113"/>
      <c r="J11" s="55"/>
      <c r="O11" s="38"/>
      <c r="P11" s="38"/>
      <c r="Q11" s="38"/>
    </row>
    <row r="12" spans="2:17" s="56" customFormat="1" ht="12" customHeight="1" x14ac:dyDescent="0.25">
      <c r="B12" s="52"/>
      <c r="C12" s="53"/>
      <c r="D12" s="54"/>
      <c r="E12" s="53"/>
      <c r="F12" s="53"/>
      <c r="G12" s="53"/>
      <c r="H12" s="53"/>
      <c r="I12" s="53"/>
      <c r="J12" s="55"/>
      <c r="O12" s="38"/>
      <c r="P12" s="38"/>
      <c r="Q12" s="38"/>
    </row>
    <row r="13" spans="2:17" ht="12" customHeight="1" x14ac:dyDescent="0.2">
      <c r="B13" s="19"/>
      <c r="C13" s="37"/>
      <c r="D13" s="37"/>
      <c r="E13" s="37"/>
      <c r="G13" s="37"/>
      <c r="H13" s="37"/>
      <c r="I13" s="37"/>
      <c r="J13" s="22"/>
      <c r="O13" s="87"/>
      <c r="P13" s="87"/>
      <c r="Q13" s="38"/>
    </row>
    <row r="14" spans="2:17" ht="12" customHeight="1" x14ac:dyDescent="0.2">
      <c r="B14" s="19"/>
      <c r="C14" s="37"/>
      <c r="D14" s="105" t="s">
        <v>89</v>
      </c>
      <c r="E14" s="37"/>
      <c r="F14" s="37"/>
      <c r="G14" s="37"/>
      <c r="H14" s="37"/>
      <c r="I14" s="37"/>
      <c r="J14" s="22"/>
      <c r="O14" s="87"/>
      <c r="P14" s="87"/>
      <c r="Q14" s="38"/>
    </row>
    <row r="15" spans="2:17" ht="12" customHeight="1" x14ac:dyDescent="0.2">
      <c r="B15" s="19"/>
      <c r="C15" s="37"/>
      <c r="F15" s="88" t="s">
        <v>73</v>
      </c>
      <c r="G15" s="88"/>
      <c r="H15" s="89" t="s">
        <v>74</v>
      </c>
      <c r="I15" s="37"/>
      <c r="J15" s="22"/>
      <c r="O15" s="87"/>
      <c r="P15" s="87"/>
      <c r="Q15" s="38"/>
    </row>
    <row r="16" spans="2:17" ht="12" customHeight="1" x14ac:dyDescent="0.2">
      <c r="B16" s="19"/>
      <c r="C16" s="37"/>
      <c r="D16" s="61" t="s">
        <v>115</v>
      </c>
      <c r="F16" s="110">
        <v>5</v>
      </c>
      <c r="H16" s="80">
        <f>IF(F16&lt;4,0,F16*tab!$D$13)</f>
        <v>3887.1250000000005</v>
      </c>
      <c r="I16" s="37"/>
      <c r="J16" s="22"/>
      <c r="O16" s="87"/>
      <c r="P16" s="87"/>
      <c r="Q16" s="38"/>
    </row>
    <row r="17" spans="2:17" ht="12" customHeight="1" x14ac:dyDescent="0.2">
      <c r="B17" s="19"/>
      <c r="C17" s="37"/>
      <c r="D17" s="61" t="s">
        <v>116</v>
      </c>
      <c r="E17" s="38"/>
      <c r="F17" s="110">
        <v>4</v>
      </c>
      <c r="G17" s="37"/>
      <c r="H17" s="80">
        <f>IF(F17&lt;4,0,F17*tab!$D$13)</f>
        <v>3109.7000000000003</v>
      </c>
      <c r="I17" s="37"/>
      <c r="J17" s="22"/>
      <c r="O17" s="38"/>
      <c r="P17" s="38"/>
      <c r="Q17" s="38"/>
    </row>
    <row r="18" spans="2:17" ht="12" customHeight="1" x14ac:dyDescent="0.2">
      <c r="B18" s="19"/>
      <c r="C18" s="41"/>
      <c r="D18" s="61" t="s">
        <v>117</v>
      </c>
      <c r="F18" s="110">
        <v>3</v>
      </c>
      <c r="H18" s="80">
        <f>IF(F18&lt;4,0,F18*tab!$D$13)</f>
        <v>0</v>
      </c>
      <c r="I18" s="37"/>
      <c r="J18" s="22"/>
      <c r="O18" s="38"/>
      <c r="P18" s="38"/>
      <c r="Q18" s="38"/>
    </row>
    <row r="19" spans="2:17" ht="12" customHeight="1" x14ac:dyDescent="0.2">
      <c r="B19" s="19"/>
      <c r="C19" s="41"/>
      <c r="D19" s="61" t="s">
        <v>118</v>
      </c>
      <c r="E19" s="38"/>
      <c r="F19" s="110">
        <v>2</v>
      </c>
      <c r="H19" s="80">
        <f>IF(F19&lt;4,0,F19*tab!$D$13)</f>
        <v>0</v>
      </c>
      <c r="I19" s="37"/>
      <c r="J19" s="22"/>
      <c r="O19" s="38"/>
      <c r="P19" s="38"/>
      <c r="Q19" s="38"/>
    </row>
    <row r="20" spans="2:17" ht="12" customHeight="1" x14ac:dyDescent="0.2">
      <c r="B20" s="19"/>
      <c r="C20" s="37"/>
      <c r="D20" s="61"/>
      <c r="E20" s="38"/>
      <c r="F20" s="85"/>
      <c r="G20" s="85"/>
      <c r="H20" s="91">
        <f>SUM(H16:H19)</f>
        <v>6996.8250000000007</v>
      </c>
      <c r="J20" s="22"/>
    </row>
    <row r="21" spans="2:17" ht="12" customHeight="1" x14ac:dyDescent="0.2">
      <c r="B21" s="19"/>
      <c r="C21" s="84"/>
      <c r="D21" s="61"/>
      <c r="E21" s="38"/>
      <c r="G21" s="94"/>
      <c r="H21" s="77"/>
      <c r="J21" s="22"/>
    </row>
    <row r="22" spans="2:17" ht="12" customHeight="1" x14ac:dyDescent="0.2">
      <c r="B22" s="19"/>
      <c r="C22" s="84"/>
      <c r="D22" s="40" t="s">
        <v>71</v>
      </c>
      <c r="E22" s="37"/>
      <c r="F22" s="111" t="s">
        <v>143</v>
      </c>
      <c r="H22" s="90">
        <f>IF(F22="nee",0,tab!C9)</f>
        <v>11953</v>
      </c>
      <c r="J22" s="22"/>
    </row>
    <row r="23" spans="2:17" ht="12" customHeight="1" x14ac:dyDescent="0.2">
      <c r="B23" s="19"/>
      <c r="C23" s="84"/>
      <c r="D23" s="61"/>
      <c r="E23" s="38"/>
      <c r="G23" s="94"/>
      <c r="H23" s="77"/>
      <c r="J23" s="22"/>
    </row>
    <row r="24" spans="2:17" ht="12" customHeight="1" x14ac:dyDescent="0.2">
      <c r="B24" s="19"/>
      <c r="C24" s="84"/>
      <c r="D24" s="61"/>
      <c r="E24" s="38"/>
      <c r="G24" s="94"/>
      <c r="H24" s="77"/>
      <c r="J24" s="22"/>
    </row>
    <row r="25" spans="2:17" ht="12" customHeight="1" x14ac:dyDescent="0.2">
      <c r="B25" s="19"/>
      <c r="C25" s="84"/>
      <c r="D25" s="92" t="s">
        <v>84</v>
      </c>
      <c r="E25" s="38"/>
      <c r="F25" s="85"/>
      <c r="G25" s="85"/>
      <c r="H25" s="86">
        <f>H20+H22</f>
        <v>18949.825000000001</v>
      </c>
      <c r="J25" s="22"/>
    </row>
    <row r="26" spans="2:17" ht="12" customHeight="1" x14ac:dyDescent="0.2">
      <c r="B26" s="19"/>
      <c r="C26" s="84"/>
      <c r="J26" s="22"/>
    </row>
    <row r="27" spans="2:17" ht="12" customHeight="1" x14ac:dyDescent="0.2">
      <c r="B27" s="19"/>
      <c r="C27" s="20"/>
      <c r="D27" s="82"/>
      <c r="E27" s="68"/>
      <c r="F27" s="83"/>
      <c r="G27" s="83"/>
      <c r="H27" s="83"/>
      <c r="I27" s="20"/>
      <c r="J27" s="22"/>
    </row>
    <row r="28" spans="2:17" ht="12" customHeight="1" x14ac:dyDescent="0.2">
      <c r="B28" s="19"/>
      <c r="C28" s="20"/>
      <c r="D28" s="20"/>
      <c r="E28" s="20"/>
      <c r="F28" s="20"/>
      <c r="G28" s="20"/>
      <c r="H28" s="20"/>
      <c r="I28" s="20"/>
      <c r="J28" s="22"/>
    </row>
    <row r="29" spans="2:17" ht="12" customHeight="1" x14ac:dyDescent="0.2">
      <c r="B29" s="31"/>
      <c r="C29" s="32"/>
      <c r="D29" s="32"/>
      <c r="E29" s="32"/>
      <c r="F29" s="32"/>
      <c r="G29" s="32"/>
      <c r="H29" s="32"/>
      <c r="I29" s="34" t="s">
        <v>34</v>
      </c>
      <c r="J29" s="35"/>
    </row>
    <row r="30" spans="2:17" ht="12" customHeight="1" x14ac:dyDescent="0.2"/>
    <row r="31" spans="2:17" ht="12" customHeight="1" x14ac:dyDescent="0.2"/>
    <row r="32" spans="2:17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</sheetData>
  <sheetProtection algorithmName="SHA-512" hashValue="a4iGNjSZ5vus5niYX5JCn88FTa1kOFdH4d0tWy9EvbVW6eiV66AiOxFWymGrHe/wwPNWGqk2DxA/x3KZyImGfg==" saltValue="KbWX4b92B5o8Aj4BdiBhjQ==" spinCount="100000" sheet="1" objects="1" scenarios="1"/>
  <dataValidations count="1">
    <dataValidation type="list" allowBlank="1" showInputMessage="1" showErrorMessage="1" sqref="F22">
      <formula1>"ja, nee"</formula1>
    </dataValidation>
  </dataValidation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>
    <oddHeader>&amp;C&amp;F</oddHeader>
    <oddFooter>&amp;L&amp;"Arial,Vet"&amp;D&amp;C&amp;"Arial,Vet"&amp;A&amp;R&amp;"Arial,Vet"&amp;N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26"/>
  <sheetViews>
    <sheetView zoomScale="85" zoomScaleNormal="85" workbookViewId="0"/>
  </sheetViews>
  <sheetFormatPr defaultColWidth="9.140625" defaultRowHeight="12.75" x14ac:dyDescent="0.2"/>
  <cols>
    <col min="1" max="1" width="40.85546875" style="2" customWidth="1"/>
    <col min="2" max="2" width="2.5703125" style="2" customWidth="1"/>
    <col min="3" max="7" width="13.42578125" style="2" customWidth="1"/>
    <col min="8" max="16384" width="9.140625" style="2"/>
  </cols>
  <sheetData>
    <row r="2" spans="1:4" x14ac:dyDescent="0.2">
      <c r="A2" s="2" t="s">
        <v>21</v>
      </c>
      <c r="C2" s="2" t="s">
        <v>119</v>
      </c>
      <c r="D2" s="2" t="s">
        <v>120</v>
      </c>
    </row>
    <row r="3" spans="1:4" x14ac:dyDescent="0.2">
      <c r="A3" s="2" t="s">
        <v>35</v>
      </c>
      <c r="C3" s="47">
        <v>43009</v>
      </c>
    </row>
    <row r="4" spans="1:4" x14ac:dyDescent="0.2">
      <c r="A4" s="1" t="s">
        <v>107</v>
      </c>
      <c r="B4" s="1"/>
      <c r="C4" s="2">
        <v>2018</v>
      </c>
      <c r="D4" s="1">
        <v>2019</v>
      </c>
    </row>
    <row r="6" spans="1:4" x14ac:dyDescent="0.2">
      <c r="A6" s="107" t="s">
        <v>146</v>
      </c>
      <c r="C6" s="96" t="s">
        <v>66</v>
      </c>
      <c r="D6" s="96" t="s">
        <v>65</v>
      </c>
    </row>
    <row r="7" spans="1:4" x14ac:dyDescent="0.2">
      <c r="A7" s="95" t="s">
        <v>67</v>
      </c>
      <c r="C7" s="137">
        <v>9975.43</v>
      </c>
      <c r="D7" s="97">
        <f>C7*3/12</f>
        <v>2493.8575000000001</v>
      </c>
    </row>
    <row r="8" spans="1:4" x14ac:dyDescent="0.2">
      <c r="A8" s="95" t="s">
        <v>64</v>
      </c>
      <c r="C8" s="137">
        <v>3303.97</v>
      </c>
      <c r="D8" s="97">
        <f>C8*3/12</f>
        <v>825.99249999999995</v>
      </c>
    </row>
    <row r="9" spans="1:4" x14ac:dyDescent="0.2">
      <c r="A9" s="95" t="s">
        <v>70</v>
      </c>
      <c r="C9" s="137">
        <v>11953</v>
      </c>
      <c r="D9" s="97"/>
    </row>
    <row r="10" spans="1:4" x14ac:dyDescent="0.2">
      <c r="A10" s="107" t="s">
        <v>154</v>
      </c>
      <c r="C10" s="143"/>
      <c r="D10" s="97"/>
    </row>
    <row r="11" spans="1:4" x14ac:dyDescent="0.2">
      <c r="A11" s="95" t="s">
        <v>68</v>
      </c>
      <c r="C11" s="137">
        <v>3025.82</v>
      </c>
      <c r="D11" s="97">
        <f>C11*3/12</f>
        <v>756.45500000000004</v>
      </c>
    </row>
    <row r="12" spans="1:4" x14ac:dyDescent="0.2">
      <c r="A12" s="95" t="s">
        <v>69</v>
      </c>
      <c r="C12" s="137">
        <v>83.88</v>
      </c>
      <c r="D12" s="97">
        <f>C12*3/12</f>
        <v>20.97</v>
      </c>
    </row>
    <row r="13" spans="1:4" x14ac:dyDescent="0.2">
      <c r="A13" s="107" t="s">
        <v>72</v>
      </c>
      <c r="B13" s="108"/>
      <c r="C13" s="109">
        <f>C11+C12</f>
        <v>3109.7000000000003</v>
      </c>
      <c r="D13" s="109">
        <f>C13*3/12</f>
        <v>777.42500000000007</v>
      </c>
    </row>
    <row r="14" spans="1:4" x14ac:dyDescent="0.2">
      <c r="A14" s="95" t="s">
        <v>90</v>
      </c>
      <c r="C14" s="138">
        <v>4</v>
      </c>
      <c r="D14" s="95"/>
    </row>
    <row r="15" spans="1:4" x14ac:dyDescent="0.2">
      <c r="A15" s="95"/>
      <c r="C15" s="95"/>
      <c r="D15" s="95"/>
    </row>
    <row r="16" spans="1:4" x14ac:dyDescent="0.2">
      <c r="A16" s="107" t="s">
        <v>139</v>
      </c>
      <c r="C16" s="95"/>
      <c r="D16" s="95"/>
    </row>
    <row r="17" spans="1:4" x14ac:dyDescent="0.2">
      <c r="A17" s="95" t="s">
        <v>87</v>
      </c>
      <c r="C17" s="139">
        <v>3325</v>
      </c>
      <c r="D17" s="97">
        <f>C17*3/12</f>
        <v>831.25</v>
      </c>
    </row>
    <row r="18" spans="1:4" x14ac:dyDescent="0.2">
      <c r="A18" s="95" t="s">
        <v>88</v>
      </c>
      <c r="C18" s="139">
        <v>2660</v>
      </c>
      <c r="D18" s="97">
        <f>C18*3/12</f>
        <v>665</v>
      </c>
    </row>
    <row r="20" spans="1:4" x14ac:dyDescent="0.2">
      <c r="A20" s="108" t="s">
        <v>140</v>
      </c>
    </row>
    <row r="21" spans="1:4" x14ac:dyDescent="0.2">
      <c r="A21" s="2" t="s">
        <v>141</v>
      </c>
      <c r="C21" s="140">
        <v>907</v>
      </c>
    </row>
    <row r="23" spans="1:4" x14ac:dyDescent="0.2">
      <c r="A23" s="2" t="s">
        <v>106</v>
      </c>
    </row>
    <row r="24" spans="1:4" x14ac:dyDescent="0.2">
      <c r="A24" s="130" t="s">
        <v>62</v>
      </c>
    </row>
    <row r="25" spans="1:4" x14ac:dyDescent="0.2">
      <c r="A25" s="130" t="s">
        <v>61</v>
      </c>
    </row>
    <row r="26" spans="1:4" x14ac:dyDescent="0.2">
      <c r="A26" s="98"/>
    </row>
  </sheetData>
  <sheetProtection algorithmName="SHA-512" hashValue="AzT9r+QgLceR0G7DUTmoskUKQYql19UjFBpu5fJxOJKe7kcYVUMK4ALvv+wKDM2eXW1u2/PDM3Aohf6cj8WaqQ==" saltValue="8E/9F9J0eKvcjifTKfPMPQ==" spinCount="100000" sheet="1" objects="1" scenarios="1"/>
  <phoneticPr fontId="4" type="noConversion"/>
  <hyperlinks>
    <hyperlink ref="A24" r:id="rId1"/>
    <hyperlink ref="A25" r:id="rId2"/>
  </hyperlinks>
  <pageMargins left="0.7" right="0.7" top="0.75" bottom="0.75" header="0.3" footer="0.3"/>
  <pageSetup paperSize="9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R21"/>
  <sheetViews>
    <sheetView topLeftCell="A6" zoomScale="85" zoomScaleNormal="85" zoomScaleSheetLayoutView="85" workbookViewId="0">
      <selection activeCell="C9" sqref="C9:Q19"/>
    </sheetView>
  </sheetViews>
  <sheetFormatPr defaultColWidth="9.140625" defaultRowHeight="12.75" x14ac:dyDescent="0.2"/>
  <cols>
    <col min="1" max="1" width="3.5703125" style="12" customWidth="1"/>
    <col min="2" max="3" width="2.5703125" style="12" customWidth="1"/>
    <col min="4" max="4" width="30.5703125" style="12" customWidth="1"/>
    <col min="5" max="6" width="10.5703125" style="13" customWidth="1"/>
    <col min="7" max="7" width="2.5703125" style="12" customWidth="1"/>
    <col min="8" max="16" width="10.5703125" style="12" customWidth="1"/>
    <col min="17" max="18" width="2.5703125" style="12" customWidth="1"/>
    <col min="19" max="16384" width="9.140625" style="12"/>
  </cols>
  <sheetData>
    <row r="3" spans="2:18" x14ac:dyDescent="0.2">
      <c r="B3" s="15"/>
      <c r="C3" s="16"/>
      <c r="D3" s="16"/>
      <c r="E3" s="17"/>
      <c r="F3" s="17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8"/>
    </row>
    <row r="4" spans="2:18" x14ac:dyDescent="0.2">
      <c r="B4" s="19"/>
      <c r="C4" s="20"/>
      <c r="D4" s="20"/>
      <c r="E4" s="21"/>
      <c r="F4" s="21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2"/>
    </row>
    <row r="5" spans="2:18" ht="18.75" x14ac:dyDescent="0.3">
      <c r="B5" s="23"/>
      <c r="C5" s="45" t="str">
        <f>"AANDEEL AZK IN GROEIBEKOSTIGING "&amp;tab!C2</f>
        <v>AANDEEL AZK IN GROEIBEKOSTIGING 2018/2019</v>
      </c>
      <c r="D5" s="24"/>
      <c r="E5" s="25"/>
      <c r="F5" s="26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7"/>
    </row>
    <row r="6" spans="2:18" ht="15.75" x14ac:dyDescent="0.25">
      <c r="B6" s="19"/>
      <c r="C6" s="63" t="s">
        <v>59</v>
      </c>
      <c r="D6" s="28"/>
      <c r="E6" s="21"/>
      <c r="F6" s="21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2"/>
    </row>
    <row r="7" spans="2:18" x14ac:dyDescent="0.2">
      <c r="B7" s="19"/>
      <c r="C7" s="20"/>
      <c r="D7" s="28"/>
      <c r="E7" s="21"/>
      <c r="F7" s="21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2"/>
    </row>
    <row r="8" spans="2:18" x14ac:dyDescent="0.2">
      <c r="B8" s="19"/>
      <c r="C8" s="20"/>
      <c r="D8" s="28"/>
      <c r="E8" s="21"/>
      <c r="F8" s="21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2"/>
    </row>
    <row r="9" spans="2:18" x14ac:dyDescent="0.2">
      <c r="B9" s="19"/>
      <c r="C9" s="37"/>
      <c r="D9" s="37"/>
      <c r="E9" s="72"/>
      <c r="F9" s="41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22"/>
    </row>
    <row r="10" spans="2:18" x14ac:dyDescent="0.2">
      <c r="B10" s="19"/>
      <c r="C10" s="37"/>
      <c r="D10" s="66" t="s">
        <v>56</v>
      </c>
      <c r="E10" s="41"/>
      <c r="F10" s="73"/>
      <c r="G10" s="37"/>
      <c r="H10" s="50" t="s">
        <v>55</v>
      </c>
      <c r="I10" s="50" t="s">
        <v>38</v>
      </c>
      <c r="J10" s="50" t="s">
        <v>39</v>
      </c>
      <c r="K10" s="50" t="s">
        <v>40</v>
      </c>
      <c r="L10" s="50" t="s">
        <v>41</v>
      </c>
      <c r="M10" s="50" t="s">
        <v>42</v>
      </c>
      <c r="N10" s="50" t="s">
        <v>43</v>
      </c>
      <c r="O10" s="50" t="s">
        <v>44</v>
      </c>
      <c r="P10" s="50" t="s">
        <v>45</v>
      </c>
      <c r="Q10" s="37"/>
      <c r="R10" s="22"/>
    </row>
    <row r="11" spans="2:18" x14ac:dyDescent="0.2">
      <c r="B11" s="29"/>
      <c r="C11" s="64"/>
      <c r="D11" s="67" t="s">
        <v>57</v>
      </c>
      <c r="E11" s="48"/>
      <c r="F11" s="64"/>
      <c r="G11" s="64"/>
      <c r="H11" s="51">
        <v>41913</v>
      </c>
      <c r="I11" s="51">
        <v>41974</v>
      </c>
      <c r="J11" s="51">
        <v>42064</v>
      </c>
      <c r="K11" s="51"/>
      <c r="L11" s="51"/>
      <c r="M11" s="51"/>
      <c r="N11" s="51"/>
      <c r="O11" s="51"/>
      <c r="P11" s="51"/>
      <c r="Q11" s="64"/>
      <c r="R11" s="30"/>
    </row>
    <row r="12" spans="2:18" x14ac:dyDescent="0.2">
      <c r="B12" s="29"/>
      <c r="C12" s="64"/>
      <c r="D12" s="67" t="s">
        <v>60</v>
      </c>
      <c r="E12" s="48"/>
      <c r="F12" s="64"/>
      <c r="G12" s="64"/>
      <c r="H12" s="74">
        <v>2</v>
      </c>
      <c r="I12" s="74">
        <v>3</v>
      </c>
      <c r="J12" s="74">
        <v>2</v>
      </c>
      <c r="K12" s="74"/>
      <c r="L12" s="74"/>
      <c r="M12" s="74"/>
      <c r="N12" s="74"/>
      <c r="O12" s="74"/>
      <c r="P12" s="74"/>
      <c r="Q12" s="64"/>
      <c r="R12" s="30"/>
    </row>
    <row r="13" spans="2:18" x14ac:dyDescent="0.2">
      <c r="B13" s="29"/>
      <c r="C13" s="64"/>
      <c r="D13" s="40" t="s">
        <v>16</v>
      </c>
      <c r="E13" s="40"/>
      <c r="F13" s="42"/>
      <c r="G13" s="42"/>
      <c r="H13" s="57" t="e">
        <f>H12*tab!#REF!</f>
        <v>#REF!</v>
      </c>
      <c r="I13" s="57" t="e">
        <f>I12*tab!#REF!</f>
        <v>#REF!</v>
      </c>
      <c r="J13" s="57" t="e">
        <f>J12*tab!#REF!</f>
        <v>#REF!</v>
      </c>
      <c r="K13" s="57" t="e">
        <f>K12*tab!#REF!</f>
        <v>#REF!</v>
      </c>
      <c r="L13" s="57" t="e">
        <f>L12*tab!#REF!</f>
        <v>#REF!</v>
      </c>
      <c r="M13" s="57" t="e">
        <f>M12*tab!#REF!</f>
        <v>#REF!</v>
      </c>
      <c r="N13" s="57" t="e">
        <f>N12*tab!#REF!</f>
        <v>#REF!</v>
      </c>
      <c r="O13" s="57" t="e">
        <f>O12*tab!#REF!</f>
        <v>#REF!</v>
      </c>
      <c r="P13" s="57" t="e">
        <f>P12*tab!#REF!</f>
        <v>#REF!</v>
      </c>
      <c r="Q13" s="64"/>
      <c r="R13" s="30"/>
    </row>
    <row r="14" spans="2:18" x14ac:dyDescent="0.2">
      <c r="B14" s="29"/>
      <c r="C14" s="64"/>
      <c r="D14" s="40" t="s">
        <v>15</v>
      </c>
      <c r="E14" s="40"/>
      <c r="F14" s="42"/>
      <c r="G14" s="42"/>
      <c r="H14" s="49" t="e">
        <f>IF(YEAR(H11)=YEAR(tab!#REF!),0,12)+tab!#REF!-MONTH(H11)</f>
        <v>#REF!</v>
      </c>
      <c r="I14" s="49" t="e">
        <f>IF(YEAR(I11)=YEAR(tab!#REF!),0,12)+tab!#REF!-MONTH(I11)</f>
        <v>#REF!</v>
      </c>
      <c r="J14" s="49" t="e">
        <f>IF(YEAR(J11)=YEAR(tab!#REF!),0,12)+tab!#REF!-MONTH(J11)</f>
        <v>#REF!</v>
      </c>
      <c r="K14" s="49" t="e">
        <f>IF(YEAR(K11)=YEAR(tab!#REF!),0,12)+tab!#REF!-MONTH(K11)</f>
        <v>#REF!</v>
      </c>
      <c r="L14" s="49" t="e">
        <f>IF(YEAR(L11)=YEAR(tab!#REF!),0,12)+tab!#REF!-MONTH(L11)</f>
        <v>#REF!</v>
      </c>
      <c r="M14" s="49" t="e">
        <f>IF(YEAR(M11)=YEAR(tab!#REF!),0,12)+tab!#REF!-MONTH(M11)</f>
        <v>#REF!</v>
      </c>
      <c r="N14" s="49" t="e">
        <f>IF(YEAR(N11)=YEAR(tab!#REF!),0,12)+tab!#REF!-MONTH(N11)</f>
        <v>#REF!</v>
      </c>
      <c r="O14" s="49" t="e">
        <f>IF(YEAR(O11)=YEAR(tab!#REF!),0,12)+tab!#REF!-MONTH(O11)</f>
        <v>#REF!</v>
      </c>
      <c r="P14" s="49" t="e">
        <f>IF(YEAR(P11)=YEAR(tab!#REF!),0,12)+tab!#REF!-MONTH(P11)</f>
        <v>#REF!</v>
      </c>
      <c r="Q14" s="64"/>
      <c r="R14" s="30"/>
    </row>
    <row r="15" spans="2:18" x14ac:dyDescent="0.2">
      <c r="B15" s="29"/>
      <c r="C15" s="64"/>
      <c r="D15" s="40" t="s">
        <v>17</v>
      </c>
      <c r="E15" s="40"/>
      <c r="F15" s="42"/>
      <c r="G15" s="42"/>
      <c r="H15" s="58" t="e">
        <f t="shared" ref="H15:P15" si="0">+H13/12</f>
        <v>#REF!</v>
      </c>
      <c r="I15" s="58" t="e">
        <f t="shared" si="0"/>
        <v>#REF!</v>
      </c>
      <c r="J15" s="58" t="e">
        <f t="shared" si="0"/>
        <v>#REF!</v>
      </c>
      <c r="K15" s="58" t="e">
        <f t="shared" si="0"/>
        <v>#REF!</v>
      </c>
      <c r="L15" s="58" t="e">
        <f t="shared" si="0"/>
        <v>#REF!</v>
      </c>
      <c r="M15" s="58" t="e">
        <f t="shared" si="0"/>
        <v>#REF!</v>
      </c>
      <c r="N15" s="58" t="e">
        <f t="shared" si="0"/>
        <v>#REF!</v>
      </c>
      <c r="O15" s="58" t="e">
        <f t="shared" si="0"/>
        <v>#REF!</v>
      </c>
      <c r="P15" s="58" t="e">
        <f t="shared" si="0"/>
        <v>#REF!</v>
      </c>
      <c r="Q15" s="64"/>
      <c r="R15" s="30"/>
    </row>
    <row r="16" spans="2:18" x14ac:dyDescent="0.2">
      <c r="B16" s="29"/>
      <c r="C16" s="64"/>
      <c r="D16" s="40" t="s">
        <v>18</v>
      </c>
      <c r="E16" s="40"/>
      <c r="F16" s="42"/>
      <c r="G16" s="42"/>
      <c r="H16" s="59" t="e">
        <f t="shared" ref="H16:P16" si="1">+H13*H14/12</f>
        <v>#REF!</v>
      </c>
      <c r="I16" s="59" t="e">
        <f t="shared" si="1"/>
        <v>#REF!</v>
      </c>
      <c r="J16" s="59" t="e">
        <f t="shared" si="1"/>
        <v>#REF!</v>
      </c>
      <c r="K16" s="59" t="e">
        <f t="shared" si="1"/>
        <v>#REF!</v>
      </c>
      <c r="L16" s="59" t="e">
        <f t="shared" si="1"/>
        <v>#REF!</v>
      </c>
      <c r="M16" s="59" t="e">
        <f t="shared" si="1"/>
        <v>#REF!</v>
      </c>
      <c r="N16" s="59" t="e">
        <f t="shared" si="1"/>
        <v>#REF!</v>
      </c>
      <c r="O16" s="59" t="e">
        <f t="shared" si="1"/>
        <v>#REF!</v>
      </c>
      <c r="P16" s="59" t="e">
        <f t="shared" si="1"/>
        <v>#REF!</v>
      </c>
      <c r="Q16" s="64"/>
      <c r="R16" s="30"/>
    </row>
    <row r="17" spans="2:18" x14ac:dyDescent="0.2">
      <c r="B17" s="29"/>
      <c r="C17" s="64"/>
      <c r="D17" s="40"/>
      <c r="E17" s="40"/>
      <c r="F17" s="42"/>
      <c r="G17" s="42"/>
      <c r="H17" s="65"/>
      <c r="I17" s="65"/>
      <c r="J17" s="65"/>
      <c r="K17" s="65"/>
      <c r="L17" s="65"/>
      <c r="M17" s="65"/>
      <c r="N17" s="65"/>
      <c r="O17" s="65"/>
      <c r="P17" s="65"/>
      <c r="Q17" s="64"/>
      <c r="R17" s="30"/>
    </row>
    <row r="18" spans="2:18" x14ac:dyDescent="0.2">
      <c r="B18" s="29"/>
      <c r="C18" s="64"/>
      <c r="D18" s="42" t="s">
        <v>37</v>
      </c>
      <c r="E18" s="40"/>
      <c r="F18" s="37"/>
      <c r="G18" s="42"/>
      <c r="H18" s="75"/>
      <c r="I18" s="75"/>
      <c r="J18" s="75"/>
      <c r="K18" s="75"/>
      <c r="L18" s="75"/>
      <c r="M18" s="75"/>
      <c r="N18" s="75"/>
      <c r="O18" s="75"/>
      <c r="P18" s="76" t="e">
        <f>SUM(H16:P16)</f>
        <v>#REF!</v>
      </c>
      <c r="Q18" s="64"/>
      <c r="R18" s="30"/>
    </row>
    <row r="19" spans="2:18" x14ac:dyDescent="0.2">
      <c r="B19" s="29"/>
      <c r="C19" s="64"/>
      <c r="D19" s="42"/>
      <c r="E19" s="40"/>
      <c r="F19" s="75"/>
      <c r="G19" s="42"/>
      <c r="H19" s="75"/>
      <c r="I19" s="75"/>
      <c r="J19" s="75"/>
      <c r="K19" s="75"/>
      <c r="L19" s="75"/>
      <c r="M19" s="75"/>
      <c r="N19" s="75"/>
      <c r="O19" s="75"/>
      <c r="P19" s="75"/>
      <c r="Q19" s="64"/>
      <c r="R19" s="30"/>
    </row>
    <row r="20" spans="2:18" x14ac:dyDescent="0.2">
      <c r="B20" s="29"/>
      <c r="C20" s="69"/>
      <c r="D20" s="62"/>
      <c r="E20" s="68"/>
      <c r="F20" s="70"/>
      <c r="G20" s="62"/>
      <c r="H20" s="70"/>
      <c r="I20" s="70"/>
      <c r="J20" s="70"/>
      <c r="K20" s="70"/>
      <c r="L20" s="70"/>
      <c r="M20" s="70"/>
      <c r="N20" s="70"/>
      <c r="O20" s="70"/>
      <c r="P20" s="70"/>
      <c r="Q20" s="69"/>
      <c r="R20" s="30"/>
    </row>
    <row r="21" spans="2:18" x14ac:dyDescent="0.2">
      <c r="B21" s="31"/>
      <c r="C21" s="32"/>
      <c r="D21" s="32"/>
      <c r="E21" s="33"/>
      <c r="F21" s="33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71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59" orientation="landscape" r:id="rId1"/>
  <headerFooter alignWithMargins="0">
    <oddHeader>&amp;C&amp;F</oddHeader>
    <oddFooter>&amp;L&amp;"Arial,Vet"&amp;D&amp;C&amp;"Arial,Vet"&amp;A&amp;R&amp;"Arial,Vet"&amp;N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3"/>
  <sheetViews>
    <sheetView zoomScale="85" zoomScaleNormal="85" workbookViewId="0">
      <selection activeCell="B2" sqref="B2"/>
    </sheetView>
  </sheetViews>
  <sheetFormatPr defaultRowHeight="12.75" x14ac:dyDescent="0.2"/>
  <cols>
    <col min="1" max="1" width="3" style="135" customWidth="1"/>
    <col min="2" max="2" width="3.7109375" style="135" customWidth="1"/>
    <col min="3" max="3" width="3.140625" style="135" customWidth="1"/>
    <col min="4" max="4" width="40" style="135" customWidth="1"/>
    <col min="5" max="5" width="9.140625" style="135"/>
    <col min="6" max="6" width="18.140625" style="135" customWidth="1"/>
    <col min="7" max="9" width="14" style="135" customWidth="1"/>
    <col min="10" max="10" width="18.140625" style="135" customWidth="1"/>
    <col min="11" max="11" width="9.140625" style="135"/>
    <col min="12" max="12" width="14" style="135" customWidth="1"/>
    <col min="13" max="14" width="3.85546875" style="135" customWidth="1"/>
    <col min="15" max="15" width="9.140625" style="135"/>
    <col min="16" max="16" width="14.42578125" style="135" customWidth="1"/>
    <col min="17" max="16384" width="9.140625" style="135"/>
  </cols>
  <sheetData>
    <row r="1" spans="1:2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38"/>
      <c r="Q1" s="38"/>
      <c r="R1" s="38"/>
      <c r="S1" s="12"/>
      <c r="T1" s="12"/>
      <c r="U1" s="12"/>
    </row>
    <row r="2" spans="1:21" x14ac:dyDescent="0.2">
      <c r="A2" s="12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8"/>
      <c r="O2" s="12"/>
      <c r="P2" s="38"/>
      <c r="Q2" s="38"/>
      <c r="R2" s="38"/>
      <c r="S2" s="38"/>
      <c r="T2" s="38"/>
      <c r="U2" s="38"/>
    </row>
    <row r="3" spans="1:21" x14ac:dyDescent="0.2">
      <c r="A3" s="12"/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2"/>
      <c r="O3" s="12"/>
      <c r="P3" s="12"/>
      <c r="Q3" s="38"/>
      <c r="R3" s="38"/>
      <c r="S3" s="38"/>
      <c r="T3" s="38"/>
      <c r="U3" s="38"/>
    </row>
    <row r="4" spans="1:21" ht="18.75" x14ac:dyDescent="0.3">
      <c r="A4" s="14"/>
      <c r="B4" s="23"/>
      <c r="C4" s="45" t="str">
        <f>"BEKOSTIGING EERSTE OPVANG ASIELZOEKERS EN VREEMDELINGEN "&amp;tab!C2</f>
        <v>BEKOSTIGING EERSTE OPVANG ASIELZOEKERS EN VREEMDELINGEN 2018/2019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7"/>
      <c r="O4" s="14"/>
      <c r="P4" s="14"/>
      <c r="Q4" s="81"/>
      <c r="R4" s="81"/>
      <c r="S4" s="81"/>
      <c r="T4" s="81"/>
      <c r="U4" s="81"/>
    </row>
    <row r="5" spans="1:21" ht="15.75" x14ac:dyDescent="0.25">
      <c r="A5" s="56"/>
      <c r="B5" s="52"/>
      <c r="C5" s="106"/>
      <c r="D5" s="54"/>
      <c r="E5" s="54"/>
      <c r="F5" s="53"/>
      <c r="G5" s="53"/>
      <c r="H5" s="53"/>
      <c r="I5" s="53"/>
      <c r="J5" s="53"/>
      <c r="K5" s="53"/>
      <c r="L5" s="53"/>
      <c r="M5" s="53"/>
      <c r="N5" s="55"/>
      <c r="O5" s="56"/>
      <c r="P5" s="56"/>
      <c r="Q5" s="38"/>
      <c r="R5" s="38"/>
      <c r="S5" s="38"/>
      <c r="T5" s="38"/>
      <c r="U5" s="38"/>
    </row>
    <row r="6" spans="1:21" ht="15.75" x14ac:dyDescent="0.25">
      <c r="A6" s="56"/>
      <c r="B6" s="52"/>
      <c r="C6" s="104"/>
      <c r="D6" s="54"/>
      <c r="E6" s="54"/>
      <c r="F6" s="53"/>
      <c r="G6" s="53"/>
      <c r="H6" s="53"/>
      <c r="I6" s="53"/>
      <c r="J6" s="53"/>
      <c r="K6" s="53"/>
      <c r="L6" s="53"/>
      <c r="M6" s="53"/>
      <c r="N6" s="55"/>
      <c r="O6" s="56"/>
      <c r="P6" s="56"/>
      <c r="Q6" s="38"/>
      <c r="R6" s="38"/>
      <c r="S6" s="38"/>
      <c r="T6" s="38"/>
      <c r="U6" s="38"/>
    </row>
    <row r="7" spans="1:21" ht="15.75" x14ac:dyDescent="0.25">
      <c r="A7" s="56"/>
      <c r="B7" s="52"/>
      <c r="C7" s="104"/>
      <c r="D7" s="54"/>
      <c r="E7" s="54"/>
      <c r="F7" s="53"/>
      <c r="G7" s="53"/>
      <c r="H7" s="53"/>
      <c r="I7" s="53"/>
      <c r="J7" s="53"/>
      <c r="K7" s="53"/>
      <c r="L7" s="53"/>
      <c r="M7" s="53"/>
      <c r="N7" s="55"/>
      <c r="O7" s="56"/>
      <c r="P7" s="56"/>
      <c r="Q7" s="38"/>
      <c r="R7" s="38"/>
      <c r="S7" s="38"/>
      <c r="T7" s="38"/>
      <c r="U7" s="38"/>
    </row>
    <row r="8" spans="1:21" ht="15.75" x14ac:dyDescent="0.25">
      <c r="A8" s="56"/>
      <c r="B8" s="52"/>
      <c r="C8" s="112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55"/>
      <c r="O8" s="56"/>
      <c r="P8" s="56"/>
      <c r="Q8" s="38"/>
      <c r="R8" s="38"/>
      <c r="S8" s="38"/>
      <c r="T8" s="38"/>
      <c r="U8" s="38"/>
    </row>
    <row r="9" spans="1:21" ht="15.75" x14ac:dyDescent="0.25">
      <c r="A9" s="56"/>
      <c r="B9" s="52"/>
      <c r="C9" s="112"/>
      <c r="D9" s="38" t="s">
        <v>94</v>
      </c>
      <c r="E9" s="38" t="s">
        <v>144</v>
      </c>
      <c r="F9" s="113"/>
      <c r="G9" s="113"/>
      <c r="H9" s="113"/>
      <c r="I9" s="113"/>
      <c r="J9" s="113"/>
      <c r="K9" s="113"/>
      <c r="L9" s="113"/>
      <c r="M9" s="113"/>
      <c r="N9" s="55"/>
      <c r="O9" s="56"/>
      <c r="P9" s="56"/>
      <c r="Q9" s="38"/>
      <c r="R9" s="38"/>
      <c r="S9" s="38"/>
      <c r="T9" s="38"/>
      <c r="U9" s="38"/>
    </row>
    <row r="10" spans="1:21" ht="15.75" x14ac:dyDescent="0.25">
      <c r="A10" s="56"/>
      <c r="B10" s="52"/>
      <c r="C10" s="113"/>
      <c r="D10" s="114" t="s">
        <v>105</v>
      </c>
      <c r="E10" s="136">
        <v>98765</v>
      </c>
      <c r="F10" s="113"/>
      <c r="G10" s="113"/>
      <c r="H10" s="113"/>
      <c r="I10" s="113"/>
      <c r="J10" s="113"/>
      <c r="K10" s="113"/>
      <c r="L10" s="113"/>
      <c r="M10" s="113"/>
      <c r="N10" s="55"/>
      <c r="O10" s="56"/>
      <c r="P10" s="56"/>
      <c r="Q10" s="56"/>
      <c r="R10" s="56"/>
      <c r="S10" s="38"/>
      <c r="T10" s="38"/>
      <c r="U10" s="38"/>
    </row>
    <row r="11" spans="1:21" ht="15.75" x14ac:dyDescent="0.25">
      <c r="A11" s="56"/>
      <c r="B11" s="52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55"/>
      <c r="O11" s="56"/>
      <c r="P11" s="56"/>
      <c r="Q11" s="56"/>
      <c r="R11" s="56"/>
      <c r="S11" s="38"/>
      <c r="T11" s="38"/>
      <c r="U11" s="38"/>
    </row>
    <row r="12" spans="1:21" ht="15.75" x14ac:dyDescent="0.25">
      <c r="A12" s="56"/>
      <c r="B12" s="52"/>
      <c r="C12" s="53"/>
      <c r="D12" s="54"/>
      <c r="E12" s="54"/>
      <c r="F12" s="53"/>
      <c r="G12" s="53"/>
      <c r="H12" s="53"/>
      <c r="I12" s="53"/>
      <c r="J12" s="53"/>
      <c r="K12" s="53"/>
      <c r="L12" s="53"/>
      <c r="M12" s="53"/>
      <c r="N12" s="55"/>
      <c r="O12" s="56"/>
      <c r="P12" s="56"/>
      <c r="Q12" s="56"/>
      <c r="R12" s="56"/>
      <c r="S12" s="38"/>
      <c r="T12" s="38"/>
      <c r="U12" s="38"/>
    </row>
    <row r="13" spans="1:21" x14ac:dyDescent="0.2">
      <c r="A13" s="12"/>
      <c r="B13" s="19"/>
      <c r="C13" s="37"/>
      <c r="D13" s="37"/>
      <c r="E13" s="12"/>
      <c r="F13" s="12"/>
      <c r="G13" s="12"/>
      <c r="H13" s="12"/>
      <c r="I13" s="12"/>
      <c r="J13" s="12"/>
      <c r="K13" s="37"/>
      <c r="L13" s="37"/>
      <c r="M13" s="37"/>
      <c r="N13" s="22"/>
      <c r="O13" s="12"/>
      <c r="P13" s="12"/>
      <c r="Q13" s="12"/>
      <c r="R13" s="12"/>
      <c r="S13" s="87"/>
      <c r="T13" s="87"/>
      <c r="U13" s="38"/>
    </row>
    <row r="14" spans="1:21" x14ac:dyDescent="0.2">
      <c r="A14" s="12"/>
      <c r="B14" s="19"/>
      <c r="C14" s="37"/>
      <c r="D14" s="105" t="s">
        <v>80</v>
      </c>
      <c r="E14" s="105"/>
      <c r="F14" s="37"/>
      <c r="G14" s="37"/>
      <c r="H14" s="37"/>
      <c r="I14" s="37"/>
      <c r="J14" s="37"/>
      <c r="K14" s="37"/>
      <c r="L14" s="37"/>
      <c r="M14" s="37"/>
      <c r="N14" s="22"/>
      <c r="O14" s="12"/>
      <c r="P14" s="12"/>
      <c r="Q14" s="12"/>
      <c r="R14" s="12"/>
      <c r="S14" s="87"/>
      <c r="T14" s="87"/>
      <c r="U14" s="38"/>
    </row>
    <row r="15" spans="1:21" x14ac:dyDescent="0.2">
      <c r="A15" s="12"/>
      <c r="B15" s="19"/>
      <c r="C15" s="84"/>
      <c r="D15" s="61"/>
      <c r="E15" s="61"/>
      <c r="F15" s="12"/>
      <c r="G15" s="12"/>
      <c r="H15" s="12"/>
      <c r="I15" s="12"/>
      <c r="J15" s="115" t="s">
        <v>99</v>
      </c>
      <c r="K15" s="94"/>
      <c r="L15" s="12"/>
      <c r="M15" s="12"/>
      <c r="N15" s="22"/>
      <c r="O15" s="12"/>
      <c r="P15" s="12"/>
      <c r="Q15" s="12"/>
      <c r="R15" s="12"/>
      <c r="S15" s="12"/>
      <c r="T15" s="12"/>
      <c r="U15" s="12"/>
    </row>
    <row r="16" spans="1:21" x14ac:dyDescent="0.2">
      <c r="A16" s="12"/>
      <c r="B16" s="19"/>
      <c r="C16" s="84"/>
      <c r="D16" s="117" t="s">
        <v>98</v>
      </c>
      <c r="E16" s="117"/>
      <c r="F16" s="116" t="str">
        <f>"1e schooldag "&amp;tab!D2</f>
        <v>1e schooldag 2018/19</v>
      </c>
      <c r="G16" s="116" t="str">
        <f>"1 oktober "&amp;tab!C4</f>
        <v>1 oktober 2018</v>
      </c>
      <c r="H16" s="116" t="str">
        <f>"1 februari "&amp;tab!D4</f>
        <v>1 februari 2019</v>
      </c>
      <c r="I16" s="116" t="str">
        <f>"1 mei "&amp;tab!D4</f>
        <v>1 mei 2019</v>
      </c>
      <c r="J16" s="115" t="s">
        <v>100</v>
      </c>
      <c r="K16" s="118"/>
      <c r="L16" s="119" t="str">
        <f>"totaal "&amp;tab!C2</f>
        <v>totaal 2018/2019</v>
      </c>
      <c r="M16" s="12"/>
      <c r="N16" s="22"/>
      <c r="O16" s="12"/>
      <c r="P16" s="12"/>
      <c r="Q16" s="12"/>
      <c r="R16" s="12"/>
      <c r="S16" s="12"/>
      <c r="T16" s="12"/>
      <c r="U16" s="12"/>
    </row>
    <row r="17" spans="1:21" x14ac:dyDescent="0.2">
      <c r="A17" s="12"/>
      <c r="B17" s="19"/>
      <c r="C17" s="84"/>
      <c r="D17" s="61" t="str">
        <f>'bas A'!D10</f>
        <v>School A</v>
      </c>
      <c r="E17" s="61"/>
      <c r="F17" s="80">
        <f>'bas A'!H23</f>
        <v>8258.9974999999995</v>
      </c>
      <c r="G17" s="80">
        <f>'bas A'!H28</f>
        <v>0</v>
      </c>
      <c r="H17" s="80">
        <f>'bas A'!H33</f>
        <v>0</v>
      </c>
      <c r="I17" s="80">
        <f>'bas A'!H38</f>
        <v>0</v>
      </c>
      <c r="J17" s="80">
        <f>'bas A'!H40</f>
        <v>0</v>
      </c>
      <c r="K17" s="94"/>
      <c r="L17" s="91">
        <f>'bas A'!H43</f>
        <v>8258.9974999999995</v>
      </c>
      <c r="M17" s="12"/>
      <c r="N17" s="22"/>
      <c r="O17" s="12"/>
      <c r="P17" s="128">
        <f>SUM(F17:J17)</f>
        <v>8258.9974999999995</v>
      </c>
      <c r="Q17" s="12"/>
      <c r="R17" s="12"/>
      <c r="S17" s="12"/>
      <c r="T17" s="12"/>
      <c r="U17" s="12"/>
    </row>
    <row r="18" spans="1:21" x14ac:dyDescent="0.2">
      <c r="A18" s="12"/>
      <c r="B18" s="19"/>
      <c r="C18" s="84"/>
      <c r="D18" s="61" t="str">
        <f>'bas B'!D10</f>
        <v>School B</v>
      </c>
      <c r="E18" s="61"/>
      <c r="F18" s="80">
        <f>'bas B'!H23</f>
        <v>0</v>
      </c>
      <c r="G18" s="80">
        <f>'bas B'!H28</f>
        <v>13068.322500000002</v>
      </c>
      <c r="H18" s="80">
        <f>'bas B'!H33</f>
        <v>5732.4525000000012</v>
      </c>
      <c r="I18" s="80">
        <f>'bas B'!H38</f>
        <v>0</v>
      </c>
      <c r="J18" s="80">
        <f>'bas B'!H40</f>
        <v>11953</v>
      </c>
      <c r="K18" s="94"/>
      <c r="L18" s="91">
        <f>'bas B'!H43</f>
        <v>30753.775000000001</v>
      </c>
      <c r="M18" s="12"/>
      <c r="N18" s="22"/>
      <c r="O18" s="12"/>
      <c r="P18" s="128">
        <f>SUM(F18:J18)</f>
        <v>30753.775000000001</v>
      </c>
      <c r="Q18" s="12"/>
      <c r="R18" s="12"/>
      <c r="S18" s="12"/>
      <c r="T18" s="12"/>
      <c r="U18" s="12"/>
    </row>
    <row r="19" spans="1:21" x14ac:dyDescent="0.2">
      <c r="A19" s="12"/>
      <c r="B19" s="19"/>
      <c r="C19" s="84"/>
      <c r="D19" s="61" t="str">
        <f>'bas C'!D10</f>
        <v>School C</v>
      </c>
      <c r="E19" s="61"/>
      <c r="F19" s="80">
        <f>'bas C'!H23</f>
        <v>4615.9825000000001</v>
      </c>
      <c r="G19" s="80">
        <f>'bas C'!H28</f>
        <v>16275.157500000003</v>
      </c>
      <c r="H19" s="80">
        <f>'bas C'!H33</f>
        <v>8939.2875000000004</v>
      </c>
      <c r="I19" s="80">
        <f>'bas C'!H38</f>
        <v>7271.4225000000006</v>
      </c>
      <c r="J19" s="80">
        <f>'bas C'!H40</f>
        <v>11953</v>
      </c>
      <c r="K19" s="94"/>
      <c r="L19" s="91">
        <f>'bas C'!H43</f>
        <v>49054.85</v>
      </c>
      <c r="M19" s="12"/>
      <c r="N19" s="22"/>
      <c r="O19" s="12"/>
      <c r="P19" s="128">
        <f>SUM(F19:J19)</f>
        <v>49054.850000000006</v>
      </c>
      <c r="Q19" s="12"/>
      <c r="R19" s="12"/>
      <c r="S19" s="12"/>
      <c r="T19" s="12"/>
      <c r="U19" s="12"/>
    </row>
    <row r="20" spans="1:21" x14ac:dyDescent="0.2">
      <c r="A20" s="12"/>
      <c r="B20" s="19"/>
      <c r="C20" s="84"/>
      <c r="D20" s="61" t="str">
        <f>'bas D'!D10</f>
        <v>School D</v>
      </c>
      <c r="E20" s="61"/>
      <c r="F20" s="80">
        <f>'bas D'!H23</f>
        <v>0</v>
      </c>
      <c r="G20" s="80">
        <f>'bas D'!H28</f>
        <v>0</v>
      </c>
      <c r="H20" s="80">
        <f>'bas D'!H33</f>
        <v>0</v>
      </c>
      <c r="I20" s="141">
        <f>'bas D'!H38</f>
        <v>0</v>
      </c>
      <c r="J20" s="141">
        <f>'bas D'!H40</f>
        <v>0</v>
      </c>
      <c r="K20" s="94"/>
      <c r="L20" s="91">
        <f>'bas D'!H43</f>
        <v>0</v>
      </c>
      <c r="M20" s="12"/>
      <c r="N20" s="22"/>
      <c r="O20" s="12"/>
      <c r="P20" s="128">
        <f t="shared" ref="P20:P24" si="0">SUM(F20:J20)</f>
        <v>0</v>
      </c>
      <c r="Q20" s="12"/>
      <c r="R20" s="12"/>
      <c r="S20" s="12"/>
      <c r="T20" s="12"/>
      <c r="U20" s="12"/>
    </row>
    <row r="21" spans="1:21" x14ac:dyDescent="0.2">
      <c r="A21" s="12"/>
      <c r="B21" s="19"/>
      <c r="C21" s="84"/>
      <c r="D21" s="61" t="str">
        <f>'bas E'!D10</f>
        <v>School E</v>
      </c>
      <c r="E21" s="61"/>
      <c r="F21" s="80">
        <f>'bas E'!H23</f>
        <v>0</v>
      </c>
      <c r="G21" s="80">
        <f>'bas D'!H28</f>
        <v>0</v>
      </c>
      <c r="H21" s="80">
        <f>'bas E'!H33</f>
        <v>0</v>
      </c>
      <c r="I21" s="80">
        <f>'bas E'!H38</f>
        <v>0</v>
      </c>
      <c r="J21" s="141">
        <f>'bas E'!H40</f>
        <v>0</v>
      </c>
      <c r="K21" s="94"/>
      <c r="L21" s="142">
        <f>'bas E'!H43</f>
        <v>0</v>
      </c>
      <c r="M21" s="12"/>
      <c r="N21" s="22"/>
      <c r="O21" s="12"/>
      <c r="P21" s="128">
        <f t="shared" si="0"/>
        <v>0</v>
      </c>
      <c r="Q21" s="12"/>
      <c r="R21" s="12"/>
      <c r="S21" s="12"/>
      <c r="T21" s="12"/>
      <c r="U21" s="12"/>
    </row>
    <row r="22" spans="1:21" x14ac:dyDescent="0.2">
      <c r="A22" s="12"/>
      <c r="B22" s="19"/>
      <c r="C22" s="84"/>
      <c r="D22" s="61" t="str">
        <f>'bas F'!D10</f>
        <v>School F</v>
      </c>
      <c r="E22" s="61"/>
      <c r="F22" s="80">
        <f>'bas F'!H23</f>
        <v>0</v>
      </c>
      <c r="G22" s="80">
        <f>'bas D'!H28</f>
        <v>0</v>
      </c>
      <c r="H22" s="80">
        <f>'bas F'!H33</f>
        <v>0</v>
      </c>
      <c r="I22" s="141">
        <f>'bas F'!H38</f>
        <v>0</v>
      </c>
      <c r="J22" s="141">
        <f>'bas F'!H40</f>
        <v>0</v>
      </c>
      <c r="K22" s="94"/>
      <c r="L22" s="142">
        <f>'bas F'!H43</f>
        <v>0</v>
      </c>
      <c r="M22" s="12"/>
      <c r="N22" s="22"/>
      <c r="O22" s="12"/>
      <c r="P22" s="128">
        <f t="shared" si="0"/>
        <v>0</v>
      </c>
      <c r="Q22" s="12"/>
      <c r="R22" s="12"/>
      <c r="S22" s="12"/>
      <c r="T22" s="12"/>
      <c r="U22" s="12"/>
    </row>
    <row r="23" spans="1:21" x14ac:dyDescent="0.2">
      <c r="A23" s="12"/>
      <c r="B23" s="19"/>
      <c r="C23" s="84"/>
      <c r="D23" s="61" t="str">
        <f>'bas G'!D10</f>
        <v>School G</v>
      </c>
      <c r="E23" s="61"/>
      <c r="F23" s="80">
        <f>'bas G'!H23</f>
        <v>0</v>
      </c>
      <c r="G23" s="80">
        <f>'bas D'!H28</f>
        <v>0</v>
      </c>
      <c r="H23" s="80">
        <f>'bas G'!H33</f>
        <v>0</v>
      </c>
      <c r="I23" s="141">
        <f>'bas G'!H38</f>
        <v>0</v>
      </c>
      <c r="J23" s="141">
        <f>'bas G'!H40</f>
        <v>0</v>
      </c>
      <c r="K23" s="94"/>
      <c r="L23" s="142">
        <f>'bas G'!H43</f>
        <v>0</v>
      </c>
      <c r="M23" s="12"/>
      <c r="N23" s="22"/>
      <c r="O23" s="12"/>
      <c r="P23" s="128">
        <f t="shared" si="0"/>
        <v>0</v>
      </c>
      <c r="Q23" s="12"/>
      <c r="R23" s="12"/>
      <c r="S23" s="12"/>
      <c r="T23" s="12"/>
      <c r="U23" s="12"/>
    </row>
    <row r="24" spans="1:21" x14ac:dyDescent="0.2">
      <c r="A24" s="12"/>
      <c r="B24" s="19"/>
      <c r="C24" s="84"/>
      <c r="D24" s="61" t="str">
        <f>'bas H'!D10</f>
        <v>School H</v>
      </c>
      <c r="E24" s="61"/>
      <c r="F24" s="80">
        <f>'bas H'!H23</f>
        <v>0</v>
      </c>
      <c r="G24" s="80">
        <f>'bas D'!H28</f>
        <v>0</v>
      </c>
      <c r="H24" s="80">
        <f>'bas H'!H33</f>
        <v>0</v>
      </c>
      <c r="I24" s="80">
        <f>'bas H'!H38</f>
        <v>0</v>
      </c>
      <c r="J24" s="141">
        <f>'bas H'!H40</f>
        <v>0</v>
      </c>
      <c r="K24" s="94"/>
      <c r="L24" s="91">
        <f>'bas H'!H43</f>
        <v>0</v>
      </c>
      <c r="M24" s="12"/>
      <c r="N24" s="22"/>
      <c r="O24" s="12"/>
      <c r="P24" s="128">
        <f t="shared" si="0"/>
        <v>0</v>
      </c>
      <c r="Q24" s="12"/>
      <c r="R24" s="12"/>
      <c r="S24" s="12"/>
      <c r="T24" s="12"/>
      <c r="U24" s="12"/>
    </row>
    <row r="25" spans="1:21" x14ac:dyDescent="0.2">
      <c r="A25" s="12"/>
      <c r="B25" s="19"/>
      <c r="C25" s="84"/>
      <c r="D25" s="61" t="str">
        <f>sbo!D10</f>
        <v>Speciale basisschool A</v>
      </c>
      <c r="E25" s="61"/>
      <c r="F25" s="80">
        <f>sbo!H16</f>
        <v>3887.1250000000005</v>
      </c>
      <c r="G25" s="80">
        <f>sbo!H17</f>
        <v>3109.7000000000003</v>
      </c>
      <c r="H25" s="80">
        <f>sbo!H18</f>
        <v>0</v>
      </c>
      <c r="I25" s="80">
        <f>sbo!H19</f>
        <v>0</v>
      </c>
      <c r="J25" s="80">
        <f>sbo!H22</f>
        <v>11953</v>
      </c>
      <c r="K25" s="94"/>
      <c r="L25" s="91">
        <f>sbo!H25</f>
        <v>18949.825000000001</v>
      </c>
      <c r="M25" s="12"/>
      <c r="N25" s="22"/>
      <c r="O25" s="12"/>
      <c r="P25" s="128">
        <f>SUM(F25:J25)</f>
        <v>18949.825000000001</v>
      </c>
      <c r="Q25" s="12"/>
      <c r="R25" s="12"/>
      <c r="S25" s="12"/>
      <c r="T25" s="12"/>
      <c r="U25" s="12"/>
    </row>
    <row r="26" spans="1:21" x14ac:dyDescent="0.2">
      <c r="A26" s="12"/>
      <c r="B26" s="19"/>
      <c r="C26" s="84"/>
      <c r="D26" s="61"/>
      <c r="E26" s="61"/>
      <c r="F26" s="61"/>
      <c r="G26" s="61"/>
      <c r="H26" s="61"/>
      <c r="I26" s="61"/>
      <c r="J26" s="61"/>
      <c r="K26" s="94"/>
      <c r="L26" s="61"/>
      <c r="M26" s="12"/>
      <c r="N26" s="22"/>
      <c r="O26" s="12"/>
      <c r="P26" s="129"/>
      <c r="Q26" s="12"/>
      <c r="R26" s="12"/>
      <c r="S26" s="12"/>
      <c r="T26" s="12"/>
      <c r="U26" s="12"/>
    </row>
    <row r="27" spans="1:21" x14ac:dyDescent="0.2">
      <c r="A27" s="12"/>
      <c r="B27" s="19"/>
      <c r="C27" s="84"/>
      <c r="D27" s="92"/>
      <c r="E27" s="92"/>
      <c r="F27" s="86">
        <f>SUM(F17:F25)</f>
        <v>16762.105</v>
      </c>
      <c r="G27" s="86">
        <f>SUM(G17:G25)</f>
        <v>32453.180000000004</v>
      </c>
      <c r="H27" s="86">
        <f>SUM(H17:H25)</f>
        <v>14671.740000000002</v>
      </c>
      <c r="I27" s="86">
        <f>SUM(I17:I25)</f>
        <v>7271.4225000000006</v>
      </c>
      <c r="J27" s="86">
        <f>SUM(J17:J25)</f>
        <v>35859</v>
      </c>
      <c r="K27" s="85"/>
      <c r="L27" s="86">
        <f>SUM(L17:L25)</f>
        <v>107017.44749999999</v>
      </c>
      <c r="M27" s="12"/>
      <c r="N27" s="22"/>
      <c r="O27" s="12"/>
      <c r="P27" s="128">
        <f>SUM(F27:J27)</f>
        <v>107017.44750000001</v>
      </c>
      <c r="Q27" s="12"/>
      <c r="R27" s="12"/>
      <c r="S27" s="12"/>
      <c r="T27" s="12"/>
      <c r="U27" s="12"/>
    </row>
    <row r="28" spans="1:21" x14ac:dyDescent="0.2">
      <c r="A28" s="12"/>
      <c r="B28" s="19"/>
      <c r="C28" s="84"/>
      <c r="D28" s="122"/>
      <c r="E28" s="123"/>
      <c r="F28" s="123"/>
      <c r="G28" s="123"/>
      <c r="H28" s="123"/>
      <c r="I28" s="123"/>
      <c r="J28" s="123"/>
      <c r="K28" s="123"/>
      <c r="L28" s="123"/>
      <c r="M28" s="12"/>
      <c r="N28" s="22"/>
      <c r="O28" s="12"/>
      <c r="P28" s="129"/>
      <c r="Q28" s="12"/>
      <c r="R28" s="12"/>
      <c r="S28" s="12"/>
      <c r="T28" s="12"/>
      <c r="U28" s="12"/>
    </row>
    <row r="29" spans="1:21" x14ac:dyDescent="0.2">
      <c r="A29" s="12"/>
      <c r="B29" s="19"/>
      <c r="C29" s="36"/>
      <c r="D29" s="61"/>
      <c r="E29" s="61"/>
      <c r="F29" s="77"/>
      <c r="G29" s="77"/>
      <c r="H29" s="77"/>
      <c r="I29" s="77"/>
      <c r="J29" s="77"/>
      <c r="K29" s="77"/>
      <c r="L29" s="77"/>
      <c r="M29" s="12"/>
      <c r="N29" s="22"/>
      <c r="O29" s="12"/>
      <c r="P29" s="129"/>
      <c r="Q29" s="12"/>
      <c r="R29" s="12"/>
      <c r="S29" s="12"/>
      <c r="T29" s="12"/>
      <c r="U29" s="12"/>
    </row>
    <row r="30" spans="1:21" x14ac:dyDescent="0.2">
      <c r="A30" s="12"/>
      <c r="B30" s="19"/>
      <c r="C30" s="37"/>
      <c r="D30" s="105" t="s">
        <v>85</v>
      </c>
      <c r="E30" s="120"/>
      <c r="F30" s="77"/>
      <c r="G30" s="77"/>
      <c r="H30" s="77"/>
      <c r="I30" s="77"/>
      <c r="J30" s="77"/>
      <c r="K30" s="77"/>
      <c r="L30" s="77"/>
      <c r="M30" s="12"/>
      <c r="N30" s="22"/>
      <c r="O30" s="12"/>
      <c r="P30" s="129"/>
      <c r="Q30" s="12"/>
      <c r="R30" s="12"/>
      <c r="S30" s="12"/>
      <c r="T30" s="12"/>
      <c r="U30" s="12"/>
    </row>
    <row r="31" spans="1:21" x14ac:dyDescent="0.2">
      <c r="A31" s="12"/>
      <c r="B31" s="19"/>
      <c r="C31" s="37"/>
      <c r="D31" s="61"/>
      <c r="E31" s="61"/>
      <c r="F31" s="115"/>
      <c r="G31" s="115"/>
      <c r="H31" s="115"/>
      <c r="I31" s="115"/>
      <c r="J31" s="115"/>
      <c r="K31" s="115"/>
      <c r="L31" s="116"/>
      <c r="M31" s="12"/>
      <c r="N31" s="22"/>
      <c r="O31" s="12"/>
      <c r="P31" s="129"/>
      <c r="Q31" s="12"/>
      <c r="R31" s="12"/>
      <c r="S31" s="12"/>
      <c r="T31" s="12"/>
      <c r="U31" s="12"/>
    </row>
    <row r="32" spans="1:21" x14ac:dyDescent="0.2">
      <c r="A32" s="12"/>
      <c r="B32" s="19"/>
      <c r="C32" s="37"/>
      <c r="D32" s="117" t="s">
        <v>98</v>
      </c>
      <c r="E32" s="117"/>
      <c r="F32" s="115" t="str">
        <f>F16</f>
        <v>1e schooldag 2018/19</v>
      </c>
      <c r="G32" s="115" t="str">
        <f>G16</f>
        <v>1 oktober 2018</v>
      </c>
      <c r="H32" s="115" t="str">
        <f>H16</f>
        <v>1 februari 2019</v>
      </c>
      <c r="I32" s="115" t="str">
        <f>I16</f>
        <v>1 mei 2019</v>
      </c>
      <c r="J32" s="115"/>
      <c r="K32" s="88"/>
      <c r="L32" s="115" t="str">
        <f>L16</f>
        <v>totaal 2018/2019</v>
      </c>
      <c r="M32" s="12"/>
      <c r="N32" s="22"/>
      <c r="O32" s="12"/>
      <c r="P32" s="129"/>
      <c r="Q32" s="12"/>
      <c r="R32" s="12"/>
      <c r="S32" s="12"/>
      <c r="T32" s="12"/>
      <c r="U32" s="12"/>
    </row>
    <row r="33" spans="1:21" x14ac:dyDescent="0.2">
      <c r="A33" s="12"/>
      <c r="B33" s="19"/>
      <c r="C33" s="37"/>
      <c r="D33" s="61" t="str">
        <f>D17</f>
        <v>School A</v>
      </c>
      <c r="E33" s="61"/>
      <c r="F33" s="80">
        <f>'bas A'!H52</f>
        <v>0</v>
      </c>
      <c r="G33" s="80">
        <f>'bas A'!H56</f>
        <v>0</v>
      </c>
      <c r="H33" s="80">
        <f>'bas A'!H60</f>
        <v>0</v>
      </c>
      <c r="I33" s="80">
        <f>'bas A'!H64</f>
        <v>0</v>
      </c>
      <c r="J33" s="115"/>
      <c r="K33" s="94"/>
      <c r="L33" s="91">
        <f>'bas A'!H67</f>
        <v>0</v>
      </c>
      <c r="M33" s="12"/>
      <c r="N33" s="22"/>
      <c r="O33" s="12"/>
      <c r="P33" s="128">
        <f>SUM(F33:I33)</f>
        <v>0</v>
      </c>
      <c r="Q33" s="12"/>
      <c r="R33" s="12"/>
      <c r="S33" s="12"/>
      <c r="T33" s="12"/>
      <c r="U33" s="12"/>
    </row>
    <row r="34" spans="1:21" x14ac:dyDescent="0.2">
      <c r="A34" s="12"/>
      <c r="B34" s="19"/>
      <c r="C34" s="37"/>
      <c r="D34" s="61" t="str">
        <f>D18</f>
        <v>School B</v>
      </c>
      <c r="E34" s="61"/>
      <c r="F34" s="80">
        <f>'bas B'!H52</f>
        <v>0</v>
      </c>
      <c r="G34" s="80">
        <f>'bas B'!H56</f>
        <v>0</v>
      </c>
      <c r="H34" s="80">
        <f>'bas B'!H60</f>
        <v>1496.25</v>
      </c>
      <c r="I34" s="80">
        <f>'bas B'!H64</f>
        <v>0</v>
      </c>
      <c r="J34" s="115"/>
      <c r="K34" s="94"/>
      <c r="L34" s="91">
        <f>'bas B'!H67</f>
        <v>1496.25</v>
      </c>
      <c r="M34" s="12"/>
      <c r="N34" s="22"/>
      <c r="O34" s="12"/>
      <c r="P34" s="128">
        <f t="shared" ref="P34:P40" si="1">SUM(F34:I34)</f>
        <v>1496.25</v>
      </c>
      <c r="Q34" s="12"/>
      <c r="R34" s="12"/>
      <c r="S34" s="12"/>
      <c r="T34" s="12"/>
      <c r="U34" s="12"/>
    </row>
    <row r="35" spans="1:21" x14ac:dyDescent="0.2">
      <c r="A35" s="12"/>
      <c r="B35" s="19"/>
      <c r="C35" s="37"/>
      <c r="D35" s="61" t="str">
        <f>D19</f>
        <v>School C</v>
      </c>
      <c r="E35" s="61"/>
      <c r="F35" s="80">
        <f>'bas C'!H52</f>
        <v>0</v>
      </c>
      <c r="G35" s="80">
        <f>'bas C'!H56</f>
        <v>0</v>
      </c>
      <c r="H35" s="80">
        <f>'bas C'!H60</f>
        <v>0</v>
      </c>
      <c r="I35" s="80">
        <f>'bas C'!H64</f>
        <v>6483.75</v>
      </c>
      <c r="J35" s="115"/>
      <c r="K35" s="94"/>
      <c r="L35" s="91">
        <f>'bas C'!H67</f>
        <v>6483.75</v>
      </c>
      <c r="M35" s="12"/>
      <c r="N35" s="22"/>
      <c r="O35" s="12"/>
      <c r="P35" s="128">
        <f t="shared" si="1"/>
        <v>6483.75</v>
      </c>
      <c r="Q35" s="12"/>
      <c r="R35" s="12"/>
      <c r="S35" s="12"/>
      <c r="T35" s="12"/>
      <c r="U35" s="12"/>
    </row>
    <row r="36" spans="1:21" x14ac:dyDescent="0.2">
      <c r="A36" s="12"/>
      <c r="B36" s="19"/>
      <c r="C36" s="37"/>
      <c r="D36" s="61" t="str">
        <f t="shared" ref="D36:D40" si="2">D20</f>
        <v>School D</v>
      </c>
      <c r="E36" s="61"/>
      <c r="F36" s="80">
        <f>'bas D'!H52</f>
        <v>0</v>
      </c>
      <c r="G36" s="80">
        <f>'bas D'!H56</f>
        <v>0</v>
      </c>
      <c r="H36" s="80">
        <f>'bas D'!H60</f>
        <v>0</v>
      </c>
      <c r="I36" s="141">
        <f>'bas D'!H64</f>
        <v>0</v>
      </c>
      <c r="J36" s="115"/>
      <c r="K36" s="94"/>
      <c r="L36" s="142">
        <f>'bas D'!H67</f>
        <v>0</v>
      </c>
      <c r="M36" s="12"/>
      <c r="N36" s="22"/>
      <c r="O36" s="12"/>
      <c r="P36" s="128">
        <f t="shared" si="1"/>
        <v>0</v>
      </c>
      <c r="Q36" s="12"/>
      <c r="R36" s="12"/>
      <c r="S36" s="12"/>
      <c r="T36" s="12"/>
      <c r="U36" s="12"/>
    </row>
    <row r="37" spans="1:21" x14ac:dyDescent="0.2">
      <c r="A37" s="12"/>
      <c r="B37" s="19"/>
      <c r="C37" s="37"/>
      <c r="D37" s="61" t="str">
        <f t="shared" si="2"/>
        <v>School E</v>
      </c>
      <c r="E37" s="61"/>
      <c r="F37" s="80">
        <f>'bas E'!H52</f>
        <v>0</v>
      </c>
      <c r="G37" s="80">
        <f>'bas E'!H56</f>
        <v>0</v>
      </c>
      <c r="H37" s="80">
        <f>'bas E'!H60</f>
        <v>0</v>
      </c>
      <c r="I37" s="141">
        <f>'bas E'!H64</f>
        <v>0</v>
      </c>
      <c r="J37" s="115"/>
      <c r="K37" s="94"/>
      <c r="L37" s="142">
        <f>'bas E'!H67</f>
        <v>0</v>
      </c>
      <c r="M37" s="12"/>
      <c r="N37" s="22"/>
      <c r="O37" s="12"/>
      <c r="P37" s="128">
        <f t="shared" si="1"/>
        <v>0</v>
      </c>
      <c r="Q37" s="12"/>
      <c r="R37" s="12"/>
      <c r="S37" s="12"/>
      <c r="T37" s="12"/>
      <c r="U37" s="12"/>
    </row>
    <row r="38" spans="1:21" x14ac:dyDescent="0.2">
      <c r="A38" s="12"/>
      <c r="B38" s="19"/>
      <c r="C38" s="37"/>
      <c r="D38" s="61" t="str">
        <f t="shared" si="2"/>
        <v>School F</v>
      </c>
      <c r="E38" s="61"/>
      <c r="F38" s="80">
        <f>'bas F'!H52</f>
        <v>0</v>
      </c>
      <c r="G38" s="80">
        <f>'bas F'!H56</f>
        <v>0</v>
      </c>
      <c r="H38" s="80">
        <f>'bas F'!H60</f>
        <v>0</v>
      </c>
      <c r="I38" s="80">
        <f>'bas F'!H64</f>
        <v>0</v>
      </c>
      <c r="J38" s="115"/>
      <c r="K38" s="94"/>
      <c r="L38" s="142">
        <f>'bas F'!H67</f>
        <v>0</v>
      </c>
      <c r="M38" s="12"/>
      <c r="N38" s="22"/>
      <c r="O38" s="12"/>
      <c r="P38" s="128">
        <f t="shared" si="1"/>
        <v>0</v>
      </c>
      <c r="Q38" s="12"/>
      <c r="R38" s="12"/>
      <c r="S38" s="12"/>
      <c r="T38" s="12"/>
      <c r="U38" s="12"/>
    </row>
    <row r="39" spans="1:21" x14ac:dyDescent="0.2">
      <c r="A39" s="12"/>
      <c r="B39" s="19"/>
      <c r="C39" s="37"/>
      <c r="D39" s="61" t="str">
        <f t="shared" si="2"/>
        <v>School G</v>
      </c>
      <c r="E39" s="61"/>
      <c r="F39" s="80">
        <f>'bas G'!H52</f>
        <v>0</v>
      </c>
      <c r="G39" s="80">
        <f>'bas G'!H56</f>
        <v>0</v>
      </c>
      <c r="H39" s="80">
        <f>'bas G'!H60</f>
        <v>0</v>
      </c>
      <c r="I39" s="141">
        <f>'bas G'!H64</f>
        <v>0</v>
      </c>
      <c r="J39" s="115"/>
      <c r="K39" s="94"/>
      <c r="L39" s="142">
        <f>'bas G'!H67</f>
        <v>0</v>
      </c>
      <c r="M39" s="12"/>
      <c r="N39" s="22"/>
      <c r="O39" s="12"/>
      <c r="P39" s="128">
        <f t="shared" si="1"/>
        <v>0</v>
      </c>
      <c r="Q39" s="12"/>
      <c r="R39" s="12"/>
      <c r="S39" s="12"/>
      <c r="T39" s="12"/>
      <c r="U39" s="12"/>
    </row>
    <row r="40" spans="1:21" x14ac:dyDescent="0.2">
      <c r="A40" s="12"/>
      <c r="B40" s="19"/>
      <c r="C40" s="37"/>
      <c r="D40" s="61" t="str">
        <f t="shared" si="2"/>
        <v>School H</v>
      </c>
      <c r="E40" s="61"/>
      <c r="F40" s="80">
        <f>'bas H'!H52</f>
        <v>0</v>
      </c>
      <c r="G40" s="80">
        <f>'bas H'!H56</f>
        <v>0</v>
      </c>
      <c r="H40" s="141">
        <f>'bas H'!H60</f>
        <v>0</v>
      </c>
      <c r="I40" s="141">
        <f>'bas H'!H64</f>
        <v>0</v>
      </c>
      <c r="J40" s="115"/>
      <c r="K40" s="94"/>
      <c r="L40" s="142">
        <f>'bas H'!H67</f>
        <v>0</v>
      </c>
      <c r="M40" s="12"/>
      <c r="N40" s="22"/>
      <c r="O40" s="12"/>
      <c r="P40" s="128">
        <f t="shared" si="1"/>
        <v>0</v>
      </c>
      <c r="Q40" s="12"/>
      <c r="R40" s="12"/>
      <c r="S40" s="12"/>
      <c r="T40" s="12"/>
      <c r="U40" s="12"/>
    </row>
    <row r="41" spans="1:21" x14ac:dyDescent="0.2">
      <c r="A41" s="12"/>
      <c r="B41" s="19"/>
      <c r="C41" s="37"/>
      <c r="D41" s="61"/>
      <c r="E41" s="61"/>
      <c r="F41" s="12"/>
      <c r="G41" s="12"/>
      <c r="H41" s="12"/>
      <c r="I41" s="12"/>
      <c r="J41" s="115"/>
      <c r="K41" s="94"/>
      <c r="L41" s="61"/>
      <c r="M41" s="12"/>
      <c r="N41" s="22"/>
      <c r="O41" s="12"/>
      <c r="P41" s="128"/>
      <c r="Q41" s="12"/>
      <c r="R41" s="12"/>
      <c r="S41" s="12"/>
      <c r="T41" s="12"/>
      <c r="U41" s="12"/>
    </row>
    <row r="42" spans="1:21" x14ac:dyDescent="0.2">
      <c r="A42" s="12"/>
      <c r="B42" s="19"/>
      <c r="C42" s="37"/>
      <c r="D42" s="92"/>
      <c r="E42" s="92"/>
      <c r="F42" s="86">
        <f>SUM(F33:F40)</f>
        <v>0</v>
      </c>
      <c r="G42" s="86">
        <f t="shared" ref="G42:I42" si="3">SUM(G33:G40)</f>
        <v>0</v>
      </c>
      <c r="H42" s="86">
        <f t="shared" si="3"/>
        <v>1496.25</v>
      </c>
      <c r="I42" s="86">
        <f t="shared" si="3"/>
        <v>6483.75</v>
      </c>
      <c r="J42" s="115"/>
      <c r="K42" s="85"/>
      <c r="L42" s="86">
        <f>SUM(L33:L40)</f>
        <v>7980</v>
      </c>
      <c r="M42" s="12"/>
      <c r="N42" s="22"/>
      <c r="O42" s="12"/>
      <c r="P42" s="128">
        <f>SUM(F42:I42)</f>
        <v>7980</v>
      </c>
      <c r="Q42" s="12"/>
      <c r="R42" s="12"/>
      <c r="S42" s="12"/>
      <c r="T42" s="12"/>
      <c r="U42" s="12"/>
    </row>
    <row r="43" spans="1:21" ht="13.5" thickBot="1" x14ac:dyDescent="0.25">
      <c r="A43" s="12"/>
      <c r="B43" s="19"/>
      <c r="C43" s="37"/>
      <c r="D43" s="124"/>
      <c r="E43" s="125"/>
      <c r="F43" s="125"/>
      <c r="G43" s="125"/>
      <c r="H43" s="125"/>
      <c r="I43" s="125"/>
      <c r="J43" s="125"/>
      <c r="K43" s="126"/>
      <c r="L43" s="125"/>
      <c r="M43" s="12"/>
      <c r="N43" s="22"/>
      <c r="O43" s="12"/>
      <c r="P43" s="128"/>
      <c r="Q43" s="12"/>
      <c r="R43" s="12"/>
      <c r="S43" s="12"/>
      <c r="T43" s="12"/>
      <c r="U43" s="12"/>
    </row>
    <row r="44" spans="1:21" ht="13.5" thickTop="1" x14ac:dyDescent="0.2">
      <c r="A44" s="12"/>
      <c r="B44" s="19"/>
      <c r="C44" s="36"/>
      <c r="D44" s="61"/>
      <c r="E44" s="61"/>
      <c r="F44" s="77"/>
      <c r="G44" s="77"/>
      <c r="H44" s="77"/>
      <c r="I44" s="77"/>
      <c r="J44" s="77"/>
      <c r="K44" s="77"/>
      <c r="L44" s="77"/>
      <c r="M44" s="12"/>
      <c r="N44" s="22"/>
      <c r="O44" s="12"/>
      <c r="P44" s="129"/>
      <c r="Q44" s="12"/>
      <c r="R44" s="12"/>
      <c r="S44" s="12"/>
      <c r="T44" s="12"/>
      <c r="U44" s="12"/>
    </row>
    <row r="45" spans="1:21" x14ac:dyDescent="0.2">
      <c r="A45" s="12"/>
      <c r="B45" s="19"/>
      <c r="C45" s="36"/>
      <c r="D45" s="92" t="s">
        <v>131</v>
      </c>
      <c r="E45" s="61"/>
      <c r="F45" s="77"/>
      <c r="G45" s="77"/>
      <c r="H45" s="77"/>
      <c r="I45" s="77"/>
      <c r="J45" s="77"/>
      <c r="K45" s="77"/>
      <c r="L45" s="77"/>
      <c r="M45" s="12"/>
      <c r="N45" s="22"/>
      <c r="O45" s="12"/>
      <c r="P45" s="129"/>
      <c r="Q45" s="12"/>
      <c r="R45" s="12"/>
      <c r="S45" s="12"/>
      <c r="T45" s="12"/>
      <c r="U45" s="12"/>
    </row>
    <row r="46" spans="1:21" x14ac:dyDescent="0.2">
      <c r="A46" s="12"/>
      <c r="B46" s="19"/>
      <c r="C46" s="36"/>
      <c r="D46" s="61"/>
      <c r="E46" s="61"/>
      <c r="F46" s="77"/>
      <c r="G46" s="77"/>
      <c r="H46" s="77"/>
      <c r="I46" s="77"/>
      <c r="J46" s="77"/>
      <c r="K46" s="77"/>
      <c r="L46" s="77"/>
      <c r="M46" s="12"/>
      <c r="N46" s="22"/>
      <c r="O46" s="12"/>
      <c r="P46" s="129"/>
      <c r="Q46" s="12"/>
      <c r="R46" s="12"/>
      <c r="S46" s="12"/>
      <c r="T46" s="12"/>
      <c r="U46" s="12"/>
    </row>
    <row r="47" spans="1:21" x14ac:dyDescent="0.2">
      <c r="A47" s="12"/>
      <c r="B47" s="19"/>
      <c r="C47" s="36"/>
      <c r="D47" s="117" t="s">
        <v>98</v>
      </c>
      <c r="E47" s="61"/>
      <c r="F47" s="134">
        <f>tab!C3</f>
        <v>43009</v>
      </c>
      <c r="G47" s="77"/>
      <c r="H47" s="77"/>
      <c r="I47" s="77"/>
      <c r="J47" s="77"/>
      <c r="K47" s="77"/>
      <c r="L47" s="77"/>
      <c r="M47" s="12"/>
      <c r="N47" s="22"/>
      <c r="O47" s="12"/>
      <c r="P47" s="129"/>
      <c r="Q47" s="12"/>
      <c r="R47" s="12"/>
      <c r="S47" s="12"/>
      <c r="T47" s="12"/>
      <c r="U47" s="12"/>
    </row>
    <row r="48" spans="1:21" x14ac:dyDescent="0.2">
      <c r="A48" s="12"/>
      <c r="B48" s="19"/>
      <c r="C48" s="36"/>
      <c r="D48" s="61" t="str">
        <f>D17</f>
        <v>School A</v>
      </c>
      <c r="E48" s="61"/>
      <c r="F48" s="80">
        <f>'bas A'!H82</f>
        <v>907</v>
      </c>
      <c r="G48" s="77"/>
      <c r="H48" s="77"/>
      <c r="I48" s="77"/>
      <c r="J48" s="77"/>
      <c r="K48" s="77"/>
      <c r="L48" s="91">
        <f>'bas A'!H82</f>
        <v>907</v>
      </c>
      <c r="M48" s="12"/>
      <c r="N48" s="22"/>
      <c r="O48" s="12"/>
      <c r="P48" s="128">
        <f>F48</f>
        <v>907</v>
      </c>
      <c r="Q48" s="12"/>
      <c r="R48" s="12"/>
      <c r="S48" s="12"/>
      <c r="T48" s="12"/>
      <c r="U48" s="12"/>
    </row>
    <row r="49" spans="1:21" x14ac:dyDescent="0.2">
      <c r="A49" s="12"/>
      <c r="B49" s="19"/>
      <c r="C49" s="36"/>
      <c r="D49" s="61" t="str">
        <f>D18</f>
        <v>School B</v>
      </c>
      <c r="E49" s="61"/>
      <c r="F49" s="80">
        <f>'bas B'!H80</f>
        <v>907</v>
      </c>
      <c r="G49" s="77"/>
      <c r="H49" s="77"/>
      <c r="I49" s="77"/>
      <c r="J49" s="77"/>
      <c r="K49" s="77"/>
      <c r="L49" s="91">
        <f>'bas B'!H82</f>
        <v>907</v>
      </c>
      <c r="M49" s="12"/>
      <c r="N49" s="22"/>
      <c r="O49" s="12"/>
      <c r="P49" s="128">
        <f t="shared" ref="P49:P55" si="4">F49</f>
        <v>907</v>
      </c>
      <c r="Q49" s="12"/>
      <c r="R49" s="12"/>
      <c r="S49" s="12"/>
      <c r="T49" s="12"/>
      <c r="U49" s="12"/>
    </row>
    <row r="50" spans="1:21" x14ac:dyDescent="0.2">
      <c r="A50" s="12"/>
      <c r="B50" s="19"/>
      <c r="C50" s="36"/>
      <c r="D50" s="61" t="str">
        <f>D19</f>
        <v>School C</v>
      </c>
      <c r="E50" s="61"/>
      <c r="F50" s="80">
        <f>'bas C'!H80</f>
        <v>1814</v>
      </c>
      <c r="G50" s="77"/>
      <c r="H50" s="77"/>
      <c r="I50" s="77"/>
      <c r="J50" s="77"/>
      <c r="K50" s="77"/>
      <c r="L50" s="91">
        <f>'bas C'!H82</f>
        <v>1814</v>
      </c>
      <c r="M50" s="12"/>
      <c r="N50" s="22"/>
      <c r="O50" s="12"/>
      <c r="P50" s="128">
        <f t="shared" si="4"/>
        <v>1814</v>
      </c>
      <c r="Q50" s="12"/>
      <c r="R50" s="12"/>
      <c r="S50" s="12"/>
      <c r="T50" s="12"/>
      <c r="U50" s="12"/>
    </row>
    <row r="51" spans="1:21" x14ac:dyDescent="0.2">
      <c r="A51" s="12"/>
      <c r="B51" s="19"/>
      <c r="C51" s="36"/>
      <c r="D51" s="61" t="str">
        <f t="shared" ref="D51:D55" si="5">D20</f>
        <v>School D</v>
      </c>
      <c r="E51" s="61"/>
      <c r="F51" s="141">
        <f>'bas D'!H80</f>
        <v>0</v>
      </c>
      <c r="G51" s="77"/>
      <c r="H51" s="77"/>
      <c r="I51" s="77"/>
      <c r="J51" s="77"/>
      <c r="K51" s="77"/>
      <c r="L51" s="142">
        <f>'bas D'!H82</f>
        <v>0</v>
      </c>
      <c r="M51" s="12"/>
      <c r="N51" s="22"/>
      <c r="O51" s="12"/>
      <c r="P51" s="128">
        <f t="shared" si="4"/>
        <v>0</v>
      </c>
      <c r="Q51" s="12"/>
      <c r="R51" s="12"/>
      <c r="S51" s="12"/>
      <c r="T51" s="12"/>
      <c r="U51" s="12"/>
    </row>
    <row r="52" spans="1:21" x14ac:dyDescent="0.2">
      <c r="A52" s="12"/>
      <c r="B52" s="19"/>
      <c r="C52" s="36"/>
      <c r="D52" s="61" t="str">
        <f t="shared" si="5"/>
        <v>School E</v>
      </c>
      <c r="E52" s="61"/>
      <c r="F52" s="80">
        <f>'bas E'!H80</f>
        <v>0</v>
      </c>
      <c r="G52" s="77"/>
      <c r="H52" s="77"/>
      <c r="I52" s="77"/>
      <c r="J52" s="77"/>
      <c r="K52" s="77"/>
      <c r="L52" s="91">
        <f>'bas E'!H82</f>
        <v>0</v>
      </c>
      <c r="M52" s="12"/>
      <c r="N52" s="22"/>
      <c r="O52" s="12"/>
      <c r="P52" s="128">
        <f t="shared" si="4"/>
        <v>0</v>
      </c>
      <c r="Q52" s="12"/>
      <c r="R52" s="12"/>
      <c r="S52" s="12"/>
      <c r="T52" s="12"/>
      <c r="U52" s="12"/>
    </row>
    <row r="53" spans="1:21" x14ac:dyDescent="0.2">
      <c r="A53" s="12"/>
      <c r="B53" s="19"/>
      <c r="C53" s="36"/>
      <c r="D53" s="61" t="str">
        <f t="shared" si="5"/>
        <v>School F</v>
      </c>
      <c r="E53" s="61"/>
      <c r="F53" s="141">
        <f>'bas F'!H80</f>
        <v>0</v>
      </c>
      <c r="G53" s="77"/>
      <c r="H53" s="77"/>
      <c r="I53" s="77"/>
      <c r="J53" s="77"/>
      <c r="K53" s="77"/>
      <c r="L53" s="91">
        <f>'bas F'!H82</f>
        <v>0</v>
      </c>
      <c r="M53" s="12"/>
      <c r="N53" s="22"/>
      <c r="O53" s="12"/>
      <c r="P53" s="128">
        <f t="shared" si="4"/>
        <v>0</v>
      </c>
      <c r="Q53" s="12"/>
      <c r="R53" s="12"/>
      <c r="S53" s="12"/>
      <c r="T53" s="12"/>
      <c r="U53" s="12"/>
    </row>
    <row r="54" spans="1:21" x14ac:dyDescent="0.2">
      <c r="A54" s="12"/>
      <c r="B54" s="19"/>
      <c r="C54" s="36"/>
      <c r="D54" s="61" t="str">
        <f t="shared" si="5"/>
        <v>School G</v>
      </c>
      <c r="E54" s="61"/>
      <c r="F54" s="80">
        <f>'bas G'!H80</f>
        <v>0</v>
      </c>
      <c r="G54" s="77"/>
      <c r="H54" s="77"/>
      <c r="I54" s="77"/>
      <c r="J54" s="77"/>
      <c r="K54" s="77"/>
      <c r="L54" s="91">
        <f>'bas G'!H82</f>
        <v>0</v>
      </c>
      <c r="M54" s="12"/>
      <c r="N54" s="22"/>
      <c r="O54" s="12"/>
      <c r="P54" s="128">
        <f t="shared" si="4"/>
        <v>0</v>
      </c>
      <c r="Q54" s="12"/>
      <c r="R54" s="12"/>
      <c r="S54" s="12"/>
      <c r="T54" s="12"/>
      <c r="U54" s="12"/>
    </row>
    <row r="55" spans="1:21" x14ac:dyDescent="0.2">
      <c r="A55" s="12"/>
      <c r="B55" s="19"/>
      <c r="C55" s="36"/>
      <c r="D55" s="61" t="str">
        <f t="shared" si="5"/>
        <v>School H</v>
      </c>
      <c r="E55" s="61"/>
      <c r="F55" s="80">
        <f>'bas H'!H80</f>
        <v>0</v>
      </c>
      <c r="G55" s="77"/>
      <c r="H55" s="77"/>
      <c r="I55" s="77"/>
      <c r="J55" s="77"/>
      <c r="K55" s="77"/>
      <c r="L55" s="91">
        <f>'bas H'!H82</f>
        <v>0</v>
      </c>
      <c r="M55" s="12"/>
      <c r="N55" s="22"/>
      <c r="O55" s="12"/>
      <c r="P55" s="128">
        <f t="shared" si="4"/>
        <v>0</v>
      </c>
      <c r="Q55" s="12"/>
      <c r="R55" s="12"/>
      <c r="S55" s="12"/>
      <c r="T55" s="12"/>
      <c r="U55" s="12"/>
    </row>
    <row r="56" spans="1:21" x14ac:dyDescent="0.2">
      <c r="A56" s="12"/>
      <c r="B56" s="19"/>
      <c r="C56" s="36"/>
      <c r="D56" s="61"/>
      <c r="E56" s="61"/>
      <c r="F56" s="12"/>
      <c r="G56" s="77"/>
      <c r="H56" s="77"/>
      <c r="I56" s="77"/>
      <c r="J56" s="77"/>
      <c r="K56" s="77"/>
      <c r="L56" s="61"/>
      <c r="M56" s="12"/>
      <c r="N56" s="22"/>
      <c r="O56" s="12"/>
      <c r="P56" s="128"/>
      <c r="Q56" s="12"/>
      <c r="R56" s="12"/>
      <c r="S56" s="12"/>
      <c r="T56" s="12"/>
      <c r="U56" s="12"/>
    </row>
    <row r="57" spans="1:21" x14ac:dyDescent="0.2">
      <c r="A57" s="12"/>
      <c r="B57" s="19"/>
      <c r="C57" s="36"/>
      <c r="D57" s="92"/>
      <c r="E57" s="61"/>
      <c r="F57" s="86">
        <f>SUM(F48:F55)</f>
        <v>3628</v>
      </c>
      <c r="G57" s="77"/>
      <c r="H57" s="77"/>
      <c r="I57" s="77"/>
      <c r="J57" s="77"/>
      <c r="K57" s="77"/>
      <c r="L57" s="86">
        <f>SUM(L48:L55)</f>
        <v>3628</v>
      </c>
      <c r="M57" s="12"/>
      <c r="N57" s="22"/>
      <c r="O57" s="12"/>
      <c r="P57" s="128">
        <f>F57</f>
        <v>3628</v>
      </c>
      <c r="Q57" s="12"/>
      <c r="R57" s="12"/>
      <c r="S57" s="12"/>
      <c r="T57" s="12"/>
      <c r="U57" s="12"/>
    </row>
    <row r="58" spans="1:21" ht="13.5" thickBot="1" x14ac:dyDescent="0.25">
      <c r="A58" s="12"/>
      <c r="B58" s="19"/>
      <c r="C58" s="36"/>
      <c r="D58" s="124"/>
      <c r="E58" s="125"/>
      <c r="F58" s="125"/>
      <c r="G58" s="125"/>
      <c r="H58" s="125"/>
      <c r="I58" s="125"/>
      <c r="J58" s="125"/>
      <c r="K58" s="126"/>
      <c r="L58" s="125"/>
      <c r="M58" s="12"/>
      <c r="N58" s="22"/>
      <c r="O58" s="12"/>
      <c r="P58" s="129"/>
      <c r="Q58" s="12"/>
      <c r="R58" s="12"/>
      <c r="S58" s="12"/>
      <c r="T58" s="12"/>
      <c r="U58" s="12"/>
    </row>
    <row r="59" spans="1:21" ht="13.5" thickTop="1" x14ac:dyDescent="0.2">
      <c r="A59" s="12"/>
      <c r="B59" s="19"/>
      <c r="C59" s="36"/>
      <c r="D59" s="61"/>
      <c r="E59" s="61"/>
      <c r="F59" s="77"/>
      <c r="G59" s="77"/>
      <c r="H59" s="77"/>
      <c r="I59" s="77"/>
      <c r="J59" s="77"/>
      <c r="K59" s="77"/>
      <c r="L59" s="77"/>
      <c r="M59" s="12"/>
      <c r="N59" s="22"/>
      <c r="O59" s="12"/>
      <c r="P59" s="129"/>
      <c r="Q59" s="12"/>
      <c r="R59" s="12"/>
      <c r="S59" s="12"/>
      <c r="T59" s="12"/>
      <c r="U59" s="12"/>
    </row>
    <row r="60" spans="1:21" x14ac:dyDescent="0.2">
      <c r="A60" s="12"/>
      <c r="B60" s="19"/>
      <c r="C60" s="36"/>
      <c r="D60" s="61"/>
      <c r="E60" s="61"/>
      <c r="F60" s="77"/>
      <c r="G60" s="77"/>
      <c r="H60" s="77"/>
      <c r="I60" s="77"/>
      <c r="J60" s="77"/>
      <c r="K60" s="77"/>
      <c r="L60" s="77"/>
      <c r="M60" s="12"/>
      <c r="N60" s="22"/>
      <c r="O60" s="12"/>
      <c r="P60" s="129"/>
      <c r="Q60" s="12"/>
      <c r="R60" s="12"/>
      <c r="S60" s="12"/>
      <c r="T60" s="12"/>
      <c r="U60" s="12"/>
    </row>
    <row r="61" spans="1:21" x14ac:dyDescent="0.2">
      <c r="A61" s="12"/>
      <c r="B61" s="19"/>
      <c r="C61" s="36"/>
      <c r="D61" s="61"/>
      <c r="E61" s="61"/>
      <c r="F61" s="77"/>
      <c r="G61" s="77"/>
      <c r="H61" s="77"/>
      <c r="I61" s="77"/>
      <c r="J61" s="77"/>
      <c r="K61" s="77"/>
      <c r="L61" s="77"/>
      <c r="M61" s="12"/>
      <c r="N61" s="22"/>
      <c r="O61" s="12"/>
      <c r="P61" s="129"/>
      <c r="Q61" s="12"/>
      <c r="R61" s="12"/>
      <c r="S61" s="12"/>
      <c r="T61" s="12"/>
      <c r="U61" s="12"/>
    </row>
    <row r="62" spans="1:21" x14ac:dyDescent="0.2">
      <c r="A62" s="12"/>
      <c r="B62" s="19"/>
      <c r="C62" s="37"/>
      <c r="D62" s="105" t="str">
        <f>"Totaal bekostiging AZK en overige vreemdelingen "&amp;tab!C2</f>
        <v>Totaal bekostiging AZK en overige vreemdelingen 2018/2019</v>
      </c>
      <c r="E62" s="120"/>
      <c r="F62" s="121">
        <f>F27+F42+F57</f>
        <v>20390.105</v>
      </c>
      <c r="G62" s="121">
        <f>G27+G42</f>
        <v>32453.180000000004</v>
      </c>
      <c r="H62" s="121">
        <f>H27+H42</f>
        <v>16167.990000000002</v>
      </c>
      <c r="I62" s="121">
        <f>I27+I42</f>
        <v>13755.172500000001</v>
      </c>
      <c r="J62" s="121">
        <f>J27+J42</f>
        <v>35859</v>
      </c>
      <c r="K62" s="77"/>
      <c r="L62" s="121">
        <f>L27+L42+L57</f>
        <v>118625.44749999999</v>
      </c>
      <c r="M62" s="12"/>
      <c r="N62" s="22"/>
      <c r="O62" s="12"/>
      <c r="P62" s="128">
        <f>SUM(F62:J62)</f>
        <v>118625.44750000001</v>
      </c>
      <c r="Q62" s="12"/>
      <c r="R62" s="12"/>
      <c r="S62" s="12"/>
      <c r="T62" s="12"/>
      <c r="U62" s="12"/>
    </row>
    <row r="63" spans="1:21" x14ac:dyDescent="0.2">
      <c r="A63" s="12"/>
      <c r="B63" s="19"/>
      <c r="C63" s="37"/>
      <c r="D63" s="61"/>
      <c r="E63" s="61"/>
      <c r="F63" s="115"/>
      <c r="G63" s="115"/>
      <c r="H63" s="115"/>
      <c r="I63" s="115"/>
      <c r="J63" s="115"/>
      <c r="K63" s="115"/>
      <c r="L63" s="116"/>
      <c r="M63" s="12"/>
      <c r="N63" s="22"/>
      <c r="O63" s="12"/>
      <c r="P63" s="129"/>
      <c r="Q63" s="12"/>
      <c r="R63" s="12"/>
      <c r="S63" s="12"/>
      <c r="T63" s="12"/>
      <c r="U63" s="12"/>
    </row>
    <row r="64" spans="1:21" x14ac:dyDescent="0.2">
      <c r="A64" s="12"/>
      <c r="B64" s="31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4" t="s">
        <v>34</v>
      </c>
      <c r="N64" s="35"/>
      <c r="O64" s="12"/>
      <c r="P64" s="12"/>
      <c r="Q64" s="12"/>
      <c r="R64" s="12"/>
      <c r="S64" s="12"/>
      <c r="T64" s="12"/>
      <c r="U64" s="12"/>
    </row>
    <row r="65" spans="1:2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</row>
    <row r="66" spans="1:21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</row>
    <row r="67" spans="1:2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</row>
    <row r="68" spans="1:2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</row>
    <row r="69" spans="1:21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</row>
    <row r="70" spans="1:21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</row>
    <row r="71" spans="1:21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</row>
    <row r="72" spans="1:21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</row>
    <row r="73" spans="1:21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</row>
    <row r="74" spans="1:21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</row>
    <row r="75" spans="1:21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</row>
    <row r="76" spans="1:21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</row>
    <row r="77" spans="1:21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</row>
    <row r="78" spans="1:21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</row>
    <row r="79" spans="1:21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1:21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spans="1:21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1:21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1:21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1:21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spans="1:21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1:21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spans="1:21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1:21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spans="1:21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spans="1:21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</row>
    <row r="91" spans="1:21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</row>
    <row r="92" spans="1:21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1:21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</row>
    <row r="94" spans="1:21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</row>
    <row r="95" spans="1:21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</row>
    <row r="96" spans="1:21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</row>
    <row r="97" spans="1:21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</row>
    <row r="98" spans="1:21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</row>
    <row r="99" spans="1:21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</row>
    <row r="100" spans="1:21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</row>
    <row r="101" spans="1:21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</row>
    <row r="102" spans="1:21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</row>
    <row r="103" spans="1:21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</row>
    <row r="104" spans="1:21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</row>
    <row r="105" spans="1:21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</row>
    <row r="106" spans="1:21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</row>
    <row r="107" spans="1:21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</row>
    <row r="108" spans="1:21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</row>
    <row r="109" spans="1:21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</row>
    <row r="110" spans="1:21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</row>
    <row r="111" spans="1:21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</row>
    <row r="112" spans="1:21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</row>
    <row r="113" spans="1:21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</row>
  </sheetData>
  <sheetProtection algorithmName="SHA-512" hashValue="NMdmTFrRw9YjgeLdOpVQo6T5fUEXNh8PuIErjHde1iIvMmMlG8D2duhn0qw0BetBf8xy5ixHZDSNkLVAgurQcw==" saltValue="snWNkutsEJFZqGkUBZQUc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&amp;L&amp;"Arial,Vet"&amp;D&amp;C&amp;"Arial,Vet"&amp;F&amp;R&amp;"Arial,Vet"&amp;A</oddHeader>
    <oddFooter>&amp;L&amp;"Arial,Vet"PO-Raad&amp;RPagina &amp;P</oddFooter>
  </headerFooter>
  <colBreaks count="1" manualBreakCount="1">
    <brk id="14" min="1" max="9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133"/>
  <sheetViews>
    <sheetView tabSelected="1"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2" customWidth="1"/>
    <col min="2" max="3" width="2.5703125" style="12" customWidth="1"/>
    <col min="4" max="4" width="65.85546875" style="12" customWidth="1"/>
    <col min="5" max="5" width="2.85546875" style="12" customWidth="1"/>
    <col min="6" max="6" width="11" style="12" customWidth="1"/>
    <col min="7" max="7" width="1.85546875" style="12" customWidth="1"/>
    <col min="8" max="8" width="15.85546875" style="12" customWidth="1"/>
    <col min="9" max="10" width="2.5703125" style="12" customWidth="1"/>
    <col min="11" max="11" width="9.140625" style="12"/>
    <col min="12" max="12" width="40.85546875" style="12" customWidth="1"/>
    <col min="13" max="14" width="15.85546875" style="12" customWidth="1"/>
    <col min="15" max="16" width="16" style="12" customWidth="1"/>
    <col min="17" max="16384" width="9.140625" style="12"/>
  </cols>
  <sheetData>
    <row r="1" spans="2:17" x14ac:dyDescent="0.2">
      <c r="L1" s="38"/>
      <c r="M1" s="38"/>
      <c r="N1" s="38"/>
    </row>
    <row r="2" spans="2:17" x14ac:dyDescent="0.2">
      <c r="B2" s="15"/>
      <c r="C2" s="16"/>
      <c r="D2" s="16"/>
      <c r="E2" s="16"/>
      <c r="F2" s="16"/>
      <c r="G2" s="16"/>
      <c r="H2" s="16"/>
      <c r="I2" s="16"/>
      <c r="J2" s="18"/>
      <c r="L2" s="38"/>
      <c r="M2" s="38"/>
      <c r="N2" s="38"/>
      <c r="O2" s="38"/>
      <c r="P2" s="38"/>
      <c r="Q2" s="38"/>
    </row>
    <row r="3" spans="2:17" x14ac:dyDescent="0.2">
      <c r="B3" s="19"/>
      <c r="C3" s="20"/>
      <c r="D3" s="20"/>
      <c r="E3" s="20"/>
      <c r="F3" s="20"/>
      <c r="G3" s="20"/>
      <c r="H3" s="20"/>
      <c r="I3" s="20"/>
      <c r="J3" s="22"/>
      <c r="M3" s="38"/>
      <c r="N3" s="38"/>
      <c r="O3" s="38"/>
      <c r="P3" s="38"/>
      <c r="Q3" s="38"/>
    </row>
    <row r="4" spans="2:17" s="14" customFormat="1" ht="18.75" x14ac:dyDescent="0.3">
      <c r="B4" s="23"/>
      <c r="C4" s="45" t="s">
        <v>103</v>
      </c>
      <c r="D4" s="24"/>
      <c r="E4" s="24"/>
      <c r="F4" s="24"/>
      <c r="G4" s="24"/>
      <c r="H4" s="24"/>
      <c r="I4" s="24"/>
      <c r="J4" s="27"/>
      <c r="M4" s="81"/>
      <c r="N4" s="81"/>
      <c r="O4" s="81"/>
      <c r="P4" s="81"/>
      <c r="Q4" s="81"/>
    </row>
    <row r="5" spans="2:17" s="56" customFormat="1" ht="12" customHeight="1" x14ac:dyDescent="0.25">
      <c r="B5" s="52"/>
      <c r="C5" s="106" t="s">
        <v>130</v>
      </c>
      <c r="D5" s="54"/>
      <c r="E5" s="53"/>
      <c r="F5" s="53"/>
      <c r="G5" s="53"/>
      <c r="H5" s="53"/>
      <c r="I5" s="53"/>
      <c r="J5" s="55"/>
      <c r="M5" s="38"/>
      <c r="N5" s="38"/>
      <c r="O5" s="38"/>
      <c r="P5" s="38"/>
      <c r="Q5" s="38"/>
    </row>
    <row r="6" spans="2:17" s="56" customFormat="1" ht="12" customHeight="1" x14ac:dyDescent="0.25">
      <c r="B6" s="52"/>
      <c r="C6" s="104"/>
      <c r="D6" s="54"/>
      <c r="E6" s="53"/>
      <c r="F6" s="53"/>
      <c r="G6" s="53"/>
      <c r="H6" s="53"/>
      <c r="I6" s="53"/>
      <c r="J6" s="55"/>
      <c r="M6" s="38"/>
      <c r="N6" s="38"/>
      <c r="O6" s="38"/>
      <c r="P6" s="38"/>
      <c r="Q6" s="38"/>
    </row>
    <row r="7" spans="2:17" s="56" customFormat="1" ht="12" customHeight="1" x14ac:dyDescent="0.25">
      <c r="B7" s="52"/>
      <c r="C7" s="104"/>
      <c r="D7" s="54"/>
      <c r="E7" s="53"/>
      <c r="F7" s="53"/>
      <c r="G7" s="53"/>
      <c r="H7" s="53"/>
      <c r="I7" s="53"/>
      <c r="J7" s="55"/>
      <c r="M7" s="38"/>
      <c r="N7" s="38"/>
      <c r="O7" s="38"/>
      <c r="P7" s="38"/>
      <c r="Q7" s="38"/>
    </row>
    <row r="8" spans="2:17" s="56" customFormat="1" ht="12" customHeight="1" x14ac:dyDescent="0.25">
      <c r="B8" s="52"/>
      <c r="C8" s="112"/>
      <c r="D8" s="113"/>
      <c r="E8" s="113"/>
      <c r="F8" s="113"/>
      <c r="G8" s="113"/>
      <c r="H8" s="113"/>
      <c r="I8" s="113"/>
      <c r="J8" s="55"/>
      <c r="M8" s="38"/>
      <c r="N8" s="38"/>
      <c r="O8" s="38"/>
      <c r="P8" s="38"/>
      <c r="Q8" s="38"/>
    </row>
    <row r="9" spans="2:17" s="56" customFormat="1" ht="12" customHeight="1" x14ac:dyDescent="0.25">
      <c r="B9" s="52"/>
      <c r="C9" s="112"/>
      <c r="D9" s="38" t="s">
        <v>91</v>
      </c>
      <c r="E9" s="113"/>
      <c r="F9" s="113"/>
      <c r="G9" s="113"/>
      <c r="H9" s="113"/>
      <c r="I9" s="113"/>
      <c r="J9" s="55"/>
      <c r="M9" s="38"/>
      <c r="N9" s="38"/>
      <c r="O9" s="38"/>
      <c r="P9" s="38"/>
      <c r="Q9" s="38"/>
    </row>
    <row r="10" spans="2:17" s="56" customFormat="1" ht="12" customHeight="1" x14ac:dyDescent="0.25">
      <c r="B10" s="52"/>
      <c r="C10" s="113"/>
      <c r="D10" s="114" t="s">
        <v>95</v>
      </c>
      <c r="E10" s="113"/>
      <c r="F10" s="113"/>
      <c r="G10" s="113"/>
      <c r="H10" s="113"/>
      <c r="I10" s="113"/>
      <c r="J10" s="55"/>
      <c r="O10" s="38"/>
      <c r="P10" s="38"/>
      <c r="Q10" s="38"/>
    </row>
    <row r="11" spans="2:17" s="56" customFormat="1" ht="12" customHeight="1" x14ac:dyDescent="0.25">
      <c r="B11" s="52"/>
      <c r="C11" s="113"/>
      <c r="D11" s="113"/>
      <c r="E11" s="113"/>
      <c r="F11" s="113"/>
      <c r="G11" s="113"/>
      <c r="H11" s="113"/>
      <c r="I11" s="113"/>
      <c r="J11" s="55"/>
      <c r="O11" s="38"/>
      <c r="P11" s="38"/>
      <c r="Q11" s="38"/>
    </row>
    <row r="12" spans="2:17" s="56" customFormat="1" ht="12" customHeight="1" x14ac:dyDescent="0.25">
      <c r="B12" s="52"/>
      <c r="C12" s="53"/>
      <c r="D12" s="54"/>
      <c r="E12" s="53"/>
      <c r="F12" s="53"/>
      <c r="G12" s="53"/>
      <c r="H12" s="53"/>
      <c r="I12" s="53"/>
      <c r="J12" s="55"/>
      <c r="O12" s="38"/>
      <c r="P12" s="38"/>
      <c r="Q12" s="38"/>
    </row>
    <row r="13" spans="2:17" ht="12" customHeight="1" x14ac:dyDescent="0.2">
      <c r="B13" s="19"/>
      <c r="C13" s="37"/>
      <c r="D13" s="37"/>
      <c r="E13" s="37"/>
      <c r="G13" s="37"/>
      <c r="H13" s="37"/>
      <c r="I13" s="37"/>
      <c r="J13" s="22"/>
      <c r="O13" s="87"/>
      <c r="P13" s="87"/>
      <c r="Q13" s="38"/>
    </row>
    <row r="14" spans="2:17" ht="12" customHeight="1" x14ac:dyDescent="0.2">
      <c r="B14" s="19"/>
      <c r="C14" s="37"/>
      <c r="D14" s="105" t="s">
        <v>80</v>
      </c>
      <c r="E14" s="37"/>
      <c r="F14" s="37"/>
      <c r="G14" s="37"/>
      <c r="H14" s="37"/>
      <c r="I14" s="37"/>
      <c r="J14" s="22"/>
      <c r="O14" s="87"/>
      <c r="P14" s="87"/>
      <c r="Q14" s="38"/>
    </row>
    <row r="15" spans="2:17" ht="12" customHeight="1" x14ac:dyDescent="0.2">
      <c r="B15" s="19"/>
      <c r="C15" s="37"/>
      <c r="D15" s="37"/>
      <c r="E15" s="37"/>
      <c r="F15" s="115" t="s">
        <v>73</v>
      </c>
      <c r="G15" s="115"/>
      <c r="H15" s="116" t="s">
        <v>74</v>
      </c>
      <c r="I15" s="37"/>
      <c r="J15" s="22"/>
      <c r="O15" s="87"/>
      <c r="P15" s="87"/>
      <c r="Q15" s="38"/>
    </row>
    <row r="16" spans="2:17" ht="12" customHeight="1" x14ac:dyDescent="0.2">
      <c r="B16" s="19"/>
      <c r="C16" s="37"/>
      <c r="D16" s="79" t="s">
        <v>121</v>
      </c>
      <c r="F16" s="88"/>
      <c r="G16" s="88"/>
      <c r="H16" s="89"/>
      <c r="I16" s="37"/>
      <c r="J16" s="22"/>
      <c r="O16" s="87"/>
      <c r="P16" s="87"/>
      <c r="Q16" s="38"/>
    </row>
    <row r="17" spans="2:17" ht="12" customHeight="1" x14ac:dyDescent="0.2">
      <c r="B17" s="19"/>
      <c r="C17" s="37"/>
      <c r="D17" s="38" t="s">
        <v>63</v>
      </c>
      <c r="E17" s="38"/>
      <c r="F17" s="110">
        <v>0</v>
      </c>
      <c r="G17" s="37"/>
      <c r="H17" s="80">
        <f>F17*tab!$D$13</f>
        <v>0</v>
      </c>
      <c r="I17" s="37"/>
      <c r="J17" s="22"/>
      <c r="O17" s="38"/>
      <c r="P17" s="38"/>
      <c r="Q17" s="38"/>
    </row>
    <row r="18" spans="2:17" ht="12" customHeight="1" x14ac:dyDescent="0.2">
      <c r="B18" s="19"/>
      <c r="C18" s="41"/>
      <c r="D18" s="38" t="s">
        <v>122</v>
      </c>
      <c r="F18" s="110">
        <v>1</v>
      </c>
      <c r="H18" s="39"/>
      <c r="I18" s="37"/>
      <c r="J18" s="22"/>
      <c r="O18" s="38"/>
      <c r="P18" s="38"/>
      <c r="Q18" s="38"/>
    </row>
    <row r="19" spans="2:17" ht="12" customHeight="1" x14ac:dyDescent="0.2">
      <c r="B19" s="19"/>
      <c r="C19" s="41"/>
      <c r="D19" s="38" t="s">
        <v>78</v>
      </c>
      <c r="E19" s="38"/>
      <c r="F19" s="110">
        <v>4</v>
      </c>
      <c r="H19" s="39"/>
      <c r="I19" s="37"/>
      <c r="J19" s="22"/>
      <c r="O19" s="38"/>
      <c r="P19" s="38"/>
      <c r="Q19" s="38"/>
    </row>
    <row r="20" spans="2:17" ht="12" customHeight="1" x14ac:dyDescent="0.2">
      <c r="B20" s="19"/>
      <c r="C20" s="41"/>
      <c r="D20" s="38" t="s">
        <v>76</v>
      </c>
      <c r="E20" s="38"/>
      <c r="F20" s="93">
        <f>IF(F18&gt;F19,F19,F18)</f>
        <v>1</v>
      </c>
      <c r="H20" s="80">
        <f>F20*tab!$D$13</f>
        <v>777.42500000000007</v>
      </c>
      <c r="I20" s="37"/>
      <c r="J20" s="22"/>
      <c r="L20" s="38"/>
      <c r="M20" s="38"/>
      <c r="N20" s="38"/>
      <c r="O20" s="38"/>
      <c r="P20" s="38"/>
      <c r="Q20" s="38"/>
    </row>
    <row r="21" spans="2:17" ht="12" customHeight="1" x14ac:dyDescent="0.2">
      <c r="B21" s="19"/>
      <c r="C21" s="41"/>
      <c r="D21" s="38" t="s">
        <v>79</v>
      </c>
      <c r="E21" s="38"/>
      <c r="F21" s="93">
        <f>IF(F18&gt;F19,0,F19-F18)</f>
        <v>3</v>
      </c>
      <c r="H21" s="80">
        <f>F21*tab!$D$7</f>
        <v>7481.5725000000002</v>
      </c>
      <c r="I21" s="37"/>
      <c r="J21" s="22"/>
      <c r="M21" s="38"/>
      <c r="N21" s="38"/>
      <c r="O21" s="38"/>
      <c r="P21" s="38"/>
      <c r="Q21" s="38"/>
    </row>
    <row r="22" spans="2:17" ht="12" customHeight="1" x14ac:dyDescent="0.2">
      <c r="B22" s="19"/>
      <c r="C22" s="41"/>
      <c r="D22" s="61" t="s">
        <v>104</v>
      </c>
      <c r="E22" s="38"/>
      <c r="F22" s="110">
        <v>0</v>
      </c>
      <c r="G22" s="60"/>
      <c r="H22" s="80">
        <f>F22*tab!$D$8</f>
        <v>0</v>
      </c>
      <c r="J22" s="22"/>
      <c r="M22" s="38"/>
      <c r="N22" s="38"/>
      <c r="O22" s="38"/>
      <c r="P22" s="38"/>
      <c r="Q22" s="38"/>
    </row>
    <row r="23" spans="2:17" ht="12" customHeight="1" x14ac:dyDescent="0.2">
      <c r="B23" s="19"/>
      <c r="C23" s="37"/>
      <c r="D23" s="61"/>
      <c r="E23" s="38"/>
      <c r="F23" s="60"/>
      <c r="G23" s="77"/>
      <c r="H23" s="91">
        <f>IF(F17+F19&lt;tab!$C$14,0,(H17+H20+H21-H22))</f>
        <v>8258.9974999999995</v>
      </c>
      <c r="J23" s="22"/>
      <c r="L23" s="127"/>
      <c r="M23" s="132"/>
      <c r="N23" s="38"/>
      <c r="O23" s="38"/>
      <c r="P23" s="38"/>
      <c r="Q23" s="38"/>
    </row>
    <row r="24" spans="2:17" ht="12" customHeight="1" x14ac:dyDescent="0.2">
      <c r="B24" s="19"/>
      <c r="C24" s="37"/>
      <c r="D24" s="79" t="s">
        <v>123</v>
      </c>
      <c r="E24" s="38"/>
      <c r="F24" s="88"/>
      <c r="G24" s="88"/>
      <c r="H24" s="89"/>
      <c r="J24" s="22"/>
      <c r="L24" s="78"/>
    </row>
    <row r="25" spans="2:17" ht="12" customHeight="1" x14ac:dyDescent="0.2">
      <c r="B25" s="19"/>
      <c r="C25" s="37"/>
      <c r="D25" s="38" t="s">
        <v>75</v>
      </c>
      <c r="E25" s="38"/>
      <c r="F25" s="110">
        <v>0</v>
      </c>
      <c r="G25" s="77"/>
      <c r="H25" s="80">
        <f>F25*tab!$D$13</f>
        <v>0</v>
      </c>
      <c r="J25" s="22"/>
    </row>
    <row r="26" spans="2:17" ht="12" customHeight="1" x14ac:dyDescent="0.2">
      <c r="B26" s="19"/>
      <c r="C26" s="37"/>
      <c r="D26" s="38" t="s">
        <v>78</v>
      </c>
      <c r="E26" s="38"/>
      <c r="F26" s="110">
        <v>0</v>
      </c>
      <c r="H26" s="80">
        <f>F26*tab!$D$7</f>
        <v>0</v>
      </c>
      <c r="J26" s="22"/>
    </row>
    <row r="27" spans="2:17" ht="12" customHeight="1" x14ac:dyDescent="0.2">
      <c r="B27" s="19"/>
      <c r="C27" s="37"/>
      <c r="D27" s="61" t="s">
        <v>104</v>
      </c>
      <c r="E27" s="38"/>
      <c r="F27" s="110">
        <v>0</v>
      </c>
      <c r="G27" s="60"/>
      <c r="H27" s="80">
        <f>F27*tab!$D$8</f>
        <v>0</v>
      </c>
      <c r="J27" s="22"/>
      <c r="L27" s="38"/>
    </row>
    <row r="28" spans="2:17" ht="12" customHeight="1" x14ac:dyDescent="0.2">
      <c r="B28" s="19"/>
      <c r="C28" s="37"/>
      <c r="D28" s="61"/>
      <c r="E28" s="38"/>
      <c r="F28" s="61"/>
      <c r="H28" s="91">
        <f>IF(F25+F26&lt;tab!$C$14,0,H25+H26-H27)</f>
        <v>0</v>
      </c>
      <c r="J28" s="22"/>
    </row>
    <row r="29" spans="2:17" ht="12" customHeight="1" x14ac:dyDescent="0.2">
      <c r="B29" s="19"/>
      <c r="C29" s="37"/>
      <c r="D29" s="79" t="s">
        <v>124</v>
      </c>
      <c r="E29" s="38"/>
      <c r="F29" s="88"/>
      <c r="G29" s="88"/>
      <c r="H29" s="89"/>
      <c r="J29" s="22"/>
    </row>
    <row r="30" spans="2:17" ht="12" customHeight="1" x14ac:dyDescent="0.2">
      <c r="B30" s="19"/>
      <c r="C30" s="37"/>
      <c r="D30" s="38" t="s">
        <v>75</v>
      </c>
      <c r="E30" s="38"/>
      <c r="F30" s="110">
        <v>0</v>
      </c>
      <c r="G30" s="77"/>
      <c r="H30" s="80">
        <f>F30*tab!$D$13</f>
        <v>0</v>
      </c>
      <c r="J30" s="22"/>
    </row>
    <row r="31" spans="2:17" ht="12" customHeight="1" x14ac:dyDescent="0.2">
      <c r="B31" s="19"/>
      <c r="C31" s="37"/>
      <c r="D31" s="38" t="s">
        <v>78</v>
      </c>
      <c r="E31" s="38"/>
      <c r="F31" s="110">
        <v>0</v>
      </c>
      <c r="H31" s="80">
        <f>F31*tab!$D$7</f>
        <v>0</v>
      </c>
      <c r="J31" s="22"/>
    </row>
    <row r="32" spans="2:17" ht="12" customHeight="1" x14ac:dyDescent="0.2">
      <c r="B32" s="19"/>
      <c r="C32" s="37"/>
      <c r="D32" s="61" t="s">
        <v>104</v>
      </c>
      <c r="E32" s="38"/>
      <c r="F32" s="110">
        <v>0</v>
      </c>
      <c r="G32" s="60"/>
      <c r="H32" s="80">
        <f>F32*tab!$D$8</f>
        <v>0</v>
      </c>
      <c r="J32" s="22"/>
    </row>
    <row r="33" spans="2:10" ht="12" customHeight="1" x14ac:dyDescent="0.2">
      <c r="B33" s="19"/>
      <c r="C33" s="37"/>
      <c r="D33" s="61"/>
      <c r="E33" s="38"/>
      <c r="F33" s="61"/>
      <c r="H33" s="91">
        <f>IF(F30+F31&lt;tab!$C$14,0,H30+H31-H32)</f>
        <v>0</v>
      </c>
      <c r="J33" s="22"/>
    </row>
    <row r="34" spans="2:10" ht="12" customHeight="1" x14ac:dyDescent="0.2">
      <c r="B34" s="19"/>
      <c r="C34" s="37"/>
      <c r="D34" s="79" t="s">
        <v>125</v>
      </c>
      <c r="E34" s="38"/>
      <c r="F34" s="88"/>
      <c r="G34" s="88"/>
      <c r="H34" s="89"/>
      <c r="J34" s="22"/>
    </row>
    <row r="35" spans="2:10" ht="12" customHeight="1" x14ac:dyDescent="0.2">
      <c r="B35" s="19"/>
      <c r="C35" s="37"/>
      <c r="D35" s="38" t="s">
        <v>75</v>
      </c>
      <c r="E35" s="38"/>
      <c r="F35" s="110">
        <v>0</v>
      </c>
      <c r="G35" s="77"/>
      <c r="H35" s="80">
        <f>F35*tab!$D$13</f>
        <v>0</v>
      </c>
      <c r="J35" s="22"/>
    </row>
    <row r="36" spans="2:10" ht="12" customHeight="1" x14ac:dyDescent="0.2">
      <c r="B36" s="19"/>
      <c r="C36" s="37"/>
      <c r="D36" s="38" t="s">
        <v>78</v>
      </c>
      <c r="E36" s="38"/>
      <c r="F36" s="110">
        <v>0</v>
      </c>
      <c r="H36" s="80">
        <f>F36*tab!$D$7</f>
        <v>0</v>
      </c>
      <c r="J36" s="22"/>
    </row>
    <row r="37" spans="2:10" ht="12" customHeight="1" x14ac:dyDescent="0.2">
      <c r="B37" s="19"/>
      <c r="C37" s="37"/>
      <c r="D37" s="61" t="s">
        <v>104</v>
      </c>
      <c r="E37" s="38"/>
      <c r="F37" s="110">
        <v>0</v>
      </c>
      <c r="G37" s="60"/>
      <c r="H37" s="80">
        <f>F37*tab!$D$8</f>
        <v>0</v>
      </c>
      <c r="J37" s="22"/>
    </row>
    <row r="38" spans="2:10" ht="12" customHeight="1" x14ac:dyDescent="0.2">
      <c r="B38" s="19"/>
      <c r="C38" s="37"/>
      <c r="D38" s="61"/>
      <c r="E38" s="38"/>
      <c r="F38" s="85"/>
      <c r="G38" s="85"/>
      <c r="H38" s="91">
        <f>IF(F35+F36&lt;tab!$C$14,0,H35+H36-H37)</f>
        <v>0</v>
      </c>
      <c r="J38" s="22"/>
    </row>
    <row r="39" spans="2:10" ht="12" customHeight="1" x14ac:dyDescent="0.2">
      <c r="B39" s="19"/>
      <c r="C39" s="84"/>
      <c r="D39" s="61"/>
      <c r="E39" s="38"/>
      <c r="G39" s="94"/>
      <c r="H39" s="77"/>
      <c r="J39" s="22"/>
    </row>
    <row r="40" spans="2:10" ht="12" customHeight="1" x14ac:dyDescent="0.2">
      <c r="B40" s="19"/>
      <c r="C40" s="84"/>
      <c r="D40" s="131" t="s">
        <v>102</v>
      </c>
      <c r="E40" s="37"/>
      <c r="F40" s="111" t="s">
        <v>86</v>
      </c>
      <c r="H40" s="90">
        <f>IF(F40="nee",0,tab!C9)</f>
        <v>0</v>
      </c>
      <c r="J40" s="22"/>
    </row>
    <row r="41" spans="2:10" ht="12" customHeight="1" x14ac:dyDescent="0.2">
      <c r="B41" s="19"/>
      <c r="C41" s="84"/>
      <c r="D41" s="61"/>
      <c r="E41" s="38"/>
      <c r="G41" s="94"/>
      <c r="H41" s="77"/>
      <c r="J41" s="22"/>
    </row>
    <row r="42" spans="2:10" ht="12" customHeight="1" x14ac:dyDescent="0.2">
      <c r="B42" s="19"/>
      <c r="C42" s="84"/>
      <c r="D42" s="61"/>
      <c r="E42" s="38"/>
      <c r="G42" s="94"/>
      <c r="H42" s="77"/>
      <c r="J42" s="22"/>
    </row>
    <row r="43" spans="2:10" ht="12" customHeight="1" x14ac:dyDescent="0.2">
      <c r="B43" s="19"/>
      <c r="C43" s="84"/>
      <c r="D43" s="92" t="s">
        <v>84</v>
      </c>
      <c r="E43" s="38"/>
      <c r="F43" s="85"/>
      <c r="G43" s="85"/>
      <c r="H43" s="86">
        <f>H40+H23+H28+H33+H38</f>
        <v>8258.9974999999995</v>
      </c>
      <c r="J43" s="22"/>
    </row>
    <row r="44" spans="2:10" ht="12" customHeight="1" x14ac:dyDescent="0.2">
      <c r="B44" s="19"/>
      <c r="C44" s="84"/>
      <c r="J44" s="22"/>
    </row>
    <row r="45" spans="2:10" ht="12" customHeight="1" x14ac:dyDescent="0.2">
      <c r="B45" s="19"/>
      <c r="C45" s="20"/>
      <c r="D45" s="82"/>
      <c r="E45" s="68"/>
      <c r="F45" s="83"/>
      <c r="G45" s="83"/>
      <c r="H45" s="83"/>
      <c r="I45" s="20"/>
      <c r="J45" s="22"/>
    </row>
    <row r="46" spans="2:10" ht="12" customHeight="1" x14ac:dyDescent="0.2">
      <c r="B46" s="19"/>
      <c r="C46" s="36"/>
      <c r="D46" s="61"/>
      <c r="E46" s="38"/>
      <c r="F46" s="77"/>
      <c r="G46" s="77"/>
      <c r="H46" s="77"/>
      <c r="J46" s="22"/>
    </row>
    <row r="47" spans="2:10" ht="12" customHeight="1" x14ac:dyDescent="0.2">
      <c r="B47" s="19"/>
      <c r="C47" s="37"/>
      <c r="D47" s="105" t="s">
        <v>85</v>
      </c>
      <c r="E47" s="38"/>
      <c r="F47" s="77"/>
      <c r="G47" s="77"/>
      <c r="H47" s="77"/>
      <c r="J47" s="22"/>
    </row>
    <row r="48" spans="2:10" ht="12" customHeight="1" x14ac:dyDescent="0.2">
      <c r="B48" s="19"/>
      <c r="C48" s="37"/>
      <c r="D48" s="61"/>
      <c r="E48" s="38"/>
      <c r="F48" s="115" t="s">
        <v>73</v>
      </c>
      <c r="G48" s="115"/>
      <c r="H48" s="116" t="s">
        <v>74</v>
      </c>
      <c r="J48" s="22"/>
    </row>
    <row r="49" spans="2:10" ht="12" customHeight="1" x14ac:dyDescent="0.2">
      <c r="B49" s="19"/>
      <c r="C49" s="37"/>
      <c r="D49" s="79" t="s">
        <v>126</v>
      </c>
      <c r="E49" s="38"/>
      <c r="F49" s="88"/>
      <c r="G49" s="88"/>
      <c r="H49" s="89"/>
      <c r="J49" s="22"/>
    </row>
    <row r="50" spans="2:10" ht="12" customHeight="1" x14ac:dyDescent="0.2">
      <c r="B50" s="19"/>
      <c r="C50" s="37"/>
      <c r="D50" s="38" t="s">
        <v>81</v>
      </c>
      <c r="E50" s="38"/>
      <c r="F50" s="110">
        <v>0</v>
      </c>
      <c r="G50" s="77"/>
      <c r="H50" s="80">
        <f>F50*tab!$D$17</f>
        <v>0</v>
      </c>
      <c r="J50" s="22"/>
    </row>
    <row r="51" spans="2:10" ht="12" customHeight="1" x14ac:dyDescent="0.2">
      <c r="B51" s="19"/>
      <c r="C51" s="37"/>
      <c r="D51" s="38" t="s">
        <v>82</v>
      </c>
      <c r="E51" s="38"/>
      <c r="F51" s="110">
        <v>0</v>
      </c>
      <c r="H51" s="80">
        <f>F51*tab!$D$18</f>
        <v>0</v>
      </c>
      <c r="J51" s="22"/>
    </row>
    <row r="52" spans="2:10" ht="12" customHeight="1" x14ac:dyDescent="0.2">
      <c r="B52" s="19"/>
      <c r="C52" s="37"/>
      <c r="D52" s="61"/>
      <c r="E52" s="38"/>
      <c r="F52" s="61"/>
      <c r="H52" s="91">
        <f>H50+H51</f>
        <v>0</v>
      </c>
      <c r="J52" s="22"/>
    </row>
    <row r="53" spans="2:10" ht="12" customHeight="1" x14ac:dyDescent="0.2">
      <c r="B53" s="19"/>
      <c r="C53" s="37"/>
      <c r="D53" s="79" t="s">
        <v>123</v>
      </c>
      <c r="E53" s="38"/>
      <c r="F53" s="88"/>
      <c r="G53" s="88"/>
      <c r="H53" s="89"/>
      <c r="J53" s="22"/>
    </row>
    <row r="54" spans="2:10" ht="12" customHeight="1" x14ac:dyDescent="0.2">
      <c r="B54" s="19"/>
      <c r="C54" s="37"/>
      <c r="D54" s="38" t="s">
        <v>81</v>
      </c>
      <c r="E54" s="38"/>
      <c r="F54" s="110">
        <v>0</v>
      </c>
      <c r="G54" s="77"/>
      <c r="H54" s="80">
        <f>F54*tab!$D$17</f>
        <v>0</v>
      </c>
      <c r="J54" s="22"/>
    </row>
    <row r="55" spans="2:10" ht="12" customHeight="1" x14ac:dyDescent="0.2">
      <c r="B55" s="19"/>
      <c r="C55" s="37"/>
      <c r="D55" s="38" t="s">
        <v>82</v>
      </c>
      <c r="E55" s="38"/>
      <c r="F55" s="110">
        <v>0</v>
      </c>
      <c r="H55" s="80">
        <f>F55*tab!$D$18</f>
        <v>0</v>
      </c>
      <c r="J55" s="22"/>
    </row>
    <row r="56" spans="2:10" ht="12" customHeight="1" x14ac:dyDescent="0.2">
      <c r="B56" s="19"/>
      <c r="C56" s="37"/>
      <c r="D56" s="61"/>
      <c r="E56" s="38"/>
      <c r="F56" s="61"/>
      <c r="H56" s="91">
        <f>H54+H55</f>
        <v>0</v>
      </c>
      <c r="J56" s="22"/>
    </row>
    <row r="57" spans="2:10" ht="12" customHeight="1" x14ac:dyDescent="0.2">
      <c r="B57" s="19"/>
      <c r="C57" s="37"/>
      <c r="D57" s="79" t="s">
        <v>127</v>
      </c>
      <c r="E57" s="38"/>
      <c r="F57" s="88"/>
      <c r="G57" s="88"/>
      <c r="H57" s="89"/>
      <c r="J57" s="22"/>
    </row>
    <row r="58" spans="2:10" ht="12" customHeight="1" x14ac:dyDescent="0.2">
      <c r="B58" s="19"/>
      <c r="C58" s="37"/>
      <c r="D58" s="38" t="s">
        <v>81</v>
      </c>
      <c r="E58" s="38"/>
      <c r="F58" s="110">
        <v>0</v>
      </c>
      <c r="G58" s="77"/>
      <c r="H58" s="80">
        <f>F58*tab!$D$17</f>
        <v>0</v>
      </c>
      <c r="J58" s="22"/>
    </row>
    <row r="59" spans="2:10" ht="12" customHeight="1" x14ac:dyDescent="0.2">
      <c r="B59" s="19"/>
      <c r="C59" s="37"/>
      <c r="D59" s="38" t="s">
        <v>82</v>
      </c>
      <c r="E59" s="38"/>
      <c r="F59" s="110">
        <v>0</v>
      </c>
      <c r="H59" s="80">
        <f>F59*tab!$D$18</f>
        <v>0</v>
      </c>
      <c r="J59" s="22"/>
    </row>
    <row r="60" spans="2:10" ht="12" customHeight="1" x14ac:dyDescent="0.2">
      <c r="B60" s="19"/>
      <c r="C60" s="37"/>
      <c r="D60" s="61"/>
      <c r="E60" s="38"/>
      <c r="F60" s="61"/>
      <c r="H60" s="91">
        <f>H58+H59</f>
        <v>0</v>
      </c>
      <c r="J60" s="22"/>
    </row>
    <row r="61" spans="2:10" ht="12" customHeight="1" x14ac:dyDescent="0.2">
      <c r="B61" s="19"/>
      <c r="C61" s="37"/>
      <c r="D61" s="79" t="s">
        <v>128</v>
      </c>
      <c r="E61" s="38"/>
      <c r="F61" s="88"/>
      <c r="G61" s="88"/>
      <c r="H61" s="89"/>
      <c r="J61" s="22"/>
    </row>
    <row r="62" spans="2:10" ht="12" customHeight="1" x14ac:dyDescent="0.2">
      <c r="B62" s="19"/>
      <c r="C62" s="37"/>
      <c r="D62" s="38" t="s">
        <v>81</v>
      </c>
      <c r="E62" s="38"/>
      <c r="F62" s="110">
        <v>0</v>
      </c>
      <c r="G62" s="77"/>
      <c r="H62" s="80">
        <f>F62*tab!$D$17</f>
        <v>0</v>
      </c>
      <c r="J62" s="22"/>
    </row>
    <row r="63" spans="2:10" ht="12" customHeight="1" x14ac:dyDescent="0.2">
      <c r="B63" s="19"/>
      <c r="C63" s="37"/>
      <c r="D63" s="38" t="s">
        <v>82</v>
      </c>
      <c r="E63" s="38"/>
      <c r="F63" s="110">
        <v>0</v>
      </c>
      <c r="H63" s="80">
        <f>F63*tab!$D$18</f>
        <v>0</v>
      </c>
      <c r="J63" s="22"/>
    </row>
    <row r="64" spans="2:10" ht="12" customHeight="1" x14ac:dyDescent="0.2">
      <c r="B64" s="19"/>
      <c r="C64" s="37"/>
      <c r="D64" s="61"/>
      <c r="E64" s="38"/>
      <c r="F64" s="61"/>
      <c r="H64" s="91">
        <f>H62+H63</f>
        <v>0</v>
      </c>
      <c r="J64" s="22"/>
    </row>
    <row r="65" spans="2:10" ht="12" customHeight="1" x14ac:dyDescent="0.2">
      <c r="B65" s="19"/>
      <c r="C65" s="37"/>
      <c r="D65" s="61"/>
      <c r="E65" s="38"/>
      <c r="G65" s="94"/>
      <c r="H65" s="77"/>
      <c r="J65" s="22"/>
    </row>
    <row r="66" spans="2:10" ht="12" customHeight="1" x14ac:dyDescent="0.2">
      <c r="B66" s="19"/>
      <c r="C66" s="37"/>
      <c r="D66" s="61"/>
      <c r="E66" s="38"/>
      <c r="G66" s="94"/>
      <c r="H66" s="77"/>
      <c r="J66" s="22"/>
    </row>
    <row r="67" spans="2:10" ht="12" customHeight="1" x14ac:dyDescent="0.2">
      <c r="B67" s="19"/>
      <c r="C67" s="37"/>
      <c r="D67" s="92" t="s">
        <v>83</v>
      </c>
      <c r="E67" s="38"/>
      <c r="F67" s="85"/>
      <c r="G67" s="85"/>
      <c r="H67" s="86">
        <f>H52+H56+H60+H64</f>
        <v>0</v>
      </c>
      <c r="J67" s="22"/>
    </row>
    <row r="68" spans="2:10" ht="12" customHeight="1" x14ac:dyDescent="0.2">
      <c r="B68" s="19"/>
      <c r="C68" s="37"/>
      <c r="D68" s="61"/>
      <c r="E68" s="38"/>
      <c r="F68" s="77"/>
      <c r="G68" s="77"/>
      <c r="H68" s="77"/>
      <c r="J68" s="22"/>
    </row>
    <row r="69" spans="2:10" ht="12" customHeight="1" x14ac:dyDescent="0.2">
      <c r="B69" s="19"/>
      <c r="C69" s="20"/>
      <c r="D69" s="82"/>
      <c r="E69" s="68"/>
      <c r="F69" s="83"/>
      <c r="G69" s="83"/>
      <c r="H69" s="83"/>
      <c r="I69" s="20"/>
      <c r="J69" s="22"/>
    </row>
    <row r="70" spans="2:10" ht="12" customHeight="1" x14ac:dyDescent="0.2">
      <c r="B70" s="19"/>
      <c r="D70" s="61"/>
      <c r="E70" s="38"/>
      <c r="F70" s="77"/>
      <c r="G70" s="77"/>
      <c r="H70" s="77"/>
      <c r="J70" s="22"/>
    </row>
    <row r="71" spans="2:10" ht="12" customHeight="1" x14ac:dyDescent="0.2">
      <c r="B71" s="19"/>
      <c r="D71" s="61" t="s">
        <v>132</v>
      </c>
      <c r="E71" s="38"/>
      <c r="F71" s="77"/>
      <c r="G71" s="77"/>
      <c r="H71" s="77"/>
      <c r="J71" s="22"/>
    </row>
    <row r="72" spans="2:10" ht="12" customHeight="1" x14ac:dyDescent="0.2">
      <c r="B72" s="19"/>
      <c r="D72" s="61"/>
      <c r="E72" s="38"/>
      <c r="F72" s="77"/>
      <c r="G72" s="77"/>
      <c r="H72" s="77"/>
      <c r="J72" s="22"/>
    </row>
    <row r="73" spans="2:10" ht="12" customHeight="1" x14ac:dyDescent="0.2">
      <c r="B73" s="19"/>
      <c r="D73" s="61" t="s">
        <v>133</v>
      </c>
      <c r="E73" s="38"/>
      <c r="F73" s="77"/>
      <c r="G73" s="77"/>
      <c r="H73" s="77"/>
      <c r="J73" s="22"/>
    </row>
    <row r="74" spans="2:10" ht="12" customHeight="1" x14ac:dyDescent="0.2">
      <c r="B74" s="19"/>
      <c r="D74" s="61" t="s">
        <v>134</v>
      </c>
      <c r="E74" s="38"/>
      <c r="F74" s="77"/>
      <c r="G74" s="77"/>
      <c r="H74" s="77"/>
      <c r="J74" s="22"/>
    </row>
    <row r="75" spans="2:10" ht="12" customHeight="1" x14ac:dyDescent="0.2">
      <c r="B75" s="19"/>
      <c r="D75" s="61" t="s">
        <v>135</v>
      </c>
      <c r="E75" s="38"/>
      <c r="F75" s="77"/>
      <c r="G75" s="77"/>
      <c r="H75" s="77"/>
      <c r="J75" s="22"/>
    </row>
    <row r="76" spans="2:10" ht="12" customHeight="1" x14ac:dyDescent="0.2">
      <c r="B76" s="19"/>
      <c r="D76" s="61" t="s">
        <v>136</v>
      </c>
      <c r="E76" s="38"/>
      <c r="F76" s="77"/>
      <c r="G76" s="77"/>
      <c r="H76" s="77"/>
      <c r="J76" s="22"/>
    </row>
    <row r="77" spans="2:10" ht="12" customHeight="1" x14ac:dyDescent="0.2">
      <c r="B77" s="19"/>
      <c r="D77" s="61" t="s">
        <v>137</v>
      </c>
      <c r="E77" s="38"/>
      <c r="F77" s="77"/>
      <c r="G77" s="77"/>
      <c r="H77" s="77"/>
      <c r="J77" s="22"/>
    </row>
    <row r="78" spans="2:10" ht="12" customHeight="1" x14ac:dyDescent="0.2">
      <c r="B78" s="19"/>
      <c r="D78" s="61"/>
      <c r="E78" s="38"/>
      <c r="F78" s="77"/>
      <c r="G78" s="77"/>
      <c r="H78" s="77"/>
      <c r="J78" s="22"/>
    </row>
    <row r="79" spans="2:10" ht="12" customHeight="1" x14ac:dyDescent="0.2">
      <c r="B79" s="19"/>
      <c r="D79" s="61"/>
      <c r="E79" s="38"/>
      <c r="F79" s="115" t="s">
        <v>73</v>
      </c>
      <c r="G79" s="115"/>
      <c r="H79" s="116" t="s">
        <v>74</v>
      </c>
      <c r="J79" s="22"/>
    </row>
    <row r="80" spans="2:10" ht="12" customHeight="1" x14ac:dyDescent="0.2">
      <c r="B80" s="19"/>
      <c r="D80" s="61" t="s">
        <v>145</v>
      </c>
      <c r="E80" s="38"/>
      <c r="F80" s="110">
        <v>1</v>
      </c>
      <c r="G80" s="77"/>
      <c r="H80" s="80">
        <f>F80*tab!$C$21</f>
        <v>907</v>
      </c>
      <c r="J80" s="22"/>
    </row>
    <row r="81" spans="2:10" ht="12" customHeight="1" x14ac:dyDescent="0.2">
      <c r="B81" s="19"/>
      <c r="D81" s="61"/>
      <c r="E81" s="38"/>
      <c r="F81" s="77"/>
      <c r="G81" s="77"/>
      <c r="H81" s="77"/>
      <c r="J81" s="22"/>
    </row>
    <row r="82" spans="2:10" ht="12" customHeight="1" x14ac:dyDescent="0.2">
      <c r="B82" s="19"/>
      <c r="D82" s="92" t="s">
        <v>142</v>
      </c>
      <c r="E82" s="38"/>
      <c r="F82" s="77"/>
      <c r="G82" s="77"/>
      <c r="H82" s="121">
        <f>H80</f>
        <v>907</v>
      </c>
      <c r="J82" s="22"/>
    </row>
    <row r="83" spans="2:10" ht="12" customHeight="1" x14ac:dyDescent="0.2">
      <c r="B83" s="19"/>
      <c r="D83" s="61"/>
      <c r="E83" s="38"/>
      <c r="F83" s="77"/>
      <c r="G83" s="77"/>
      <c r="H83" s="77"/>
      <c r="J83" s="22"/>
    </row>
    <row r="84" spans="2:10" ht="12" customHeight="1" x14ac:dyDescent="0.2">
      <c r="B84" s="19"/>
      <c r="C84" s="20"/>
      <c r="D84" s="20"/>
      <c r="E84" s="20"/>
      <c r="F84" s="20"/>
      <c r="G84" s="20"/>
      <c r="H84" s="20"/>
      <c r="I84" s="20"/>
      <c r="J84" s="22"/>
    </row>
    <row r="85" spans="2:10" ht="12" customHeight="1" x14ac:dyDescent="0.2">
      <c r="B85" s="31"/>
      <c r="C85" s="32"/>
      <c r="D85" s="32"/>
      <c r="E85" s="32"/>
      <c r="F85" s="32"/>
      <c r="G85" s="32"/>
      <c r="H85" s="32"/>
      <c r="I85" s="133" t="s">
        <v>34</v>
      </c>
      <c r="J85" s="35"/>
    </row>
    <row r="86" spans="2:10" ht="12" customHeight="1" x14ac:dyDescent="0.2"/>
    <row r="87" spans="2:10" ht="12" customHeight="1" x14ac:dyDescent="0.2"/>
    <row r="88" spans="2:10" ht="12" customHeight="1" x14ac:dyDescent="0.2"/>
    <row r="89" spans="2:10" ht="12" customHeight="1" x14ac:dyDescent="0.2"/>
    <row r="90" spans="2:10" ht="12" customHeight="1" x14ac:dyDescent="0.2"/>
    <row r="91" spans="2:10" ht="12" customHeight="1" x14ac:dyDescent="0.2"/>
    <row r="92" spans="2:10" ht="12" customHeight="1" x14ac:dyDescent="0.2"/>
    <row r="93" spans="2:10" ht="12" customHeight="1" x14ac:dyDescent="0.2"/>
    <row r="94" spans="2:10" ht="12" customHeight="1" x14ac:dyDescent="0.2"/>
    <row r="95" spans="2:10" ht="12" customHeight="1" x14ac:dyDescent="0.2"/>
    <row r="96" spans="2:10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</sheetData>
  <sheetProtection algorithmName="SHA-512" hashValue="4k+UjUXa3a32r+NyZre9mdCClTjnBFmGQ2KkLFFbbFBV9ee0DL7xcDGmAgETtif02OF0Pzz/CNNFd/1QPg75dQ==" saltValue="ErXI0RCnMcCr5BMQdPM7mw==" spinCount="100000" sheet="1" objects="1" scenarios="1"/>
  <dataValidations count="1">
    <dataValidation type="list" allowBlank="1" showInputMessage="1" showErrorMessage="1" sqref="F40">
      <formula1>"ja, nee"</formula1>
    </dataValidation>
  </dataValidations>
  <hyperlinks>
    <hyperlink ref="I85" r:id="rId1"/>
  </hyperlinks>
  <pageMargins left="0.74803149606299213" right="0.74803149606299213" top="0.98425196850393704" bottom="0.98425196850393704" header="0.51181102362204722" footer="0.51181102362204722"/>
  <pageSetup paperSize="9" scale="70" orientation="portrait" r:id="rId2"/>
  <headerFooter alignWithMargins="0">
    <oddHeader>&amp;C&amp;F</oddHeader>
    <oddFooter>&amp;L&amp;"Arial,Vet"&amp;D&amp;C&amp;"Arial,Vet"&amp;A&amp;R&amp;"Arial,Vet"&amp;N</oddFooter>
  </headerFooter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18"/>
  <sheetViews>
    <sheetView zoomScale="85" zoomScaleNormal="85" zoomScaleSheetLayoutView="85" workbookViewId="0">
      <selection activeCell="C5" sqref="C5"/>
    </sheetView>
  </sheetViews>
  <sheetFormatPr defaultColWidth="9.140625" defaultRowHeight="12.75" x14ac:dyDescent="0.2"/>
  <cols>
    <col min="1" max="1" width="3.5703125" style="12" customWidth="1"/>
    <col min="2" max="3" width="2.5703125" style="12" customWidth="1"/>
    <col min="4" max="4" width="65.85546875" style="12" customWidth="1"/>
    <col min="5" max="5" width="2.85546875" style="12" customWidth="1"/>
    <col min="6" max="6" width="11" style="12" customWidth="1"/>
    <col min="7" max="7" width="1.85546875" style="12" customWidth="1"/>
    <col min="8" max="8" width="15.85546875" style="12" customWidth="1"/>
    <col min="9" max="10" width="2.5703125" style="12" customWidth="1"/>
    <col min="11" max="11" width="9.140625" style="12"/>
    <col min="12" max="12" width="40.85546875" style="12" customWidth="1"/>
    <col min="13" max="14" width="15.85546875" style="12" customWidth="1"/>
    <col min="15" max="16" width="16" style="12" customWidth="1"/>
    <col min="17" max="16384" width="9.140625" style="12"/>
  </cols>
  <sheetData>
    <row r="1" spans="2:17" x14ac:dyDescent="0.2">
      <c r="L1" s="38"/>
      <c r="M1" s="38"/>
      <c r="N1" s="38"/>
    </row>
    <row r="2" spans="2:17" x14ac:dyDescent="0.2">
      <c r="B2" s="15"/>
      <c r="C2" s="16"/>
      <c r="D2" s="16"/>
      <c r="E2" s="16"/>
      <c r="F2" s="16"/>
      <c r="G2" s="16"/>
      <c r="H2" s="16"/>
      <c r="I2" s="16"/>
      <c r="J2" s="18"/>
      <c r="L2" s="38"/>
      <c r="M2" s="38"/>
      <c r="N2" s="38"/>
      <c r="O2" s="38"/>
      <c r="P2" s="38"/>
      <c r="Q2" s="38"/>
    </row>
    <row r="3" spans="2:17" x14ac:dyDescent="0.2">
      <c r="B3" s="19"/>
      <c r="C3" s="20"/>
      <c r="D3" s="20"/>
      <c r="E3" s="20"/>
      <c r="F3" s="20"/>
      <c r="G3" s="20"/>
      <c r="H3" s="20"/>
      <c r="I3" s="20"/>
      <c r="J3" s="22"/>
      <c r="M3" s="38"/>
      <c r="N3" s="38"/>
      <c r="O3" s="38"/>
      <c r="P3" s="38"/>
      <c r="Q3" s="38"/>
    </row>
    <row r="4" spans="2:17" s="14" customFormat="1" ht="18.75" x14ac:dyDescent="0.3">
      <c r="B4" s="23"/>
      <c r="C4" s="45" t="s">
        <v>103</v>
      </c>
      <c r="D4" s="24"/>
      <c r="E4" s="24"/>
      <c r="F4" s="24"/>
      <c r="G4" s="24"/>
      <c r="H4" s="24"/>
      <c r="I4" s="24"/>
      <c r="J4" s="27"/>
      <c r="M4" s="81"/>
      <c r="N4" s="81"/>
      <c r="O4" s="81"/>
      <c r="P4" s="81"/>
      <c r="Q4" s="81"/>
    </row>
    <row r="5" spans="2:17" s="56" customFormat="1" ht="12" customHeight="1" x14ac:dyDescent="0.25">
      <c r="B5" s="52"/>
      <c r="C5" s="106" t="s">
        <v>130</v>
      </c>
      <c r="D5" s="54"/>
      <c r="E5" s="53"/>
      <c r="F5" s="53"/>
      <c r="G5" s="53"/>
      <c r="H5" s="53"/>
      <c r="I5" s="53"/>
      <c r="J5" s="55"/>
      <c r="M5" s="38"/>
      <c r="N5" s="38"/>
      <c r="O5" s="38"/>
      <c r="P5" s="38"/>
      <c r="Q5" s="38"/>
    </row>
    <row r="6" spans="2:17" s="56" customFormat="1" ht="12" customHeight="1" x14ac:dyDescent="0.25">
      <c r="B6" s="52"/>
      <c r="C6" s="104"/>
      <c r="D6" s="54"/>
      <c r="E6" s="53"/>
      <c r="F6" s="53"/>
      <c r="G6" s="53"/>
      <c r="H6" s="53"/>
      <c r="I6" s="53"/>
      <c r="J6" s="55"/>
      <c r="M6" s="38"/>
      <c r="N6" s="38"/>
      <c r="O6" s="38"/>
      <c r="P6" s="38"/>
      <c r="Q6" s="38"/>
    </row>
    <row r="7" spans="2:17" s="56" customFormat="1" ht="12" customHeight="1" x14ac:dyDescent="0.25">
      <c r="B7" s="52"/>
      <c r="C7" s="104"/>
      <c r="D7" s="54"/>
      <c r="E7" s="53"/>
      <c r="F7" s="53"/>
      <c r="G7" s="53"/>
      <c r="H7" s="53"/>
      <c r="I7" s="53"/>
      <c r="J7" s="55"/>
      <c r="M7" s="38"/>
      <c r="N7" s="38"/>
      <c r="O7" s="38"/>
      <c r="P7" s="38"/>
      <c r="Q7" s="38"/>
    </row>
    <row r="8" spans="2:17" s="56" customFormat="1" ht="12" customHeight="1" x14ac:dyDescent="0.25">
      <c r="B8" s="52"/>
      <c r="C8" s="112"/>
      <c r="D8" s="113"/>
      <c r="E8" s="113"/>
      <c r="F8" s="113"/>
      <c r="G8" s="113"/>
      <c r="H8" s="113"/>
      <c r="I8" s="113"/>
      <c r="J8" s="55"/>
      <c r="M8" s="38"/>
      <c r="N8" s="38"/>
      <c r="O8" s="38"/>
      <c r="P8" s="38"/>
      <c r="Q8" s="38"/>
    </row>
    <row r="9" spans="2:17" s="56" customFormat="1" ht="12" customHeight="1" x14ac:dyDescent="0.25">
      <c r="B9" s="52"/>
      <c r="C9" s="112"/>
      <c r="D9" s="38" t="s">
        <v>91</v>
      </c>
      <c r="E9" s="113"/>
      <c r="F9" s="113"/>
      <c r="G9" s="113"/>
      <c r="H9" s="113"/>
      <c r="I9" s="113"/>
      <c r="J9" s="55"/>
      <c r="M9" s="38"/>
      <c r="N9" s="38"/>
      <c r="O9" s="38"/>
      <c r="P9" s="38"/>
      <c r="Q9" s="38"/>
    </row>
    <row r="10" spans="2:17" s="56" customFormat="1" ht="12" customHeight="1" x14ac:dyDescent="0.25">
      <c r="B10" s="52"/>
      <c r="C10" s="113"/>
      <c r="D10" s="114" t="s">
        <v>96</v>
      </c>
      <c r="E10" s="113"/>
      <c r="F10" s="113"/>
      <c r="G10" s="113"/>
      <c r="H10" s="113"/>
      <c r="I10" s="113"/>
      <c r="J10" s="55"/>
      <c r="O10" s="38"/>
      <c r="P10" s="38"/>
      <c r="Q10" s="38"/>
    </row>
    <row r="11" spans="2:17" s="56" customFormat="1" ht="12" customHeight="1" x14ac:dyDescent="0.25">
      <c r="B11" s="52"/>
      <c r="C11" s="113"/>
      <c r="D11" s="113"/>
      <c r="E11" s="113"/>
      <c r="F11" s="113"/>
      <c r="G11" s="113"/>
      <c r="H11" s="113"/>
      <c r="I11" s="113"/>
      <c r="J11" s="55"/>
      <c r="O11" s="38"/>
      <c r="P11" s="38"/>
      <c r="Q11" s="38"/>
    </row>
    <row r="12" spans="2:17" s="56" customFormat="1" ht="12" customHeight="1" x14ac:dyDescent="0.25">
      <c r="B12" s="52"/>
      <c r="C12" s="53"/>
      <c r="D12" s="54"/>
      <c r="E12" s="53"/>
      <c r="F12" s="53"/>
      <c r="G12" s="53"/>
      <c r="H12" s="53"/>
      <c r="I12" s="53"/>
      <c r="J12" s="55"/>
      <c r="O12" s="38"/>
      <c r="P12" s="38"/>
      <c r="Q12" s="38"/>
    </row>
    <row r="13" spans="2:17" ht="12" customHeight="1" x14ac:dyDescent="0.2">
      <c r="B13" s="19"/>
      <c r="C13" s="37"/>
      <c r="D13" s="37"/>
      <c r="E13" s="37"/>
      <c r="G13" s="37"/>
      <c r="H13" s="37"/>
      <c r="I13" s="37"/>
      <c r="J13" s="22"/>
      <c r="O13" s="87"/>
      <c r="P13" s="87"/>
      <c r="Q13" s="38"/>
    </row>
    <row r="14" spans="2:17" ht="12" customHeight="1" x14ac:dyDescent="0.2">
      <c r="B14" s="19"/>
      <c r="C14" s="37"/>
      <c r="D14" s="105" t="s">
        <v>80</v>
      </c>
      <c r="E14" s="37"/>
      <c r="F14" s="37"/>
      <c r="G14" s="37"/>
      <c r="H14" s="37"/>
      <c r="I14" s="37"/>
      <c r="J14" s="22"/>
      <c r="O14" s="87"/>
      <c r="P14" s="87"/>
      <c r="Q14" s="38"/>
    </row>
    <row r="15" spans="2:17" ht="12" customHeight="1" x14ac:dyDescent="0.2">
      <c r="B15" s="19"/>
      <c r="C15" s="37"/>
      <c r="D15" s="37"/>
      <c r="E15" s="37"/>
      <c r="F15" s="115" t="s">
        <v>73</v>
      </c>
      <c r="G15" s="115"/>
      <c r="H15" s="116" t="s">
        <v>74</v>
      </c>
      <c r="I15" s="37"/>
      <c r="J15" s="22"/>
      <c r="O15" s="87"/>
      <c r="P15" s="87"/>
      <c r="Q15" s="38"/>
    </row>
    <row r="16" spans="2:17" ht="12" customHeight="1" x14ac:dyDescent="0.2">
      <c r="B16" s="19"/>
      <c r="C16" s="37"/>
      <c r="D16" s="79" t="s">
        <v>114</v>
      </c>
      <c r="F16" s="88"/>
      <c r="G16" s="88"/>
      <c r="H16" s="89"/>
      <c r="I16" s="37"/>
      <c r="J16" s="22"/>
      <c r="O16" s="87"/>
      <c r="P16" s="87"/>
      <c r="Q16" s="38"/>
    </row>
    <row r="17" spans="2:17" ht="12" customHeight="1" x14ac:dyDescent="0.2">
      <c r="B17" s="19"/>
      <c r="C17" s="37"/>
      <c r="D17" s="38" t="s">
        <v>63</v>
      </c>
      <c r="E17" s="38"/>
      <c r="F17" s="110">
        <v>0</v>
      </c>
      <c r="G17" s="37"/>
      <c r="H17" s="80">
        <f>F17*tab!$D$13</f>
        <v>0</v>
      </c>
      <c r="I17" s="37"/>
      <c r="J17" s="22"/>
      <c r="O17" s="38"/>
      <c r="P17" s="38"/>
      <c r="Q17" s="38"/>
    </row>
    <row r="18" spans="2:17" ht="12" customHeight="1" x14ac:dyDescent="0.2">
      <c r="B18" s="19"/>
      <c r="C18" s="41"/>
      <c r="D18" s="38" t="s">
        <v>77</v>
      </c>
      <c r="F18" s="110">
        <v>0</v>
      </c>
      <c r="H18" s="39"/>
      <c r="I18" s="37"/>
      <c r="J18" s="22"/>
      <c r="O18" s="38"/>
      <c r="P18" s="38"/>
      <c r="Q18" s="38"/>
    </row>
    <row r="19" spans="2:17" ht="12" customHeight="1" x14ac:dyDescent="0.2">
      <c r="B19" s="19"/>
      <c r="C19" s="41"/>
      <c r="D19" s="38" t="s">
        <v>78</v>
      </c>
      <c r="E19" s="38"/>
      <c r="F19" s="110">
        <v>0</v>
      </c>
      <c r="H19" s="39"/>
      <c r="I19" s="37"/>
      <c r="J19" s="22"/>
      <c r="O19" s="38"/>
      <c r="P19" s="38"/>
      <c r="Q19" s="38"/>
    </row>
    <row r="20" spans="2:17" ht="12" customHeight="1" x14ac:dyDescent="0.2">
      <c r="B20" s="19"/>
      <c r="C20" s="41"/>
      <c r="D20" s="38" t="s">
        <v>76</v>
      </c>
      <c r="E20" s="38"/>
      <c r="F20" s="93">
        <f>IF(F18&gt;F19,F19,F18)</f>
        <v>0</v>
      </c>
      <c r="H20" s="80">
        <f>F20*tab!D13</f>
        <v>0</v>
      </c>
      <c r="I20" s="37"/>
      <c r="J20" s="22"/>
      <c r="L20" s="38"/>
      <c r="M20" s="38"/>
      <c r="N20" s="38"/>
      <c r="O20" s="38"/>
      <c r="P20" s="38"/>
      <c r="Q20" s="38"/>
    </row>
    <row r="21" spans="2:17" ht="12" customHeight="1" x14ac:dyDescent="0.2">
      <c r="B21" s="19"/>
      <c r="C21" s="41"/>
      <c r="D21" s="38" t="s">
        <v>79</v>
      </c>
      <c r="E21" s="38"/>
      <c r="F21" s="93">
        <f>IF(F18&gt;F19,0,F19-F18)</f>
        <v>0</v>
      </c>
      <c r="H21" s="80">
        <f>F21*tab!$D$7</f>
        <v>0</v>
      </c>
      <c r="I21" s="37"/>
      <c r="J21" s="22"/>
      <c r="M21" s="38"/>
      <c r="N21" s="38"/>
      <c r="O21" s="38"/>
      <c r="P21" s="38"/>
      <c r="Q21" s="38"/>
    </row>
    <row r="22" spans="2:17" ht="12" customHeight="1" x14ac:dyDescent="0.2">
      <c r="B22" s="19"/>
      <c r="C22" s="41"/>
      <c r="D22" s="61" t="s">
        <v>104</v>
      </c>
      <c r="E22" s="38"/>
      <c r="F22" s="110">
        <v>0</v>
      </c>
      <c r="G22" s="60"/>
      <c r="H22" s="80">
        <f>F22*tab!$D$8</f>
        <v>0</v>
      </c>
      <c r="J22" s="22"/>
      <c r="M22" s="38"/>
      <c r="N22" s="38"/>
      <c r="O22" s="38"/>
      <c r="P22" s="38"/>
      <c r="Q22" s="38"/>
    </row>
    <row r="23" spans="2:17" ht="12" customHeight="1" x14ac:dyDescent="0.2">
      <c r="B23" s="19"/>
      <c r="C23" s="37"/>
      <c r="D23" s="61"/>
      <c r="E23" s="38"/>
      <c r="F23" s="60"/>
      <c r="G23" s="77"/>
      <c r="H23" s="91">
        <f>IF(F17+F19&lt;tab!$C$14,0,(H17+H20+H21-H22))</f>
        <v>0</v>
      </c>
      <c r="J23" s="22"/>
      <c r="M23" s="38"/>
      <c r="N23" s="38"/>
      <c r="O23" s="38"/>
      <c r="P23" s="38"/>
      <c r="Q23" s="38"/>
    </row>
    <row r="24" spans="2:17" ht="12" customHeight="1" x14ac:dyDescent="0.2">
      <c r="B24" s="19"/>
      <c r="C24" s="37"/>
      <c r="D24" s="79" t="s">
        <v>108</v>
      </c>
      <c r="E24" s="38"/>
      <c r="F24" s="88"/>
      <c r="G24" s="88"/>
      <c r="H24" s="89"/>
      <c r="J24" s="22"/>
      <c r="L24" s="78"/>
    </row>
    <row r="25" spans="2:17" ht="12" customHeight="1" x14ac:dyDescent="0.2">
      <c r="B25" s="19"/>
      <c r="C25" s="37"/>
      <c r="D25" s="38" t="s">
        <v>75</v>
      </c>
      <c r="E25" s="38"/>
      <c r="F25" s="110">
        <v>5</v>
      </c>
      <c r="G25" s="77"/>
      <c r="H25" s="80">
        <f>F25*tab!$D$13</f>
        <v>3887.1250000000005</v>
      </c>
      <c r="J25" s="22"/>
    </row>
    <row r="26" spans="2:17" ht="12" customHeight="1" x14ac:dyDescent="0.2">
      <c r="B26" s="19"/>
      <c r="C26" s="37"/>
      <c r="D26" s="38" t="s">
        <v>78</v>
      </c>
      <c r="E26" s="38"/>
      <c r="F26" s="110">
        <v>6</v>
      </c>
      <c r="H26" s="80">
        <f>F26*tab!$D$7</f>
        <v>14963.145</v>
      </c>
      <c r="J26" s="22"/>
    </row>
    <row r="27" spans="2:17" ht="12" customHeight="1" x14ac:dyDescent="0.2">
      <c r="B27" s="19"/>
      <c r="C27" s="37"/>
      <c r="D27" s="61" t="s">
        <v>104</v>
      </c>
      <c r="E27" s="38"/>
      <c r="F27" s="110">
        <v>7</v>
      </c>
      <c r="G27" s="60"/>
      <c r="H27" s="80">
        <f>F27*tab!$D$8</f>
        <v>5781.9474999999993</v>
      </c>
      <c r="J27" s="22"/>
      <c r="L27" s="38"/>
    </row>
    <row r="28" spans="2:17" ht="12" customHeight="1" x14ac:dyDescent="0.2">
      <c r="B28" s="19"/>
      <c r="C28" s="37"/>
      <c r="D28" s="61"/>
      <c r="E28" s="38"/>
      <c r="F28" s="61"/>
      <c r="H28" s="91">
        <f>IF(F25+F26&lt;tab!$C$14,0,H25+H26-H27)</f>
        <v>13068.322500000002</v>
      </c>
      <c r="J28" s="22"/>
    </row>
    <row r="29" spans="2:17" ht="12" customHeight="1" x14ac:dyDescent="0.2">
      <c r="B29" s="19"/>
      <c r="C29" s="37"/>
      <c r="D29" s="79" t="s">
        <v>109</v>
      </c>
      <c r="E29" s="38"/>
      <c r="F29" s="88"/>
      <c r="G29" s="88"/>
      <c r="H29" s="89"/>
      <c r="J29" s="22"/>
    </row>
    <row r="30" spans="2:17" ht="12" customHeight="1" x14ac:dyDescent="0.2">
      <c r="B30" s="19"/>
      <c r="C30" s="37"/>
      <c r="D30" s="38" t="s">
        <v>75</v>
      </c>
      <c r="E30" s="38"/>
      <c r="F30" s="110">
        <v>2</v>
      </c>
      <c r="G30" s="77"/>
      <c r="H30" s="80">
        <f>F30*tab!$D$13</f>
        <v>1554.8500000000001</v>
      </c>
      <c r="J30" s="22"/>
    </row>
    <row r="31" spans="2:17" ht="12" customHeight="1" x14ac:dyDescent="0.2">
      <c r="B31" s="19"/>
      <c r="C31" s="37"/>
      <c r="D31" s="38" t="s">
        <v>78</v>
      </c>
      <c r="E31" s="38"/>
      <c r="F31" s="110">
        <v>3</v>
      </c>
      <c r="H31" s="80">
        <f>F31*tab!$D$7</f>
        <v>7481.5725000000002</v>
      </c>
      <c r="J31" s="22"/>
    </row>
    <row r="32" spans="2:17" ht="12" customHeight="1" x14ac:dyDescent="0.2">
      <c r="B32" s="19"/>
      <c r="C32" s="37"/>
      <c r="D32" s="61" t="s">
        <v>104</v>
      </c>
      <c r="E32" s="38"/>
      <c r="F32" s="110">
        <v>4</v>
      </c>
      <c r="G32" s="60"/>
      <c r="H32" s="80">
        <f>F32*tab!$D$8</f>
        <v>3303.97</v>
      </c>
      <c r="J32" s="22"/>
    </row>
    <row r="33" spans="2:10" ht="12" customHeight="1" x14ac:dyDescent="0.2">
      <c r="B33" s="19"/>
      <c r="C33" s="37"/>
      <c r="D33" s="61"/>
      <c r="E33" s="38"/>
      <c r="F33" s="61"/>
      <c r="H33" s="91">
        <f>IF(F30+F31&lt;tab!$C$14,0,H30+H31-H32)</f>
        <v>5732.4525000000012</v>
      </c>
      <c r="J33" s="22"/>
    </row>
    <row r="34" spans="2:10" ht="12" customHeight="1" x14ac:dyDescent="0.2">
      <c r="B34" s="19"/>
      <c r="C34" s="37"/>
      <c r="D34" s="79" t="s">
        <v>110</v>
      </c>
      <c r="E34" s="38"/>
      <c r="F34" s="88"/>
      <c r="G34" s="88"/>
      <c r="H34" s="89"/>
      <c r="J34" s="22"/>
    </row>
    <row r="35" spans="2:10" ht="12" customHeight="1" x14ac:dyDescent="0.2">
      <c r="B35" s="19"/>
      <c r="C35" s="37"/>
      <c r="D35" s="38" t="s">
        <v>75</v>
      </c>
      <c r="E35" s="38"/>
      <c r="F35" s="110">
        <v>1</v>
      </c>
      <c r="G35" s="77"/>
      <c r="H35" s="80">
        <f>F35*tab!$D$13</f>
        <v>777.42500000000007</v>
      </c>
      <c r="J35" s="22"/>
    </row>
    <row r="36" spans="2:10" ht="12" customHeight="1" x14ac:dyDescent="0.2">
      <c r="B36" s="19"/>
      <c r="C36" s="37"/>
      <c r="D36" s="38" t="s">
        <v>78</v>
      </c>
      <c r="E36" s="38"/>
      <c r="F36" s="110">
        <v>1</v>
      </c>
      <c r="H36" s="80">
        <f>F36*tab!$D$7</f>
        <v>2493.8575000000001</v>
      </c>
      <c r="J36" s="22"/>
    </row>
    <row r="37" spans="2:10" ht="12" customHeight="1" x14ac:dyDescent="0.2">
      <c r="B37" s="19"/>
      <c r="C37" s="37"/>
      <c r="D37" s="61" t="s">
        <v>104</v>
      </c>
      <c r="E37" s="38"/>
      <c r="F37" s="110">
        <v>1</v>
      </c>
      <c r="G37" s="60"/>
      <c r="H37" s="80">
        <f>F37*tab!$D$8</f>
        <v>825.99249999999995</v>
      </c>
      <c r="J37" s="22"/>
    </row>
    <row r="38" spans="2:10" ht="12" customHeight="1" x14ac:dyDescent="0.2">
      <c r="B38" s="19"/>
      <c r="C38" s="37"/>
      <c r="D38" s="61"/>
      <c r="E38" s="38"/>
      <c r="F38" s="85"/>
      <c r="G38" s="85"/>
      <c r="H38" s="91">
        <f>IF(F35+F36&lt;tab!$C$14,0,H35+H36-H37)</f>
        <v>0</v>
      </c>
      <c r="J38" s="22"/>
    </row>
    <row r="39" spans="2:10" ht="12" customHeight="1" x14ac:dyDescent="0.2">
      <c r="B39" s="19"/>
      <c r="C39" s="84"/>
      <c r="D39" s="61"/>
      <c r="E39" s="38"/>
      <c r="G39" s="94"/>
      <c r="H39" s="77"/>
      <c r="J39" s="22"/>
    </row>
    <row r="40" spans="2:10" ht="12" customHeight="1" x14ac:dyDescent="0.2">
      <c r="B40" s="19"/>
      <c r="C40" s="84"/>
      <c r="D40" s="131" t="s">
        <v>102</v>
      </c>
      <c r="E40" s="37"/>
      <c r="F40" s="111" t="s">
        <v>143</v>
      </c>
      <c r="H40" s="90">
        <f>IF(F40="nee",0,tab!C9)</f>
        <v>11953</v>
      </c>
      <c r="J40" s="22"/>
    </row>
    <row r="41" spans="2:10" ht="12" customHeight="1" x14ac:dyDescent="0.2">
      <c r="B41" s="19"/>
      <c r="C41" s="84"/>
      <c r="D41" s="61"/>
      <c r="E41" s="38"/>
      <c r="G41" s="94"/>
      <c r="H41" s="77"/>
      <c r="J41" s="22"/>
    </row>
    <row r="42" spans="2:10" ht="12" customHeight="1" x14ac:dyDescent="0.2">
      <c r="B42" s="19"/>
      <c r="C42" s="84"/>
      <c r="D42" s="61"/>
      <c r="E42" s="38"/>
      <c r="G42" s="94"/>
      <c r="H42" s="77"/>
      <c r="J42" s="22"/>
    </row>
    <row r="43" spans="2:10" ht="12" customHeight="1" x14ac:dyDescent="0.2">
      <c r="B43" s="19"/>
      <c r="C43" s="84"/>
      <c r="D43" s="92" t="s">
        <v>84</v>
      </c>
      <c r="E43" s="38"/>
      <c r="F43" s="85"/>
      <c r="G43" s="85"/>
      <c r="H43" s="86">
        <f>H40+H23+H28+H33+H38</f>
        <v>30753.775000000001</v>
      </c>
      <c r="J43" s="22"/>
    </row>
    <row r="44" spans="2:10" ht="12" customHeight="1" x14ac:dyDescent="0.2">
      <c r="B44" s="19"/>
      <c r="C44" s="84"/>
      <c r="J44" s="22"/>
    </row>
    <row r="45" spans="2:10" ht="12" customHeight="1" x14ac:dyDescent="0.2">
      <c r="B45" s="19"/>
      <c r="C45" s="20"/>
      <c r="D45" s="82"/>
      <c r="E45" s="68"/>
      <c r="F45" s="83"/>
      <c r="G45" s="83"/>
      <c r="H45" s="83"/>
      <c r="I45" s="20"/>
      <c r="J45" s="22"/>
    </row>
    <row r="46" spans="2:10" ht="12" customHeight="1" x14ac:dyDescent="0.2">
      <c r="B46" s="19"/>
      <c r="C46" s="36"/>
      <c r="D46" s="61"/>
      <c r="E46" s="38"/>
      <c r="F46" s="77"/>
      <c r="G46" s="77"/>
      <c r="H46" s="77"/>
      <c r="J46" s="22"/>
    </row>
    <row r="47" spans="2:10" ht="12" customHeight="1" x14ac:dyDescent="0.2">
      <c r="B47" s="19"/>
      <c r="C47" s="37"/>
      <c r="D47" s="105" t="s">
        <v>85</v>
      </c>
      <c r="E47" s="38"/>
      <c r="F47" s="77"/>
      <c r="G47" s="77"/>
      <c r="H47" s="77"/>
      <c r="J47" s="22"/>
    </row>
    <row r="48" spans="2:10" ht="12" customHeight="1" x14ac:dyDescent="0.2">
      <c r="B48" s="19"/>
      <c r="C48" s="37"/>
      <c r="D48" s="61"/>
      <c r="E48" s="38"/>
      <c r="F48" s="115" t="s">
        <v>73</v>
      </c>
      <c r="G48" s="115"/>
      <c r="H48" s="116" t="s">
        <v>74</v>
      </c>
      <c r="J48" s="22"/>
    </row>
    <row r="49" spans="2:10" ht="12" customHeight="1" x14ac:dyDescent="0.2">
      <c r="B49" s="19"/>
      <c r="C49" s="37"/>
      <c r="D49" s="79" t="s">
        <v>111</v>
      </c>
      <c r="E49" s="38"/>
      <c r="F49" s="88"/>
      <c r="G49" s="88"/>
      <c r="H49" s="89"/>
      <c r="J49" s="22"/>
    </row>
    <row r="50" spans="2:10" ht="12" customHeight="1" x14ac:dyDescent="0.2">
      <c r="B50" s="19"/>
      <c r="C50" s="37"/>
      <c r="D50" s="38" t="s">
        <v>81</v>
      </c>
      <c r="E50" s="38"/>
      <c r="F50" s="110">
        <v>0</v>
      </c>
      <c r="G50" s="77"/>
      <c r="H50" s="80">
        <f>F50*tab!$D$17</f>
        <v>0</v>
      </c>
      <c r="J50" s="22"/>
    </row>
    <row r="51" spans="2:10" ht="12" customHeight="1" x14ac:dyDescent="0.2">
      <c r="B51" s="19"/>
      <c r="C51" s="37"/>
      <c r="D51" s="38" t="s">
        <v>82</v>
      </c>
      <c r="E51" s="38"/>
      <c r="F51" s="110">
        <v>0</v>
      </c>
      <c r="H51" s="80">
        <f>F51*tab!$D$18</f>
        <v>0</v>
      </c>
      <c r="J51" s="22"/>
    </row>
    <row r="52" spans="2:10" ht="12" customHeight="1" x14ac:dyDescent="0.2">
      <c r="B52" s="19"/>
      <c r="C52" s="37"/>
      <c r="D52" s="61"/>
      <c r="E52" s="38"/>
      <c r="F52" s="61"/>
      <c r="H52" s="91">
        <f>H50+H51</f>
        <v>0</v>
      </c>
      <c r="J52" s="22"/>
    </row>
    <row r="53" spans="2:10" ht="12" customHeight="1" x14ac:dyDescent="0.2">
      <c r="B53" s="19"/>
      <c r="C53" s="37"/>
      <c r="D53" s="79" t="s">
        <v>108</v>
      </c>
      <c r="E53" s="38"/>
      <c r="F53" s="88"/>
      <c r="G53" s="88"/>
      <c r="H53" s="89"/>
      <c r="J53" s="22"/>
    </row>
    <row r="54" spans="2:10" ht="12" customHeight="1" x14ac:dyDescent="0.2">
      <c r="B54" s="19"/>
      <c r="C54" s="37"/>
      <c r="D54" s="38" t="s">
        <v>81</v>
      </c>
      <c r="E54" s="38"/>
      <c r="F54" s="110">
        <v>0</v>
      </c>
      <c r="G54" s="77"/>
      <c r="H54" s="80">
        <f>F54*tab!$D$17</f>
        <v>0</v>
      </c>
      <c r="J54" s="22"/>
    </row>
    <row r="55" spans="2:10" ht="12" customHeight="1" x14ac:dyDescent="0.2">
      <c r="B55" s="19"/>
      <c r="C55" s="37"/>
      <c r="D55" s="38" t="s">
        <v>82</v>
      </c>
      <c r="E55" s="38"/>
      <c r="F55" s="110">
        <v>0</v>
      </c>
      <c r="H55" s="80">
        <f>F55*tab!$D$18</f>
        <v>0</v>
      </c>
      <c r="J55" s="22"/>
    </row>
    <row r="56" spans="2:10" ht="12" customHeight="1" x14ac:dyDescent="0.2">
      <c r="B56" s="19"/>
      <c r="C56" s="37"/>
      <c r="D56" s="61"/>
      <c r="E56" s="38"/>
      <c r="F56" s="61"/>
      <c r="H56" s="91">
        <f>H54+H55</f>
        <v>0</v>
      </c>
      <c r="J56" s="22"/>
    </row>
    <row r="57" spans="2:10" ht="12" customHeight="1" x14ac:dyDescent="0.2">
      <c r="B57" s="19"/>
      <c r="C57" s="37"/>
      <c r="D57" s="79" t="s">
        <v>112</v>
      </c>
      <c r="E57" s="38"/>
      <c r="F57" s="88"/>
      <c r="G57" s="88"/>
      <c r="H57" s="89"/>
      <c r="J57" s="22"/>
    </row>
    <row r="58" spans="2:10" ht="12" customHeight="1" x14ac:dyDescent="0.2">
      <c r="B58" s="19"/>
      <c r="C58" s="37"/>
      <c r="D58" s="38" t="s">
        <v>81</v>
      </c>
      <c r="E58" s="38"/>
      <c r="F58" s="110">
        <v>1</v>
      </c>
      <c r="G58" s="77"/>
      <c r="H58" s="80">
        <f>F58*tab!$D$17</f>
        <v>831.25</v>
      </c>
      <c r="J58" s="22"/>
    </row>
    <row r="59" spans="2:10" ht="12" customHeight="1" x14ac:dyDescent="0.2">
      <c r="B59" s="19"/>
      <c r="C59" s="37"/>
      <c r="D59" s="38" t="s">
        <v>82</v>
      </c>
      <c r="E59" s="38"/>
      <c r="F59" s="110">
        <v>1</v>
      </c>
      <c r="H59" s="80">
        <f>F59*tab!$D$18</f>
        <v>665</v>
      </c>
      <c r="J59" s="22"/>
    </row>
    <row r="60" spans="2:10" ht="12" customHeight="1" x14ac:dyDescent="0.2">
      <c r="B60" s="19"/>
      <c r="C60" s="37"/>
      <c r="D60" s="61"/>
      <c r="E60" s="38"/>
      <c r="F60" s="61"/>
      <c r="H60" s="91">
        <f>H58+H59</f>
        <v>1496.25</v>
      </c>
      <c r="J60" s="22"/>
    </row>
    <row r="61" spans="2:10" ht="12" customHeight="1" x14ac:dyDescent="0.2">
      <c r="B61" s="19"/>
      <c r="C61" s="37"/>
      <c r="D61" s="79" t="s">
        <v>113</v>
      </c>
      <c r="E61" s="38"/>
      <c r="F61" s="88"/>
      <c r="G61" s="88"/>
      <c r="H61" s="89"/>
      <c r="J61" s="22"/>
    </row>
    <row r="62" spans="2:10" ht="12" customHeight="1" x14ac:dyDescent="0.2">
      <c r="B62" s="19"/>
      <c r="C62" s="37"/>
      <c r="D62" s="38" t="s">
        <v>81</v>
      </c>
      <c r="E62" s="38"/>
      <c r="F62" s="110">
        <v>0</v>
      </c>
      <c r="G62" s="77"/>
      <c r="H62" s="80">
        <f>F62*tab!$D$17</f>
        <v>0</v>
      </c>
      <c r="J62" s="22"/>
    </row>
    <row r="63" spans="2:10" ht="12" customHeight="1" x14ac:dyDescent="0.2">
      <c r="B63" s="19"/>
      <c r="C63" s="37"/>
      <c r="D63" s="38" t="s">
        <v>82</v>
      </c>
      <c r="E63" s="38"/>
      <c r="F63" s="110">
        <v>0</v>
      </c>
      <c r="H63" s="80">
        <f>F63*tab!$D$18</f>
        <v>0</v>
      </c>
      <c r="J63" s="22"/>
    </row>
    <row r="64" spans="2:10" ht="12" customHeight="1" x14ac:dyDescent="0.2">
      <c r="B64" s="19"/>
      <c r="C64" s="37"/>
      <c r="D64" s="61"/>
      <c r="E64" s="38"/>
      <c r="F64" s="61"/>
      <c r="H64" s="91">
        <f>H62+H63</f>
        <v>0</v>
      </c>
      <c r="J64" s="22"/>
    </row>
    <row r="65" spans="2:10" ht="12" customHeight="1" x14ac:dyDescent="0.2">
      <c r="B65" s="19"/>
      <c r="C65" s="37"/>
      <c r="D65" s="61"/>
      <c r="E65" s="38"/>
      <c r="G65" s="94"/>
      <c r="H65" s="77"/>
      <c r="J65" s="22"/>
    </row>
    <row r="66" spans="2:10" ht="12" customHeight="1" x14ac:dyDescent="0.2">
      <c r="B66" s="19"/>
      <c r="C66" s="37"/>
      <c r="D66" s="61"/>
      <c r="E66" s="38"/>
      <c r="G66" s="94"/>
      <c r="H66" s="77"/>
      <c r="J66" s="22"/>
    </row>
    <row r="67" spans="2:10" ht="12" customHeight="1" x14ac:dyDescent="0.2">
      <c r="B67" s="19"/>
      <c r="C67" s="37"/>
      <c r="D67" s="92" t="s">
        <v>83</v>
      </c>
      <c r="E67" s="38"/>
      <c r="F67" s="85"/>
      <c r="G67" s="85"/>
      <c r="H67" s="86">
        <f>H52+H56+H60+H64</f>
        <v>1496.25</v>
      </c>
      <c r="J67" s="22"/>
    </row>
    <row r="68" spans="2:10" ht="12" customHeight="1" x14ac:dyDescent="0.2">
      <c r="B68" s="19"/>
      <c r="C68" s="37"/>
      <c r="D68" s="61"/>
      <c r="E68" s="38"/>
      <c r="F68" s="77"/>
      <c r="G68" s="77"/>
      <c r="H68" s="77"/>
      <c r="J68" s="22"/>
    </row>
    <row r="69" spans="2:10" ht="12" customHeight="1" x14ac:dyDescent="0.2">
      <c r="B69" s="19"/>
      <c r="C69" s="20"/>
      <c r="D69" s="82"/>
      <c r="E69" s="68"/>
      <c r="F69" s="83"/>
      <c r="G69" s="83"/>
      <c r="H69" s="83"/>
      <c r="I69" s="20"/>
      <c r="J69" s="22"/>
    </row>
    <row r="70" spans="2:10" ht="12" customHeight="1" x14ac:dyDescent="0.2">
      <c r="B70" s="19"/>
      <c r="D70" s="61"/>
      <c r="E70" s="38"/>
      <c r="F70" s="77"/>
      <c r="G70" s="77"/>
      <c r="H70" s="77"/>
      <c r="J70" s="22"/>
    </row>
    <row r="71" spans="2:10" ht="12" customHeight="1" x14ac:dyDescent="0.2">
      <c r="B71" s="19"/>
      <c r="D71" s="61" t="s">
        <v>132</v>
      </c>
      <c r="E71" s="38"/>
      <c r="F71" s="77"/>
      <c r="G71" s="77"/>
      <c r="H71" s="77"/>
      <c r="J71" s="22"/>
    </row>
    <row r="72" spans="2:10" ht="12" customHeight="1" x14ac:dyDescent="0.2">
      <c r="B72" s="19"/>
      <c r="D72" s="61"/>
      <c r="E72" s="38"/>
      <c r="F72" s="77"/>
      <c r="G72" s="77"/>
      <c r="H72" s="77"/>
      <c r="J72" s="22"/>
    </row>
    <row r="73" spans="2:10" ht="12" customHeight="1" x14ac:dyDescent="0.2">
      <c r="B73" s="19"/>
      <c r="D73" s="61" t="s">
        <v>133</v>
      </c>
      <c r="E73" s="38"/>
      <c r="F73" s="77"/>
      <c r="G73" s="77"/>
      <c r="H73" s="77"/>
      <c r="J73" s="22"/>
    </row>
    <row r="74" spans="2:10" ht="12" customHeight="1" x14ac:dyDescent="0.2">
      <c r="B74" s="19"/>
      <c r="D74" s="61" t="s">
        <v>134</v>
      </c>
      <c r="E74" s="38"/>
      <c r="F74" s="77"/>
      <c r="G74" s="77"/>
      <c r="H74" s="77"/>
      <c r="J74" s="22"/>
    </row>
    <row r="75" spans="2:10" ht="12" customHeight="1" x14ac:dyDescent="0.2">
      <c r="B75" s="19"/>
      <c r="D75" s="61" t="s">
        <v>135</v>
      </c>
      <c r="E75" s="38"/>
      <c r="F75" s="77"/>
      <c r="G75" s="77"/>
      <c r="H75" s="77"/>
      <c r="J75" s="22"/>
    </row>
    <row r="76" spans="2:10" ht="12" customHeight="1" x14ac:dyDescent="0.2">
      <c r="B76" s="19"/>
      <c r="D76" s="61" t="s">
        <v>136</v>
      </c>
      <c r="E76" s="38"/>
      <c r="F76" s="77"/>
      <c r="G76" s="77"/>
      <c r="H76" s="77"/>
      <c r="J76" s="22"/>
    </row>
    <row r="77" spans="2:10" ht="12" customHeight="1" x14ac:dyDescent="0.2">
      <c r="B77" s="19"/>
      <c r="D77" s="61" t="s">
        <v>137</v>
      </c>
      <c r="E77" s="38"/>
      <c r="F77" s="77"/>
      <c r="G77" s="77"/>
      <c r="H77" s="77"/>
      <c r="J77" s="22"/>
    </row>
    <row r="78" spans="2:10" ht="12" customHeight="1" x14ac:dyDescent="0.2">
      <c r="B78" s="19"/>
      <c r="D78" s="61"/>
      <c r="E78" s="38"/>
      <c r="F78" s="77"/>
      <c r="G78" s="77"/>
      <c r="H78" s="77"/>
      <c r="J78" s="22"/>
    </row>
    <row r="79" spans="2:10" ht="12" customHeight="1" x14ac:dyDescent="0.2">
      <c r="B79" s="19"/>
      <c r="D79" s="61"/>
      <c r="E79" s="38"/>
      <c r="F79" s="115" t="s">
        <v>73</v>
      </c>
      <c r="G79" s="115"/>
      <c r="H79" s="116" t="s">
        <v>74</v>
      </c>
      <c r="J79" s="22"/>
    </row>
    <row r="80" spans="2:10" ht="12" customHeight="1" x14ac:dyDescent="0.2">
      <c r="B80" s="19"/>
      <c r="D80" s="61" t="s">
        <v>138</v>
      </c>
      <c r="E80" s="38"/>
      <c r="F80" s="110">
        <v>1</v>
      </c>
      <c r="G80" s="77"/>
      <c r="H80" s="80">
        <f>F80*tab!$C$21</f>
        <v>907</v>
      </c>
      <c r="J80" s="22"/>
    </row>
    <row r="81" spans="2:10" ht="12" customHeight="1" x14ac:dyDescent="0.2">
      <c r="B81" s="19"/>
      <c r="D81" s="61"/>
      <c r="E81" s="38"/>
      <c r="F81" s="77"/>
      <c r="G81" s="77"/>
      <c r="H81" s="77"/>
      <c r="J81" s="22"/>
    </row>
    <row r="82" spans="2:10" ht="12" customHeight="1" x14ac:dyDescent="0.2">
      <c r="B82" s="19"/>
      <c r="D82" s="92" t="s">
        <v>142</v>
      </c>
      <c r="E82" s="38"/>
      <c r="F82" s="77"/>
      <c r="G82" s="77"/>
      <c r="H82" s="121">
        <f>H80</f>
        <v>907</v>
      </c>
      <c r="J82" s="22"/>
    </row>
    <row r="83" spans="2:10" ht="12" customHeight="1" x14ac:dyDescent="0.2">
      <c r="B83" s="19"/>
      <c r="D83" s="61"/>
      <c r="E83" s="38"/>
      <c r="F83" s="77"/>
      <c r="G83" s="77"/>
      <c r="H83" s="77"/>
      <c r="J83" s="22"/>
    </row>
    <row r="84" spans="2:10" ht="12" customHeight="1" x14ac:dyDescent="0.2">
      <c r="B84" s="19"/>
      <c r="C84" s="20"/>
      <c r="D84" s="20"/>
      <c r="E84" s="20"/>
      <c r="F84" s="20"/>
      <c r="G84" s="20"/>
      <c r="H84" s="20"/>
      <c r="I84" s="20"/>
      <c r="J84" s="22"/>
    </row>
    <row r="85" spans="2:10" ht="12" customHeight="1" x14ac:dyDescent="0.2">
      <c r="B85" s="31"/>
      <c r="C85" s="32"/>
      <c r="D85" s="32"/>
      <c r="E85" s="32"/>
      <c r="F85" s="32"/>
      <c r="G85" s="32"/>
      <c r="H85" s="32"/>
      <c r="I85" s="34" t="s">
        <v>34</v>
      </c>
      <c r="J85" s="35"/>
    </row>
    <row r="86" spans="2:10" ht="12" customHeight="1" x14ac:dyDescent="0.2"/>
    <row r="87" spans="2:10" ht="12" customHeight="1" x14ac:dyDescent="0.2"/>
    <row r="88" spans="2:10" ht="12" customHeight="1" x14ac:dyDescent="0.2"/>
    <row r="89" spans="2:10" ht="12" customHeight="1" x14ac:dyDescent="0.2"/>
    <row r="90" spans="2:10" ht="12" customHeight="1" x14ac:dyDescent="0.2"/>
    <row r="91" spans="2:10" ht="12" customHeight="1" x14ac:dyDescent="0.2"/>
    <row r="92" spans="2:10" ht="12" customHeight="1" x14ac:dyDescent="0.2"/>
    <row r="93" spans="2:10" ht="12" customHeight="1" x14ac:dyDescent="0.2"/>
    <row r="94" spans="2:10" ht="12" customHeight="1" x14ac:dyDescent="0.2"/>
    <row r="95" spans="2:10" ht="12" customHeight="1" x14ac:dyDescent="0.2"/>
    <row r="96" spans="2:10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</sheetData>
  <sheetProtection algorithmName="SHA-512" hashValue="BNDVjVwRmqm0qquPgOajiC8cA6JZy4PWiopsxR0/Gy5S2stsRTbMDUpBI7K/Ck05cMyZAFG+KGN7FhoE5qhEEw==" saltValue="KxSWnSpcvMZOl4wneJbGiA==" spinCount="100000" sheet="1" objects="1" scenarios="1"/>
  <dataValidations count="1">
    <dataValidation type="list" allowBlank="1" showInputMessage="1" showErrorMessage="1" sqref="F40">
      <formula1>"ja, nee"</formula1>
    </dataValidation>
  </dataValidation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>
    <oddHeader>&amp;C&amp;F</oddHeader>
    <oddFooter>&amp;L&amp;"Arial,Vet"&amp;D&amp;C&amp;"Arial,Vet"&amp;A&amp;R&amp;"Arial,Vet"&amp;N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18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2" customWidth="1"/>
    <col min="2" max="3" width="2.5703125" style="12" customWidth="1"/>
    <col min="4" max="4" width="65.85546875" style="12" customWidth="1"/>
    <col min="5" max="5" width="2.85546875" style="12" customWidth="1"/>
    <col min="6" max="6" width="11" style="12" customWidth="1"/>
    <col min="7" max="7" width="1.85546875" style="12" customWidth="1"/>
    <col min="8" max="8" width="15.85546875" style="12" customWidth="1"/>
    <col min="9" max="10" width="2.5703125" style="12" customWidth="1"/>
    <col min="11" max="11" width="9.140625" style="12"/>
    <col min="12" max="12" width="40.85546875" style="12" customWidth="1"/>
    <col min="13" max="14" width="15.85546875" style="12" customWidth="1"/>
    <col min="15" max="16" width="16" style="12" customWidth="1"/>
    <col min="17" max="16384" width="9.140625" style="12"/>
  </cols>
  <sheetData>
    <row r="1" spans="2:17" x14ac:dyDescent="0.2">
      <c r="L1" s="38"/>
      <c r="M1" s="38"/>
      <c r="N1" s="38"/>
    </row>
    <row r="2" spans="2:17" x14ac:dyDescent="0.2">
      <c r="B2" s="15"/>
      <c r="C2" s="16"/>
      <c r="D2" s="16"/>
      <c r="E2" s="16"/>
      <c r="F2" s="16"/>
      <c r="G2" s="16"/>
      <c r="H2" s="16"/>
      <c r="I2" s="16"/>
      <c r="J2" s="18"/>
      <c r="L2" s="38"/>
      <c r="M2" s="38"/>
      <c r="N2" s="38"/>
      <c r="O2" s="38"/>
      <c r="P2" s="38"/>
      <c r="Q2" s="38"/>
    </row>
    <row r="3" spans="2:17" x14ac:dyDescent="0.2">
      <c r="B3" s="19"/>
      <c r="C3" s="20"/>
      <c r="D3" s="20"/>
      <c r="E3" s="20"/>
      <c r="F3" s="20"/>
      <c r="G3" s="20"/>
      <c r="H3" s="20"/>
      <c r="I3" s="20"/>
      <c r="J3" s="22"/>
      <c r="M3" s="38"/>
      <c r="N3" s="38"/>
      <c r="O3" s="38"/>
      <c r="P3" s="38"/>
      <c r="Q3" s="38"/>
    </row>
    <row r="4" spans="2:17" s="14" customFormat="1" ht="18.75" x14ac:dyDescent="0.3">
      <c r="B4" s="23"/>
      <c r="C4" s="45" t="s">
        <v>103</v>
      </c>
      <c r="D4" s="24"/>
      <c r="E4" s="24"/>
      <c r="F4" s="24"/>
      <c r="G4" s="24"/>
      <c r="H4" s="24"/>
      <c r="I4" s="24"/>
      <c r="J4" s="27"/>
      <c r="M4" s="81"/>
      <c r="N4" s="81"/>
      <c r="O4" s="81"/>
      <c r="P4" s="81"/>
      <c r="Q4" s="81"/>
    </row>
    <row r="5" spans="2:17" s="56" customFormat="1" ht="12" customHeight="1" x14ac:dyDescent="0.25">
      <c r="B5" s="52"/>
      <c r="C5" s="106" t="s">
        <v>130</v>
      </c>
      <c r="D5" s="54"/>
      <c r="E5" s="53"/>
      <c r="F5" s="53"/>
      <c r="G5" s="53"/>
      <c r="H5" s="53"/>
      <c r="I5" s="53"/>
      <c r="J5" s="55"/>
      <c r="M5" s="38"/>
      <c r="N5" s="38"/>
      <c r="O5" s="38"/>
      <c r="P5" s="38"/>
      <c r="Q5" s="38"/>
    </row>
    <row r="6" spans="2:17" s="56" customFormat="1" ht="12" customHeight="1" x14ac:dyDescent="0.25">
      <c r="B6" s="52"/>
      <c r="C6" s="104"/>
      <c r="D6" s="54"/>
      <c r="E6" s="53"/>
      <c r="F6" s="53"/>
      <c r="G6" s="53"/>
      <c r="H6" s="53"/>
      <c r="I6" s="53"/>
      <c r="J6" s="55"/>
      <c r="M6" s="38"/>
      <c r="N6" s="38"/>
      <c r="O6" s="38"/>
      <c r="P6" s="38"/>
      <c r="Q6" s="38"/>
    </row>
    <row r="7" spans="2:17" s="56" customFormat="1" ht="12" customHeight="1" x14ac:dyDescent="0.25">
      <c r="B7" s="52"/>
      <c r="C7" s="104"/>
      <c r="D7" s="54"/>
      <c r="E7" s="53"/>
      <c r="F7" s="53"/>
      <c r="G7" s="53"/>
      <c r="H7" s="53"/>
      <c r="I7" s="53"/>
      <c r="J7" s="55"/>
      <c r="M7" s="38"/>
      <c r="N7" s="38"/>
      <c r="O7" s="38"/>
      <c r="P7" s="38"/>
      <c r="Q7" s="38"/>
    </row>
    <row r="8" spans="2:17" s="56" customFormat="1" ht="12" customHeight="1" x14ac:dyDescent="0.25">
      <c r="B8" s="52"/>
      <c r="C8" s="112"/>
      <c r="D8" s="113"/>
      <c r="E8" s="113"/>
      <c r="F8" s="113"/>
      <c r="G8" s="113"/>
      <c r="H8" s="113"/>
      <c r="I8" s="113"/>
      <c r="J8" s="55"/>
      <c r="M8" s="38"/>
      <c r="N8" s="38"/>
      <c r="O8" s="38"/>
      <c r="P8" s="38"/>
      <c r="Q8" s="38"/>
    </row>
    <row r="9" spans="2:17" s="56" customFormat="1" ht="12" customHeight="1" x14ac:dyDescent="0.25">
      <c r="B9" s="52"/>
      <c r="C9" s="112"/>
      <c r="D9" s="38" t="s">
        <v>91</v>
      </c>
      <c r="E9" s="113"/>
      <c r="F9" s="113"/>
      <c r="G9" s="113"/>
      <c r="H9" s="113"/>
      <c r="I9" s="113"/>
      <c r="J9" s="55"/>
      <c r="M9" s="38"/>
      <c r="N9" s="38"/>
      <c r="O9" s="38"/>
      <c r="P9" s="38"/>
      <c r="Q9" s="38"/>
    </row>
    <row r="10" spans="2:17" s="56" customFormat="1" ht="12" customHeight="1" x14ac:dyDescent="0.25">
      <c r="B10" s="52"/>
      <c r="C10" s="113"/>
      <c r="D10" s="114" t="s">
        <v>97</v>
      </c>
      <c r="E10" s="113"/>
      <c r="F10" s="113"/>
      <c r="G10" s="113"/>
      <c r="H10" s="113"/>
      <c r="I10" s="113"/>
      <c r="J10" s="55"/>
      <c r="O10" s="38"/>
      <c r="P10" s="38"/>
      <c r="Q10" s="38"/>
    </row>
    <row r="11" spans="2:17" s="56" customFormat="1" ht="12" customHeight="1" x14ac:dyDescent="0.25">
      <c r="B11" s="52"/>
      <c r="C11" s="113"/>
      <c r="D11" s="113"/>
      <c r="E11" s="113"/>
      <c r="F11" s="113"/>
      <c r="G11" s="113"/>
      <c r="H11" s="113"/>
      <c r="I11" s="113"/>
      <c r="J11" s="55"/>
      <c r="O11" s="38"/>
      <c r="P11" s="38"/>
      <c r="Q11" s="38"/>
    </row>
    <row r="12" spans="2:17" s="56" customFormat="1" ht="12" customHeight="1" x14ac:dyDescent="0.25">
      <c r="B12" s="52"/>
      <c r="C12" s="53"/>
      <c r="D12" s="54"/>
      <c r="E12" s="53"/>
      <c r="F12" s="53"/>
      <c r="G12" s="53"/>
      <c r="H12" s="53"/>
      <c r="I12" s="53"/>
      <c r="J12" s="55"/>
      <c r="O12" s="38"/>
      <c r="P12" s="38"/>
      <c r="Q12" s="38"/>
    </row>
    <row r="13" spans="2:17" ht="12" customHeight="1" x14ac:dyDescent="0.2">
      <c r="B13" s="19"/>
      <c r="C13" s="37"/>
      <c r="D13" s="37"/>
      <c r="E13" s="37"/>
      <c r="G13" s="37"/>
      <c r="H13" s="37"/>
      <c r="I13" s="37"/>
      <c r="J13" s="22"/>
      <c r="O13" s="87"/>
      <c r="P13" s="87"/>
      <c r="Q13" s="38"/>
    </row>
    <row r="14" spans="2:17" ht="12" customHeight="1" x14ac:dyDescent="0.2">
      <c r="B14" s="19"/>
      <c r="C14" s="37"/>
      <c r="D14" s="105" t="s">
        <v>80</v>
      </c>
      <c r="E14" s="37"/>
      <c r="F14" s="37"/>
      <c r="G14" s="37"/>
      <c r="H14" s="37"/>
      <c r="I14" s="37"/>
      <c r="J14" s="22"/>
      <c r="O14" s="87"/>
      <c r="P14" s="87"/>
      <c r="Q14" s="38"/>
    </row>
    <row r="15" spans="2:17" ht="12" customHeight="1" x14ac:dyDescent="0.2">
      <c r="B15" s="19"/>
      <c r="C15" s="37"/>
      <c r="D15" s="37"/>
      <c r="E15" s="37"/>
      <c r="F15" s="115" t="s">
        <v>73</v>
      </c>
      <c r="G15" s="115"/>
      <c r="H15" s="116" t="s">
        <v>74</v>
      </c>
      <c r="I15" s="37"/>
      <c r="J15" s="22"/>
      <c r="O15" s="87"/>
      <c r="P15" s="87"/>
      <c r="Q15" s="38"/>
    </row>
    <row r="16" spans="2:17" ht="12" customHeight="1" x14ac:dyDescent="0.2">
      <c r="B16" s="19"/>
      <c r="C16" s="37"/>
      <c r="D16" s="79" t="s">
        <v>114</v>
      </c>
      <c r="F16" s="88"/>
      <c r="G16" s="88"/>
      <c r="H16" s="89"/>
      <c r="I16" s="37"/>
      <c r="J16" s="22"/>
      <c r="O16" s="87"/>
      <c r="P16" s="87"/>
      <c r="Q16" s="38"/>
    </row>
    <row r="17" spans="2:17" ht="12" customHeight="1" x14ac:dyDescent="0.2">
      <c r="B17" s="19"/>
      <c r="C17" s="37"/>
      <c r="D17" s="38" t="s">
        <v>63</v>
      </c>
      <c r="E17" s="38"/>
      <c r="F17" s="110">
        <v>2</v>
      </c>
      <c r="G17" s="37"/>
      <c r="H17" s="80">
        <f>F17*tab!$D$13</f>
        <v>1554.8500000000001</v>
      </c>
      <c r="I17" s="37"/>
      <c r="J17" s="22"/>
      <c r="O17" s="38"/>
      <c r="P17" s="38"/>
      <c r="Q17" s="38"/>
    </row>
    <row r="18" spans="2:17" ht="12" customHeight="1" x14ac:dyDescent="0.2">
      <c r="B18" s="19"/>
      <c r="C18" s="41"/>
      <c r="D18" s="38" t="s">
        <v>77</v>
      </c>
      <c r="F18" s="110">
        <v>7</v>
      </c>
      <c r="H18" s="39"/>
      <c r="I18" s="37"/>
      <c r="J18" s="22"/>
      <c r="O18" s="38"/>
      <c r="P18" s="38"/>
      <c r="Q18" s="38"/>
    </row>
    <row r="19" spans="2:17" ht="12" customHeight="1" x14ac:dyDescent="0.2">
      <c r="B19" s="19"/>
      <c r="C19" s="41"/>
      <c r="D19" s="38" t="s">
        <v>78</v>
      </c>
      <c r="E19" s="38"/>
      <c r="F19" s="110">
        <v>5</v>
      </c>
      <c r="H19" s="39"/>
      <c r="I19" s="37"/>
      <c r="J19" s="22"/>
      <c r="O19" s="38"/>
      <c r="P19" s="38"/>
      <c r="Q19" s="38"/>
    </row>
    <row r="20" spans="2:17" ht="12" customHeight="1" x14ac:dyDescent="0.2">
      <c r="B20" s="19"/>
      <c r="C20" s="41"/>
      <c r="D20" s="38" t="s">
        <v>76</v>
      </c>
      <c r="E20" s="38"/>
      <c r="F20" s="93">
        <f>IF(F18&gt;F19,F19,F18)</f>
        <v>5</v>
      </c>
      <c r="H20" s="80">
        <f>F20*tab!D13</f>
        <v>3887.1250000000005</v>
      </c>
      <c r="I20" s="37"/>
      <c r="J20" s="22"/>
      <c r="L20" s="38"/>
      <c r="M20" s="38"/>
      <c r="N20" s="38"/>
      <c r="O20" s="38"/>
      <c r="P20" s="38"/>
      <c r="Q20" s="38"/>
    </row>
    <row r="21" spans="2:17" ht="12" customHeight="1" x14ac:dyDescent="0.2">
      <c r="B21" s="19"/>
      <c r="C21" s="41"/>
      <c r="D21" s="38" t="s">
        <v>79</v>
      </c>
      <c r="E21" s="38"/>
      <c r="F21" s="93">
        <f>IF(F18&gt;F19,0,F19-F18)</f>
        <v>0</v>
      </c>
      <c r="H21" s="80">
        <f>F21*tab!$D$7</f>
        <v>0</v>
      </c>
      <c r="I21" s="37"/>
      <c r="J21" s="22"/>
      <c r="M21" s="38"/>
      <c r="N21" s="38"/>
      <c r="O21" s="38"/>
      <c r="P21" s="38"/>
      <c r="Q21" s="38"/>
    </row>
    <row r="22" spans="2:17" ht="12" customHeight="1" x14ac:dyDescent="0.2">
      <c r="B22" s="19"/>
      <c r="C22" s="41"/>
      <c r="D22" s="61" t="s">
        <v>104</v>
      </c>
      <c r="E22" s="38"/>
      <c r="F22" s="110">
        <v>1</v>
      </c>
      <c r="G22" s="60"/>
      <c r="H22" s="80">
        <f>F22*tab!$D$8</f>
        <v>825.99249999999995</v>
      </c>
      <c r="J22" s="22"/>
      <c r="M22" s="38"/>
      <c r="N22" s="38"/>
      <c r="O22" s="38"/>
      <c r="P22" s="38"/>
      <c r="Q22" s="38"/>
    </row>
    <row r="23" spans="2:17" ht="12" customHeight="1" x14ac:dyDescent="0.2">
      <c r="B23" s="19"/>
      <c r="C23" s="37"/>
      <c r="D23" s="61"/>
      <c r="E23" s="38"/>
      <c r="F23" s="60"/>
      <c r="G23" s="77"/>
      <c r="H23" s="91">
        <f>IF(F17+F19&lt;tab!$C$14,0,(H17+H20+H21-H22))</f>
        <v>4615.9825000000001</v>
      </c>
      <c r="J23" s="22"/>
      <c r="M23" s="38"/>
      <c r="N23" s="38"/>
      <c r="O23" s="38"/>
      <c r="P23" s="38"/>
      <c r="Q23" s="38"/>
    </row>
    <row r="24" spans="2:17" ht="12" customHeight="1" x14ac:dyDescent="0.2">
      <c r="B24" s="19"/>
      <c r="C24" s="37"/>
      <c r="D24" s="79" t="s">
        <v>108</v>
      </c>
      <c r="E24" s="38"/>
      <c r="F24" s="88"/>
      <c r="G24" s="88"/>
      <c r="H24" s="89"/>
      <c r="J24" s="22"/>
      <c r="L24" s="78"/>
    </row>
    <row r="25" spans="2:17" ht="12" customHeight="1" x14ac:dyDescent="0.2">
      <c r="B25" s="19"/>
      <c r="C25" s="37"/>
      <c r="D25" s="38" t="s">
        <v>75</v>
      </c>
      <c r="E25" s="38"/>
      <c r="F25" s="110">
        <v>7</v>
      </c>
      <c r="G25" s="77"/>
      <c r="H25" s="80">
        <f>F25*tab!$D$13</f>
        <v>5441.9750000000004</v>
      </c>
      <c r="J25" s="22"/>
    </row>
    <row r="26" spans="2:17" ht="12" customHeight="1" x14ac:dyDescent="0.2">
      <c r="B26" s="19"/>
      <c r="C26" s="37"/>
      <c r="D26" s="38" t="s">
        <v>78</v>
      </c>
      <c r="E26" s="38"/>
      <c r="F26" s="110">
        <v>6</v>
      </c>
      <c r="H26" s="80">
        <f>F26*tab!$D$7</f>
        <v>14963.145</v>
      </c>
      <c r="J26" s="22"/>
    </row>
    <row r="27" spans="2:17" ht="12" customHeight="1" x14ac:dyDescent="0.2">
      <c r="B27" s="19"/>
      <c r="C27" s="37"/>
      <c r="D27" s="61" t="s">
        <v>104</v>
      </c>
      <c r="E27" s="38"/>
      <c r="F27" s="110">
        <v>5</v>
      </c>
      <c r="G27" s="60"/>
      <c r="H27" s="80">
        <f>F27*tab!$D$8</f>
        <v>4129.9624999999996</v>
      </c>
      <c r="J27" s="22"/>
      <c r="L27" s="38"/>
    </row>
    <row r="28" spans="2:17" ht="12" customHeight="1" x14ac:dyDescent="0.2">
      <c r="B28" s="19"/>
      <c r="C28" s="37"/>
      <c r="D28" s="61"/>
      <c r="E28" s="38"/>
      <c r="F28" s="61"/>
      <c r="H28" s="91">
        <f>IF(F25+F26&lt;tab!$C$14,0,H25+H26-H27)</f>
        <v>16275.157500000003</v>
      </c>
      <c r="J28" s="22"/>
    </row>
    <row r="29" spans="2:17" ht="12" customHeight="1" x14ac:dyDescent="0.2">
      <c r="B29" s="19"/>
      <c r="C29" s="37"/>
      <c r="D29" s="79" t="s">
        <v>109</v>
      </c>
      <c r="E29" s="38"/>
      <c r="F29" s="88"/>
      <c r="G29" s="88"/>
      <c r="H29" s="89"/>
      <c r="J29" s="22"/>
    </row>
    <row r="30" spans="2:17" ht="12" customHeight="1" x14ac:dyDescent="0.2">
      <c r="B30" s="19"/>
      <c r="C30" s="37"/>
      <c r="D30" s="38" t="s">
        <v>75</v>
      </c>
      <c r="E30" s="38"/>
      <c r="F30" s="110">
        <v>4</v>
      </c>
      <c r="G30" s="77"/>
      <c r="H30" s="80">
        <f>F30*tab!$D$13</f>
        <v>3109.7000000000003</v>
      </c>
      <c r="J30" s="22"/>
    </row>
    <row r="31" spans="2:17" ht="12" customHeight="1" x14ac:dyDescent="0.2">
      <c r="B31" s="19"/>
      <c r="C31" s="37"/>
      <c r="D31" s="38" t="s">
        <v>78</v>
      </c>
      <c r="E31" s="38"/>
      <c r="F31" s="110">
        <v>3</v>
      </c>
      <c r="H31" s="80">
        <f>F31*tab!$D$7</f>
        <v>7481.5725000000002</v>
      </c>
      <c r="J31" s="22"/>
    </row>
    <row r="32" spans="2:17" ht="12" customHeight="1" x14ac:dyDescent="0.2">
      <c r="B32" s="19"/>
      <c r="C32" s="37"/>
      <c r="D32" s="61" t="s">
        <v>104</v>
      </c>
      <c r="E32" s="38"/>
      <c r="F32" s="110">
        <v>2</v>
      </c>
      <c r="G32" s="60"/>
      <c r="H32" s="80">
        <f>F32*tab!$D$8</f>
        <v>1651.9849999999999</v>
      </c>
      <c r="J32" s="22"/>
    </row>
    <row r="33" spans="2:10" ht="12" customHeight="1" x14ac:dyDescent="0.2">
      <c r="B33" s="19"/>
      <c r="C33" s="37"/>
      <c r="D33" s="61"/>
      <c r="E33" s="38"/>
      <c r="F33" s="61"/>
      <c r="H33" s="91">
        <f>IF(F30+F31&lt;tab!$C$14,0,H30+H31-H32)</f>
        <v>8939.2875000000004</v>
      </c>
      <c r="J33" s="22"/>
    </row>
    <row r="34" spans="2:10" ht="12" customHeight="1" x14ac:dyDescent="0.2">
      <c r="B34" s="19"/>
      <c r="C34" s="37"/>
      <c r="D34" s="79" t="s">
        <v>110</v>
      </c>
      <c r="E34" s="38"/>
      <c r="F34" s="88"/>
      <c r="G34" s="88"/>
      <c r="H34" s="89"/>
      <c r="J34" s="22"/>
    </row>
    <row r="35" spans="2:10" ht="12" customHeight="1" x14ac:dyDescent="0.2">
      <c r="B35" s="19"/>
      <c r="C35" s="37"/>
      <c r="D35" s="38" t="s">
        <v>75</v>
      </c>
      <c r="E35" s="38"/>
      <c r="F35" s="110">
        <v>4</v>
      </c>
      <c r="G35" s="77"/>
      <c r="H35" s="80">
        <f>F35*tab!$D$13</f>
        <v>3109.7000000000003</v>
      </c>
      <c r="J35" s="22"/>
    </row>
    <row r="36" spans="2:10" ht="12" customHeight="1" x14ac:dyDescent="0.2">
      <c r="B36" s="19"/>
      <c r="C36" s="37"/>
      <c r="D36" s="38" t="s">
        <v>78</v>
      </c>
      <c r="E36" s="38"/>
      <c r="F36" s="110">
        <v>2</v>
      </c>
      <c r="H36" s="80">
        <f>F36*tab!$D$7</f>
        <v>4987.7150000000001</v>
      </c>
      <c r="J36" s="22"/>
    </row>
    <row r="37" spans="2:10" ht="12" customHeight="1" x14ac:dyDescent="0.2">
      <c r="B37" s="19"/>
      <c r="C37" s="37"/>
      <c r="D37" s="61" t="s">
        <v>104</v>
      </c>
      <c r="E37" s="38"/>
      <c r="F37" s="110">
        <v>1</v>
      </c>
      <c r="G37" s="60"/>
      <c r="H37" s="80">
        <f>F37*tab!$D$8</f>
        <v>825.99249999999995</v>
      </c>
      <c r="J37" s="22"/>
    </row>
    <row r="38" spans="2:10" ht="12" customHeight="1" x14ac:dyDescent="0.2">
      <c r="B38" s="19"/>
      <c r="C38" s="37"/>
      <c r="D38" s="61"/>
      <c r="E38" s="38"/>
      <c r="F38" s="85"/>
      <c r="G38" s="85"/>
      <c r="H38" s="91">
        <f>IF(F35+F36&lt;tab!$C$14,0,H35+H36-H37)</f>
        <v>7271.4225000000006</v>
      </c>
      <c r="J38" s="22"/>
    </row>
    <row r="39" spans="2:10" ht="12" customHeight="1" x14ac:dyDescent="0.2">
      <c r="B39" s="19"/>
      <c r="C39" s="84"/>
      <c r="D39" s="61"/>
      <c r="E39" s="38"/>
      <c r="G39" s="94"/>
      <c r="H39" s="77"/>
      <c r="J39" s="22"/>
    </row>
    <row r="40" spans="2:10" ht="12" customHeight="1" x14ac:dyDescent="0.2">
      <c r="B40" s="19"/>
      <c r="C40" s="84"/>
      <c r="D40" s="131" t="s">
        <v>102</v>
      </c>
      <c r="E40" s="37"/>
      <c r="F40" s="111" t="s">
        <v>143</v>
      </c>
      <c r="H40" s="90">
        <f>IF(F40="nee",0,tab!C9)</f>
        <v>11953</v>
      </c>
      <c r="J40" s="22"/>
    </row>
    <row r="41" spans="2:10" ht="12" customHeight="1" x14ac:dyDescent="0.2">
      <c r="B41" s="19"/>
      <c r="C41" s="84"/>
      <c r="D41" s="61"/>
      <c r="E41" s="38"/>
      <c r="G41" s="94"/>
      <c r="H41" s="77"/>
      <c r="J41" s="22"/>
    </row>
    <row r="42" spans="2:10" ht="12" customHeight="1" x14ac:dyDescent="0.2">
      <c r="B42" s="19"/>
      <c r="C42" s="84"/>
      <c r="D42" s="61"/>
      <c r="E42" s="38"/>
      <c r="G42" s="94"/>
      <c r="H42" s="77"/>
      <c r="J42" s="22"/>
    </row>
    <row r="43" spans="2:10" ht="12" customHeight="1" x14ac:dyDescent="0.2">
      <c r="B43" s="19"/>
      <c r="C43" s="84"/>
      <c r="D43" s="92" t="s">
        <v>84</v>
      </c>
      <c r="E43" s="38"/>
      <c r="F43" s="85"/>
      <c r="G43" s="85"/>
      <c r="H43" s="86">
        <f>H40+H23+H28+H33+H38</f>
        <v>49054.85</v>
      </c>
      <c r="J43" s="22"/>
    </row>
    <row r="44" spans="2:10" ht="12" customHeight="1" x14ac:dyDescent="0.2">
      <c r="B44" s="19"/>
      <c r="C44" s="84"/>
      <c r="J44" s="22"/>
    </row>
    <row r="45" spans="2:10" ht="12" customHeight="1" x14ac:dyDescent="0.2">
      <c r="B45" s="19"/>
      <c r="C45" s="20"/>
      <c r="D45" s="82"/>
      <c r="E45" s="68"/>
      <c r="F45" s="83"/>
      <c r="G45" s="83"/>
      <c r="H45" s="83"/>
      <c r="I45" s="20"/>
      <c r="J45" s="22"/>
    </row>
    <row r="46" spans="2:10" ht="12" customHeight="1" x14ac:dyDescent="0.2">
      <c r="B46" s="19"/>
      <c r="C46" s="36"/>
      <c r="D46" s="61"/>
      <c r="E46" s="38"/>
      <c r="F46" s="77"/>
      <c r="G46" s="77"/>
      <c r="H46" s="77"/>
      <c r="J46" s="22"/>
    </row>
    <row r="47" spans="2:10" ht="12" customHeight="1" x14ac:dyDescent="0.2">
      <c r="B47" s="19"/>
      <c r="C47" s="37"/>
      <c r="D47" s="105" t="s">
        <v>85</v>
      </c>
      <c r="E47" s="38"/>
      <c r="F47" s="77"/>
      <c r="G47" s="77"/>
      <c r="H47" s="77"/>
      <c r="J47" s="22"/>
    </row>
    <row r="48" spans="2:10" ht="12" customHeight="1" x14ac:dyDescent="0.2">
      <c r="B48" s="19"/>
      <c r="C48" s="37"/>
      <c r="D48" s="61"/>
      <c r="E48" s="38"/>
      <c r="F48" s="115" t="s">
        <v>73</v>
      </c>
      <c r="G48" s="115"/>
      <c r="H48" s="116" t="s">
        <v>74</v>
      </c>
      <c r="J48" s="22"/>
    </row>
    <row r="49" spans="2:10" ht="12" customHeight="1" x14ac:dyDescent="0.2">
      <c r="B49" s="19"/>
      <c r="C49" s="37"/>
      <c r="D49" s="79" t="s">
        <v>111</v>
      </c>
      <c r="E49" s="38"/>
      <c r="F49" s="88"/>
      <c r="G49" s="88"/>
      <c r="H49" s="89"/>
      <c r="J49" s="22"/>
    </row>
    <row r="50" spans="2:10" ht="12" customHeight="1" x14ac:dyDescent="0.2">
      <c r="B50" s="19"/>
      <c r="C50" s="37"/>
      <c r="D50" s="38" t="s">
        <v>81</v>
      </c>
      <c r="E50" s="38"/>
      <c r="F50" s="110">
        <v>0</v>
      </c>
      <c r="G50" s="77"/>
      <c r="H50" s="80">
        <f>F50*tab!$D$17</f>
        <v>0</v>
      </c>
      <c r="J50" s="22"/>
    </row>
    <row r="51" spans="2:10" ht="12" customHeight="1" x14ac:dyDescent="0.2">
      <c r="B51" s="19"/>
      <c r="C51" s="37"/>
      <c r="D51" s="38" t="s">
        <v>82</v>
      </c>
      <c r="E51" s="38"/>
      <c r="F51" s="110">
        <v>0</v>
      </c>
      <c r="H51" s="80">
        <f>F51*tab!$D$18</f>
        <v>0</v>
      </c>
      <c r="J51" s="22"/>
    </row>
    <row r="52" spans="2:10" ht="12" customHeight="1" x14ac:dyDescent="0.2">
      <c r="B52" s="19"/>
      <c r="C52" s="37"/>
      <c r="D52" s="61"/>
      <c r="E52" s="38"/>
      <c r="F52" s="61"/>
      <c r="H52" s="91">
        <f>H50+H51</f>
        <v>0</v>
      </c>
      <c r="J52" s="22"/>
    </row>
    <row r="53" spans="2:10" ht="12" customHeight="1" x14ac:dyDescent="0.2">
      <c r="B53" s="19"/>
      <c r="C53" s="37"/>
      <c r="D53" s="79" t="s">
        <v>108</v>
      </c>
      <c r="E53" s="38"/>
      <c r="F53" s="88"/>
      <c r="G53" s="88"/>
      <c r="H53" s="89"/>
      <c r="J53" s="22"/>
    </row>
    <row r="54" spans="2:10" ht="12" customHeight="1" x14ac:dyDescent="0.2">
      <c r="B54" s="19"/>
      <c r="C54" s="37"/>
      <c r="D54" s="38" t="s">
        <v>81</v>
      </c>
      <c r="E54" s="38"/>
      <c r="F54" s="110">
        <v>0</v>
      </c>
      <c r="G54" s="77"/>
      <c r="H54" s="80">
        <f>F54*tab!$D$17</f>
        <v>0</v>
      </c>
      <c r="J54" s="22"/>
    </row>
    <row r="55" spans="2:10" ht="12" customHeight="1" x14ac:dyDescent="0.2">
      <c r="B55" s="19"/>
      <c r="C55" s="37"/>
      <c r="D55" s="38" t="s">
        <v>82</v>
      </c>
      <c r="E55" s="38"/>
      <c r="F55" s="110">
        <v>0</v>
      </c>
      <c r="H55" s="80">
        <f>F55*tab!$D$18</f>
        <v>0</v>
      </c>
      <c r="J55" s="22"/>
    </row>
    <row r="56" spans="2:10" ht="12" customHeight="1" x14ac:dyDescent="0.2">
      <c r="B56" s="19"/>
      <c r="C56" s="37"/>
      <c r="D56" s="61"/>
      <c r="E56" s="38"/>
      <c r="F56" s="61"/>
      <c r="H56" s="91">
        <f>H54+H55</f>
        <v>0</v>
      </c>
      <c r="J56" s="22"/>
    </row>
    <row r="57" spans="2:10" ht="12" customHeight="1" x14ac:dyDescent="0.2">
      <c r="B57" s="19"/>
      <c r="C57" s="37"/>
      <c r="D57" s="79" t="s">
        <v>112</v>
      </c>
      <c r="E57" s="38"/>
      <c r="F57" s="88"/>
      <c r="G57" s="88"/>
      <c r="H57" s="89"/>
      <c r="J57" s="22"/>
    </row>
    <row r="58" spans="2:10" ht="12" customHeight="1" x14ac:dyDescent="0.2">
      <c r="B58" s="19"/>
      <c r="C58" s="37"/>
      <c r="D58" s="38" t="s">
        <v>81</v>
      </c>
      <c r="E58" s="38"/>
      <c r="F58" s="110">
        <v>0</v>
      </c>
      <c r="G58" s="77"/>
      <c r="H58" s="80">
        <f>F58*tab!$D$17</f>
        <v>0</v>
      </c>
      <c r="J58" s="22"/>
    </row>
    <row r="59" spans="2:10" ht="12" customHeight="1" x14ac:dyDescent="0.2">
      <c r="B59" s="19"/>
      <c r="C59" s="37"/>
      <c r="D59" s="38" t="s">
        <v>82</v>
      </c>
      <c r="E59" s="38"/>
      <c r="F59" s="110">
        <v>0</v>
      </c>
      <c r="H59" s="80">
        <f>F59*tab!$D$18</f>
        <v>0</v>
      </c>
      <c r="J59" s="22"/>
    </row>
    <row r="60" spans="2:10" ht="12" customHeight="1" x14ac:dyDescent="0.2">
      <c r="B60" s="19"/>
      <c r="C60" s="37"/>
      <c r="D60" s="61"/>
      <c r="E60" s="38"/>
      <c r="F60" s="61"/>
      <c r="H60" s="91">
        <f>H58+H59</f>
        <v>0</v>
      </c>
      <c r="J60" s="22"/>
    </row>
    <row r="61" spans="2:10" ht="12" customHeight="1" x14ac:dyDescent="0.2">
      <c r="B61" s="19"/>
      <c r="C61" s="37"/>
      <c r="D61" s="79" t="s">
        <v>113</v>
      </c>
      <c r="E61" s="38"/>
      <c r="F61" s="88"/>
      <c r="G61" s="88"/>
      <c r="H61" s="89"/>
      <c r="J61" s="22"/>
    </row>
    <row r="62" spans="2:10" ht="12" customHeight="1" x14ac:dyDescent="0.2">
      <c r="B62" s="19"/>
      <c r="C62" s="37"/>
      <c r="D62" s="38" t="s">
        <v>81</v>
      </c>
      <c r="E62" s="38"/>
      <c r="F62" s="110">
        <v>3</v>
      </c>
      <c r="G62" s="77"/>
      <c r="H62" s="80">
        <f>F62*tab!$D$17</f>
        <v>2493.75</v>
      </c>
      <c r="J62" s="22"/>
    </row>
    <row r="63" spans="2:10" ht="12" customHeight="1" x14ac:dyDescent="0.2">
      <c r="B63" s="19"/>
      <c r="C63" s="37"/>
      <c r="D63" s="38" t="s">
        <v>82</v>
      </c>
      <c r="E63" s="38"/>
      <c r="F63" s="110">
        <v>6</v>
      </c>
      <c r="H63" s="80">
        <f>F63*tab!$D$18</f>
        <v>3990</v>
      </c>
      <c r="J63" s="22"/>
    </row>
    <row r="64" spans="2:10" ht="12" customHeight="1" x14ac:dyDescent="0.2">
      <c r="B64" s="19"/>
      <c r="C64" s="37"/>
      <c r="D64" s="61"/>
      <c r="E64" s="38"/>
      <c r="F64" s="61"/>
      <c r="H64" s="91">
        <f>H62+H63</f>
        <v>6483.75</v>
      </c>
      <c r="J64" s="22"/>
    </row>
    <row r="65" spans="2:10" ht="12" customHeight="1" x14ac:dyDescent="0.2">
      <c r="B65" s="19"/>
      <c r="C65" s="37"/>
      <c r="D65" s="61"/>
      <c r="E65" s="38"/>
      <c r="G65" s="94"/>
      <c r="H65" s="77"/>
      <c r="J65" s="22"/>
    </row>
    <row r="66" spans="2:10" ht="12" customHeight="1" x14ac:dyDescent="0.2">
      <c r="B66" s="19"/>
      <c r="C66" s="37"/>
      <c r="D66" s="61"/>
      <c r="E66" s="38"/>
      <c r="G66" s="94"/>
      <c r="H66" s="77"/>
      <c r="J66" s="22"/>
    </row>
    <row r="67" spans="2:10" ht="12" customHeight="1" x14ac:dyDescent="0.2">
      <c r="B67" s="19"/>
      <c r="C67" s="37"/>
      <c r="D67" s="92" t="s">
        <v>83</v>
      </c>
      <c r="E67" s="38"/>
      <c r="F67" s="85"/>
      <c r="G67" s="85"/>
      <c r="H67" s="86">
        <f>H52+H56+H60+H64</f>
        <v>6483.75</v>
      </c>
      <c r="J67" s="22"/>
    </row>
    <row r="68" spans="2:10" ht="12" customHeight="1" x14ac:dyDescent="0.2">
      <c r="B68" s="19"/>
      <c r="C68" s="37"/>
      <c r="D68" s="61"/>
      <c r="E68" s="38"/>
      <c r="F68" s="77"/>
      <c r="G68" s="77"/>
      <c r="H68" s="77"/>
      <c r="J68" s="22"/>
    </row>
    <row r="69" spans="2:10" ht="12" customHeight="1" x14ac:dyDescent="0.2">
      <c r="B69" s="19"/>
      <c r="C69" s="20"/>
      <c r="D69" s="82"/>
      <c r="E69" s="68"/>
      <c r="F69" s="83"/>
      <c r="G69" s="83"/>
      <c r="H69" s="83"/>
      <c r="I69" s="20"/>
      <c r="J69" s="22"/>
    </row>
    <row r="70" spans="2:10" ht="12" customHeight="1" x14ac:dyDescent="0.2">
      <c r="B70" s="19"/>
      <c r="D70" s="61"/>
      <c r="E70" s="38"/>
      <c r="F70" s="77"/>
      <c r="G70" s="77"/>
      <c r="H70" s="77"/>
      <c r="J70" s="22"/>
    </row>
    <row r="71" spans="2:10" ht="12" customHeight="1" x14ac:dyDescent="0.2">
      <c r="B71" s="19"/>
      <c r="D71" s="61" t="s">
        <v>132</v>
      </c>
      <c r="E71" s="38"/>
      <c r="F71" s="77"/>
      <c r="G71" s="77"/>
      <c r="H71" s="77"/>
      <c r="J71" s="22"/>
    </row>
    <row r="72" spans="2:10" ht="12" customHeight="1" x14ac:dyDescent="0.2">
      <c r="B72" s="19"/>
      <c r="D72" s="61"/>
      <c r="E72" s="38"/>
      <c r="F72" s="77"/>
      <c r="G72" s="77"/>
      <c r="H72" s="77"/>
      <c r="J72" s="22"/>
    </row>
    <row r="73" spans="2:10" ht="12" customHeight="1" x14ac:dyDescent="0.2">
      <c r="B73" s="19"/>
      <c r="D73" s="61" t="s">
        <v>133</v>
      </c>
      <c r="E73" s="38"/>
      <c r="F73" s="77"/>
      <c r="G73" s="77"/>
      <c r="H73" s="77"/>
      <c r="J73" s="22"/>
    </row>
    <row r="74" spans="2:10" ht="12" customHeight="1" x14ac:dyDescent="0.2">
      <c r="B74" s="19"/>
      <c r="D74" s="61" t="s">
        <v>134</v>
      </c>
      <c r="E74" s="38"/>
      <c r="F74" s="77"/>
      <c r="G74" s="77"/>
      <c r="H74" s="77"/>
      <c r="J74" s="22"/>
    </row>
    <row r="75" spans="2:10" ht="12" customHeight="1" x14ac:dyDescent="0.2">
      <c r="B75" s="19"/>
      <c r="D75" s="61" t="s">
        <v>135</v>
      </c>
      <c r="E75" s="38"/>
      <c r="F75" s="77"/>
      <c r="G75" s="77"/>
      <c r="H75" s="77"/>
      <c r="J75" s="22"/>
    </row>
    <row r="76" spans="2:10" ht="12" customHeight="1" x14ac:dyDescent="0.2">
      <c r="B76" s="19"/>
      <c r="D76" s="61" t="s">
        <v>136</v>
      </c>
      <c r="E76" s="38"/>
      <c r="F76" s="77"/>
      <c r="G76" s="77"/>
      <c r="H76" s="77"/>
      <c r="J76" s="22"/>
    </row>
    <row r="77" spans="2:10" ht="12" customHeight="1" x14ac:dyDescent="0.2">
      <c r="B77" s="19"/>
      <c r="D77" s="61" t="s">
        <v>137</v>
      </c>
      <c r="E77" s="38"/>
      <c r="F77" s="77"/>
      <c r="G77" s="77"/>
      <c r="H77" s="77"/>
      <c r="J77" s="22"/>
    </row>
    <row r="78" spans="2:10" ht="12" customHeight="1" x14ac:dyDescent="0.2">
      <c r="B78" s="19"/>
      <c r="D78" s="61"/>
      <c r="E78" s="38"/>
      <c r="F78" s="77"/>
      <c r="G78" s="77"/>
      <c r="H78" s="77"/>
      <c r="J78" s="22"/>
    </row>
    <row r="79" spans="2:10" ht="12" customHeight="1" x14ac:dyDescent="0.2">
      <c r="B79" s="19"/>
      <c r="D79" s="61"/>
      <c r="E79" s="38"/>
      <c r="F79" s="115" t="s">
        <v>73</v>
      </c>
      <c r="G79" s="115"/>
      <c r="H79" s="116" t="s">
        <v>74</v>
      </c>
      <c r="J79" s="22"/>
    </row>
    <row r="80" spans="2:10" ht="12" customHeight="1" x14ac:dyDescent="0.2">
      <c r="B80" s="19"/>
      <c r="D80" s="61" t="s">
        <v>138</v>
      </c>
      <c r="E80" s="38"/>
      <c r="F80" s="110">
        <v>2</v>
      </c>
      <c r="G80" s="77"/>
      <c r="H80" s="80">
        <f>F80*tab!$C$21</f>
        <v>1814</v>
      </c>
      <c r="J80" s="22"/>
    </row>
    <row r="81" spans="2:10" ht="12" customHeight="1" x14ac:dyDescent="0.2">
      <c r="B81" s="19"/>
      <c r="D81" s="61"/>
      <c r="E81" s="38"/>
      <c r="F81" s="77"/>
      <c r="G81" s="77"/>
      <c r="H81" s="77"/>
      <c r="J81" s="22"/>
    </row>
    <row r="82" spans="2:10" ht="12" customHeight="1" x14ac:dyDescent="0.2">
      <c r="B82" s="19"/>
      <c r="D82" s="92" t="s">
        <v>142</v>
      </c>
      <c r="E82" s="38"/>
      <c r="F82" s="77"/>
      <c r="G82" s="77"/>
      <c r="H82" s="121">
        <f>H80</f>
        <v>1814</v>
      </c>
      <c r="J82" s="22"/>
    </row>
    <row r="83" spans="2:10" ht="12" customHeight="1" x14ac:dyDescent="0.2">
      <c r="B83" s="19"/>
      <c r="D83" s="61"/>
      <c r="E83" s="38"/>
      <c r="F83" s="77"/>
      <c r="G83" s="77"/>
      <c r="H83" s="77"/>
      <c r="J83" s="22"/>
    </row>
    <row r="84" spans="2:10" ht="12" customHeight="1" x14ac:dyDescent="0.2">
      <c r="B84" s="19"/>
      <c r="C84" s="20"/>
      <c r="D84" s="20"/>
      <c r="E84" s="20"/>
      <c r="F84" s="20"/>
      <c r="G84" s="20"/>
      <c r="H84" s="20"/>
      <c r="I84" s="20"/>
      <c r="J84" s="22"/>
    </row>
    <row r="85" spans="2:10" ht="12" customHeight="1" x14ac:dyDescent="0.2">
      <c r="B85" s="31"/>
      <c r="C85" s="32"/>
      <c r="D85" s="32"/>
      <c r="E85" s="32"/>
      <c r="F85" s="32"/>
      <c r="G85" s="32"/>
      <c r="H85" s="32"/>
      <c r="I85" s="34" t="s">
        <v>34</v>
      </c>
      <c r="J85" s="35"/>
    </row>
    <row r="86" spans="2:10" ht="12" customHeight="1" x14ac:dyDescent="0.2"/>
    <row r="87" spans="2:10" ht="12" customHeight="1" x14ac:dyDescent="0.2"/>
    <row r="88" spans="2:10" ht="12" customHeight="1" x14ac:dyDescent="0.2"/>
    <row r="89" spans="2:10" ht="12" customHeight="1" x14ac:dyDescent="0.2"/>
    <row r="90" spans="2:10" ht="12" customHeight="1" x14ac:dyDescent="0.2"/>
    <row r="91" spans="2:10" ht="12" customHeight="1" x14ac:dyDescent="0.2"/>
    <row r="92" spans="2:10" ht="12" customHeight="1" x14ac:dyDescent="0.2"/>
    <row r="93" spans="2:10" ht="12" customHeight="1" x14ac:dyDescent="0.2"/>
    <row r="94" spans="2:10" ht="12" customHeight="1" x14ac:dyDescent="0.2"/>
    <row r="95" spans="2:10" ht="12" customHeight="1" x14ac:dyDescent="0.2"/>
    <row r="96" spans="2:10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</sheetData>
  <sheetProtection algorithmName="SHA-512" hashValue="8FO9lvlZhiiWwMTrwxJpjLnRtuebTIW8s6f+sDA8jIld6Uuj14MqT5QZIVrDhu8q37GgbKN57fcKQO7LgOp/3Q==" saltValue="hcd1K2uCDNVALwWgnKcdGw==" spinCount="100000" sheet="1" objects="1" scenarios="1"/>
  <dataValidations count="1">
    <dataValidation type="list" allowBlank="1" showInputMessage="1" showErrorMessage="1" sqref="F40">
      <formula1>"ja, nee"</formula1>
    </dataValidation>
  </dataValidation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>
    <oddHeader>&amp;C&amp;F</oddHeader>
    <oddFooter>&amp;L&amp;"Arial,Vet"&amp;D&amp;C&amp;"Arial,Vet"&amp;A&amp;R&amp;"Arial,Vet"&amp;N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18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2" customWidth="1"/>
    <col min="2" max="3" width="2.5703125" style="12" customWidth="1"/>
    <col min="4" max="4" width="65.85546875" style="12" customWidth="1"/>
    <col min="5" max="5" width="2.85546875" style="12" customWidth="1"/>
    <col min="6" max="6" width="11" style="12" customWidth="1"/>
    <col min="7" max="7" width="1.85546875" style="12" customWidth="1"/>
    <col min="8" max="8" width="15.85546875" style="12" customWidth="1"/>
    <col min="9" max="10" width="2.5703125" style="12" customWidth="1"/>
    <col min="11" max="11" width="9.140625" style="12"/>
    <col min="12" max="12" width="40.85546875" style="12" customWidth="1"/>
    <col min="13" max="14" width="15.85546875" style="12" customWidth="1"/>
    <col min="15" max="16" width="16" style="12" customWidth="1"/>
    <col min="17" max="16384" width="9.140625" style="12"/>
  </cols>
  <sheetData>
    <row r="1" spans="2:17" x14ac:dyDescent="0.2">
      <c r="L1" s="38"/>
      <c r="M1" s="38"/>
      <c r="N1" s="38"/>
    </row>
    <row r="2" spans="2:17" x14ac:dyDescent="0.2">
      <c r="B2" s="15"/>
      <c r="C2" s="16"/>
      <c r="D2" s="16"/>
      <c r="E2" s="16"/>
      <c r="F2" s="16"/>
      <c r="G2" s="16"/>
      <c r="H2" s="16"/>
      <c r="I2" s="16"/>
      <c r="J2" s="18"/>
      <c r="L2" s="38"/>
      <c r="M2" s="38"/>
      <c r="N2" s="38"/>
      <c r="O2" s="38"/>
      <c r="P2" s="38"/>
      <c r="Q2" s="38"/>
    </row>
    <row r="3" spans="2:17" x14ac:dyDescent="0.2">
      <c r="B3" s="19"/>
      <c r="C3" s="20"/>
      <c r="D3" s="20"/>
      <c r="E3" s="20"/>
      <c r="F3" s="20"/>
      <c r="G3" s="20"/>
      <c r="H3" s="20"/>
      <c r="I3" s="20"/>
      <c r="J3" s="22"/>
      <c r="M3" s="38"/>
      <c r="N3" s="38"/>
      <c r="O3" s="38"/>
      <c r="P3" s="38"/>
      <c r="Q3" s="38"/>
    </row>
    <row r="4" spans="2:17" s="14" customFormat="1" ht="18.75" x14ac:dyDescent="0.3">
      <c r="B4" s="23"/>
      <c r="C4" s="45" t="s">
        <v>103</v>
      </c>
      <c r="D4" s="24"/>
      <c r="E4" s="24"/>
      <c r="F4" s="24"/>
      <c r="G4" s="24"/>
      <c r="H4" s="24"/>
      <c r="I4" s="24"/>
      <c r="J4" s="27"/>
      <c r="M4" s="81"/>
      <c r="N4" s="81"/>
      <c r="O4" s="81"/>
      <c r="P4" s="81"/>
      <c r="Q4" s="81"/>
    </row>
    <row r="5" spans="2:17" s="56" customFormat="1" ht="12" customHeight="1" x14ac:dyDescent="0.25">
      <c r="B5" s="52"/>
      <c r="C5" s="106" t="s">
        <v>130</v>
      </c>
      <c r="D5" s="54"/>
      <c r="E5" s="53"/>
      <c r="F5" s="53"/>
      <c r="G5" s="53"/>
      <c r="H5" s="53"/>
      <c r="I5" s="53"/>
      <c r="J5" s="55"/>
      <c r="M5" s="38"/>
      <c r="N5" s="38"/>
      <c r="O5" s="38"/>
      <c r="P5" s="38"/>
      <c r="Q5" s="38"/>
    </row>
    <row r="6" spans="2:17" s="56" customFormat="1" ht="12" customHeight="1" x14ac:dyDescent="0.25">
      <c r="B6" s="52"/>
      <c r="C6" s="104"/>
      <c r="D6" s="54"/>
      <c r="E6" s="53"/>
      <c r="F6" s="53"/>
      <c r="G6" s="53"/>
      <c r="H6" s="53"/>
      <c r="I6" s="53"/>
      <c r="J6" s="55"/>
      <c r="M6" s="38"/>
      <c r="N6" s="38"/>
      <c r="O6" s="38"/>
      <c r="P6" s="38"/>
      <c r="Q6" s="38"/>
    </row>
    <row r="7" spans="2:17" s="56" customFormat="1" ht="12" customHeight="1" x14ac:dyDescent="0.25">
      <c r="B7" s="52"/>
      <c r="C7" s="104"/>
      <c r="D7" s="54"/>
      <c r="E7" s="53"/>
      <c r="F7" s="53"/>
      <c r="G7" s="53"/>
      <c r="H7" s="53"/>
      <c r="I7" s="53"/>
      <c r="J7" s="55"/>
      <c r="M7" s="38"/>
      <c r="N7" s="38"/>
      <c r="O7" s="38"/>
      <c r="P7" s="38"/>
      <c r="Q7" s="38"/>
    </row>
    <row r="8" spans="2:17" s="56" customFormat="1" ht="12" customHeight="1" x14ac:dyDescent="0.25">
      <c r="B8" s="52"/>
      <c r="C8" s="112"/>
      <c r="D8" s="113"/>
      <c r="E8" s="113"/>
      <c r="F8" s="113"/>
      <c r="G8" s="113"/>
      <c r="H8" s="113"/>
      <c r="I8" s="113"/>
      <c r="J8" s="55"/>
      <c r="M8" s="38"/>
      <c r="N8" s="38"/>
      <c r="O8" s="38"/>
      <c r="P8" s="38"/>
      <c r="Q8" s="38"/>
    </row>
    <row r="9" spans="2:17" s="56" customFormat="1" ht="12" customHeight="1" x14ac:dyDescent="0.25">
      <c r="B9" s="52"/>
      <c r="C9" s="112"/>
      <c r="D9" s="38" t="s">
        <v>91</v>
      </c>
      <c r="E9" s="113"/>
      <c r="F9" s="113"/>
      <c r="G9" s="113"/>
      <c r="H9" s="113"/>
      <c r="I9" s="113"/>
      <c r="J9" s="55"/>
      <c r="M9" s="38"/>
      <c r="N9" s="38"/>
      <c r="O9" s="38"/>
      <c r="P9" s="38"/>
      <c r="Q9" s="38"/>
    </row>
    <row r="10" spans="2:17" s="56" customFormat="1" ht="12" customHeight="1" x14ac:dyDescent="0.25">
      <c r="B10" s="52"/>
      <c r="C10" s="113"/>
      <c r="D10" s="114" t="s">
        <v>147</v>
      </c>
      <c r="E10" s="113"/>
      <c r="F10" s="113"/>
      <c r="G10" s="113"/>
      <c r="H10" s="113"/>
      <c r="I10" s="113"/>
      <c r="J10" s="55"/>
      <c r="O10" s="38"/>
      <c r="P10" s="38"/>
      <c r="Q10" s="38"/>
    </row>
    <row r="11" spans="2:17" s="56" customFormat="1" ht="12" customHeight="1" x14ac:dyDescent="0.25">
      <c r="B11" s="52"/>
      <c r="C11" s="113"/>
      <c r="D11" s="113"/>
      <c r="E11" s="113"/>
      <c r="F11" s="113"/>
      <c r="G11" s="113"/>
      <c r="H11" s="113"/>
      <c r="I11" s="113"/>
      <c r="J11" s="55"/>
      <c r="O11" s="38"/>
      <c r="P11" s="38"/>
      <c r="Q11" s="38"/>
    </row>
    <row r="12" spans="2:17" s="56" customFormat="1" ht="12" customHeight="1" x14ac:dyDescent="0.25">
      <c r="B12" s="52"/>
      <c r="C12" s="53"/>
      <c r="D12" s="54"/>
      <c r="E12" s="53"/>
      <c r="F12" s="53"/>
      <c r="G12" s="53"/>
      <c r="H12" s="53"/>
      <c r="I12" s="53"/>
      <c r="J12" s="55"/>
      <c r="O12" s="38"/>
      <c r="P12" s="38"/>
      <c r="Q12" s="38"/>
    </row>
    <row r="13" spans="2:17" ht="12" customHeight="1" x14ac:dyDescent="0.2">
      <c r="B13" s="19"/>
      <c r="C13" s="37"/>
      <c r="D13" s="37"/>
      <c r="E13" s="37"/>
      <c r="G13" s="37"/>
      <c r="H13" s="37"/>
      <c r="I13" s="37"/>
      <c r="J13" s="22"/>
      <c r="O13" s="87"/>
      <c r="P13" s="87"/>
      <c r="Q13" s="38"/>
    </row>
    <row r="14" spans="2:17" ht="12" customHeight="1" x14ac:dyDescent="0.2">
      <c r="B14" s="19"/>
      <c r="C14" s="37"/>
      <c r="D14" s="105" t="s">
        <v>80</v>
      </c>
      <c r="E14" s="37"/>
      <c r="F14" s="37"/>
      <c r="G14" s="37"/>
      <c r="H14" s="37"/>
      <c r="I14" s="37"/>
      <c r="J14" s="22"/>
      <c r="O14" s="87"/>
      <c r="P14" s="87"/>
      <c r="Q14" s="38"/>
    </row>
    <row r="15" spans="2:17" ht="12" customHeight="1" x14ac:dyDescent="0.2">
      <c r="B15" s="19"/>
      <c r="C15" s="37"/>
      <c r="D15" s="37"/>
      <c r="E15" s="37"/>
      <c r="F15" s="115" t="s">
        <v>73</v>
      </c>
      <c r="G15" s="115"/>
      <c r="H15" s="116" t="s">
        <v>74</v>
      </c>
      <c r="I15" s="37"/>
      <c r="J15" s="22"/>
      <c r="O15" s="87"/>
      <c r="P15" s="87"/>
      <c r="Q15" s="38"/>
    </row>
    <row r="16" spans="2:17" ht="12" customHeight="1" x14ac:dyDescent="0.2">
      <c r="B16" s="19"/>
      <c r="C16" s="37"/>
      <c r="D16" s="79" t="s">
        <v>114</v>
      </c>
      <c r="F16" s="88"/>
      <c r="G16" s="88"/>
      <c r="H16" s="89"/>
      <c r="I16" s="37"/>
      <c r="J16" s="22"/>
      <c r="O16" s="87"/>
      <c r="P16" s="87"/>
      <c r="Q16" s="38"/>
    </row>
    <row r="17" spans="2:17" ht="12" customHeight="1" x14ac:dyDescent="0.2">
      <c r="B17" s="19"/>
      <c r="C17" s="37"/>
      <c r="D17" s="38" t="s">
        <v>63</v>
      </c>
      <c r="E17" s="38"/>
      <c r="F17" s="110">
        <v>0</v>
      </c>
      <c r="G17" s="37"/>
      <c r="H17" s="80">
        <f>F17*tab!$D$13</f>
        <v>0</v>
      </c>
      <c r="I17" s="37"/>
      <c r="J17" s="22"/>
      <c r="O17" s="38"/>
      <c r="P17" s="38"/>
      <c r="Q17" s="38"/>
    </row>
    <row r="18" spans="2:17" ht="12" customHeight="1" x14ac:dyDescent="0.2">
      <c r="B18" s="19"/>
      <c r="C18" s="41"/>
      <c r="D18" s="38" t="s">
        <v>77</v>
      </c>
      <c r="F18" s="110">
        <v>0</v>
      </c>
      <c r="H18" s="39"/>
      <c r="I18" s="37"/>
      <c r="J18" s="22"/>
      <c r="O18" s="38"/>
      <c r="P18" s="38"/>
      <c r="Q18" s="38"/>
    </row>
    <row r="19" spans="2:17" ht="12" customHeight="1" x14ac:dyDescent="0.2">
      <c r="B19" s="19"/>
      <c r="C19" s="41"/>
      <c r="D19" s="38" t="s">
        <v>78</v>
      </c>
      <c r="E19" s="38"/>
      <c r="F19" s="110">
        <v>0</v>
      </c>
      <c r="H19" s="39"/>
      <c r="I19" s="37"/>
      <c r="J19" s="22"/>
      <c r="O19" s="38"/>
      <c r="P19" s="38"/>
      <c r="Q19" s="38"/>
    </row>
    <row r="20" spans="2:17" ht="12" customHeight="1" x14ac:dyDescent="0.2">
      <c r="B20" s="19"/>
      <c r="C20" s="41"/>
      <c r="D20" s="38" t="s">
        <v>76</v>
      </c>
      <c r="E20" s="38"/>
      <c r="F20" s="93">
        <f>IF(F18&gt;F19,F19,F18)</f>
        <v>0</v>
      </c>
      <c r="H20" s="80">
        <f>F20*tab!D13</f>
        <v>0</v>
      </c>
      <c r="I20" s="37"/>
      <c r="J20" s="22"/>
      <c r="L20" s="38"/>
      <c r="M20" s="38"/>
      <c r="N20" s="38"/>
      <c r="O20" s="38"/>
      <c r="P20" s="38"/>
      <c r="Q20" s="38"/>
    </row>
    <row r="21" spans="2:17" ht="12" customHeight="1" x14ac:dyDescent="0.2">
      <c r="B21" s="19"/>
      <c r="C21" s="41"/>
      <c r="D21" s="38" t="s">
        <v>79</v>
      </c>
      <c r="E21" s="38"/>
      <c r="F21" s="93">
        <f>IF(F18&gt;F19,0,F19-F18)</f>
        <v>0</v>
      </c>
      <c r="H21" s="80">
        <f>F21*tab!$D$7</f>
        <v>0</v>
      </c>
      <c r="I21" s="37"/>
      <c r="J21" s="22"/>
      <c r="M21" s="38"/>
      <c r="N21" s="38"/>
      <c r="O21" s="38"/>
      <c r="P21" s="38"/>
      <c r="Q21" s="38"/>
    </row>
    <row r="22" spans="2:17" ht="12" customHeight="1" x14ac:dyDescent="0.2">
      <c r="B22" s="19"/>
      <c r="C22" s="41"/>
      <c r="D22" s="61" t="s">
        <v>104</v>
      </c>
      <c r="E22" s="38"/>
      <c r="F22" s="110">
        <v>0</v>
      </c>
      <c r="G22" s="60"/>
      <c r="H22" s="80">
        <f>F22*tab!$D$8</f>
        <v>0</v>
      </c>
      <c r="J22" s="22"/>
      <c r="M22" s="38"/>
      <c r="N22" s="38"/>
      <c r="O22" s="38"/>
      <c r="P22" s="38"/>
      <c r="Q22" s="38"/>
    </row>
    <row r="23" spans="2:17" ht="12" customHeight="1" x14ac:dyDescent="0.2">
      <c r="B23" s="19"/>
      <c r="C23" s="37"/>
      <c r="D23" s="61"/>
      <c r="E23" s="38"/>
      <c r="F23" s="60"/>
      <c r="G23" s="77"/>
      <c r="H23" s="91">
        <f>IF(F17+F19&lt;tab!$C$14,0,(H17+H20+H21-H22))</f>
        <v>0</v>
      </c>
      <c r="J23" s="22"/>
      <c r="M23" s="38"/>
      <c r="N23" s="38"/>
      <c r="O23" s="38"/>
      <c r="P23" s="38"/>
      <c r="Q23" s="38"/>
    </row>
    <row r="24" spans="2:17" ht="12" customHeight="1" x14ac:dyDescent="0.2">
      <c r="B24" s="19"/>
      <c r="C24" s="37"/>
      <c r="D24" s="79" t="s">
        <v>108</v>
      </c>
      <c r="E24" s="38"/>
      <c r="F24" s="88"/>
      <c r="G24" s="88"/>
      <c r="H24" s="89"/>
      <c r="J24" s="22"/>
      <c r="L24" s="78"/>
    </row>
    <row r="25" spans="2:17" ht="12" customHeight="1" x14ac:dyDescent="0.2">
      <c r="B25" s="19"/>
      <c r="C25" s="37"/>
      <c r="D25" s="38" t="s">
        <v>75</v>
      </c>
      <c r="E25" s="38"/>
      <c r="F25" s="110">
        <v>0</v>
      </c>
      <c r="G25" s="77"/>
      <c r="H25" s="80">
        <f>F25*tab!$D$13</f>
        <v>0</v>
      </c>
      <c r="J25" s="22"/>
    </row>
    <row r="26" spans="2:17" ht="12" customHeight="1" x14ac:dyDescent="0.2">
      <c r="B26" s="19"/>
      <c r="C26" s="37"/>
      <c r="D26" s="38" t="s">
        <v>78</v>
      </c>
      <c r="E26" s="38"/>
      <c r="F26" s="110">
        <v>0</v>
      </c>
      <c r="H26" s="80">
        <f>F26*tab!$D$7</f>
        <v>0</v>
      </c>
      <c r="J26" s="22"/>
    </row>
    <row r="27" spans="2:17" ht="12" customHeight="1" x14ac:dyDescent="0.2">
      <c r="B27" s="19"/>
      <c r="C27" s="37"/>
      <c r="D27" s="61" t="s">
        <v>104</v>
      </c>
      <c r="E27" s="38"/>
      <c r="F27" s="110">
        <v>0</v>
      </c>
      <c r="G27" s="60"/>
      <c r="H27" s="80">
        <f>F27*tab!$D$8</f>
        <v>0</v>
      </c>
      <c r="J27" s="22"/>
      <c r="L27" s="38"/>
    </row>
    <row r="28" spans="2:17" ht="12" customHeight="1" x14ac:dyDescent="0.2">
      <c r="B28" s="19"/>
      <c r="C28" s="37"/>
      <c r="D28" s="61"/>
      <c r="E28" s="38"/>
      <c r="F28" s="61"/>
      <c r="H28" s="91">
        <f>IF(F25+F26&lt;tab!$C$14,0,H25+H26-H27)</f>
        <v>0</v>
      </c>
      <c r="J28" s="22"/>
    </row>
    <row r="29" spans="2:17" ht="12" customHeight="1" x14ac:dyDescent="0.2">
      <c r="B29" s="19"/>
      <c r="C29" s="37"/>
      <c r="D29" s="79" t="s">
        <v>109</v>
      </c>
      <c r="E29" s="38"/>
      <c r="F29" s="88"/>
      <c r="G29" s="88"/>
      <c r="H29" s="89"/>
      <c r="J29" s="22"/>
    </row>
    <row r="30" spans="2:17" ht="12" customHeight="1" x14ac:dyDescent="0.2">
      <c r="B30" s="19"/>
      <c r="C30" s="37"/>
      <c r="D30" s="38" t="s">
        <v>75</v>
      </c>
      <c r="E30" s="38"/>
      <c r="F30" s="110">
        <v>0</v>
      </c>
      <c r="G30" s="77"/>
      <c r="H30" s="80">
        <f>F30*tab!$D$13</f>
        <v>0</v>
      </c>
      <c r="J30" s="22"/>
    </row>
    <row r="31" spans="2:17" ht="12" customHeight="1" x14ac:dyDescent="0.2">
      <c r="B31" s="19"/>
      <c r="C31" s="37"/>
      <c r="D31" s="38" t="s">
        <v>78</v>
      </c>
      <c r="E31" s="38"/>
      <c r="F31" s="110">
        <v>0</v>
      </c>
      <c r="H31" s="80">
        <f>F31*tab!$D$7</f>
        <v>0</v>
      </c>
      <c r="J31" s="22"/>
    </row>
    <row r="32" spans="2:17" ht="12" customHeight="1" x14ac:dyDescent="0.2">
      <c r="B32" s="19"/>
      <c r="C32" s="37"/>
      <c r="D32" s="61" t="s">
        <v>104</v>
      </c>
      <c r="E32" s="38"/>
      <c r="F32" s="110">
        <v>0</v>
      </c>
      <c r="G32" s="60"/>
      <c r="H32" s="80">
        <f>F32*tab!$D$8</f>
        <v>0</v>
      </c>
      <c r="J32" s="22"/>
    </row>
    <row r="33" spans="2:10" ht="12" customHeight="1" x14ac:dyDescent="0.2">
      <c r="B33" s="19"/>
      <c r="C33" s="37"/>
      <c r="D33" s="61"/>
      <c r="E33" s="38"/>
      <c r="F33" s="61"/>
      <c r="H33" s="91">
        <f>IF(F30+F31&lt;tab!$C$14,0,H30+H31-H32)</f>
        <v>0</v>
      </c>
      <c r="J33" s="22"/>
    </row>
    <row r="34" spans="2:10" ht="12" customHeight="1" x14ac:dyDescent="0.2">
      <c r="B34" s="19"/>
      <c r="C34" s="37"/>
      <c r="D34" s="79" t="s">
        <v>110</v>
      </c>
      <c r="E34" s="38"/>
      <c r="F34" s="88"/>
      <c r="G34" s="88"/>
      <c r="H34" s="89"/>
      <c r="J34" s="22"/>
    </row>
    <row r="35" spans="2:10" ht="12" customHeight="1" x14ac:dyDescent="0.2">
      <c r="B35" s="19"/>
      <c r="C35" s="37"/>
      <c r="D35" s="38" t="s">
        <v>75</v>
      </c>
      <c r="E35" s="38"/>
      <c r="F35" s="110">
        <v>0</v>
      </c>
      <c r="G35" s="77"/>
      <c r="H35" s="80">
        <f>F35*tab!$D$13</f>
        <v>0</v>
      </c>
      <c r="J35" s="22"/>
    </row>
    <row r="36" spans="2:10" ht="12" customHeight="1" x14ac:dyDescent="0.2">
      <c r="B36" s="19"/>
      <c r="C36" s="37"/>
      <c r="D36" s="38" t="s">
        <v>78</v>
      </c>
      <c r="E36" s="38"/>
      <c r="F36" s="110">
        <v>0</v>
      </c>
      <c r="H36" s="80">
        <f>F36*tab!$D$7</f>
        <v>0</v>
      </c>
      <c r="J36" s="22"/>
    </row>
    <row r="37" spans="2:10" ht="12" customHeight="1" x14ac:dyDescent="0.2">
      <c r="B37" s="19"/>
      <c r="C37" s="37"/>
      <c r="D37" s="61" t="s">
        <v>104</v>
      </c>
      <c r="E37" s="38"/>
      <c r="F37" s="110">
        <v>0</v>
      </c>
      <c r="G37" s="60"/>
      <c r="H37" s="80">
        <f>F37*tab!$D$8</f>
        <v>0</v>
      </c>
      <c r="J37" s="22"/>
    </row>
    <row r="38" spans="2:10" ht="12" customHeight="1" x14ac:dyDescent="0.2">
      <c r="B38" s="19"/>
      <c r="C38" s="37"/>
      <c r="D38" s="61"/>
      <c r="E38" s="38"/>
      <c r="F38" s="85"/>
      <c r="G38" s="85"/>
      <c r="H38" s="91">
        <f>IF(F35+F36&lt;tab!$C$14,0,H35+H36-H37)</f>
        <v>0</v>
      </c>
      <c r="J38" s="22"/>
    </row>
    <row r="39" spans="2:10" ht="12" customHeight="1" x14ac:dyDescent="0.2">
      <c r="B39" s="19"/>
      <c r="C39" s="84"/>
      <c r="D39" s="61"/>
      <c r="E39" s="38"/>
      <c r="G39" s="94"/>
      <c r="H39" s="77"/>
      <c r="J39" s="22"/>
    </row>
    <row r="40" spans="2:10" ht="12" customHeight="1" x14ac:dyDescent="0.2">
      <c r="B40" s="19"/>
      <c r="C40" s="84"/>
      <c r="D40" s="131" t="s">
        <v>102</v>
      </c>
      <c r="E40" s="37"/>
      <c r="F40" s="111" t="s">
        <v>86</v>
      </c>
      <c r="H40" s="90">
        <f>IF(F40="nee",0,tab!C9)</f>
        <v>0</v>
      </c>
      <c r="J40" s="22"/>
    </row>
    <row r="41" spans="2:10" ht="12" customHeight="1" x14ac:dyDescent="0.2">
      <c r="B41" s="19"/>
      <c r="C41" s="84"/>
      <c r="D41" s="61"/>
      <c r="E41" s="38"/>
      <c r="G41" s="94"/>
      <c r="H41" s="77"/>
      <c r="J41" s="22"/>
    </row>
    <row r="42" spans="2:10" ht="12" customHeight="1" x14ac:dyDescent="0.2">
      <c r="B42" s="19"/>
      <c r="C42" s="84"/>
      <c r="D42" s="61"/>
      <c r="E42" s="38"/>
      <c r="G42" s="94"/>
      <c r="H42" s="77"/>
      <c r="J42" s="22"/>
    </row>
    <row r="43" spans="2:10" ht="12" customHeight="1" x14ac:dyDescent="0.2">
      <c r="B43" s="19"/>
      <c r="C43" s="84"/>
      <c r="D43" s="92" t="s">
        <v>84</v>
      </c>
      <c r="E43" s="38"/>
      <c r="F43" s="85"/>
      <c r="G43" s="85"/>
      <c r="H43" s="86">
        <f>H40+H23+H28+H33+H38</f>
        <v>0</v>
      </c>
      <c r="J43" s="22"/>
    </row>
    <row r="44" spans="2:10" ht="12" customHeight="1" x14ac:dyDescent="0.2">
      <c r="B44" s="19"/>
      <c r="C44" s="84"/>
      <c r="J44" s="22"/>
    </row>
    <row r="45" spans="2:10" ht="12" customHeight="1" x14ac:dyDescent="0.2">
      <c r="B45" s="19"/>
      <c r="C45" s="20"/>
      <c r="D45" s="82"/>
      <c r="E45" s="68"/>
      <c r="F45" s="83"/>
      <c r="G45" s="83"/>
      <c r="H45" s="83"/>
      <c r="I45" s="20"/>
      <c r="J45" s="22"/>
    </row>
    <row r="46" spans="2:10" ht="12" customHeight="1" x14ac:dyDescent="0.2">
      <c r="B46" s="19"/>
      <c r="C46" s="36"/>
      <c r="D46" s="61"/>
      <c r="E46" s="38"/>
      <c r="F46" s="77"/>
      <c r="G46" s="77"/>
      <c r="H46" s="77"/>
      <c r="J46" s="22"/>
    </row>
    <row r="47" spans="2:10" ht="12" customHeight="1" x14ac:dyDescent="0.2">
      <c r="B47" s="19"/>
      <c r="C47" s="37"/>
      <c r="D47" s="105" t="s">
        <v>152</v>
      </c>
      <c r="E47" s="38"/>
      <c r="F47" s="77"/>
      <c r="G47" s="77"/>
      <c r="H47" s="77"/>
      <c r="J47" s="22"/>
    </row>
    <row r="48" spans="2:10" ht="12" customHeight="1" x14ac:dyDescent="0.2">
      <c r="B48" s="19"/>
      <c r="C48" s="37"/>
      <c r="D48" s="61"/>
      <c r="E48" s="38"/>
      <c r="F48" s="115" t="s">
        <v>73</v>
      </c>
      <c r="G48" s="115"/>
      <c r="H48" s="116" t="s">
        <v>74</v>
      </c>
      <c r="J48" s="22"/>
    </row>
    <row r="49" spans="2:10" ht="12" customHeight="1" x14ac:dyDescent="0.2">
      <c r="B49" s="19"/>
      <c r="C49" s="37"/>
      <c r="D49" s="79" t="s">
        <v>111</v>
      </c>
      <c r="E49" s="38"/>
      <c r="F49" s="88"/>
      <c r="G49" s="88"/>
      <c r="H49" s="89"/>
      <c r="J49" s="22"/>
    </row>
    <row r="50" spans="2:10" ht="12" customHeight="1" x14ac:dyDescent="0.2">
      <c r="B50" s="19"/>
      <c r="C50" s="37"/>
      <c r="D50" s="38" t="s">
        <v>81</v>
      </c>
      <c r="E50" s="38"/>
      <c r="F50" s="110">
        <v>0</v>
      </c>
      <c r="G50" s="77"/>
      <c r="H50" s="80">
        <f>F50*tab!$D$17</f>
        <v>0</v>
      </c>
      <c r="J50" s="22"/>
    </row>
    <row r="51" spans="2:10" ht="12" customHeight="1" x14ac:dyDescent="0.2">
      <c r="B51" s="19"/>
      <c r="C51" s="37"/>
      <c r="D51" s="38" t="s">
        <v>82</v>
      </c>
      <c r="E51" s="38"/>
      <c r="F51" s="110">
        <v>0</v>
      </c>
      <c r="H51" s="80">
        <f>F51*tab!$D$18</f>
        <v>0</v>
      </c>
      <c r="J51" s="22"/>
    </row>
    <row r="52" spans="2:10" ht="12" customHeight="1" x14ac:dyDescent="0.2">
      <c r="B52" s="19"/>
      <c r="C52" s="37"/>
      <c r="D52" s="61"/>
      <c r="E52" s="38"/>
      <c r="F52" s="61"/>
      <c r="H52" s="91">
        <f>H50+H51</f>
        <v>0</v>
      </c>
      <c r="J52" s="22"/>
    </row>
    <row r="53" spans="2:10" ht="12" customHeight="1" x14ac:dyDescent="0.2">
      <c r="B53" s="19"/>
      <c r="C53" s="37"/>
      <c r="D53" s="79" t="s">
        <v>108</v>
      </c>
      <c r="E53" s="38"/>
      <c r="F53" s="88"/>
      <c r="G53" s="88"/>
      <c r="H53" s="89"/>
      <c r="J53" s="22"/>
    </row>
    <row r="54" spans="2:10" ht="12" customHeight="1" x14ac:dyDescent="0.2">
      <c r="B54" s="19"/>
      <c r="C54" s="37"/>
      <c r="D54" s="38" t="s">
        <v>81</v>
      </c>
      <c r="E54" s="38"/>
      <c r="F54" s="110">
        <v>0</v>
      </c>
      <c r="G54" s="77"/>
      <c r="H54" s="80">
        <f>F54*tab!$D$17</f>
        <v>0</v>
      </c>
      <c r="J54" s="22"/>
    </row>
    <row r="55" spans="2:10" ht="12" customHeight="1" x14ac:dyDescent="0.2">
      <c r="B55" s="19"/>
      <c r="C55" s="37"/>
      <c r="D55" s="38" t="s">
        <v>82</v>
      </c>
      <c r="E55" s="38"/>
      <c r="F55" s="110">
        <v>0</v>
      </c>
      <c r="H55" s="80">
        <f>F55*tab!$D$18</f>
        <v>0</v>
      </c>
      <c r="J55" s="22"/>
    </row>
    <row r="56" spans="2:10" ht="12" customHeight="1" x14ac:dyDescent="0.2">
      <c r="B56" s="19"/>
      <c r="C56" s="37"/>
      <c r="D56" s="61"/>
      <c r="E56" s="38"/>
      <c r="F56" s="61"/>
      <c r="H56" s="91">
        <f>H54+H55</f>
        <v>0</v>
      </c>
      <c r="J56" s="22"/>
    </row>
    <row r="57" spans="2:10" ht="12" customHeight="1" x14ac:dyDescent="0.2">
      <c r="B57" s="19"/>
      <c r="C57" s="37"/>
      <c r="D57" s="79" t="s">
        <v>112</v>
      </c>
      <c r="E57" s="38"/>
      <c r="F57" s="88"/>
      <c r="G57" s="88"/>
      <c r="H57" s="89"/>
      <c r="J57" s="22"/>
    </row>
    <row r="58" spans="2:10" ht="12" customHeight="1" x14ac:dyDescent="0.2">
      <c r="B58" s="19"/>
      <c r="C58" s="37"/>
      <c r="D58" s="38" t="s">
        <v>81</v>
      </c>
      <c r="E58" s="38"/>
      <c r="F58" s="110">
        <v>0</v>
      </c>
      <c r="G58" s="77"/>
      <c r="H58" s="80">
        <f>F58*tab!$D$17</f>
        <v>0</v>
      </c>
      <c r="J58" s="22"/>
    </row>
    <row r="59" spans="2:10" ht="12" customHeight="1" x14ac:dyDescent="0.2">
      <c r="B59" s="19"/>
      <c r="C59" s="37"/>
      <c r="D59" s="38" t="s">
        <v>82</v>
      </c>
      <c r="E59" s="38"/>
      <c r="F59" s="110">
        <v>0</v>
      </c>
      <c r="H59" s="80">
        <f>F59*tab!$D$18</f>
        <v>0</v>
      </c>
      <c r="J59" s="22"/>
    </row>
    <row r="60" spans="2:10" ht="12" customHeight="1" x14ac:dyDescent="0.2">
      <c r="B60" s="19"/>
      <c r="C60" s="37"/>
      <c r="D60" s="61"/>
      <c r="E60" s="38"/>
      <c r="F60" s="61"/>
      <c r="H60" s="91">
        <f>H58+H59</f>
        <v>0</v>
      </c>
      <c r="J60" s="22"/>
    </row>
    <row r="61" spans="2:10" ht="12" customHeight="1" x14ac:dyDescent="0.2">
      <c r="B61" s="19"/>
      <c r="C61" s="37"/>
      <c r="D61" s="79" t="s">
        <v>113</v>
      </c>
      <c r="E61" s="38"/>
      <c r="F61" s="88"/>
      <c r="G61" s="88"/>
      <c r="H61" s="89"/>
      <c r="J61" s="22"/>
    </row>
    <row r="62" spans="2:10" ht="12" customHeight="1" x14ac:dyDescent="0.2">
      <c r="B62" s="19"/>
      <c r="C62" s="37"/>
      <c r="D62" s="38" t="s">
        <v>81</v>
      </c>
      <c r="E62" s="38"/>
      <c r="F62" s="110">
        <v>0</v>
      </c>
      <c r="G62" s="77"/>
      <c r="H62" s="80">
        <f>F62*tab!$D$17</f>
        <v>0</v>
      </c>
      <c r="J62" s="22"/>
    </row>
    <row r="63" spans="2:10" ht="12" customHeight="1" x14ac:dyDescent="0.2">
      <c r="B63" s="19"/>
      <c r="C63" s="37"/>
      <c r="D63" s="38" t="s">
        <v>82</v>
      </c>
      <c r="E63" s="38"/>
      <c r="F63" s="110">
        <v>0</v>
      </c>
      <c r="H63" s="80">
        <f>F63*tab!$D$18</f>
        <v>0</v>
      </c>
      <c r="J63" s="22"/>
    </row>
    <row r="64" spans="2:10" ht="12" customHeight="1" x14ac:dyDescent="0.2">
      <c r="B64" s="19"/>
      <c r="C64" s="37"/>
      <c r="D64" s="61"/>
      <c r="E64" s="38"/>
      <c r="F64" s="61"/>
      <c r="H64" s="91">
        <f>H62+H63</f>
        <v>0</v>
      </c>
      <c r="J64" s="22"/>
    </row>
    <row r="65" spans="2:10" ht="12" customHeight="1" x14ac:dyDescent="0.2">
      <c r="B65" s="19"/>
      <c r="C65" s="37"/>
      <c r="D65" s="61"/>
      <c r="E65" s="38"/>
      <c r="G65" s="94"/>
      <c r="H65" s="77"/>
      <c r="J65" s="22"/>
    </row>
    <row r="66" spans="2:10" ht="12" customHeight="1" x14ac:dyDescent="0.2">
      <c r="B66" s="19"/>
      <c r="C66" s="37"/>
      <c r="D66" s="61"/>
      <c r="E66" s="38"/>
      <c r="G66" s="94"/>
      <c r="H66" s="77"/>
      <c r="J66" s="22"/>
    </row>
    <row r="67" spans="2:10" ht="12" customHeight="1" x14ac:dyDescent="0.2">
      <c r="B67" s="19"/>
      <c r="C67" s="37"/>
      <c r="D67" s="92" t="s">
        <v>83</v>
      </c>
      <c r="E67" s="38"/>
      <c r="F67" s="85"/>
      <c r="G67" s="85"/>
      <c r="H67" s="86">
        <f>H52+H56+H60+H64</f>
        <v>0</v>
      </c>
      <c r="J67" s="22"/>
    </row>
    <row r="68" spans="2:10" ht="12" customHeight="1" x14ac:dyDescent="0.2">
      <c r="B68" s="19"/>
      <c r="C68" s="37"/>
      <c r="D68" s="61"/>
      <c r="E68" s="38"/>
      <c r="F68" s="77"/>
      <c r="G68" s="77"/>
      <c r="H68" s="77"/>
      <c r="J68" s="22"/>
    </row>
    <row r="69" spans="2:10" ht="12" customHeight="1" x14ac:dyDescent="0.2">
      <c r="B69" s="19"/>
      <c r="C69" s="20"/>
      <c r="D69" s="82"/>
      <c r="E69" s="68"/>
      <c r="F69" s="83"/>
      <c r="G69" s="83"/>
      <c r="H69" s="83"/>
      <c r="I69" s="20"/>
      <c r="J69" s="22"/>
    </row>
    <row r="70" spans="2:10" ht="12" customHeight="1" x14ac:dyDescent="0.2">
      <c r="B70" s="19"/>
      <c r="D70" s="61"/>
      <c r="E70" s="38"/>
      <c r="F70" s="77"/>
      <c r="G70" s="77"/>
      <c r="H70" s="77"/>
      <c r="J70" s="22"/>
    </row>
    <row r="71" spans="2:10" ht="12" customHeight="1" x14ac:dyDescent="0.2">
      <c r="B71" s="19"/>
      <c r="D71" s="61" t="s">
        <v>153</v>
      </c>
      <c r="E71" s="38"/>
      <c r="F71" s="77"/>
      <c r="G71" s="77"/>
      <c r="H71" s="77"/>
      <c r="J71" s="22"/>
    </row>
    <row r="72" spans="2:10" ht="12" customHeight="1" x14ac:dyDescent="0.2">
      <c r="B72" s="19"/>
      <c r="D72" s="61"/>
      <c r="E72" s="38"/>
      <c r="F72" s="77"/>
      <c r="G72" s="77"/>
      <c r="H72" s="77"/>
      <c r="J72" s="22"/>
    </row>
    <row r="73" spans="2:10" ht="12" customHeight="1" x14ac:dyDescent="0.2">
      <c r="B73" s="19"/>
      <c r="D73" s="61" t="s">
        <v>133</v>
      </c>
      <c r="E73" s="38"/>
      <c r="F73" s="77"/>
      <c r="G73" s="77"/>
      <c r="H73" s="77"/>
      <c r="J73" s="22"/>
    </row>
    <row r="74" spans="2:10" ht="12" customHeight="1" x14ac:dyDescent="0.2">
      <c r="B74" s="19"/>
      <c r="D74" s="61" t="s">
        <v>134</v>
      </c>
      <c r="E74" s="38"/>
      <c r="F74" s="77"/>
      <c r="G74" s="77"/>
      <c r="H74" s="77"/>
      <c r="J74" s="22"/>
    </row>
    <row r="75" spans="2:10" ht="12" customHeight="1" x14ac:dyDescent="0.2">
      <c r="B75" s="19"/>
      <c r="D75" s="61" t="s">
        <v>135</v>
      </c>
      <c r="E75" s="38"/>
      <c r="F75" s="77"/>
      <c r="G75" s="77"/>
      <c r="H75" s="77"/>
      <c r="J75" s="22"/>
    </row>
    <row r="76" spans="2:10" ht="12" customHeight="1" x14ac:dyDescent="0.2">
      <c r="B76" s="19"/>
      <c r="D76" s="61" t="s">
        <v>136</v>
      </c>
      <c r="E76" s="38"/>
      <c r="F76" s="77"/>
      <c r="G76" s="77"/>
      <c r="H76" s="77"/>
      <c r="J76" s="22"/>
    </row>
    <row r="77" spans="2:10" ht="12" customHeight="1" x14ac:dyDescent="0.2">
      <c r="B77" s="19"/>
      <c r="D77" s="61" t="s">
        <v>137</v>
      </c>
      <c r="E77" s="38"/>
      <c r="F77" s="77"/>
      <c r="G77" s="77"/>
      <c r="H77" s="77"/>
      <c r="J77" s="22"/>
    </row>
    <row r="78" spans="2:10" ht="12" customHeight="1" x14ac:dyDescent="0.2">
      <c r="B78" s="19"/>
      <c r="D78" s="61"/>
      <c r="E78" s="38"/>
      <c r="F78" s="77"/>
      <c r="G78" s="77"/>
      <c r="H78" s="77"/>
      <c r="J78" s="22"/>
    </row>
    <row r="79" spans="2:10" ht="12" customHeight="1" x14ac:dyDescent="0.2">
      <c r="B79" s="19"/>
      <c r="D79" s="61"/>
      <c r="E79" s="38"/>
      <c r="F79" s="115" t="s">
        <v>73</v>
      </c>
      <c r="G79" s="115"/>
      <c r="H79" s="116" t="s">
        <v>74</v>
      </c>
      <c r="J79" s="22"/>
    </row>
    <row r="80" spans="2:10" ht="12" customHeight="1" x14ac:dyDescent="0.2">
      <c r="B80" s="19"/>
      <c r="D80" s="61" t="s">
        <v>138</v>
      </c>
      <c r="E80" s="38"/>
      <c r="F80" s="110">
        <v>0</v>
      </c>
      <c r="G80" s="77"/>
      <c r="H80" s="80">
        <f>F80*tab!$C$21</f>
        <v>0</v>
      </c>
      <c r="J80" s="22"/>
    </row>
    <row r="81" spans="2:10" ht="12" customHeight="1" x14ac:dyDescent="0.2">
      <c r="B81" s="19"/>
      <c r="D81" s="61"/>
      <c r="E81" s="38"/>
      <c r="F81" s="77"/>
      <c r="G81" s="77"/>
      <c r="H81" s="77"/>
      <c r="J81" s="22"/>
    </row>
    <row r="82" spans="2:10" ht="12" customHeight="1" x14ac:dyDescent="0.2">
      <c r="B82" s="19"/>
      <c r="D82" s="92" t="s">
        <v>142</v>
      </c>
      <c r="E82" s="38"/>
      <c r="F82" s="77"/>
      <c r="G82" s="77"/>
      <c r="H82" s="121">
        <f>H80</f>
        <v>0</v>
      </c>
      <c r="J82" s="22"/>
    </row>
    <row r="83" spans="2:10" ht="12" customHeight="1" x14ac:dyDescent="0.2">
      <c r="B83" s="19"/>
      <c r="D83" s="61"/>
      <c r="E83" s="38"/>
      <c r="F83" s="77"/>
      <c r="G83" s="77"/>
      <c r="H83" s="77"/>
      <c r="J83" s="22"/>
    </row>
    <row r="84" spans="2:10" ht="12" customHeight="1" x14ac:dyDescent="0.2">
      <c r="B84" s="19"/>
      <c r="C84" s="20"/>
      <c r="D84" s="20"/>
      <c r="E84" s="20"/>
      <c r="F84" s="20"/>
      <c r="G84" s="20"/>
      <c r="H84" s="20"/>
      <c r="I84" s="20"/>
      <c r="J84" s="22"/>
    </row>
    <row r="85" spans="2:10" ht="12" customHeight="1" x14ac:dyDescent="0.2">
      <c r="B85" s="31"/>
      <c r="C85" s="32"/>
      <c r="D85" s="32"/>
      <c r="E85" s="32"/>
      <c r="F85" s="32"/>
      <c r="G85" s="32"/>
      <c r="H85" s="32"/>
      <c r="I85" s="34" t="s">
        <v>34</v>
      </c>
      <c r="J85" s="35"/>
    </row>
    <row r="86" spans="2:10" ht="12" customHeight="1" x14ac:dyDescent="0.2"/>
    <row r="87" spans="2:10" ht="12" customHeight="1" x14ac:dyDescent="0.2"/>
    <row r="88" spans="2:10" ht="12" customHeight="1" x14ac:dyDescent="0.2"/>
    <row r="89" spans="2:10" ht="12" customHeight="1" x14ac:dyDescent="0.2"/>
    <row r="90" spans="2:10" ht="12" customHeight="1" x14ac:dyDescent="0.2"/>
    <row r="91" spans="2:10" ht="12" customHeight="1" x14ac:dyDescent="0.2"/>
    <row r="92" spans="2:10" ht="12" customHeight="1" x14ac:dyDescent="0.2"/>
    <row r="93" spans="2:10" ht="12" customHeight="1" x14ac:dyDescent="0.2"/>
    <row r="94" spans="2:10" ht="12" customHeight="1" x14ac:dyDescent="0.2"/>
    <row r="95" spans="2:10" ht="12" customHeight="1" x14ac:dyDescent="0.2"/>
    <row r="96" spans="2:10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</sheetData>
  <sheetProtection algorithmName="SHA-512" hashValue="6tzw7kBMHaqU8J4oFugJBV4PK99z2QiyLUQcCvhucZNGzdnWZaqgZL211xA2454Bqd3HxWHqw6WRIDFXpOZAmA==" saltValue="giKo+7JUVvPLKTNZe3FV2g==" spinCount="100000" sheet="1" objects="1" scenarios="1"/>
  <dataValidations count="1">
    <dataValidation type="list" allowBlank="1" showInputMessage="1" showErrorMessage="1" sqref="F40">
      <formula1>"ja, nee"</formula1>
    </dataValidation>
  </dataValidation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>
    <oddHeader>&amp;C&amp;F</oddHeader>
    <oddFooter>&amp;L&amp;"Arial,Vet"&amp;D&amp;C&amp;"Arial,Vet"&amp;A&amp;R&amp;"Arial,Vet"&amp;N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18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2" customWidth="1"/>
    <col min="2" max="3" width="2.5703125" style="12" customWidth="1"/>
    <col min="4" max="4" width="65.85546875" style="12" customWidth="1"/>
    <col min="5" max="5" width="2.85546875" style="12" customWidth="1"/>
    <col min="6" max="6" width="11" style="12" customWidth="1"/>
    <col min="7" max="7" width="1.85546875" style="12" customWidth="1"/>
    <col min="8" max="8" width="15.85546875" style="12" customWidth="1"/>
    <col min="9" max="10" width="2.5703125" style="12" customWidth="1"/>
    <col min="11" max="11" width="9.140625" style="12"/>
    <col min="12" max="12" width="40.85546875" style="12" customWidth="1"/>
    <col min="13" max="14" width="15.85546875" style="12" customWidth="1"/>
    <col min="15" max="16" width="16" style="12" customWidth="1"/>
    <col min="17" max="16384" width="9.140625" style="12"/>
  </cols>
  <sheetData>
    <row r="1" spans="2:17" x14ac:dyDescent="0.2">
      <c r="L1" s="38"/>
      <c r="M1" s="38"/>
      <c r="N1" s="38"/>
    </row>
    <row r="2" spans="2:17" x14ac:dyDescent="0.2">
      <c r="B2" s="15"/>
      <c r="C2" s="16"/>
      <c r="D2" s="16"/>
      <c r="E2" s="16"/>
      <c r="F2" s="16"/>
      <c r="G2" s="16"/>
      <c r="H2" s="16"/>
      <c r="I2" s="16"/>
      <c r="J2" s="18"/>
      <c r="L2" s="38"/>
      <c r="M2" s="38"/>
      <c r="N2" s="38"/>
      <c r="O2" s="38"/>
      <c r="P2" s="38"/>
      <c r="Q2" s="38"/>
    </row>
    <row r="3" spans="2:17" x14ac:dyDescent="0.2">
      <c r="B3" s="19"/>
      <c r="C3" s="20"/>
      <c r="D3" s="20"/>
      <c r="E3" s="20"/>
      <c r="F3" s="20"/>
      <c r="G3" s="20"/>
      <c r="H3" s="20"/>
      <c r="I3" s="20"/>
      <c r="J3" s="22"/>
      <c r="M3" s="38"/>
      <c r="N3" s="38"/>
      <c r="O3" s="38"/>
      <c r="P3" s="38"/>
      <c r="Q3" s="38"/>
    </row>
    <row r="4" spans="2:17" s="14" customFormat="1" ht="18.75" x14ac:dyDescent="0.3">
      <c r="B4" s="23"/>
      <c r="C4" s="45" t="s">
        <v>103</v>
      </c>
      <c r="D4" s="24"/>
      <c r="E4" s="24"/>
      <c r="F4" s="24"/>
      <c r="G4" s="24"/>
      <c r="H4" s="24"/>
      <c r="I4" s="24"/>
      <c r="J4" s="27"/>
      <c r="M4" s="81"/>
      <c r="N4" s="81"/>
      <c r="O4" s="81"/>
      <c r="P4" s="81"/>
      <c r="Q4" s="81"/>
    </row>
    <row r="5" spans="2:17" s="56" customFormat="1" ht="12" customHeight="1" x14ac:dyDescent="0.25">
      <c r="B5" s="52"/>
      <c r="C5" s="106" t="s">
        <v>130</v>
      </c>
      <c r="D5" s="54"/>
      <c r="E5" s="53"/>
      <c r="F5" s="53"/>
      <c r="G5" s="53"/>
      <c r="H5" s="53"/>
      <c r="I5" s="53"/>
      <c r="J5" s="55"/>
      <c r="M5" s="38"/>
      <c r="N5" s="38"/>
      <c r="O5" s="38"/>
      <c r="P5" s="38"/>
      <c r="Q5" s="38"/>
    </row>
    <row r="6" spans="2:17" s="56" customFormat="1" ht="12" customHeight="1" x14ac:dyDescent="0.25">
      <c r="B6" s="52"/>
      <c r="C6" s="104"/>
      <c r="D6" s="54"/>
      <c r="E6" s="53"/>
      <c r="F6" s="53"/>
      <c r="G6" s="53"/>
      <c r="H6" s="53"/>
      <c r="I6" s="53"/>
      <c r="J6" s="55"/>
      <c r="M6" s="38"/>
      <c r="N6" s="38"/>
      <c r="O6" s="38"/>
      <c r="P6" s="38"/>
      <c r="Q6" s="38"/>
    </row>
    <row r="7" spans="2:17" s="56" customFormat="1" ht="12" customHeight="1" x14ac:dyDescent="0.25">
      <c r="B7" s="52"/>
      <c r="C7" s="104"/>
      <c r="D7" s="54"/>
      <c r="E7" s="53"/>
      <c r="F7" s="53"/>
      <c r="G7" s="53"/>
      <c r="H7" s="53"/>
      <c r="I7" s="53"/>
      <c r="J7" s="55"/>
      <c r="M7" s="38"/>
      <c r="N7" s="38"/>
      <c r="O7" s="38"/>
      <c r="P7" s="38"/>
      <c r="Q7" s="38"/>
    </row>
    <row r="8" spans="2:17" s="56" customFormat="1" ht="12" customHeight="1" x14ac:dyDescent="0.25">
      <c r="B8" s="52"/>
      <c r="C8" s="112"/>
      <c r="D8" s="113"/>
      <c r="E8" s="113"/>
      <c r="F8" s="113"/>
      <c r="G8" s="113"/>
      <c r="H8" s="113"/>
      <c r="I8" s="113"/>
      <c r="J8" s="55"/>
      <c r="M8" s="38"/>
      <c r="N8" s="38"/>
      <c r="O8" s="38"/>
      <c r="P8" s="38"/>
      <c r="Q8" s="38"/>
    </row>
    <row r="9" spans="2:17" s="56" customFormat="1" ht="12" customHeight="1" x14ac:dyDescent="0.25">
      <c r="B9" s="52"/>
      <c r="C9" s="112"/>
      <c r="D9" s="38" t="s">
        <v>91</v>
      </c>
      <c r="E9" s="113"/>
      <c r="F9" s="113"/>
      <c r="G9" s="113"/>
      <c r="H9" s="113"/>
      <c r="I9" s="113"/>
      <c r="J9" s="55"/>
      <c r="M9" s="38"/>
      <c r="N9" s="38"/>
      <c r="O9" s="38"/>
      <c r="P9" s="38"/>
      <c r="Q9" s="38"/>
    </row>
    <row r="10" spans="2:17" s="56" customFormat="1" ht="12" customHeight="1" x14ac:dyDescent="0.25">
      <c r="B10" s="52"/>
      <c r="C10" s="113"/>
      <c r="D10" s="114" t="s">
        <v>148</v>
      </c>
      <c r="E10" s="113"/>
      <c r="F10" s="113"/>
      <c r="G10" s="113"/>
      <c r="H10" s="113"/>
      <c r="I10" s="113"/>
      <c r="J10" s="55"/>
      <c r="O10" s="38"/>
      <c r="P10" s="38"/>
      <c r="Q10" s="38"/>
    </row>
    <row r="11" spans="2:17" s="56" customFormat="1" ht="12" customHeight="1" x14ac:dyDescent="0.25">
      <c r="B11" s="52"/>
      <c r="C11" s="113"/>
      <c r="D11" s="113"/>
      <c r="E11" s="113"/>
      <c r="F11" s="113"/>
      <c r="G11" s="113"/>
      <c r="H11" s="113"/>
      <c r="I11" s="113"/>
      <c r="J11" s="55"/>
      <c r="O11" s="38"/>
      <c r="P11" s="38"/>
      <c r="Q11" s="38"/>
    </row>
    <row r="12" spans="2:17" s="56" customFormat="1" ht="12" customHeight="1" x14ac:dyDescent="0.25">
      <c r="B12" s="52"/>
      <c r="C12" s="53"/>
      <c r="D12" s="54"/>
      <c r="E12" s="53"/>
      <c r="F12" s="53"/>
      <c r="G12" s="53"/>
      <c r="H12" s="53"/>
      <c r="I12" s="53"/>
      <c r="J12" s="55"/>
      <c r="O12" s="38"/>
      <c r="P12" s="38"/>
      <c r="Q12" s="38"/>
    </row>
    <row r="13" spans="2:17" ht="12" customHeight="1" x14ac:dyDescent="0.2">
      <c r="B13" s="19"/>
      <c r="C13" s="37"/>
      <c r="D13" s="37"/>
      <c r="E13" s="37"/>
      <c r="G13" s="37"/>
      <c r="H13" s="37"/>
      <c r="I13" s="37"/>
      <c r="J13" s="22"/>
      <c r="O13" s="87"/>
      <c r="P13" s="87"/>
      <c r="Q13" s="38"/>
    </row>
    <row r="14" spans="2:17" ht="12" customHeight="1" x14ac:dyDescent="0.2">
      <c r="B14" s="19"/>
      <c r="C14" s="37"/>
      <c r="D14" s="105" t="s">
        <v>80</v>
      </c>
      <c r="E14" s="37"/>
      <c r="F14" s="37"/>
      <c r="G14" s="37"/>
      <c r="H14" s="37"/>
      <c r="I14" s="37"/>
      <c r="J14" s="22"/>
      <c r="O14" s="87"/>
      <c r="P14" s="87"/>
      <c r="Q14" s="38"/>
    </row>
    <row r="15" spans="2:17" ht="12" customHeight="1" x14ac:dyDescent="0.2">
      <c r="B15" s="19"/>
      <c r="C15" s="37"/>
      <c r="D15" s="37"/>
      <c r="E15" s="37"/>
      <c r="F15" s="115" t="s">
        <v>73</v>
      </c>
      <c r="G15" s="115"/>
      <c r="H15" s="116" t="s">
        <v>74</v>
      </c>
      <c r="I15" s="37"/>
      <c r="J15" s="22"/>
      <c r="O15" s="87"/>
      <c r="P15" s="87"/>
      <c r="Q15" s="38"/>
    </row>
    <row r="16" spans="2:17" ht="12" customHeight="1" x14ac:dyDescent="0.2">
      <c r="B16" s="19"/>
      <c r="C16" s="37"/>
      <c r="D16" s="79" t="s">
        <v>114</v>
      </c>
      <c r="F16" s="88"/>
      <c r="G16" s="88"/>
      <c r="H16" s="89"/>
      <c r="I16" s="37"/>
      <c r="J16" s="22"/>
      <c r="O16" s="87"/>
      <c r="P16" s="87"/>
      <c r="Q16" s="38"/>
    </row>
    <row r="17" spans="2:17" ht="12" customHeight="1" x14ac:dyDescent="0.2">
      <c r="B17" s="19"/>
      <c r="C17" s="37"/>
      <c r="D17" s="38" t="s">
        <v>63</v>
      </c>
      <c r="E17" s="38"/>
      <c r="F17" s="110">
        <v>0</v>
      </c>
      <c r="G17" s="37"/>
      <c r="H17" s="80">
        <f>F17*tab!$D$13</f>
        <v>0</v>
      </c>
      <c r="I17" s="37"/>
      <c r="J17" s="22"/>
      <c r="O17" s="38"/>
      <c r="P17" s="38"/>
      <c r="Q17" s="38"/>
    </row>
    <row r="18" spans="2:17" ht="12" customHeight="1" x14ac:dyDescent="0.2">
      <c r="B18" s="19"/>
      <c r="C18" s="41"/>
      <c r="D18" s="38" t="s">
        <v>77</v>
      </c>
      <c r="F18" s="110">
        <v>0</v>
      </c>
      <c r="H18" s="39"/>
      <c r="I18" s="37"/>
      <c r="J18" s="22"/>
      <c r="O18" s="38"/>
      <c r="P18" s="38"/>
      <c r="Q18" s="38"/>
    </row>
    <row r="19" spans="2:17" ht="12" customHeight="1" x14ac:dyDescent="0.2">
      <c r="B19" s="19"/>
      <c r="C19" s="41"/>
      <c r="D19" s="38" t="s">
        <v>78</v>
      </c>
      <c r="E19" s="38"/>
      <c r="F19" s="110">
        <v>0</v>
      </c>
      <c r="H19" s="39"/>
      <c r="I19" s="37"/>
      <c r="J19" s="22"/>
      <c r="O19" s="38"/>
      <c r="P19" s="38"/>
      <c r="Q19" s="38"/>
    </row>
    <row r="20" spans="2:17" ht="12" customHeight="1" x14ac:dyDescent="0.2">
      <c r="B20" s="19"/>
      <c r="C20" s="41"/>
      <c r="D20" s="38" t="s">
        <v>76</v>
      </c>
      <c r="E20" s="38"/>
      <c r="F20" s="93">
        <f>IF(F18&gt;F19,F19,F18)</f>
        <v>0</v>
      </c>
      <c r="H20" s="80">
        <f>F20*tab!D13</f>
        <v>0</v>
      </c>
      <c r="I20" s="37"/>
      <c r="J20" s="22"/>
      <c r="L20" s="38"/>
      <c r="M20" s="38"/>
      <c r="N20" s="38"/>
      <c r="O20" s="38"/>
      <c r="P20" s="38"/>
      <c r="Q20" s="38"/>
    </row>
    <row r="21" spans="2:17" ht="12" customHeight="1" x14ac:dyDescent="0.2">
      <c r="B21" s="19"/>
      <c r="C21" s="41"/>
      <c r="D21" s="38" t="s">
        <v>79</v>
      </c>
      <c r="E21" s="38"/>
      <c r="F21" s="93">
        <f>IF(F18&gt;F19,0,F19-F18)</f>
        <v>0</v>
      </c>
      <c r="H21" s="80">
        <f>F21*tab!$D$7</f>
        <v>0</v>
      </c>
      <c r="I21" s="37"/>
      <c r="J21" s="22"/>
      <c r="M21" s="38"/>
      <c r="N21" s="38"/>
      <c r="O21" s="38"/>
      <c r="P21" s="38"/>
      <c r="Q21" s="38"/>
    </row>
    <row r="22" spans="2:17" ht="12" customHeight="1" x14ac:dyDescent="0.2">
      <c r="B22" s="19"/>
      <c r="C22" s="41"/>
      <c r="D22" s="61" t="s">
        <v>104</v>
      </c>
      <c r="E22" s="38"/>
      <c r="F22" s="110">
        <v>0</v>
      </c>
      <c r="G22" s="60"/>
      <c r="H22" s="80">
        <f>F22*tab!$D$8</f>
        <v>0</v>
      </c>
      <c r="J22" s="22"/>
      <c r="M22" s="38"/>
      <c r="N22" s="38"/>
      <c r="O22" s="38"/>
      <c r="P22" s="38"/>
      <c r="Q22" s="38"/>
    </row>
    <row r="23" spans="2:17" ht="12" customHeight="1" x14ac:dyDescent="0.2">
      <c r="B23" s="19"/>
      <c r="C23" s="37"/>
      <c r="D23" s="61"/>
      <c r="E23" s="38"/>
      <c r="F23" s="60"/>
      <c r="G23" s="77"/>
      <c r="H23" s="91">
        <f>IF(F17+F19&lt;tab!$C$14,0,(H17+H20+H21-H22))</f>
        <v>0</v>
      </c>
      <c r="J23" s="22"/>
      <c r="M23" s="38"/>
      <c r="N23" s="38"/>
      <c r="O23" s="38"/>
      <c r="P23" s="38"/>
      <c r="Q23" s="38"/>
    </row>
    <row r="24" spans="2:17" ht="12" customHeight="1" x14ac:dyDescent="0.2">
      <c r="B24" s="19"/>
      <c r="C24" s="37"/>
      <c r="D24" s="79" t="s">
        <v>108</v>
      </c>
      <c r="E24" s="38"/>
      <c r="F24" s="88"/>
      <c r="G24" s="88"/>
      <c r="H24" s="89"/>
      <c r="J24" s="22"/>
      <c r="L24" s="78"/>
    </row>
    <row r="25" spans="2:17" ht="12" customHeight="1" x14ac:dyDescent="0.2">
      <c r="B25" s="19"/>
      <c r="C25" s="37"/>
      <c r="D25" s="38" t="s">
        <v>75</v>
      </c>
      <c r="E25" s="38"/>
      <c r="F25" s="110">
        <v>0</v>
      </c>
      <c r="G25" s="77"/>
      <c r="H25" s="80">
        <f>F25*tab!$D$13</f>
        <v>0</v>
      </c>
      <c r="J25" s="22"/>
    </row>
    <row r="26" spans="2:17" ht="12" customHeight="1" x14ac:dyDescent="0.2">
      <c r="B26" s="19"/>
      <c r="C26" s="37"/>
      <c r="D26" s="38" t="s">
        <v>78</v>
      </c>
      <c r="E26" s="38"/>
      <c r="F26" s="110">
        <v>0</v>
      </c>
      <c r="H26" s="80">
        <f>F26*tab!$D$7</f>
        <v>0</v>
      </c>
      <c r="J26" s="22"/>
    </row>
    <row r="27" spans="2:17" ht="12" customHeight="1" x14ac:dyDescent="0.2">
      <c r="B27" s="19"/>
      <c r="C27" s="37"/>
      <c r="D27" s="61" t="s">
        <v>104</v>
      </c>
      <c r="E27" s="38"/>
      <c r="F27" s="110">
        <v>0</v>
      </c>
      <c r="G27" s="60"/>
      <c r="H27" s="80">
        <f>F27*tab!$D$8</f>
        <v>0</v>
      </c>
      <c r="J27" s="22"/>
      <c r="L27" s="38"/>
    </row>
    <row r="28" spans="2:17" ht="12" customHeight="1" x14ac:dyDescent="0.2">
      <c r="B28" s="19"/>
      <c r="C28" s="37"/>
      <c r="D28" s="61"/>
      <c r="E28" s="38"/>
      <c r="F28" s="61"/>
      <c r="H28" s="91">
        <f>IF(F25+F26&lt;tab!$C$14,0,H25+H26-H27)</f>
        <v>0</v>
      </c>
      <c r="J28" s="22"/>
    </row>
    <row r="29" spans="2:17" ht="12" customHeight="1" x14ac:dyDescent="0.2">
      <c r="B29" s="19"/>
      <c r="C29" s="37"/>
      <c r="D29" s="79" t="s">
        <v>109</v>
      </c>
      <c r="E29" s="38"/>
      <c r="F29" s="88"/>
      <c r="G29" s="88"/>
      <c r="H29" s="89"/>
      <c r="J29" s="22"/>
    </row>
    <row r="30" spans="2:17" ht="12" customHeight="1" x14ac:dyDescent="0.2">
      <c r="B30" s="19"/>
      <c r="C30" s="37"/>
      <c r="D30" s="38" t="s">
        <v>75</v>
      </c>
      <c r="E30" s="38"/>
      <c r="F30" s="110">
        <v>0</v>
      </c>
      <c r="G30" s="77"/>
      <c r="H30" s="80">
        <f>F30*tab!$D$13</f>
        <v>0</v>
      </c>
      <c r="J30" s="22"/>
    </row>
    <row r="31" spans="2:17" ht="12" customHeight="1" x14ac:dyDescent="0.2">
      <c r="B31" s="19"/>
      <c r="C31" s="37"/>
      <c r="D31" s="38" t="s">
        <v>78</v>
      </c>
      <c r="E31" s="38"/>
      <c r="F31" s="110">
        <v>0</v>
      </c>
      <c r="H31" s="80">
        <f>F31*tab!$D$7</f>
        <v>0</v>
      </c>
      <c r="J31" s="22"/>
    </row>
    <row r="32" spans="2:17" ht="12" customHeight="1" x14ac:dyDescent="0.2">
      <c r="B32" s="19"/>
      <c r="C32" s="37"/>
      <c r="D32" s="61" t="s">
        <v>104</v>
      </c>
      <c r="E32" s="38"/>
      <c r="F32" s="110">
        <v>0</v>
      </c>
      <c r="G32" s="60"/>
      <c r="H32" s="80">
        <f>F32*tab!$D$8</f>
        <v>0</v>
      </c>
      <c r="J32" s="22"/>
    </row>
    <row r="33" spans="2:10" ht="12" customHeight="1" x14ac:dyDescent="0.2">
      <c r="B33" s="19"/>
      <c r="C33" s="37"/>
      <c r="D33" s="61"/>
      <c r="E33" s="38"/>
      <c r="F33" s="61"/>
      <c r="H33" s="91">
        <f>IF(F30+F31&lt;tab!$C$14,0,H30+H31-H32)</f>
        <v>0</v>
      </c>
      <c r="J33" s="22"/>
    </row>
    <row r="34" spans="2:10" ht="12" customHeight="1" x14ac:dyDescent="0.2">
      <c r="B34" s="19"/>
      <c r="C34" s="37"/>
      <c r="D34" s="79" t="s">
        <v>110</v>
      </c>
      <c r="E34" s="38"/>
      <c r="F34" s="88"/>
      <c r="G34" s="88"/>
      <c r="H34" s="89"/>
      <c r="J34" s="22"/>
    </row>
    <row r="35" spans="2:10" ht="12" customHeight="1" x14ac:dyDescent="0.2">
      <c r="B35" s="19"/>
      <c r="C35" s="37"/>
      <c r="D35" s="38" t="s">
        <v>75</v>
      </c>
      <c r="E35" s="38"/>
      <c r="F35" s="110">
        <v>0</v>
      </c>
      <c r="G35" s="77"/>
      <c r="H35" s="80">
        <f>F35*tab!$D$13</f>
        <v>0</v>
      </c>
      <c r="J35" s="22"/>
    </row>
    <row r="36" spans="2:10" ht="12" customHeight="1" x14ac:dyDescent="0.2">
      <c r="B36" s="19"/>
      <c r="C36" s="37"/>
      <c r="D36" s="38" t="s">
        <v>78</v>
      </c>
      <c r="E36" s="38"/>
      <c r="F36" s="110">
        <v>0</v>
      </c>
      <c r="H36" s="80">
        <f>F36*tab!$D$7</f>
        <v>0</v>
      </c>
      <c r="J36" s="22"/>
    </row>
    <row r="37" spans="2:10" ht="12" customHeight="1" x14ac:dyDescent="0.2">
      <c r="B37" s="19"/>
      <c r="C37" s="37"/>
      <c r="D37" s="61" t="s">
        <v>104</v>
      </c>
      <c r="E37" s="38"/>
      <c r="F37" s="110">
        <v>0</v>
      </c>
      <c r="G37" s="60"/>
      <c r="H37" s="80">
        <f>F37*tab!$D$8</f>
        <v>0</v>
      </c>
      <c r="J37" s="22"/>
    </row>
    <row r="38" spans="2:10" ht="12" customHeight="1" x14ac:dyDescent="0.2">
      <c r="B38" s="19"/>
      <c r="C38" s="37"/>
      <c r="D38" s="61"/>
      <c r="E38" s="38"/>
      <c r="F38" s="85"/>
      <c r="G38" s="85"/>
      <c r="H38" s="91">
        <f>IF(F35+F36&lt;tab!$C$14,0,H35+H36-H37)</f>
        <v>0</v>
      </c>
      <c r="J38" s="22"/>
    </row>
    <row r="39" spans="2:10" ht="12" customHeight="1" x14ac:dyDescent="0.2">
      <c r="B39" s="19"/>
      <c r="C39" s="84"/>
      <c r="D39" s="61"/>
      <c r="E39" s="38"/>
      <c r="G39" s="94"/>
      <c r="H39" s="77"/>
      <c r="J39" s="22"/>
    </row>
    <row r="40" spans="2:10" ht="12" customHeight="1" x14ac:dyDescent="0.2">
      <c r="B40" s="19"/>
      <c r="C40" s="84"/>
      <c r="D40" s="131" t="s">
        <v>102</v>
      </c>
      <c r="E40" s="37"/>
      <c r="F40" s="110" t="s">
        <v>86</v>
      </c>
      <c r="H40" s="90">
        <f>IF(F40="nee",0,tab!C9)</f>
        <v>0</v>
      </c>
      <c r="J40" s="22"/>
    </row>
    <row r="41" spans="2:10" ht="12" customHeight="1" x14ac:dyDescent="0.2">
      <c r="B41" s="19"/>
      <c r="C41" s="84"/>
      <c r="D41" s="61"/>
      <c r="E41" s="38"/>
      <c r="G41" s="94"/>
      <c r="H41" s="77"/>
      <c r="J41" s="22"/>
    </row>
    <row r="42" spans="2:10" ht="12" customHeight="1" x14ac:dyDescent="0.2">
      <c r="B42" s="19"/>
      <c r="C42" s="84"/>
      <c r="D42" s="61"/>
      <c r="E42" s="38"/>
      <c r="G42" s="94"/>
      <c r="H42" s="77"/>
      <c r="J42" s="22"/>
    </row>
    <row r="43" spans="2:10" ht="12" customHeight="1" x14ac:dyDescent="0.2">
      <c r="B43" s="19"/>
      <c r="C43" s="84"/>
      <c r="D43" s="92" t="s">
        <v>84</v>
      </c>
      <c r="E43" s="38"/>
      <c r="F43" s="85"/>
      <c r="G43" s="85"/>
      <c r="H43" s="86">
        <f>H40+H23+H28+H33+H38</f>
        <v>0</v>
      </c>
      <c r="J43" s="22"/>
    </row>
    <row r="44" spans="2:10" ht="12" customHeight="1" x14ac:dyDescent="0.2">
      <c r="B44" s="19"/>
      <c r="C44" s="84"/>
      <c r="J44" s="22"/>
    </row>
    <row r="45" spans="2:10" ht="12" customHeight="1" x14ac:dyDescent="0.2">
      <c r="B45" s="19"/>
      <c r="C45" s="20"/>
      <c r="D45" s="82"/>
      <c r="E45" s="68"/>
      <c r="F45" s="83"/>
      <c r="G45" s="83"/>
      <c r="H45" s="83"/>
      <c r="I45" s="20"/>
      <c r="J45" s="22"/>
    </row>
    <row r="46" spans="2:10" ht="12" customHeight="1" x14ac:dyDescent="0.2">
      <c r="B46" s="19"/>
      <c r="C46" s="36"/>
      <c r="D46" s="61"/>
      <c r="E46" s="38"/>
      <c r="F46" s="77"/>
      <c r="G46" s="77"/>
      <c r="H46" s="77"/>
      <c r="J46" s="22"/>
    </row>
    <row r="47" spans="2:10" ht="12" customHeight="1" x14ac:dyDescent="0.2">
      <c r="B47" s="19"/>
      <c r="C47" s="37"/>
      <c r="D47" s="105" t="s">
        <v>85</v>
      </c>
      <c r="E47" s="38"/>
      <c r="F47" s="77"/>
      <c r="G47" s="77"/>
      <c r="H47" s="77"/>
      <c r="J47" s="22"/>
    </row>
    <row r="48" spans="2:10" ht="12" customHeight="1" x14ac:dyDescent="0.2">
      <c r="B48" s="19"/>
      <c r="C48" s="37"/>
      <c r="D48" s="61"/>
      <c r="E48" s="38"/>
      <c r="F48" s="115" t="s">
        <v>73</v>
      </c>
      <c r="G48" s="115"/>
      <c r="H48" s="116" t="s">
        <v>74</v>
      </c>
      <c r="J48" s="22"/>
    </row>
    <row r="49" spans="2:10" ht="12" customHeight="1" x14ac:dyDescent="0.2">
      <c r="B49" s="19"/>
      <c r="C49" s="37"/>
      <c r="D49" s="79" t="s">
        <v>111</v>
      </c>
      <c r="E49" s="38"/>
      <c r="F49" s="88"/>
      <c r="G49" s="88"/>
      <c r="H49" s="89"/>
      <c r="J49" s="22"/>
    </row>
    <row r="50" spans="2:10" ht="12" customHeight="1" x14ac:dyDescent="0.2">
      <c r="B50" s="19"/>
      <c r="C50" s="37"/>
      <c r="D50" s="38" t="s">
        <v>81</v>
      </c>
      <c r="E50" s="38"/>
      <c r="F50" s="110">
        <v>0</v>
      </c>
      <c r="G50" s="77"/>
      <c r="H50" s="80">
        <f>F50*tab!$D$17</f>
        <v>0</v>
      </c>
      <c r="J50" s="22"/>
    </row>
    <row r="51" spans="2:10" ht="12" customHeight="1" x14ac:dyDescent="0.2">
      <c r="B51" s="19"/>
      <c r="C51" s="37"/>
      <c r="D51" s="38" t="s">
        <v>82</v>
      </c>
      <c r="E51" s="38"/>
      <c r="F51" s="110">
        <v>0</v>
      </c>
      <c r="H51" s="80">
        <f>F51*tab!$D$18</f>
        <v>0</v>
      </c>
      <c r="J51" s="22"/>
    </row>
    <row r="52" spans="2:10" ht="12" customHeight="1" x14ac:dyDescent="0.2">
      <c r="B52" s="19"/>
      <c r="C52" s="37"/>
      <c r="D52" s="61"/>
      <c r="E52" s="38"/>
      <c r="F52" s="61"/>
      <c r="H52" s="91">
        <f>H50+H51</f>
        <v>0</v>
      </c>
      <c r="J52" s="22"/>
    </row>
    <row r="53" spans="2:10" ht="12" customHeight="1" x14ac:dyDescent="0.2">
      <c r="B53" s="19"/>
      <c r="C53" s="37"/>
      <c r="D53" s="79" t="s">
        <v>108</v>
      </c>
      <c r="E53" s="38"/>
      <c r="F53" s="88"/>
      <c r="G53" s="88"/>
      <c r="H53" s="89"/>
      <c r="J53" s="22"/>
    </row>
    <row r="54" spans="2:10" ht="12" customHeight="1" x14ac:dyDescent="0.2">
      <c r="B54" s="19"/>
      <c r="C54" s="37"/>
      <c r="D54" s="38" t="s">
        <v>81</v>
      </c>
      <c r="E54" s="38"/>
      <c r="F54" s="110">
        <v>0</v>
      </c>
      <c r="G54" s="77"/>
      <c r="H54" s="80">
        <f>F54*tab!$D$17</f>
        <v>0</v>
      </c>
      <c r="J54" s="22"/>
    </row>
    <row r="55" spans="2:10" ht="12" customHeight="1" x14ac:dyDescent="0.2">
      <c r="B55" s="19"/>
      <c r="C55" s="37"/>
      <c r="D55" s="38" t="s">
        <v>82</v>
      </c>
      <c r="E55" s="38"/>
      <c r="F55" s="110">
        <v>0</v>
      </c>
      <c r="H55" s="80">
        <f>F55*tab!$D$18</f>
        <v>0</v>
      </c>
      <c r="J55" s="22"/>
    </row>
    <row r="56" spans="2:10" ht="12" customHeight="1" x14ac:dyDescent="0.2">
      <c r="B56" s="19"/>
      <c r="C56" s="37"/>
      <c r="D56" s="61"/>
      <c r="E56" s="38"/>
      <c r="F56" s="61"/>
      <c r="H56" s="91">
        <f>H54+H55</f>
        <v>0</v>
      </c>
      <c r="J56" s="22"/>
    </row>
    <row r="57" spans="2:10" ht="12" customHeight="1" x14ac:dyDescent="0.2">
      <c r="B57" s="19"/>
      <c r="C57" s="37"/>
      <c r="D57" s="79" t="s">
        <v>112</v>
      </c>
      <c r="E57" s="38"/>
      <c r="F57" s="88"/>
      <c r="G57" s="88"/>
      <c r="H57" s="89"/>
      <c r="J57" s="22"/>
    </row>
    <row r="58" spans="2:10" ht="12" customHeight="1" x14ac:dyDescent="0.2">
      <c r="B58" s="19"/>
      <c r="C58" s="37"/>
      <c r="D58" s="38" t="s">
        <v>81</v>
      </c>
      <c r="E58" s="38"/>
      <c r="F58" s="110">
        <v>0</v>
      </c>
      <c r="G58" s="77"/>
      <c r="H58" s="80">
        <f>F58*tab!$D$17</f>
        <v>0</v>
      </c>
      <c r="J58" s="22"/>
    </row>
    <row r="59" spans="2:10" ht="12" customHeight="1" x14ac:dyDescent="0.2">
      <c r="B59" s="19"/>
      <c r="C59" s="37"/>
      <c r="D59" s="38" t="s">
        <v>82</v>
      </c>
      <c r="E59" s="38"/>
      <c r="F59" s="110">
        <v>0</v>
      </c>
      <c r="H59" s="80">
        <f>F59*tab!$D$18</f>
        <v>0</v>
      </c>
      <c r="J59" s="22"/>
    </row>
    <row r="60" spans="2:10" ht="12" customHeight="1" x14ac:dyDescent="0.2">
      <c r="B60" s="19"/>
      <c r="C60" s="37"/>
      <c r="D60" s="61"/>
      <c r="E60" s="38"/>
      <c r="F60" s="61"/>
      <c r="H60" s="91">
        <f>H58+H59</f>
        <v>0</v>
      </c>
      <c r="J60" s="22"/>
    </row>
    <row r="61" spans="2:10" ht="12" customHeight="1" x14ac:dyDescent="0.2">
      <c r="B61" s="19"/>
      <c r="C61" s="37"/>
      <c r="D61" s="79" t="s">
        <v>113</v>
      </c>
      <c r="E61" s="38"/>
      <c r="F61" s="88"/>
      <c r="G61" s="88"/>
      <c r="H61" s="89"/>
      <c r="J61" s="22"/>
    </row>
    <row r="62" spans="2:10" ht="12" customHeight="1" x14ac:dyDescent="0.2">
      <c r="B62" s="19"/>
      <c r="C62" s="37"/>
      <c r="D62" s="38" t="s">
        <v>81</v>
      </c>
      <c r="E62" s="38"/>
      <c r="F62" s="110">
        <v>0</v>
      </c>
      <c r="G62" s="77"/>
      <c r="H62" s="80">
        <f>F62*tab!$D$17</f>
        <v>0</v>
      </c>
      <c r="J62" s="22"/>
    </row>
    <row r="63" spans="2:10" ht="12" customHeight="1" x14ac:dyDescent="0.2">
      <c r="B63" s="19"/>
      <c r="C63" s="37"/>
      <c r="D63" s="38" t="s">
        <v>82</v>
      </c>
      <c r="E63" s="38"/>
      <c r="F63" s="110">
        <v>0</v>
      </c>
      <c r="H63" s="80">
        <f>F63*tab!$D$18</f>
        <v>0</v>
      </c>
      <c r="J63" s="22"/>
    </row>
    <row r="64" spans="2:10" ht="12" customHeight="1" x14ac:dyDescent="0.2">
      <c r="B64" s="19"/>
      <c r="C64" s="37"/>
      <c r="D64" s="61"/>
      <c r="E64" s="38"/>
      <c r="F64" s="61"/>
      <c r="H64" s="91">
        <f>H62+H63</f>
        <v>0</v>
      </c>
      <c r="J64" s="22"/>
    </row>
    <row r="65" spans="2:10" ht="12" customHeight="1" x14ac:dyDescent="0.2">
      <c r="B65" s="19"/>
      <c r="C65" s="37"/>
      <c r="D65" s="61"/>
      <c r="E65" s="38"/>
      <c r="G65" s="94"/>
      <c r="H65" s="77"/>
      <c r="J65" s="22"/>
    </row>
    <row r="66" spans="2:10" ht="12" customHeight="1" x14ac:dyDescent="0.2">
      <c r="B66" s="19"/>
      <c r="C66" s="37"/>
      <c r="D66" s="61"/>
      <c r="E66" s="38"/>
      <c r="G66" s="94"/>
      <c r="H66" s="77"/>
      <c r="J66" s="22"/>
    </row>
    <row r="67" spans="2:10" ht="12" customHeight="1" x14ac:dyDescent="0.2">
      <c r="B67" s="19"/>
      <c r="C67" s="37"/>
      <c r="D67" s="92" t="s">
        <v>83</v>
      </c>
      <c r="E67" s="38"/>
      <c r="F67" s="85"/>
      <c r="G67" s="85"/>
      <c r="H67" s="86">
        <f>H52+H56+H60+H64</f>
        <v>0</v>
      </c>
      <c r="J67" s="22"/>
    </row>
    <row r="68" spans="2:10" ht="12" customHeight="1" x14ac:dyDescent="0.2">
      <c r="B68" s="19"/>
      <c r="C68" s="37"/>
      <c r="D68" s="61"/>
      <c r="E68" s="38"/>
      <c r="F68" s="77"/>
      <c r="G68" s="77"/>
      <c r="H68" s="77"/>
      <c r="J68" s="22"/>
    </row>
    <row r="69" spans="2:10" ht="12" customHeight="1" x14ac:dyDescent="0.2">
      <c r="B69" s="19"/>
      <c r="C69" s="20"/>
      <c r="D69" s="82"/>
      <c r="E69" s="68"/>
      <c r="F69" s="83"/>
      <c r="G69" s="83"/>
      <c r="H69" s="83"/>
      <c r="I69" s="20"/>
      <c r="J69" s="22"/>
    </row>
    <row r="70" spans="2:10" ht="12" customHeight="1" x14ac:dyDescent="0.2">
      <c r="B70" s="19"/>
      <c r="D70" s="61"/>
      <c r="E70" s="38"/>
      <c r="F70" s="77"/>
      <c r="G70" s="77"/>
      <c r="H70" s="77"/>
      <c r="J70" s="22"/>
    </row>
    <row r="71" spans="2:10" ht="12" customHeight="1" x14ac:dyDescent="0.2">
      <c r="B71" s="19"/>
      <c r="D71" s="61" t="s">
        <v>132</v>
      </c>
      <c r="E71" s="38"/>
      <c r="F71" s="77"/>
      <c r="G71" s="77"/>
      <c r="H71" s="77"/>
      <c r="J71" s="22"/>
    </row>
    <row r="72" spans="2:10" ht="12" customHeight="1" x14ac:dyDescent="0.2">
      <c r="B72" s="19"/>
      <c r="D72" s="61"/>
      <c r="E72" s="38"/>
      <c r="F72" s="77"/>
      <c r="G72" s="77"/>
      <c r="H72" s="77"/>
      <c r="J72" s="22"/>
    </row>
    <row r="73" spans="2:10" ht="12" customHeight="1" x14ac:dyDescent="0.2">
      <c r="B73" s="19"/>
      <c r="D73" s="61" t="s">
        <v>133</v>
      </c>
      <c r="E73" s="38"/>
      <c r="F73" s="77"/>
      <c r="G73" s="77"/>
      <c r="H73" s="77"/>
      <c r="J73" s="22"/>
    </row>
    <row r="74" spans="2:10" ht="12" customHeight="1" x14ac:dyDescent="0.2">
      <c r="B74" s="19"/>
      <c r="D74" s="61" t="s">
        <v>134</v>
      </c>
      <c r="E74" s="38"/>
      <c r="F74" s="77"/>
      <c r="G74" s="77"/>
      <c r="H74" s="77"/>
      <c r="J74" s="22"/>
    </row>
    <row r="75" spans="2:10" ht="12" customHeight="1" x14ac:dyDescent="0.2">
      <c r="B75" s="19"/>
      <c r="D75" s="61" t="s">
        <v>135</v>
      </c>
      <c r="E75" s="38"/>
      <c r="F75" s="77"/>
      <c r="G75" s="77"/>
      <c r="H75" s="77"/>
      <c r="J75" s="22"/>
    </row>
    <row r="76" spans="2:10" ht="12" customHeight="1" x14ac:dyDescent="0.2">
      <c r="B76" s="19"/>
      <c r="D76" s="61" t="s">
        <v>136</v>
      </c>
      <c r="E76" s="38"/>
      <c r="F76" s="77"/>
      <c r="G76" s="77"/>
      <c r="H76" s="77"/>
      <c r="J76" s="22"/>
    </row>
    <row r="77" spans="2:10" ht="12" customHeight="1" x14ac:dyDescent="0.2">
      <c r="B77" s="19"/>
      <c r="D77" s="61" t="s">
        <v>137</v>
      </c>
      <c r="E77" s="38"/>
      <c r="F77" s="77"/>
      <c r="G77" s="77"/>
      <c r="H77" s="77"/>
      <c r="J77" s="22"/>
    </row>
    <row r="78" spans="2:10" ht="12" customHeight="1" x14ac:dyDescent="0.2">
      <c r="B78" s="19"/>
      <c r="D78" s="61"/>
      <c r="E78" s="38"/>
      <c r="F78" s="77"/>
      <c r="G78" s="77"/>
      <c r="H78" s="77"/>
      <c r="J78" s="22"/>
    </row>
    <row r="79" spans="2:10" ht="12" customHeight="1" x14ac:dyDescent="0.2">
      <c r="B79" s="19"/>
      <c r="D79" s="61"/>
      <c r="E79" s="38"/>
      <c r="F79" s="115" t="s">
        <v>73</v>
      </c>
      <c r="G79" s="115"/>
      <c r="H79" s="116" t="s">
        <v>74</v>
      </c>
      <c r="J79" s="22"/>
    </row>
    <row r="80" spans="2:10" ht="12" customHeight="1" x14ac:dyDescent="0.2">
      <c r="B80" s="19"/>
      <c r="D80" s="61" t="s">
        <v>138</v>
      </c>
      <c r="E80" s="38"/>
      <c r="F80" s="110">
        <v>0</v>
      </c>
      <c r="G80" s="77"/>
      <c r="H80" s="80">
        <f>F80*tab!$C$21</f>
        <v>0</v>
      </c>
      <c r="J80" s="22"/>
    </row>
    <row r="81" spans="2:10" ht="12" customHeight="1" x14ac:dyDescent="0.2">
      <c r="B81" s="19"/>
      <c r="D81" s="61"/>
      <c r="E81" s="38"/>
      <c r="F81" s="77"/>
      <c r="G81" s="77"/>
      <c r="H81" s="77"/>
      <c r="J81" s="22"/>
    </row>
    <row r="82" spans="2:10" ht="12" customHeight="1" x14ac:dyDescent="0.2">
      <c r="B82" s="19"/>
      <c r="D82" s="92" t="s">
        <v>142</v>
      </c>
      <c r="E82" s="38"/>
      <c r="F82" s="77"/>
      <c r="G82" s="77"/>
      <c r="H82" s="121">
        <f>H80</f>
        <v>0</v>
      </c>
      <c r="J82" s="22"/>
    </row>
    <row r="83" spans="2:10" ht="12" customHeight="1" x14ac:dyDescent="0.2">
      <c r="B83" s="19"/>
      <c r="D83" s="61"/>
      <c r="E83" s="38"/>
      <c r="F83" s="77"/>
      <c r="G83" s="77"/>
      <c r="H83" s="77"/>
      <c r="J83" s="22"/>
    </row>
    <row r="84" spans="2:10" ht="12" customHeight="1" x14ac:dyDescent="0.2">
      <c r="B84" s="19"/>
      <c r="C84" s="20"/>
      <c r="D84" s="20"/>
      <c r="E84" s="20"/>
      <c r="F84" s="20"/>
      <c r="G84" s="20"/>
      <c r="H84" s="20"/>
      <c r="I84" s="20"/>
      <c r="J84" s="22"/>
    </row>
    <row r="85" spans="2:10" ht="12" customHeight="1" x14ac:dyDescent="0.2">
      <c r="B85" s="31"/>
      <c r="C85" s="32"/>
      <c r="D85" s="32"/>
      <c r="E85" s="32"/>
      <c r="F85" s="32"/>
      <c r="G85" s="32"/>
      <c r="H85" s="32"/>
      <c r="I85" s="34" t="s">
        <v>34</v>
      </c>
      <c r="J85" s="35"/>
    </row>
    <row r="86" spans="2:10" ht="12" customHeight="1" x14ac:dyDescent="0.2"/>
    <row r="87" spans="2:10" ht="12" customHeight="1" x14ac:dyDescent="0.2"/>
    <row r="88" spans="2:10" ht="12" customHeight="1" x14ac:dyDescent="0.2"/>
    <row r="89" spans="2:10" ht="12" customHeight="1" x14ac:dyDescent="0.2"/>
    <row r="90" spans="2:10" ht="12" customHeight="1" x14ac:dyDescent="0.2"/>
    <row r="91" spans="2:10" ht="12" customHeight="1" x14ac:dyDescent="0.2"/>
    <row r="92" spans="2:10" ht="12" customHeight="1" x14ac:dyDescent="0.2"/>
    <row r="93" spans="2:10" ht="12" customHeight="1" x14ac:dyDescent="0.2"/>
    <row r="94" spans="2:10" ht="12" customHeight="1" x14ac:dyDescent="0.2"/>
    <row r="95" spans="2:10" ht="12" customHeight="1" x14ac:dyDescent="0.2"/>
    <row r="96" spans="2:10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</sheetData>
  <sheetProtection algorithmName="SHA-512" hashValue="DtmL3KeBEolnH5j6AeREO8JMGw65KN0/EKVefgDfqfaXzxLYRapZ1NV+k25OtaryQ30pla1B/f5h/Dyzw8JqDQ==" saltValue="t5PExqr0+67j4CTXfDPjsQ==" spinCount="100000" sheet="1" objects="1" scenarios="1"/>
  <dataValidations count="1">
    <dataValidation type="list" allowBlank="1" showInputMessage="1" showErrorMessage="1" sqref="F40">
      <formula1>"ja, nee"</formula1>
    </dataValidation>
  </dataValidation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>
    <oddHeader>&amp;C&amp;F</oddHeader>
    <oddFooter>&amp;L&amp;"Arial,Vet"&amp;D&amp;C&amp;"Arial,Vet"&amp;A&amp;R&amp;"Arial,Vet"&amp;N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18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2" customWidth="1"/>
    <col min="2" max="3" width="2.5703125" style="12" customWidth="1"/>
    <col min="4" max="4" width="65.85546875" style="12" customWidth="1"/>
    <col min="5" max="5" width="2.85546875" style="12" customWidth="1"/>
    <col min="6" max="6" width="11" style="12" customWidth="1"/>
    <col min="7" max="7" width="1.85546875" style="12" customWidth="1"/>
    <col min="8" max="8" width="15.85546875" style="12" customWidth="1"/>
    <col min="9" max="10" width="2.5703125" style="12" customWidth="1"/>
    <col min="11" max="11" width="9.140625" style="12"/>
    <col min="12" max="12" width="40.85546875" style="12" customWidth="1"/>
    <col min="13" max="14" width="15.85546875" style="12" customWidth="1"/>
    <col min="15" max="16" width="16" style="12" customWidth="1"/>
    <col min="17" max="16384" width="9.140625" style="12"/>
  </cols>
  <sheetData>
    <row r="1" spans="2:17" x14ac:dyDescent="0.2">
      <c r="L1" s="38"/>
      <c r="M1" s="38"/>
      <c r="N1" s="38"/>
    </row>
    <row r="2" spans="2:17" x14ac:dyDescent="0.2">
      <c r="B2" s="15"/>
      <c r="C2" s="16"/>
      <c r="D2" s="16"/>
      <c r="E2" s="16"/>
      <c r="F2" s="16"/>
      <c r="G2" s="16"/>
      <c r="H2" s="16"/>
      <c r="I2" s="16"/>
      <c r="J2" s="18"/>
      <c r="L2" s="38"/>
      <c r="M2" s="38"/>
      <c r="N2" s="38"/>
      <c r="O2" s="38"/>
      <c r="P2" s="38"/>
      <c r="Q2" s="38"/>
    </row>
    <row r="3" spans="2:17" x14ac:dyDescent="0.2">
      <c r="B3" s="19"/>
      <c r="C3" s="20"/>
      <c r="D3" s="20"/>
      <c r="E3" s="20"/>
      <c r="F3" s="20"/>
      <c r="G3" s="20"/>
      <c r="H3" s="20"/>
      <c r="I3" s="20"/>
      <c r="J3" s="22"/>
      <c r="M3" s="38"/>
      <c r="N3" s="38"/>
      <c r="O3" s="38"/>
      <c r="P3" s="38"/>
      <c r="Q3" s="38"/>
    </row>
    <row r="4" spans="2:17" s="14" customFormat="1" ht="18.75" x14ac:dyDescent="0.3">
      <c r="B4" s="23"/>
      <c r="C4" s="45" t="s">
        <v>103</v>
      </c>
      <c r="D4" s="24"/>
      <c r="E4" s="24"/>
      <c r="F4" s="24"/>
      <c r="G4" s="24"/>
      <c r="H4" s="24"/>
      <c r="I4" s="24"/>
      <c r="J4" s="27"/>
      <c r="M4" s="81"/>
      <c r="N4" s="81"/>
      <c r="O4" s="81"/>
      <c r="P4" s="81"/>
      <c r="Q4" s="81"/>
    </row>
    <row r="5" spans="2:17" s="56" customFormat="1" ht="12" customHeight="1" x14ac:dyDescent="0.25">
      <c r="B5" s="52"/>
      <c r="C5" s="106" t="s">
        <v>130</v>
      </c>
      <c r="D5" s="54"/>
      <c r="E5" s="53"/>
      <c r="F5" s="53"/>
      <c r="G5" s="53"/>
      <c r="H5" s="53"/>
      <c r="I5" s="53"/>
      <c r="J5" s="55"/>
      <c r="M5" s="38"/>
      <c r="N5" s="38"/>
      <c r="O5" s="38"/>
      <c r="P5" s="38"/>
      <c r="Q5" s="38"/>
    </row>
    <row r="6" spans="2:17" s="56" customFormat="1" ht="12" customHeight="1" x14ac:dyDescent="0.25">
      <c r="B6" s="52"/>
      <c r="C6" s="104"/>
      <c r="D6" s="54"/>
      <c r="E6" s="53"/>
      <c r="F6" s="53"/>
      <c r="G6" s="53"/>
      <c r="H6" s="53"/>
      <c r="I6" s="53"/>
      <c r="J6" s="55"/>
      <c r="M6" s="38"/>
      <c r="N6" s="38"/>
      <c r="O6" s="38"/>
      <c r="P6" s="38"/>
      <c r="Q6" s="38"/>
    </row>
    <row r="7" spans="2:17" s="56" customFormat="1" ht="12" customHeight="1" x14ac:dyDescent="0.25">
      <c r="B7" s="52"/>
      <c r="C7" s="104"/>
      <c r="D7" s="54"/>
      <c r="E7" s="53"/>
      <c r="F7" s="53"/>
      <c r="G7" s="53"/>
      <c r="H7" s="53"/>
      <c r="I7" s="53"/>
      <c r="J7" s="55"/>
      <c r="M7" s="38"/>
      <c r="N7" s="38"/>
      <c r="O7" s="38"/>
      <c r="P7" s="38"/>
      <c r="Q7" s="38"/>
    </row>
    <row r="8" spans="2:17" s="56" customFormat="1" ht="12" customHeight="1" x14ac:dyDescent="0.25">
      <c r="B8" s="52"/>
      <c r="C8" s="112"/>
      <c r="D8" s="113"/>
      <c r="E8" s="113"/>
      <c r="F8" s="113"/>
      <c r="G8" s="113"/>
      <c r="H8" s="113"/>
      <c r="I8" s="113"/>
      <c r="J8" s="55"/>
      <c r="M8" s="38"/>
      <c r="N8" s="38"/>
      <c r="O8" s="38"/>
      <c r="P8" s="38"/>
      <c r="Q8" s="38"/>
    </row>
    <row r="9" spans="2:17" s="56" customFormat="1" ht="12" customHeight="1" x14ac:dyDescent="0.25">
      <c r="B9" s="52"/>
      <c r="C9" s="112"/>
      <c r="D9" s="38" t="s">
        <v>91</v>
      </c>
      <c r="E9" s="113"/>
      <c r="F9" s="113"/>
      <c r="G9" s="113"/>
      <c r="H9" s="113"/>
      <c r="I9" s="113"/>
      <c r="J9" s="55"/>
      <c r="M9" s="38"/>
      <c r="N9" s="38"/>
      <c r="O9" s="38"/>
      <c r="P9" s="38"/>
      <c r="Q9" s="38"/>
    </row>
    <row r="10" spans="2:17" s="56" customFormat="1" ht="12" customHeight="1" x14ac:dyDescent="0.25">
      <c r="B10" s="52"/>
      <c r="C10" s="113"/>
      <c r="D10" s="114" t="s">
        <v>149</v>
      </c>
      <c r="E10" s="113"/>
      <c r="F10" s="113"/>
      <c r="G10" s="113"/>
      <c r="H10" s="113"/>
      <c r="I10" s="113"/>
      <c r="J10" s="55"/>
      <c r="O10" s="38"/>
      <c r="P10" s="38"/>
      <c r="Q10" s="38"/>
    </row>
    <row r="11" spans="2:17" s="56" customFormat="1" ht="12" customHeight="1" x14ac:dyDescent="0.25">
      <c r="B11" s="52"/>
      <c r="C11" s="113"/>
      <c r="D11" s="113"/>
      <c r="E11" s="113"/>
      <c r="F11" s="113"/>
      <c r="G11" s="113"/>
      <c r="H11" s="113"/>
      <c r="I11" s="113"/>
      <c r="J11" s="55"/>
      <c r="O11" s="38"/>
      <c r="P11" s="38"/>
      <c r="Q11" s="38"/>
    </row>
    <row r="12" spans="2:17" s="56" customFormat="1" ht="12" customHeight="1" x14ac:dyDescent="0.25">
      <c r="B12" s="52"/>
      <c r="C12" s="53"/>
      <c r="D12" s="54"/>
      <c r="E12" s="53"/>
      <c r="F12" s="53"/>
      <c r="G12" s="53"/>
      <c r="H12" s="53"/>
      <c r="I12" s="53"/>
      <c r="J12" s="55"/>
      <c r="O12" s="38"/>
      <c r="P12" s="38"/>
      <c r="Q12" s="38"/>
    </row>
    <row r="13" spans="2:17" ht="12" customHeight="1" x14ac:dyDescent="0.2">
      <c r="B13" s="19"/>
      <c r="C13" s="37"/>
      <c r="D13" s="37"/>
      <c r="E13" s="37"/>
      <c r="G13" s="37"/>
      <c r="H13" s="37"/>
      <c r="I13" s="37"/>
      <c r="J13" s="22"/>
      <c r="O13" s="87"/>
      <c r="P13" s="87"/>
      <c r="Q13" s="38"/>
    </row>
    <row r="14" spans="2:17" ht="12" customHeight="1" x14ac:dyDescent="0.2">
      <c r="B14" s="19"/>
      <c r="C14" s="37"/>
      <c r="D14" s="105" t="s">
        <v>80</v>
      </c>
      <c r="E14" s="37"/>
      <c r="F14" s="37"/>
      <c r="G14" s="37"/>
      <c r="H14" s="37"/>
      <c r="I14" s="37"/>
      <c r="J14" s="22"/>
      <c r="O14" s="87"/>
      <c r="P14" s="87"/>
      <c r="Q14" s="38"/>
    </row>
    <row r="15" spans="2:17" ht="12" customHeight="1" x14ac:dyDescent="0.2">
      <c r="B15" s="19"/>
      <c r="C15" s="37"/>
      <c r="D15" s="37"/>
      <c r="E15" s="37"/>
      <c r="F15" s="115" t="s">
        <v>73</v>
      </c>
      <c r="G15" s="115"/>
      <c r="H15" s="116" t="s">
        <v>74</v>
      </c>
      <c r="I15" s="37"/>
      <c r="J15" s="22"/>
      <c r="O15" s="87"/>
      <c r="P15" s="87"/>
      <c r="Q15" s="38"/>
    </row>
    <row r="16" spans="2:17" ht="12" customHeight="1" x14ac:dyDescent="0.2">
      <c r="B16" s="19"/>
      <c r="C16" s="37"/>
      <c r="D16" s="79" t="s">
        <v>114</v>
      </c>
      <c r="F16" s="88"/>
      <c r="G16" s="88"/>
      <c r="H16" s="89"/>
      <c r="I16" s="37"/>
      <c r="J16" s="22"/>
      <c r="O16" s="87"/>
      <c r="P16" s="87"/>
      <c r="Q16" s="38"/>
    </row>
    <row r="17" spans="2:17" ht="12" customHeight="1" x14ac:dyDescent="0.2">
      <c r="B17" s="19"/>
      <c r="C17" s="37"/>
      <c r="D17" s="38" t="s">
        <v>63</v>
      </c>
      <c r="E17" s="38"/>
      <c r="F17" s="110">
        <v>0</v>
      </c>
      <c r="G17" s="37"/>
      <c r="H17" s="80">
        <f>F17*tab!$D$13</f>
        <v>0</v>
      </c>
      <c r="I17" s="37"/>
      <c r="J17" s="22"/>
      <c r="O17" s="38"/>
      <c r="P17" s="38"/>
      <c r="Q17" s="38"/>
    </row>
    <row r="18" spans="2:17" ht="12" customHeight="1" x14ac:dyDescent="0.2">
      <c r="B18" s="19"/>
      <c r="C18" s="41"/>
      <c r="D18" s="38" t="s">
        <v>77</v>
      </c>
      <c r="F18" s="110">
        <v>0</v>
      </c>
      <c r="H18" s="39"/>
      <c r="I18" s="37"/>
      <c r="J18" s="22"/>
      <c r="O18" s="38"/>
      <c r="P18" s="38"/>
      <c r="Q18" s="38"/>
    </row>
    <row r="19" spans="2:17" ht="12" customHeight="1" x14ac:dyDescent="0.2">
      <c r="B19" s="19"/>
      <c r="C19" s="41"/>
      <c r="D19" s="38" t="s">
        <v>78</v>
      </c>
      <c r="E19" s="38"/>
      <c r="F19" s="110">
        <v>0</v>
      </c>
      <c r="H19" s="39"/>
      <c r="I19" s="37"/>
      <c r="J19" s="22"/>
      <c r="O19" s="38"/>
      <c r="P19" s="38"/>
      <c r="Q19" s="38"/>
    </row>
    <row r="20" spans="2:17" ht="12" customHeight="1" x14ac:dyDescent="0.2">
      <c r="B20" s="19"/>
      <c r="C20" s="41"/>
      <c r="D20" s="38" t="s">
        <v>76</v>
      </c>
      <c r="E20" s="38"/>
      <c r="F20" s="93">
        <f>IF(F18&gt;F19,F19,F18)</f>
        <v>0</v>
      </c>
      <c r="H20" s="80">
        <f>F20*tab!D13</f>
        <v>0</v>
      </c>
      <c r="I20" s="37"/>
      <c r="J20" s="22"/>
      <c r="L20" s="38"/>
      <c r="M20" s="38"/>
      <c r="N20" s="38"/>
      <c r="O20" s="38"/>
      <c r="P20" s="38"/>
      <c r="Q20" s="38"/>
    </row>
    <row r="21" spans="2:17" ht="12" customHeight="1" x14ac:dyDescent="0.2">
      <c r="B21" s="19"/>
      <c r="C21" s="41"/>
      <c r="D21" s="38" t="s">
        <v>79</v>
      </c>
      <c r="E21" s="38"/>
      <c r="F21" s="93">
        <f>IF(F18&gt;F19,0,F19-F18)</f>
        <v>0</v>
      </c>
      <c r="H21" s="80">
        <f>F21*tab!$D$7</f>
        <v>0</v>
      </c>
      <c r="I21" s="37"/>
      <c r="J21" s="22"/>
      <c r="M21" s="38"/>
      <c r="N21" s="38"/>
      <c r="O21" s="38"/>
      <c r="P21" s="38"/>
      <c r="Q21" s="38"/>
    </row>
    <row r="22" spans="2:17" ht="12" customHeight="1" x14ac:dyDescent="0.2">
      <c r="B22" s="19"/>
      <c r="C22" s="41"/>
      <c r="D22" s="61" t="s">
        <v>104</v>
      </c>
      <c r="E22" s="38"/>
      <c r="F22" s="110">
        <v>0</v>
      </c>
      <c r="G22" s="60"/>
      <c r="H22" s="80">
        <f>F22*tab!$D$8</f>
        <v>0</v>
      </c>
      <c r="J22" s="22"/>
      <c r="M22" s="38"/>
      <c r="N22" s="38"/>
      <c r="O22" s="38"/>
      <c r="P22" s="38"/>
      <c r="Q22" s="38"/>
    </row>
    <row r="23" spans="2:17" ht="12" customHeight="1" x14ac:dyDescent="0.2">
      <c r="B23" s="19"/>
      <c r="C23" s="37"/>
      <c r="D23" s="61"/>
      <c r="E23" s="38"/>
      <c r="F23" s="60"/>
      <c r="G23" s="77"/>
      <c r="H23" s="91">
        <f>IF(F17+F19&lt;tab!$C$14,0,(H17+H20+H21-H22))</f>
        <v>0</v>
      </c>
      <c r="J23" s="22"/>
      <c r="M23" s="38"/>
      <c r="N23" s="38"/>
      <c r="O23" s="38"/>
      <c r="P23" s="38"/>
      <c r="Q23" s="38"/>
    </row>
    <row r="24" spans="2:17" ht="12" customHeight="1" x14ac:dyDescent="0.2">
      <c r="B24" s="19"/>
      <c r="C24" s="37"/>
      <c r="D24" s="79" t="s">
        <v>108</v>
      </c>
      <c r="E24" s="38"/>
      <c r="F24" s="88"/>
      <c r="G24" s="88"/>
      <c r="H24" s="89"/>
      <c r="J24" s="22"/>
      <c r="L24" s="78"/>
    </row>
    <row r="25" spans="2:17" ht="12" customHeight="1" x14ac:dyDescent="0.2">
      <c r="B25" s="19"/>
      <c r="C25" s="37"/>
      <c r="D25" s="38" t="s">
        <v>75</v>
      </c>
      <c r="E25" s="38"/>
      <c r="F25" s="110">
        <v>0</v>
      </c>
      <c r="G25" s="77"/>
      <c r="H25" s="80">
        <f>F25*tab!$D$13</f>
        <v>0</v>
      </c>
      <c r="J25" s="22"/>
    </row>
    <row r="26" spans="2:17" ht="12" customHeight="1" x14ac:dyDescent="0.2">
      <c r="B26" s="19"/>
      <c r="C26" s="37"/>
      <c r="D26" s="38" t="s">
        <v>78</v>
      </c>
      <c r="E26" s="38"/>
      <c r="F26" s="110">
        <v>0</v>
      </c>
      <c r="H26" s="80">
        <f>F26*tab!$D$7</f>
        <v>0</v>
      </c>
      <c r="J26" s="22"/>
    </row>
    <row r="27" spans="2:17" ht="12" customHeight="1" x14ac:dyDescent="0.2">
      <c r="B27" s="19"/>
      <c r="C27" s="37"/>
      <c r="D27" s="61" t="s">
        <v>104</v>
      </c>
      <c r="E27" s="38"/>
      <c r="F27" s="110">
        <v>0</v>
      </c>
      <c r="G27" s="60"/>
      <c r="H27" s="80">
        <f>F27*tab!$D$8</f>
        <v>0</v>
      </c>
      <c r="J27" s="22"/>
      <c r="L27" s="38"/>
    </row>
    <row r="28" spans="2:17" ht="12" customHeight="1" x14ac:dyDescent="0.2">
      <c r="B28" s="19"/>
      <c r="C28" s="37"/>
      <c r="D28" s="61"/>
      <c r="E28" s="38"/>
      <c r="F28" s="61"/>
      <c r="H28" s="91">
        <f>IF(F25+F26&lt;tab!$C$14,0,H25+H26-H27)</f>
        <v>0</v>
      </c>
      <c r="J28" s="22"/>
    </row>
    <row r="29" spans="2:17" ht="12" customHeight="1" x14ac:dyDescent="0.2">
      <c r="B29" s="19"/>
      <c r="C29" s="37"/>
      <c r="D29" s="79" t="s">
        <v>109</v>
      </c>
      <c r="E29" s="38"/>
      <c r="F29" s="88"/>
      <c r="G29" s="88"/>
      <c r="H29" s="89"/>
      <c r="J29" s="22"/>
    </row>
    <row r="30" spans="2:17" ht="12" customHeight="1" x14ac:dyDescent="0.2">
      <c r="B30" s="19"/>
      <c r="C30" s="37"/>
      <c r="D30" s="38" t="s">
        <v>75</v>
      </c>
      <c r="E30" s="38"/>
      <c r="F30" s="110">
        <v>0</v>
      </c>
      <c r="G30" s="77"/>
      <c r="H30" s="80">
        <f>F30*tab!$D$13</f>
        <v>0</v>
      </c>
      <c r="J30" s="22"/>
    </row>
    <row r="31" spans="2:17" ht="12" customHeight="1" x14ac:dyDescent="0.2">
      <c r="B31" s="19"/>
      <c r="C31" s="37"/>
      <c r="D31" s="38" t="s">
        <v>78</v>
      </c>
      <c r="E31" s="38"/>
      <c r="F31" s="110">
        <v>0</v>
      </c>
      <c r="H31" s="80">
        <f>F31*tab!$D$7</f>
        <v>0</v>
      </c>
      <c r="J31" s="22"/>
    </row>
    <row r="32" spans="2:17" ht="12" customHeight="1" x14ac:dyDescent="0.2">
      <c r="B32" s="19"/>
      <c r="C32" s="37"/>
      <c r="D32" s="61" t="s">
        <v>104</v>
      </c>
      <c r="E32" s="38"/>
      <c r="F32" s="110">
        <v>0</v>
      </c>
      <c r="G32" s="60"/>
      <c r="H32" s="80">
        <f>F32*tab!$D$8</f>
        <v>0</v>
      </c>
      <c r="J32" s="22"/>
    </row>
    <row r="33" spans="2:10" ht="12" customHeight="1" x14ac:dyDescent="0.2">
      <c r="B33" s="19"/>
      <c r="C33" s="37"/>
      <c r="D33" s="61"/>
      <c r="E33" s="38"/>
      <c r="F33" s="61"/>
      <c r="H33" s="91">
        <f>IF(F30+F31&lt;tab!$C$14,0,H30+H31-H32)</f>
        <v>0</v>
      </c>
      <c r="J33" s="22"/>
    </row>
    <row r="34" spans="2:10" ht="12" customHeight="1" x14ac:dyDescent="0.2">
      <c r="B34" s="19"/>
      <c r="C34" s="37"/>
      <c r="D34" s="79" t="s">
        <v>110</v>
      </c>
      <c r="E34" s="38"/>
      <c r="F34" s="88"/>
      <c r="G34" s="88"/>
      <c r="H34" s="89"/>
      <c r="J34" s="22"/>
    </row>
    <row r="35" spans="2:10" ht="12" customHeight="1" x14ac:dyDescent="0.2">
      <c r="B35" s="19"/>
      <c r="C35" s="37"/>
      <c r="D35" s="38" t="s">
        <v>75</v>
      </c>
      <c r="E35" s="38"/>
      <c r="F35" s="110">
        <v>0</v>
      </c>
      <c r="G35" s="77"/>
      <c r="H35" s="80">
        <f>F35*tab!$D$13</f>
        <v>0</v>
      </c>
      <c r="J35" s="22"/>
    </row>
    <row r="36" spans="2:10" ht="12" customHeight="1" x14ac:dyDescent="0.2">
      <c r="B36" s="19"/>
      <c r="C36" s="37"/>
      <c r="D36" s="38" t="s">
        <v>78</v>
      </c>
      <c r="E36" s="38"/>
      <c r="F36" s="110">
        <v>0</v>
      </c>
      <c r="H36" s="80">
        <f>F36*tab!$D$7</f>
        <v>0</v>
      </c>
      <c r="J36" s="22"/>
    </row>
    <row r="37" spans="2:10" ht="12" customHeight="1" x14ac:dyDescent="0.2">
      <c r="B37" s="19"/>
      <c r="C37" s="37"/>
      <c r="D37" s="61" t="s">
        <v>104</v>
      </c>
      <c r="E37" s="38"/>
      <c r="F37" s="110">
        <v>0</v>
      </c>
      <c r="G37" s="60"/>
      <c r="H37" s="80">
        <f>F37*tab!$D$8</f>
        <v>0</v>
      </c>
      <c r="J37" s="22"/>
    </row>
    <row r="38" spans="2:10" ht="12" customHeight="1" x14ac:dyDescent="0.2">
      <c r="B38" s="19"/>
      <c r="C38" s="37"/>
      <c r="D38" s="61"/>
      <c r="E38" s="38"/>
      <c r="F38" s="85"/>
      <c r="G38" s="85"/>
      <c r="H38" s="91">
        <f>IF(F35+F36&lt;tab!$C$14,0,H35+H36-H37)</f>
        <v>0</v>
      </c>
      <c r="J38" s="22"/>
    </row>
    <row r="39" spans="2:10" ht="12" customHeight="1" x14ac:dyDescent="0.2">
      <c r="B39" s="19"/>
      <c r="C39" s="84"/>
      <c r="D39" s="61"/>
      <c r="E39" s="38"/>
      <c r="G39" s="94"/>
      <c r="H39" s="77"/>
      <c r="J39" s="22"/>
    </row>
    <row r="40" spans="2:10" ht="12" customHeight="1" x14ac:dyDescent="0.2">
      <c r="B40" s="19"/>
      <c r="C40" s="84"/>
      <c r="D40" s="131" t="s">
        <v>102</v>
      </c>
      <c r="E40" s="37"/>
      <c r="F40" s="110" t="s">
        <v>86</v>
      </c>
      <c r="H40" s="90">
        <f>IF(F40="nee",0,tab!C9)</f>
        <v>0</v>
      </c>
      <c r="J40" s="22"/>
    </row>
    <row r="41" spans="2:10" ht="12" customHeight="1" x14ac:dyDescent="0.2">
      <c r="B41" s="19"/>
      <c r="C41" s="84"/>
      <c r="D41" s="61"/>
      <c r="E41" s="38"/>
      <c r="G41" s="94"/>
      <c r="H41" s="77"/>
      <c r="J41" s="22"/>
    </row>
    <row r="42" spans="2:10" ht="12" customHeight="1" x14ac:dyDescent="0.2">
      <c r="B42" s="19"/>
      <c r="C42" s="84"/>
      <c r="D42" s="61"/>
      <c r="E42" s="38"/>
      <c r="G42" s="94"/>
      <c r="H42" s="77"/>
      <c r="J42" s="22"/>
    </row>
    <row r="43" spans="2:10" ht="12" customHeight="1" x14ac:dyDescent="0.2">
      <c r="B43" s="19"/>
      <c r="C43" s="84"/>
      <c r="D43" s="92" t="s">
        <v>84</v>
      </c>
      <c r="E43" s="38"/>
      <c r="F43" s="85"/>
      <c r="G43" s="85"/>
      <c r="H43" s="86">
        <f>H40+H23+H28+H33+H38</f>
        <v>0</v>
      </c>
      <c r="J43" s="22"/>
    </row>
    <row r="44" spans="2:10" ht="12" customHeight="1" x14ac:dyDescent="0.2">
      <c r="B44" s="19"/>
      <c r="C44" s="84"/>
      <c r="J44" s="22"/>
    </row>
    <row r="45" spans="2:10" ht="12" customHeight="1" x14ac:dyDescent="0.2">
      <c r="B45" s="19"/>
      <c r="C45" s="20"/>
      <c r="D45" s="82"/>
      <c r="E45" s="68"/>
      <c r="F45" s="83"/>
      <c r="G45" s="83"/>
      <c r="H45" s="83"/>
      <c r="I45" s="20"/>
      <c r="J45" s="22"/>
    </row>
    <row r="46" spans="2:10" ht="12" customHeight="1" x14ac:dyDescent="0.2">
      <c r="B46" s="19"/>
      <c r="C46" s="36"/>
      <c r="D46" s="61"/>
      <c r="E46" s="38"/>
      <c r="F46" s="77"/>
      <c r="G46" s="77"/>
      <c r="H46" s="77"/>
      <c r="J46" s="22"/>
    </row>
    <row r="47" spans="2:10" ht="12" customHeight="1" x14ac:dyDescent="0.2">
      <c r="B47" s="19"/>
      <c r="C47" s="37"/>
      <c r="D47" s="105" t="s">
        <v>85</v>
      </c>
      <c r="E47" s="38"/>
      <c r="F47" s="77"/>
      <c r="G47" s="77"/>
      <c r="H47" s="77"/>
      <c r="J47" s="22"/>
    </row>
    <row r="48" spans="2:10" ht="12" customHeight="1" x14ac:dyDescent="0.2">
      <c r="B48" s="19"/>
      <c r="C48" s="37"/>
      <c r="D48" s="61"/>
      <c r="E48" s="38"/>
      <c r="F48" s="115" t="s">
        <v>73</v>
      </c>
      <c r="G48" s="115"/>
      <c r="H48" s="116" t="s">
        <v>74</v>
      </c>
      <c r="J48" s="22"/>
    </row>
    <row r="49" spans="2:10" ht="12" customHeight="1" x14ac:dyDescent="0.2">
      <c r="B49" s="19"/>
      <c r="C49" s="37"/>
      <c r="D49" s="79" t="s">
        <v>111</v>
      </c>
      <c r="E49" s="38"/>
      <c r="F49" s="88"/>
      <c r="G49" s="88"/>
      <c r="H49" s="89"/>
      <c r="J49" s="22"/>
    </row>
    <row r="50" spans="2:10" ht="12" customHeight="1" x14ac:dyDescent="0.2">
      <c r="B50" s="19"/>
      <c r="C50" s="37"/>
      <c r="D50" s="38" t="s">
        <v>81</v>
      </c>
      <c r="E50" s="38"/>
      <c r="F50" s="110">
        <v>0</v>
      </c>
      <c r="G50" s="77"/>
      <c r="H50" s="80">
        <f>F50*tab!$D$17</f>
        <v>0</v>
      </c>
      <c r="J50" s="22"/>
    </row>
    <row r="51" spans="2:10" ht="12" customHeight="1" x14ac:dyDescent="0.2">
      <c r="B51" s="19"/>
      <c r="C51" s="37"/>
      <c r="D51" s="38" t="s">
        <v>82</v>
      </c>
      <c r="E51" s="38"/>
      <c r="F51" s="110">
        <v>0</v>
      </c>
      <c r="H51" s="80">
        <f>F51*tab!$D$18</f>
        <v>0</v>
      </c>
      <c r="J51" s="22"/>
    </row>
    <row r="52" spans="2:10" ht="12" customHeight="1" x14ac:dyDescent="0.2">
      <c r="B52" s="19"/>
      <c r="C52" s="37"/>
      <c r="D52" s="61"/>
      <c r="E52" s="38"/>
      <c r="F52" s="61"/>
      <c r="H52" s="91">
        <f>H50+H51</f>
        <v>0</v>
      </c>
      <c r="J52" s="22"/>
    </row>
    <row r="53" spans="2:10" ht="12" customHeight="1" x14ac:dyDescent="0.2">
      <c r="B53" s="19"/>
      <c r="C53" s="37"/>
      <c r="D53" s="79" t="s">
        <v>108</v>
      </c>
      <c r="E53" s="38"/>
      <c r="F53" s="88"/>
      <c r="G53" s="88"/>
      <c r="H53" s="89"/>
      <c r="J53" s="22"/>
    </row>
    <row r="54" spans="2:10" ht="12" customHeight="1" x14ac:dyDescent="0.2">
      <c r="B54" s="19"/>
      <c r="C54" s="37"/>
      <c r="D54" s="38" t="s">
        <v>81</v>
      </c>
      <c r="E54" s="38"/>
      <c r="F54" s="110">
        <v>0</v>
      </c>
      <c r="G54" s="77"/>
      <c r="H54" s="80">
        <f>F54*tab!$D$17</f>
        <v>0</v>
      </c>
      <c r="J54" s="22"/>
    </row>
    <row r="55" spans="2:10" ht="12" customHeight="1" x14ac:dyDescent="0.2">
      <c r="B55" s="19"/>
      <c r="C55" s="37"/>
      <c r="D55" s="38" t="s">
        <v>82</v>
      </c>
      <c r="E55" s="38"/>
      <c r="F55" s="110">
        <v>0</v>
      </c>
      <c r="H55" s="80">
        <f>F55*tab!$D$18</f>
        <v>0</v>
      </c>
      <c r="J55" s="22"/>
    </row>
    <row r="56" spans="2:10" ht="12" customHeight="1" x14ac:dyDescent="0.2">
      <c r="B56" s="19"/>
      <c r="C56" s="37"/>
      <c r="D56" s="61"/>
      <c r="E56" s="38"/>
      <c r="F56" s="61"/>
      <c r="H56" s="91">
        <f>H54+H55</f>
        <v>0</v>
      </c>
      <c r="J56" s="22"/>
    </row>
    <row r="57" spans="2:10" ht="12" customHeight="1" x14ac:dyDescent="0.2">
      <c r="B57" s="19"/>
      <c r="C57" s="37"/>
      <c r="D57" s="79" t="s">
        <v>112</v>
      </c>
      <c r="E57" s="38"/>
      <c r="F57" s="88"/>
      <c r="G57" s="88"/>
      <c r="H57" s="89"/>
      <c r="J57" s="22"/>
    </row>
    <row r="58" spans="2:10" ht="12" customHeight="1" x14ac:dyDescent="0.2">
      <c r="B58" s="19"/>
      <c r="C58" s="37"/>
      <c r="D58" s="38" t="s">
        <v>81</v>
      </c>
      <c r="E58" s="38"/>
      <c r="F58" s="110">
        <v>0</v>
      </c>
      <c r="G58" s="77"/>
      <c r="H58" s="80">
        <f>F58*tab!$D$17</f>
        <v>0</v>
      </c>
      <c r="J58" s="22"/>
    </row>
    <row r="59" spans="2:10" ht="12" customHeight="1" x14ac:dyDescent="0.2">
      <c r="B59" s="19"/>
      <c r="C59" s="37"/>
      <c r="D59" s="38" t="s">
        <v>82</v>
      </c>
      <c r="E59" s="38"/>
      <c r="F59" s="110">
        <v>0</v>
      </c>
      <c r="H59" s="80">
        <f>F59*tab!$D$18</f>
        <v>0</v>
      </c>
      <c r="J59" s="22"/>
    </row>
    <row r="60" spans="2:10" ht="12" customHeight="1" x14ac:dyDescent="0.2">
      <c r="B60" s="19"/>
      <c r="C60" s="37"/>
      <c r="D60" s="61"/>
      <c r="E60" s="38"/>
      <c r="F60" s="61"/>
      <c r="H60" s="91">
        <f>H58+H59</f>
        <v>0</v>
      </c>
      <c r="J60" s="22"/>
    </row>
    <row r="61" spans="2:10" ht="12" customHeight="1" x14ac:dyDescent="0.2">
      <c r="B61" s="19"/>
      <c r="C61" s="37"/>
      <c r="D61" s="79" t="s">
        <v>113</v>
      </c>
      <c r="E61" s="38"/>
      <c r="F61" s="88"/>
      <c r="G61" s="88"/>
      <c r="H61" s="89"/>
      <c r="J61" s="22"/>
    </row>
    <row r="62" spans="2:10" ht="12" customHeight="1" x14ac:dyDescent="0.2">
      <c r="B62" s="19"/>
      <c r="C62" s="37"/>
      <c r="D62" s="38" t="s">
        <v>81</v>
      </c>
      <c r="E62" s="38"/>
      <c r="F62" s="110">
        <v>0</v>
      </c>
      <c r="G62" s="77"/>
      <c r="H62" s="80">
        <f>F62*tab!$D$17</f>
        <v>0</v>
      </c>
      <c r="J62" s="22"/>
    </row>
    <row r="63" spans="2:10" ht="12" customHeight="1" x14ac:dyDescent="0.2">
      <c r="B63" s="19"/>
      <c r="C63" s="37"/>
      <c r="D63" s="38" t="s">
        <v>82</v>
      </c>
      <c r="E63" s="38"/>
      <c r="F63" s="110">
        <v>0</v>
      </c>
      <c r="H63" s="80">
        <f>F63*tab!$D$18</f>
        <v>0</v>
      </c>
      <c r="J63" s="22"/>
    </row>
    <row r="64" spans="2:10" ht="12" customHeight="1" x14ac:dyDescent="0.2">
      <c r="B64" s="19"/>
      <c r="C64" s="37"/>
      <c r="D64" s="61"/>
      <c r="E64" s="38"/>
      <c r="F64" s="61"/>
      <c r="H64" s="91">
        <f>H62+H63</f>
        <v>0</v>
      </c>
      <c r="J64" s="22"/>
    </row>
    <row r="65" spans="2:10" ht="12" customHeight="1" x14ac:dyDescent="0.2">
      <c r="B65" s="19"/>
      <c r="C65" s="37"/>
      <c r="D65" s="61"/>
      <c r="E65" s="38"/>
      <c r="G65" s="94"/>
      <c r="H65" s="77"/>
      <c r="J65" s="22"/>
    </row>
    <row r="66" spans="2:10" ht="12" customHeight="1" x14ac:dyDescent="0.2">
      <c r="B66" s="19"/>
      <c r="C66" s="37"/>
      <c r="D66" s="61"/>
      <c r="E66" s="38"/>
      <c r="G66" s="94"/>
      <c r="H66" s="77"/>
      <c r="J66" s="22"/>
    </row>
    <row r="67" spans="2:10" ht="12" customHeight="1" x14ac:dyDescent="0.2">
      <c r="B67" s="19"/>
      <c r="C67" s="37"/>
      <c r="D67" s="92" t="s">
        <v>83</v>
      </c>
      <c r="E67" s="38"/>
      <c r="F67" s="85"/>
      <c r="G67" s="85"/>
      <c r="H67" s="86">
        <f>H52+H56+H60+H64</f>
        <v>0</v>
      </c>
      <c r="J67" s="22"/>
    </row>
    <row r="68" spans="2:10" ht="12" customHeight="1" x14ac:dyDescent="0.2">
      <c r="B68" s="19"/>
      <c r="C68" s="37"/>
      <c r="D68" s="61"/>
      <c r="E68" s="38"/>
      <c r="F68" s="77"/>
      <c r="G68" s="77"/>
      <c r="H68" s="77"/>
      <c r="J68" s="22"/>
    </row>
    <row r="69" spans="2:10" ht="12" customHeight="1" x14ac:dyDescent="0.2">
      <c r="B69" s="19"/>
      <c r="C69" s="20"/>
      <c r="D69" s="82"/>
      <c r="E69" s="68"/>
      <c r="F69" s="83"/>
      <c r="G69" s="83"/>
      <c r="H69" s="83"/>
      <c r="I69" s="20"/>
      <c r="J69" s="22"/>
    </row>
    <row r="70" spans="2:10" ht="12" customHeight="1" x14ac:dyDescent="0.2">
      <c r="B70" s="19"/>
      <c r="D70" s="61"/>
      <c r="E70" s="38"/>
      <c r="F70" s="77"/>
      <c r="G70" s="77"/>
      <c r="H70" s="77"/>
      <c r="J70" s="22"/>
    </row>
    <row r="71" spans="2:10" ht="12" customHeight="1" x14ac:dyDescent="0.2">
      <c r="B71" s="19"/>
      <c r="D71" s="61" t="s">
        <v>132</v>
      </c>
      <c r="E71" s="38"/>
      <c r="F71" s="77"/>
      <c r="G71" s="77"/>
      <c r="H71" s="77"/>
      <c r="J71" s="22"/>
    </row>
    <row r="72" spans="2:10" ht="12" customHeight="1" x14ac:dyDescent="0.2">
      <c r="B72" s="19"/>
      <c r="D72" s="61"/>
      <c r="E72" s="38"/>
      <c r="F72" s="77"/>
      <c r="G72" s="77"/>
      <c r="H72" s="77"/>
      <c r="J72" s="22"/>
    </row>
    <row r="73" spans="2:10" ht="12" customHeight="1" x14ac:dyDescent="0.2">
      <c r="B73" s="19"/>
      <c r="D73" s="61" t="s">
        <v>133</v>
      </c>
      <c r="E73" s="38"/>
      <c r="F73" s="77"/>
      <c r="G73" s="77"/>
      <c r="H73" s="77"/>
      <c r="J73" s="22"/>
    </row>
    <row r="74" spans="2:10" ht="12" customHeight="1" x14ac:dyDescent="0.2">
      <c r="B74" s="19"/>
      <c r="D74" s="61" t="s">
        <v>134</v>
      </c>
      <c r="E74" s="38"/>
      <c r="F74" s="77"/>
      <c r="G74" s="77"/>
      <c r="H74" s="77"/>
      <c r="J74" s="22"/>
    </row>
    <row r="75" spans="2:10" ht="12" customHeight="1" x14ac:dyDescent="0.2">
      <c r="B75" s="19"/>
      <c r="D75" s="61" t="s">
        <v>135</v>
      </c>
      <c r="E75" s="38"/>
      <c r="F75" s="77"/>
      <c r="G75" s="77"/>
      <c r="H75" s="77"/>
      <c r="J75" s="22"/>
    </row>
    <row r="76" spans="2:10" ht="12" customHeight="1" x14ac:dyDescent="0.2">
      <c r="B76" s="19"/>
      <c r="D76" s="61" t="s">
        <v>136</v>
      </c>
      <c r="E76" s="38"/>
      <c r="F76" s="77"/>
      <c r="G76" s="77"/>
      <c r="H76" s="77"/>
      <c r="J76" s="22"/>
    </row>
    <row r="77" spans="2:10" ht="12" customHeight="1" x14ac:dyDescent="0.2">
      <c r="B77" s="19"/>
      <c r="D77" s="61" t="s">
        <v>137</v>
      </c>
      <c r="E77" s="38"/>
      <c r="F77" s="77"/>
      <c r="G77" s="77"/>
      <c r="H77" s="77"/>
      <c r="J77" s="22"/>
    </row>
    <row r="78" spans="2:10" ht="12" customHeight="1" x14ac:dyDescent="0.2">
      <c r="B78" s="19"/>
      <c r="D78" s="61"/>
      <c r="E78" s="38"/>
      <c r="F78" s="77"/>
      <c r="G78" s="77"/>
      <c r="H78" s="77"/>
      <c r="J78" s="22"/>
    </row>
    <row r="79" spans="2:10" ht="12" customHeight="1" x14ac:dyDescent="0.2">
      <c r="B79" s="19"/>
      <c r="D79" s="61"/>
      <c r="E79" s="38"/>
      <c r="F79" s="115" t="s">
        <v>73</v>
      </c>
      <c r="G79" s="115"/>
      <c r="H79" s="116" t="s">
        <v>74</v>
      </c>
      <c r="J79" s="22"/>
    </row>
    <row r="80" spans="2:10" ht="12" customHeight="1" x14ac:dyDescent="0.2">
      <c r="B80" s="19"/>
      <c r="D80" s="61" t="s">
        <v>138</v>
      </c>
      <c r="E80" s="38"/>
      <c r="F80" s="110">
        <v>0</v>
      </c>
      <c r="G80" s="77"/>
      <c r="H80" s="80">
        <f>F80*tab!$C$21</f>
        <v>0</v>
      </c>
      <c r="J80" s="22"/>
    </row>
    <row r="81" spans="2:10" ht="12" customHeight="1" x14ac:dyDescent="0.2">
      <c r="B81" s="19"/>
      <c r="D81" s="61"/>
      <c r="E81" s="38"/>
      <c r="F81" s="77"/>
      <c r="G81" s="77"/>
      <c r="H81" s="77"/>
      <c r="J81" s="22"/>
    </row>
    <row r="82" spans="2:10" ht="12" customHeight="1" x14ac:dyDescent="0.2">
      <c r="B82" s="19"/>
      <c r="D82" s="92" t="s">
        <v>142</v>
      </c>
      <c r="E82" s="38"/>
      <c r="F82" s="77"/>
      <c r="G82" s="77"/>
      <c r="H82" s="121">
        <f>H80</f>
        <v>0</v>
      </c>
      <c r="J82" s="22"/>
    </row>
    <row r="83" spans="2:10" ht="12" customHeight="1" x14ac:dyDescent="0.2">
      <c r="B83" s="19"/>
      <c r="D83" s="61"/>
      <c r="E83" s="38"/>
      <c r="F83" s="77"/>
      <c r="G83" s="77"/>
      <c r="H83" s="77"/>
      <c r="J83" s="22"/>
    </row>
    <row r="84" spans="2:10" ht="12" customHeight="1" x14ac:dyDescent="0.2">
      <c r="B84" s="19"/>
      <c r="C84" s="20"/>
      <c r="D84" s="20"/>
      <c r="E84" s="20"/>
      <c r="F84" s="20"/>
      <c r="G84" s="20"/>
      <c r="H84" s="20"/>
      <c r="I84" s="20"/>
      <c r="J84" s="22"/>
    </row>
    <row r="85" spans="2:10" ht="12" customHeight="1" x14ac:dyDescent="0.2">
      <c r="B85" s="31"/>
      <c r="C85" s="32"/>
      <c r="D85" s="32"/>
      <c r="E85" s="32"/>
      <c r="F85" s="32"/>
      <c r="G85" s="32"/>
      <c r="H85" s="32"/>
      <c r="I85" s="34" t="s">
        <v>34</v>
      </c>
      <c r="J85" s="35"/>
    </row>
    <row r="86" spans="2:10" ht="12" customHeight="1" x14ac:dyDescent="0.2"/>
    <row r="87" spans="2:10" ht="12" customHeight="1" x14ac:dyDescent="0.2"/>
    <row r="88" spans="2:10" ht="12" customHeight="1" x14ac:dyDescent="0.2"/>
    <row r="89" spans="2:10" ht="12" customHeight="1" x14ac:dyDescent="0.2"/>
    <row r="90" spans="2:10" ht="12" customHeight="1" x14ac:dyDescent="0.2"/>
    <row r="91" spans="2:10" ht="12" customHeight="1" x14ac:dyDescent="0.2"/>
    <row r="92" spans="2:10" ht="12" customHeight="1" x14ac:dyDescent="0.2"/>
    <row r="93" spans="2:10" ht="12" customHeight="1" x14ac:dyDescent="0.2"/>
    <row r="94" spans="2:10" ht="12" customHeight="1" x14ac:dyDescent="0.2"/>
    <row r="95" spans="2:10" ht="12" customHeight="1" x14ac:dyDescent="0.2"/>
    <row r="96" spans="2:10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</sheetData>
  <sheetProtection algorithmName="SHA-512" hashValue="89sgZ0YPi514b2Vfojlk6Tx6ixm9hoFXm8z2rHCJYY02ndG9cJDAVgZgaaa35petE773qXwH5HwwpW1aodPmqA==" saltValue="3/5DD/XyQ2hlJb9O72kF4A==" spinCount="100000" sheet="1" objects="1" scenarios="1"/>
  <dataValidations count="1">
    <dataValidation type="list" allowBlank="1" showInputMessage="1" showErrorMessage="1" sqref="F40">
      <formula1>"ja, nee"</formula1>
    </dataValidation>
  </dataValidation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>
    <oddHeader>&amp;C&amp;F</oddHeader>
    <oddFooter>&amp;L&amp;"Arial,Vet"&amp;D&amp;C&amp;"Arial,Vet"&amp;A&amp;R&amp;"Arial,Vet"&amp;N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12</vt:i4>
      </vt:variant>
    </vt:vector>
  </HeadingPairs>
  <TitlesOfParts>
    <vt:vector size="25" baseType="lpstr">
      <vt:lpstr>toelichting</vt:lpstr>
      <vt:lpstr>groei lln</vt:lpstr>
      <vt:lpstr>Bestuur</vt:lpstr>
      <vt:lpstr>bas A</vt:lpstr>
      <vt:lpstr>bas B</vt:lpstr>
      <vt:lpstr>bas C</vt:lpstr>
      <vt:lpstr>bas D</vt:lpstr>
      <vt:lpstr>bas E</vt:lpstr>
      <vt:lpstr>bas F</vt:lpstr>
      <vt:lpstr>bas G</vt:lpstr>
      <vt:lpstr>bas H</vt:lpstr>
      <vt:lpstr>sbo</vt:lpstr>
      <vt:lpstr>tab</vt:lpstr>
      <vt:lpstr>'bas A'!Afdrukbereik</vt:lpstr>
      <vt:lpstr>'bas B'!Afdrukbereik</vt:lpstr>
      <vt:lpstr>'bas C'!Afdrukbereik</vt:lpstr>
      <vt:lpstr>'bas D'!Afdrukbereik</vt:lpstr>
      <vt:lpstr>'bas E'!Afdrukbereik</vt:lpstr>
      <vt:lpstr>'bas F'!Afdrukbereik</vt:lpstr>
      <vt:lpstr>'bas G'!Afdrukbereik</vt:lpstr>
      <vt:lpstr>'bas H'!Afdrukbereik</vt:lpstr>
      <vt:lpstr>Bestuur!Afdrukbereik</vt:lpstr>
      <vt:lpstr>sbo!Afdrukbereik</vt:lpstr>
      <vt:lpstr>tab!Afdrukbereik</vt:lpstr>
      <vt:lpstr>toelichting!Afdrukbereik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groeiregeling basisschool</dc:title>
  <dc:creator>Keizer</dc:creator>
  <cp:lastModifiedBy>B Keizer</cp:lastModifiedBy>
  <cp:lastPrinted>2018-09-09T15:59:38Z</cp:lastPrinted>
  <dcterms:created xsi:type="dcterms:W3CDTF">2000-05-19T15:53:56Z</dcterms:created>
  <dcterms:modified xsi:type="dcterms:W3CDTF">2018-10-07T14:20:46Z</dcterms:modified>
</cp:coreProperties>
</file>