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basisschool\"/>
    </mc:Choice>
  </mc:AlternateContent>
  <bookViews>
    <workbookView xWindow="0" yWindow="0" windowWidth="19200" windowHeight="11205" tabRatio="720" activeTab="2"/>
  </bookViews>
  <sheets>
    <sheet name="toelichting" sheetId="2" r:id="rId1"/>
    <sheet name="Bestuur" sheetId="26" r:id="rId2"/>
    <sheet name="bas A" sheetId="7" r:id="rId3"/>
    <sheet name="bas B" sheetId="23" r:id="rId4"/>
    <sheet name="bas C" sheetId="24" r:id="rId5"/>
    <sheet name="bas D" sheetId="27" r:id="rId6"/>
    <sheet name="bas E" sheetId="28" r:id="rId7"/>
    <sheet name="bas F" sheetId="29" r:id="rId8"/>
    <sheet name="bas G" sheetId="30" r:id="rId9"/>
    <sheet name="bas H" sheetId="31" r:id="rId10"/>
    <sheet name="sbo" sheetId="20" r:id="rId11"/>
    <sheet name="tab" sheetId="4" r:id="rId12"/>
  </sheets>
  <definedNames>
    <definedName name="_xlnm.Print_Area" localSheetId="2">'bas A'!$B$2:$J$77</definedName>
    <definedName name="_xlnm.Print_Area" localSheetId="3">'bas B'!$B$2:$J$77</definedName>
    <definedName name="_xlnm.Print_Area" localSheetId="4">'bas C'!$B$2:$J$62</definedName>
    <definedName name="_xlnm.Print_Area" localSheetId="5">'bas D'!$B$2:$J$62</definedName>
    <definedName name="_xlnm.Print_Area" localSheetId="6">'bas E'!$B$2:$J$62</definedName>
    <definedName name="_xlnm.Print_Area" localSheetId="7">'bas F'!$B$2:$J$62</definedName>
    <definedName name="_xlnm.Print_Area" localSheetId="8">'bas G'!$B$2:$J$62</definedName>
    <definedName name="_xlnm.Print_Area" localSheetId="9">'bas H'!$B$2:$J$62</definedName>
    <definedName name="_xlnm.Print_Area" localSheetId="1">Bestuur!$B$2:$N$64</definedName>
    <definedName name="_xlnm.Print_Area" localSheetId="10">sbo!$B$2:$J$29</definedName>
    <definedName name="_xlnm.Print_Area" localSheetId="11">tab!$A$1:$E$27</definedName>
    <definedName name="_xlnm.Print_Area" localSheetId="0">toelichting!$B$2:$M$42</definedName>
  </definedNames>
  <calcPr calcId="152511"/>
</workbook>
</file>

<file path=xl/calcChain.xml><?xml version="1.0" encoding="utf-8"?>
<calcChain xmlns="http://schemas.openxmlformats.org/spreadsheetml/2006/main">
  <c r="H40" i="28" l="1"/>
  <c r="H38" i="28"/>
  <c r="H33" i="28"/>
  <c r="H28" i="28"/>
  <c r="H23" i="28"/>
  <c r="F21" i="28"/>
  <c r="F20" i="28"/>
  <c r="H40" i="29"/>
  <c r="H38" i="29"/>
  <c r="H33" i="29"/>
  <c r="H28" i="29"/>
  <c r="H23" i="29"/>
  <c r="H43" i="29" s="1"/>
  <c r="F21" i="29"/>
  <c r="F20" i="29"/>
  <c r="H40" i="30"/>
  <c r="H38" i="30"/>
  <c r="H33" i="30"/>
  <c r="H28" i="30"/>
  <c r="H23" i="30"/>
  <c r="F21" i="30"/>
  <c r="F20" i="30"/>
  <c r="H40" i="31"/>
  <c r="H38" i="31"/>
  <c r="H33" i="31"/>
  <c r="H28" i="31"/>
  <c r="H23" i="31"/>
  <c r="F21" i="31"/>
  <c r="F20" i="31"/>
  <c r="H40" i="27"/>
  <c r="H38" i="27"/>
  <c r="H33" i="27"/>
  <c r="H28" i="27"/>
  <c r="H23" i="27"/>
  <c r="F21" i="27"/>
  <c r="F20" i="27"/>
  <c r="H40" i="24"/>
  <c r="H38" i="24"/>
  <c r="H33" i="24"/>
  <c r="H28" i="24"/>
  <c r="H23" i="24"/>
  <c r="F21" i="24"/>
  <c r="F20" i="24"/>
  <c r="H40" i="23"/>
  <c r="H38" i="23"/>
  <c r="H33" i="23"/>
  <c r="H28" i="23"/>
  <c r="H23" i="23"/>
  <c r="F21" i="23"/>
  <c r="F20" i="23"/>
  <c r="F20" i="20"/>
  <c r="H22" i="20"/>
  <c r="H40" i="7"/>
  <c r="H43" i="27" l="1"/>
  <c r="H43" i="31"/>
  <c r="H43" i="30"/>
  <c r="H43" i="28"/>
  <c r="H43" i="24"/>
  <c r="H43" i="23"/>
  <c r="H17" i="20"/>
  <c r="H18" i="20"/>
  <c r="H19" i="20"/>
  <c r="H16" i="20"/>
  <c r="F21" i="7" l="1"/>
  <c r="F20" i="7"/>
  <c r="H72" i="31" l="1"/>
  <c r="H74" i="31" s="1"/>
  <c r="H72" i="30"/>
  <c r="H74" i="30" s="1"/>
  <c r="H72" i="29"/>
  <c r="H74" i="29" s="1"/>
  <c r="H72" i="28"/>
  <c r="H74" i="28" s="1"/>
  <c r="H72" i="27"/>
  <c r="H74" i="27" s="1"/>
  <c r="H72" i="24"/>
  <c r="H74" i="24" s="1"/>
  <c r="H72" i="23"/>
  <c r="H74" i="23" s="1"/>
  <c r="H20" i="20"/>
  <c r="D21" i="4"/>
  <c r="D20" i="4"/>
  <c r="F47" i="26" l="1"/>
  <c r="D24" i="26" l="1"/>
  <c r="D23" i="26"/>
  <c r="D22" i="26"/>
  <c r="D21" i="26"/>
  <c r="D20" i="26"/>
  <c r="J24" i="26"/>
  <c r="I24" i="26"/>
  <c r="H24" i="26"/>
  <c r="J23" i="26"/>
  <c r="I23" i="26"/>
  <c r="H23" i="26"/>
  <c r="F53" i="26"/>
  <c r="P53" i="26" s="1"/>
  <c r="J22" i="26"/>
  <c r="F52" i="26"/>
  <c r="P52" i="26" s="1"/>
  <c r="J21" i="26"/>
  <c r="J20" i="26"/>
  <c r="I20" i="26"/>
  <c r="H20" i="26"/>
  <c r="D37" i="26" l="1"/>
  <c r="D52" i="26"/>
  <c r="D39" i="26"/>
  <c r="D54" i="26"/>
  <c r="D38" i="26"/>
  <c r="D53" i="26"/>
  <c r="D36" i="26"/>
  <c r="D51" i="26"/>
  <c r="D40" i="26"/>
  <c r="D55" i="26"/>
  <c r="L55" i="26"/>
  <c r="F55" i="26"/>
  <c r="P55" i="26" s="1"/>
  <c r="L54" i="26"/>
  <c r="F54" i="26"/>
  <c r="P54" i="26" s="1"/>
  <c r="L53" i="26"/>
  <c r="L52" i="26"/>
  <c r="L51" i="26"/>
  <c r="F51" i="26"/>
  <c r="L50" i="26"/>
  <c r="L49" i="26"/>
  <c r="H72" i="7"/>
  <c r="H74" i="7" s="1"/>
  <c r="L48" i="26" s="1"/>
  <c r="D62" i="26"/>
  <c r="D25" i="26"/>
  <c r="D19" i="26"/>
  <c r="D35" i="26" s="1"/>
  <c r="D18" i="26"/>
  <c r="D34" i="26" s="1"/>
  <c r="D17" i="26"/>
  <c r="D33" i="26" s="1"/>
  <c r="L16" i="26"/>
  <c r="L32" i="26" s="1"/>
  <c r="I16" i="26"/>
  <c r="I32" i="26" s="1"/>
  <c r="H16" i="26"/>
  <c r="H32" i="26" s="1"/>
  <c r="G16" i="26"/>
  <c r="G32" i="26" s="1"/>
  <c r="F16" i="26"/>
  <c r="F32" i="26" s="1"/>
  <c r="C4" i="26"/>
  <c r="F48" i="26" l="1"/>
  <c r="L57" i="26"/>
  <c r="P51" i="26"/>
  <c r="D50" i="26"/>
  <c r="D49" i="26"/>
  <c r="D48" i="26"/>
  <c r="F49" i="26"/>
  <c r="P49" i="26" s="1"/>
  <c r="F50" i="26"/>
  <c r="P50" i="26" s="1"/>
  <c r="F57" i="26" l="1"/>
  <c r="J18" i="26" l="1"/>
  <c r="J19" i="26"/>
  <c r="D7" i="4"/>
  <c r="D8" i="4"/>
  <c r="D11" i="4"/>
  <c r="D12" i="4"/>
  <c r="C13" i="4"/>
  <c r="D13" i="4" s="1"/>
  <c r="D17" i="4"/>
  <c r="H52" i="31" l="1"/>
  <c r="H54" i="30"/>
  <c r="H56" i="29"/>
  <c r="H50" i="28"/>
  <c r="H59" i="28" s="1"/>
  <c r="H52" i="27"/>
  <c r="H56" i="24"/>
  <c r="H50" i="23"/>
  <c r="H59" i="23" s="1"/>
  <c r="H56" i="31"/>
  <c r="H54" i="28"/>
  <c r="H54" i="23"/>
  <c r="H54" i="31"/>
  <c r="H56" i="30"/>
  <c r="H50" i="29"/>
  <c r="H52" i="28"/>
  <c r="H54" i="27"/>
  <c r="H50" i="24"/>
  <c r="H52" i="23"/>
  <c r="H50" i="31"/>
  <c r="H52" i="30"/>
  <c r="H54" i="29"/>
  <c r="H56" i="28"/>
  <c r="H50" i="27"/>
  <c r="H54" i="24"/>
  <c r="H56" i="23"/>
  <c r="H50" i="30"/>
  <c r="H52" i="29"/>
  <c r="H56" i="27"/>
  <c r="H52" i="24"/>
  <c r="H37" i="29"/>
  <c r="H32" i="29"/>
  <c r="H27" i="29"/>
  <c r="H22" i="29"/>
  <c r="H37" i="30"/>
  <c r="H32" i="30"/>
  <c r="H27" i="30"/>
  <c r="H22" i="30"/>
  <c r="H37" i="24"/>
  <c r="H32" i="24"/>
  <c r="H27" i="24"/>
  <c r="H22" i="24"/>
  <c r="H37" i="28"/>
  <c r="H32" i="28"/>
  <c r="H27" i="28"/>
  <c r="H22" i="28"/>
  <c r="H37" i="31"/>
  <c r="H32" i="31"/>
  <c r="H27" i="31"/>
  <c r="H22" i="31"/>
  <c r="H37" i="27"/>
  <c r="H32" i="27"/>
  <c r="H27" i="27"/>
  <c r="H22" i="27"/>
  <c r="H37" i="23"/>
  <c r="H32" i="23"/>
  <c r="H27" i="23"/>
  <c r="H22" i="23"/>
  <c r="H35" i="28"/>
  <c r="H30" i="28"/>
  <c r="H25" i="28"/>
  <c r="H35" i="31"/>
  <c r="H30" i="31"/>
  <c r="H25" i="31"/>
  <c r="H35" i="27"/>
  <c r="H30" i="27"/>
  <c r="H25" i="27"/>
  <c r="H35" i="23"/>
  <c r="H30" i="23"/>
  <c r="H25" i="23"/>
  <c r="H17" i="30"/>
  <c r="H31" i="31"/>
  <c r="H17" i="31"/>
  <c r="H31" i="27"/>
  <c r="H17" i="24"/>
  <c r="H26" i="23"/>
  <c r="H17" i="28"/>
  <c r="H36" i="29"/>
  <c r="H31" i="29"/>
  <c r="H26" i="29"/>
  <c r="H21" i="29"/>
  <c r="H17" i="29"/>
  <c r="H36" i="30"/>
  <c r="H31" i="30"/>
  <c r="H26" i="30"/>
  <c r="H17" i="27"/>
  <c r="H36" i="24"/>
  <c r="H31" i="24"/>
  <c r="H26" i="24"/>
  <c r="H26" i="31"/>
  <c r="H36" i="27"/>
  <c r="H36" i="23"/>
  <c r="H31" i="23"/>
  <c r="H35" i="29"/>
  <c r="H30" i="29"/>
  <c r="H25" i="29"/>
  <c r="H35" i="30"/>
  <c r="H30" i="30"/>
  <c r="H25" i="30"/>
  <c r="H35" i="24"/>
  <c r="H30" i="24"/>
  <c r="H25" i="24"/>
  <c r="H17" i="23"/>
  <c r="H36" i="28"/>
  <c r="H31" i="28"/>
  <c r="H26" i="28"/>
  <c r="H36" i="31"/>
  <c r="H21" i="31"/>
  <c r="H26" i="27"/>
  <c r="H21" i="28"/>
  <c r="H21" i="27"/>
  <c r="H21" i="24"/>
  <c r="H21" i="30"/>
  <c r="H21" i="23"/>
  <c r="H36" i="7"/>
  <c r="H31" i="7"/>
  <c r="H26" i="7"/>
  <c r="H21" i="7"/>
  <c r="H20" i="23"/>
  <c r="H20" i="31"/>
  <c r="H20" i="29"/>
  <c r="H20" i="24"/>
  <c r="H20" i="30"/>
  <c r="H20" i="28"/>
  <c r="H20" i="27"/>
  <c r="H20" i="7"/>
  <c r="H54" i="7"/>
  <c r="H33" i="26" s="1"/>
  <c r="G37" i="26"/>
  <c r="G36" i="26"/>
  <c r="G34" i="26"/>
  <c r="H56" i="7"/>
  <c r="I33" i="26" s="1"/>
  <c r="G40" i="26"/>
  <c r="G39" i="26"/>
  <c r="G38" i="26"/>
  <c r="G35" i="26"/>
  <c r="H52" i="7"/>
  <c r="G33" i="26" s="1"/>
  <c r="H50" i="7"/>
  <c r="I22" i="26"/>
  <c r="H22" i="26"/>
  <c r="H21" i="26"/>
  <c r="I21" i="26"/>
  <c r="J25" i="26"/>
  <c r="J17" i="26"/>
  <c r="G25" i="26"/>
  <c r="H59" i="24" l="1"/>
  <c r="H59" i="27"/>
  <c r="H59" i="31"/>
  <c r="L40" i="26" s="1"/>
  <c r="H59" i="30"/>
  <c r="H59" i="29"/>
  <c r="F38" i="26"/>
  <c r="L38" i="26"/>
  <c r="H40" i="26"/>
  <c r="I40" i="26"/>
  <c r="F33" i="26"/>
  <c r="H59" i="7"/>
  <c r="I36" i="26"/>
  <c r="H36" i="26"/>
  <c r="F35" i="26"/>
  <c r="L35" i="26"/>
  <c r="H37" i="26"/>
  <c r="I37" i="26"/>
  <c r="L36" i="26"/>
  <c r="F36" i="26"/>
  <c r="F40" i="26"/>
  <c r="H34" i="26"/>
  <c r="I34" i="26"/>
  <c r="H38" i="26"/>
  <c r="I38" i="26"/>
  <c r="L24" i="26"/>
  <c r="F24" i="26"/>
  <c r="I18" i="26"/>
  <c r="L21" i="26"/>
  <c r="F21" i="26"/>
  <c r="L39" i="26"/>
  <c r="F39" i="26"/>
  <c r="L34" i="26"/>
  <c r="F34" i="26"/>
  <c r="L22" i="26"/>
  <c r="F22" i="26"/>
  <c r="F37" i="26"/>
  <c r="L37" i="26"/>
  <c r="I35" i="26"/>
  <c r="H35" i="26"/>
  <c r="I39" i="26"/>
  <c r="H39" i="26"/>
  <c r="L20" i="26"/>
  <c r="F20" i="26"/>
  <c r="G24" i="26"/>
  <c r="G23" i="26"/>
  <c r="G22" i="26"/>
  <c r="G20" i="26"/>
  <c r="G21" i="26"/>
  <c r="J27" i="26"/>
  <c r="J62" i="26" s="1"/>
  <c r="I19" i="26"/>
  <c r="H18" i="26"/>
  <c r="H19" i="26"/>
  <c r="G19" i="26"/>
  <c r="F19" i="26"/>
  <c r="G18" i="26"/>
  <c r="F25" i="26"/>
  <c r="H25" i="26"/>
  <c r="I25" i="26"/>
  <c r="P48" i="26"/>
  <c r="P57" i="26"/>
  <c r="H25" i="20"/>
  <c r="P40" i="26" l="1"/>
  <c r="P38" i="26"/>
  <c r="P37" i="26"/>
  <c r="P39" i="26"/>
  <c r="P36" i="26"/>
  <c r="P21" i="26"/>
  <c r="L23" i="26"/>
  <c r="F23" i="26"/>
  <c r="P23" i="26" s="1"/>
  <c r="P22" i="26"/>
  <c r="P24" i="26"/>
  <c r="L18" i="26"/>
  <c r="F18" i="26"/>
  <c r="P18" i="26" s="1"/>
  <c r="P20" i="26"/>
  <c r="P19" i="26"/>
  <c r="L19" i="26"/>
  <c r="P25" i="26"/>
  <c r="L25" i="26"/>
  <c r="H42" i="26"/>
  <c r="I42" i="26"/>
  <c r="L33" i="26"/>
  <c r="H17" i="7"/>
  <c r="H30" i="7"/>
  <c r="H35" i="7"/>
  <c r="H37" i="7"/>
  <c r="H32" i="7"/>
  <c r="H25" i="7"/>
  <c r="H27" i="7"/>
  <c r="H22" i="7"/>
  <c r="P35" i="26" l="1"/>
  <c r="G42" i="26"/>
  <c r="P34" i="26"/>
  <c r="F42" i="26"/>
  <c r="H38" i="7"/>
  <c r="I17" i="26" s="1"/>
  <c r="I27" i="26" s="1"/>
  <c r="L42" i="26"/>
  <c r="P33" i="26"/>
  <c r="H23" i="7"/>
  <c r="H28" i="7"/>
  <c r="H33" i="7"/>
  <c r="I62" i="26" l="1"/>
  <c r="G17" i="26"/>
  <c r="G27" i="26" s="1"/>
  <c r="G62" i="26" s="1"/>
  <c r="H17" i="26"/>
  <c r="H27" i="26" s="1"/>
  <c r="H62" i="26" s="1"/>
  <c r="F17" i="26"/>
  <c r="P42" i="26"/>
  <c r="H43" i="7"/>
  <c r="L17" i="26" l="1"/>
  <c r="L27" i="26" s="1"/>
  <c r="L62" i="26" s="1"/>
  <c r="P17" i="26"/>
  <c r="F27" i="26"/>
  <c r="F62" i="26" s="1"/>
  <c r="P27" i="26" l="1"/>
  <c r="P62" i="26"/>
  <c r="C5" i="2" l="1"/>
</calcChain>
</file>

<file path=xl/comments1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2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4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5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6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7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8.xml><?xml version="1.0" encoding="utf-8"?>
<comments xmlns="http://schemas.openxmlformats.org/spreadsheetml/2006/main">
  <authors>
    <author>Reinier Goedhart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0" shapeId="0">
      <text>
        <r>
          <rPr>
            <sz val="10"/>
            <color indexed="81"/>
            <rFont val="Tahoma"/>
            <family val="2"/>
          </rPr>
          <t xml:space="preserve">
Aantal asielzoekers dat per 1 okt. T-1 stond ingeschreven op dit brinnummer. Dit hoeven niet fysiek dezelfde leerlingen te zijn.</t>
        </r>
      </text>
    </comment>
  </commentList>
</comments>
</file>

<file path=xl/comments9.xml><?xml version="1.0" encoding="utf-8"?>
<comments xmlns="http://schemas.openxmlformats.org/spreadsheetml/2006/main">
  <authors>
    <author>B Keizer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
Regeling personele bekostiging 2019-2020,
vs okt2019.</t>
        </r>
      </text>
    </comment>
  </commentList>
</comments>
</file>

<file path=xl/sharedStrings.xml><?xml version="1.0" encoding="utf-8"?>
<sst xmlns="http://schemas.openxmlformats.org/spreadsheetml/2006/main" count="497" uniqueCount="113">
  <si>
    <t>Desgewenst kunt u dus de beveiliging opheffen en de werkbladen aanpassen.</t>
  </si>
  <si>
    <t>Schooljaar</t>
  </si>
  <si>
    <t>De werkbladen zijn beveiligd onder Extra/Beveiliging met het wachtwoord: poraad</t>
  </si>
  <si>
    <t xml:space="preserve">Nadere informatie en reacties kunt u sturen naar de helpdesk van de PO-Raad: </t>
  </si>
  <si>
    <t>r.goedhart@poraad.nl</t>
  </si>
  <si>
    <t xml:space="preserve">of naar Reinier Goedhart, email: </t>
  </si>
  <si>
    <t>helpdesk@poraad.nl</t>
  </si>
  <si>
    <t>www.poraad.nl</t>
  </si>
  <si>
    <t>Teldatum</t>
  </si>
  <si>
    <t>https://www.lowan.nl/primair-onderwijs/financiering/ocwduo/eerste-keer-bekostiging/</t>
  </si>
  <si>
    <t>https://duo.nl/zakelijk/primair-onderwijs/bekostiging-en-subsidies/bijzondere-bekostiging/index.jsp</t>
  </si>
  <si>
    <t>aantal leerlingen per eerste schooldag dat overige vreemdeling is</t>
  </si>
  <si>
    <t>groeibekostiging</t>
  </si>
  <si>
    <t>3/12</t>
  </si>
  <si>
    <t>12/12</t>
  </si>
  <si>
    <t>totale bekostiging AZK</t>
  </si>
  <si>
    <t>aanvullende bekostiging AZK pers</t>
  </si>
  <si>
    <t>aanvullende bekostiging AZK mat</t>
  </si>
  <si>
    <t>eerste keer AZK- /vreemdelingenkinderen?</t>
  </si>
  <si>
    <t>Ontvangt school voor eerste keer bekostiging voor AZK- en vreemdelingenkinderen?</t>
  </si>
  <si>
    <t>tot aanvullende bekostiging AZK pers + mat</t>
  </si>
  <si>
    <t>aantal</t>
  </si>
  <si>
    <t>bekostiging</t>
  </si>
  <si>
    <t>aantal ingeschreven overige vreemdelingen</t>
  </si>
  <si>
    <t>aantal AZK per deze peildatum</t>
  </si>
  <si>
    <t>aantal AZK per peildatum &gt; aantal leerlingen per teldatum</t>
  </si>
  <si>
    <t>Eerste opvang asielzoekerskinderen (AZK) en overige vreemdelingenkinderen (&lt; 1 jaar)</t>
  </si>
  <si>
    <t>Totaal bekostiging AZK tweede jaar in Nederland</t>
  </si>
  <si>
    <t>Totaal bekostiging eerste opvang AZK en overige vreemdelingen</t>
  </si>
  <si>
    <r>
      <t xml:space="preserve">Onderwijs aan AZK gedurende het </t>
    </r>
    <r>
      <rPr>
        <b/>
        <u/>
        <sz val="10"/>
        <color theme="1" tint="0.34998626667073579"/>
        <rFont val="Calibri"/>
        <family val="2"/>
      </rPr>
      <t>tweede jaar</t>
    </r>
    <r>
      <rPr>
        <b/>
        <sz val="10"/>
        <color theme="1" tint="0.34998626667073579"/>
        <rFont val="Calibri"/>
        <family val="2"/>
      </rPr>
      <t xml:space="preserve"> in Nederland</t>
    </r>
  </si>
  <si>
    <t>nee</t>
  </si>
  <si>
    <t>Eerste opvang vreemdelingen (&lt; 1 jaar)</t>
  </si>
  <si>
    <t>minimaal aantal AZK/ of vreemdelingenkinderen</t>
  </si>
  <si>
    <t>naam basisschool</t>
  </si>
  <si>
    <t>naam speciale basisschool</t>
  </si>
  <si>
    <t>BEKOSTIGING EERSTE OPVANG VREEMDELINGEN SPECIALE BASISSCHOOL</t>
  </si>
  <si>
    <t>naam bestuur</t>
  </si>
  <si>
    <t>School A</t>
  </si>
  <si>
    <t>School B</t>
  </si>
  <si>
    <t>School C</t>
  </si>
  <si>
    <t xml:space="preserve">peildatum </t>
  </si>
  <si>
    <t xml:space="preserve">Eenmalig bedrag 1e </t>
  </si>
  <si>
    <t>keer bek. AZK en Vr</t>
  </si>
  <si>
    <t>Speciale basisschool A</t>
  </si>
  <si>
    <t>Wordt dit schooljaar voor de 1e keer bekostiging voor AZK- en vreemdelingen ontvangen?</t>
  </si>
  <si>
    <t>BEKOSTIGING EERSTE OPVANG ASIELZOEKERS EN OVERIGE VREEMDELINGEN BASISSCHOOL</t>
  </si>
  <si>
    <t>Schoolbestuur A</t>
  </si>
  <si>
    <t>nadere info</t>
  </si>
  <si>
    <t>kalenderjaren</t>
  </si>
  <si>
    <t>Opvang asielzoekerskinderen in procesopvang en gezinslocaties</t>
  </si>
  <si>
    <t>Opvang asielzoekerskinderen in proceslocaties en gezinslocaties</t>
  </si>
  <si>
    <t xml:space="preserve">de rust- en voorbereidingstermijn voorafgaand aan de algemene asielprocedure en gedurende de algemene asielprocedure </t>
  </si>
  <si>
    <t xml:space="preserve">door de Immigratie- en Naturalisatiedienst dan wel leerling die verblijft in een gezinslocatie voor gezinnen met </t>
  </si>
  <si>
    <t xml:space="preserve">minderjarige kinderen die geen recht meer hebben op verstrekkingen conform de Regeling verstrekkingen asielzoekers en </t>
  </si>
  <si>
    <t>andere categorieën vreemdelingen.</t>
  </si>
  <si>
    <t>artikel 35</t>
  </si>
  <si>
    <t>per AZK</t>
  </si>
  <si>
    <t>Totaal bekostiging procesopvanglocaties en gezinslocaties</t>
  </si>
  <si>
    <t>adm. nr.</t>
  </si>
  <si>
    <t>School D</t>
  </si>
  <si>
    <t>School E</t>
  </si>
  <si>
    <t>School F</t>
  </si>
  <si>
    <t>School G</t>
  </si>
  <si>
    <t>School H</t>
  </si>
  <si>
    <t>artikel 34</t>
  </si>
  <si>
    <r>
      <t>Aantal AZK per peildatum</t>
    </r>
    <r>
      <rPr>
        <b/>
        <sz val="10"/>
        <rFont val="Calibri"/>
        <family val="2"/>
      </rPr>
      <t xml:space="preserve"> eerste schooldag 2018/2019 </t>
    </r>
    <r>
      <rPr>
        <sz val="10"/>
        <rFont val="Calibri"/>
        <family val="2"/>
      </rPr>
      <t xml:space="preserve"> (periode augustus t/m oktober)</t>
    </r>
  </si>
  <si>
    <r>
      <t xml:space="preserve">Aantal AZK per peildatum </t>
    </r>
    <r>
      <rPr>
        <b/>
        <sz val="10"/>
        <rFont val="Calibri"/>
        <family val="2"/>
      </rPr>
      <t>1 november 2018</t>
    </r>
    <r>
      <rPr>
        <sz val="10"/>
        <rFont val="Calibri"/>
        <family val="2"/>
      </rPr>
      <t xml:space="preserve"> (periode november t/m januari)</t>
    </r>
  </si>
  <si>
    <r>
      <t xml:space="preserve">Aantal AZK per peildatum </t>
    </r>
    <r>
      <rPr>
        <b/>
        <sz val="10"/>
        <rFont val="Calibri"/>
        <family val="2"/>
      </rPr>
      <t>1 februari 2019</t>
    </r>
    <r>
      <rPr>
        <sz val="10"/>
        <rFont val="Calibri"/>
        <family val="2"/>
      </rPr>
      <t xml:space="preserve"> (periode februari t/m april)</t>
    </r>
  </si>
  <si>
    <r>
      <t xml:space="preserve">Aantal AZK per peildatum </t>
    </r>
    <r>
      <rPr>
        <b/>
        <sz val="10"/>
        <rFont val="Calibri"/>
        <family val="2"/>
      </rPr>
      <t>1 mei 2019</t>
    </r>
    <r>
      <rPr>
        <sz val="10"/>
        <rFont val="Calibri"/>
        <family val="2"/>
      </rPr>
      <t xml:space="preserve"> (periode mei t/m juli)</t>
    </r>
  </si>
  <si>
    <t xml:space="preserve">asielzoekerskind: een leerling die verblijft in een procesopvanglocatie, zijnde de verblijfplaats van vreemdelingen tijdens </t>
  </si>
  <si>
    <r>
      <t xml:space="preserve">Bekostiging per peildatum </t>
    </r>
    <r>
      <rPr>
        <b/>
        <i/>
        <sz val="10"/>
        <rFont val="Calibri"/>
        <family val="2"/>
      </rPr>
      <t>eerste schooldag 2019/2020</t>
    </r>
    <r>
      <rPr>
        <i/>
        <sz val="10"/>
        <rFont val="Calibri"/>
        <family val="2"/>
      </rPr>
      <t xml:space="preserve"> (periode augustus t/m oktober)</t>
    </r>
  </si>
  <si>
    <r>
      <t xml:space="preserve">Bekostiging per peildatum </t>
    </r>
    <r>
      <rPr>
        <b/>
        <i/>
        <sz val="10"/>
        <rFont val="Calibri"/>
        <family val="2"/>
      </rPr>
      <t>1 november 2019</t>
    </r>
    <r>
      <rPr>
        <i/>
        <sz val="10"/>
        <rFont val="Calibri"/>
        <family val="2"/>
      </rPr>
      <t xml:space="preserve"> (periode november t/m januari)</t>
    </r>
  </si>
  <si>
    <r>
      <t xml:space="preserve">Bekostiging per peildatum </t>
    </r>
    <r>
      <rPr>
        <b/>
        <i/>
        <sz val="10"/>
        <rFont val="Calibri"/>
        <family val="2"/>
      </rPr>
      <t>1 februari 2020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</si>
  <si>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>1 mei 2020</t>
    </r>
    <r>
      <rPr>
        <i/>
        <sz val="10"/>
        <rFont val="Calibri"/>
        <family val="2"/>
      </rPr>
      <t xml:space="preserve"> (periode mei t/m juli)</t>
    </r>
  </si>
  <si>
    <r>
      <t xml:space="preserve">Bekostiging per peildatum </t>
    </r>
    <r>
      <rPr>
        <b/>
        <i/>
        <sz val="10"/>
        <rFont val="Calibri"/>
        <family val="2"/>
      </rPr>
      <t>eerste schooldag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2019/2020</t>
    </r>
    <r>
      <rPr>
        <i/>
        <sz val="10"/>
        <rFont val="Calibri"/>
        <family val="2"/>
      </rPr>
      <t xml:space="preserve"> (periode augustus t/m oktober)</t>
    </r>
  </si>
  <si>
    <r>
      <t>Bekostiging per peildatum</t>
    </r>
    <r>
      <rPr>
        <b/>
        <i/>
        <sz val="10"/>
        <rFont val="Calibri"/>
        <family val="2"/>
      </rPr>
      <t xml:space="preserve"> 1 februari 2020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</si>
  <si>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 xml:space="preserve">1 mei 2020 </t>
    </r>
    <r>
      <rPr>
        <i/>
        <sz val="10"/>
        <rFont val="Calibri"/>
        <family val="2"/>
      </rPr>
      <t>(periode mei t/m juli)</t>
    </r>
  </si>
  <si>
    <t>Bekostiging o.b.v. teldatum 1 okt. 2018</t>
  </si>
  <si>
    <t>artikel 37</t>
  </si>
  <si>
    <t>2019/2020</t>
  </si>
  <si>
    <t>AZK tweede jaar</t>
  </si>
  <si>
    <t>Minus: aftrek vanwege groeibekostiging</t>
  </si>
  <si>
    <t>aantal AZK per 1 oktober 2018 (At)</t>
  </si>
  <si>
    <t>aantal AZK per peildatum &lt;= aantal AZK per teldatum 1 okt. T-1</t>
  </si>
  <si>
    <t>vs</t>
  </si>
  <si>
    <t>Invoer in de rekenbladen is uitsluitend mogelijk in de witte cellen binnen de grijze kaders.</t>
  </si>
  <si>
    <t>Bestuur</t>
  </si>
  <si>
    <t>In dit werkblad worden de uitkomsten per school verzameld zodat een totaal ontstaat.</t>
  </si>
  <si>
    <t>Bas A</t>
  </si>
  <si>
    <t xml:space="preserve">In dit werkblad worden de berekeningen per school gemaakt. Het vergt een zorgvuldige opgave per peildatum waarbij de </t>
  </si>
  <si>
    <t>geeft geen bekostiging. Dan blijft de sommatie in het blauwe balkje € -.</t>
  </si>
  <si>
    <t>Wanneer er groeibekostiging is toegekend voor deze leerlingen - vreemdeling of AZK - dan wordt een bedrag in mindering</t>
  </si>
  <si>
    <t>gebracht en van de sommatie afgetrokken.</t>
  </si>
  <si>
    <t xml:space="preserve">gele velden niet overschreven mogen worden. Minder dan 4 vreemdelingen of AZK geldt als drempel op de peildatum en </t>
  </si>
  <si>
    <t>Dit geldt uiteraard eveneens voor de andere basisscholen (B t/m H).</t>
  </si>
  <si>
    <t>sbo</t>
  </si>
  <si>
    <t xml:space="preserve">In een apart onderdeel wordt berekend hoeveel de bekostiging bedraagt voor een AZK die voor het 2e jaar op een </t>
  </si>
  <si>
    <t>basisschool verblijft. Hier ook weer opgave per peildatum.</t>
  </si>
  <si>
    <t>In een derde blokje wordt de bekostiging opgegeven voor Opvang asielzoekerskinderen in proces- en gezinslocaties.</t>
  </si>
  <si>
    <t>Hetzelfde verhaal geldt voor de andere werkbladen die betrekking hebben op basisscholen (bas B t/m bas H).</t>
  </si>
  <si>
    <t>Dit werkblad vraagt ook om de opgave van de eerste opvang vreemdelingen op de peildata.</t>
  </si>
  <si>
    <t>tab</t>
  </si>
  <si>
    <t>Bekostiging AZK en vreemdelingen in het PO</t>
  </si>
  <si>
    <t>Conform artikel 32, 33 en 35 regeling bekostiging 2019/2020</t>
  </si>
  <si>
    <r>
      <t>De nu opgenomen bedragen zijn de bedragen voor het schooljaar</t>
    </r>
    <r>
      <rPr>
        <b/>
        <sz val="10"/>
        <rFont val="Calibri"/>
        <family val="2"/>
      </rPr>
      <t xml:space="preserve"> 2019-2020</t>
    </r>
    <r>
      <rPr>
        <sz val="10"/>
        <rFont val="Calibri"/>
        <family val="2"/>
      </rPr>
      <t>, die in oktober</t>
    </r>
    <r>
      <rPr>
        <b/>
        <sz val="10"/>
        <rFont val="Calibri"/>
        <family val="2"/>
      </rPr>
      <t xml:space="preserve"> 2019 </t>
    </r>
    <r>
      <rPr>
        <sz val="10"/>
        <rFont val="Calibri"/>
        <family val="2"/>
      </rPr>
      <t>zijn vastgesteld.</t>
    </r>
  </si>
  <si>
    <t>aantal AZK per eerste schooldag (= deze peildatum) (Ap)</t>
  </si>
  <si>
    <t>2020/21</t>
  </si>
  <si>
    <t xml:space="preserve">De bedragen waarmee gerekend moet worden, zijn opgenomen in het werkblad 'tab'.  </t>
  </si>
  <si>
    <t>Dit werkblad wordt naar verwachting in maart 2020 ververst zodra de GPL is bijgesteld.</t>
  </si>
  <si>
    <t>lid 9:</t>
  </si>
  <si>
    <t>Conform artikel 34, 35 en 37 regeling bekostiging 2019/2020</t>
  </si>
  <si>
    <t>artikel 36 (SBO)</t>
  </si>
  <si>
    <t>Conform artikel 36 regeling bekostiging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</si>
</sst>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[$-413]d\ mmmm\ yyyy;@"/>
  </numFmts>
  <fonts count="36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1"/>
      <name val="Tahoma"/>
      <family val="2"/>
    </font>
    <font>
      <u/>
      <sz val="10"/>
      <color indexed="12"/>
      <name val="Calibri"/>
      <family val="2"/>
    </font>
    <font>
      <sz val="14"/>
      <color indexed="10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color rgb="FFC00000"/>
      <name val="Calibri"/>
      <family val="2"/>
    </font>
    <font>
      <sz val="14"/>
      <color rgb="FFC00000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0"/>
      <color rgb="FF002060"/>
      <name val="Calibri"/>
      <family val="2"/>
    </font>
    <font>
      <b/>
      <sz val="10"/>
      <color theme="1" tint="0.3499862666707357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color theme="1" tint="0.34998626667073579"/>
      <name val="Calibri"/>
      <family val="2"/>
    </font>
    <font>
      <i/>
      <sz val="11"/>
      <name val="Calibri"/>
      <family val="2"/>
    </font>
    <font>
      <b/>
      <i/>
      <sz val="10"/>
      <color rgb="FF002060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sz val="10"/>
      <color theme="0" tint="-0.34998626667073579"/>
      <name val="Calibri"/>
      <family val="2"/>
    </font>
    <font>
      <u/>
      <sz val="10"/>
      <color indexed="12"/>
      <name val="Calibri"/>
      <family val="2"/>
      <scheme val="minor"/>
    </font>
    <font>
      <b/>
      <i/>
      <sz val="10"/>
      <name val="Calibri"/>
      <family val="2"/>
    </font>
    <font>
      <u/>
      <sz val="10"/>
      <color theme="0"/>
      <name val="Arial"/>
      <family val="2"/>
    </font>
    <font>
      <i/>
      <sz val="10"/>
      <color theme="0" tint="-0.499984740745262"/>
      <name val="Calibri"/>
      <family val="2"/>
    </font>
    <font>
      <b/>
      <sz val="14"/>
      <color rgb="FFC00000"/>
      <name val="Calibri"/>
      <family val="2"/>
    </font>
    <font>
      <sz val="10"/>
      <color theme="0" tint="-0.249977111117893"/>
      <name val="Calibri"/>
      <family val="2"/>
    </font>
    <font>
      <b/>
      <sz val="11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" fillId="2" borderId="0" xfId="0" applyFont="1" applyFill="1" applyProtection="1"/>
    <xf numFmtId="0" fontId="9" fillId="2" borderId="0" xfId="1" applyFont="1" applyFill="1" applyAlignment="1" applyProtection="1"/>
    <xf numFmtId="0" fontId="5" fillId="3" borderId="0" xfId="0" applyFont="1" applyFill="1" applyProtection="1"/>
    <xf numFmtId="0" fontId="13" fillId="2" borderId="0" xfId="0" applyFont="1" applyFill="1" applyProtection="1"/>
    <xf numFmtId="0" fontId="5" fillId="3" borderId="0" xfId="0" applyFont="1" applyFill="1" applyBorder="1" applyProtection="1"/>
    <xf numFmtId="0" fontId="10" fillId="3" borderId="0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10" fillId="2" borderId="4" xfId="0" applyFont="1" applyFill="1" applyBorder="1" applyProtection="1"/>
    <xf numFmtId="0" fontId="10" fillId="2" borderId="0" xfId="0" applyFont="1" applyFill="1" applyBorder="1" applyProtection="1"/>
    <xf numFmtId="0" fontId="10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11" fillId="2" borderId="7" xfId="0" applyFont="1" applyFill="1" applyBorder="1" applyAlignment="1" applyProtection="1">
      <alignment horizontal="right"/>
    </xf>
    <xf numFmtId="0" fontId="7" fillId="2" borderId="8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center"/>
    </xf>
    <xf numFmtId="15" fontId="13" fillId="2" borderId="0" xfId="0" applyNumberFormat="1" applyFont="1" applyFill="1" applyProtection="1"/>
    <xf numFmtId="0" fontId="14" fillId="2" borderId="0" xfId="0" applyFont="1" applyFill="1" applyBorder="1" applyProtection="1"/>
    <xf numFmtId="14" fontId="2" fillId="0" borderId="0" xfId="0" applyNumberFormat="1" applyFont="1" applyFill="1" applyAlignment="1">
      <alignment horizontal="left"/>
    </xf>
    <xf numFmtId="0" fontId="17" fillId="2" borderId="4" xfId="0" applyFont="1" applyFill="1" applyBorder="1" applyProtection="1"/>
    <xf numFmtId="0" fontId="17" fillId="2" borderId="0" xfId="0" applyFont="1" applyFill="1" applyBorder="1" applyProtection="1"/>
    <xf numFmtId="0" fontId="6" fillId="2" borderId="0" xfId="0" applyFont="1" applyFill="1" applyBorder="1" applyProtection="1"/>
    <xf numFmtId="0" fontId="17" fillId="2" borderId="5" xfId="0" applyFont="1" applyFill="1" applyBorder="1" applyProtection="1"/>
    <xf numFmtId="0" fontId="17" fillId="3" borderId="0" xfId="0" applyFont="1" applyFill="1" applyBorder="1" applyProtection="1"/>
    <xf numFmtId="15" fontId="2" fillId="3" borderId="10" xfId="0" applyNumberFormat="1" applyFont="1" applyFill="1" applyBorder="1" applyAlignment="1" applyProtection="1">
      <alignment horizontal="left"/>
    </xf>
    <xf numFmtId="0" fontId="2" fillId="3" borderId="0" xfId="0" quotePrefix="1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15" fontId="2" fillId="3" borderId="0" xfId="0" applyNumberFormat="1" applyFont="1" applyFill="1" applyBorder="1" applyAlignment="1" applyProtection="1">
      <alignment horizontal="left"/>
    </xf>
    <xf numFmtId="44" fontId="5" fillId="3" borderId="0" xfId="2" applyFont="1" applyFill="1" applyBorder="1" applyProtection="1"/>
    <xf numFmtId="0" fontId="16" fillId="3" borderId="0" xfId="0" quotePrefix="1" applyFont="1" applyFill="1" applyBorder="1" applyAlignment="1" applyProtection="1">
      <alignment horizontal="left"/>
    </xf>
    <xf numFmtId="44" fontId="2" fillId="4" borderId="10" xfId="2" applyFont="1" applyFill="1" applyBorder="1" applyAlignment="1" applyProtection="1">
      <alignment horizontal="left"/>
    </xf>
    <xf numFmtId="0" fontId="20" fillId="3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left"/>
    </xf>
    <xf numFmtId="15" fontId="2" fillId="2" borderId="0" xfId="0" applyNumberFormat="1" applyFont="1" applyFill="1" applyBorder="1" applyAlignment="1" applyProtection="1">
      <alignment horizontal="left"/>
    </xf>
    <xf numFmtId="0" fontId="5" fillId="3" borderId="11" xfId="0" applyFont="1" applyFill="1" applyBorder="1" applyProtection="1"/>
    <xf numFmtId="15" fontId="2" fillId="3" borderId="11" xfId="0" applyNumberFormat="1" applyFont="1" applyFill="1" applyBorder="1" applyAlignment="1" applyProtection="1">
      <alignment horizontal="left"/>
    </xf>
    <xf numFmtId="44" fontId="3" fillId="5" borderId="0" xfId="2" applyFont="1" applyFill="1" applyBorder="1" applyAlignment="1" applyProtection="1">
      <alignment horizontal="left"/>
    </xf>
    <xf numFmtId="44" fontId="2" fillId="3" borderId="0" xfId="2" applyFont="1" applyFill="1" applyBorder="1" applyAlignment="1" applyProtection="1">
      <alignment horizontal="center"/>
    </xf>
    <xf numFmtId="0" fontId="16" fillId="3" borderId="1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164" fontId="2" fillId="5" borderId="10" xfId="2" applyNumberFormat="1" applyFont="1" applyFill="1" applyBorder="1" applyAlignment="1" applyProtection="1">
      <alignment horizontal="center"/>
    </xf>
    <xf numFmtId="44" fontId="2" fillId="5" borderId="10" xfId="2" applyFont="1" applyFill="1" applyBorder="1" applyAlignment="1" applyProtection="1">
      <alignment horizontal="left"/>
    </xf>
    <xf numFmtId="0" fontId="3" fillId="3" borderId="0" xfId="0" quotePrefix="1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horizontal="center"/>
    </xf>
    <xf numFmtId="15" fontId="2" fillId="3" borderId="12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16" fontId="2" fillId="0" borderId="0" xfId="0" quotePrefix="1" applyNumberFormat="1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>
      <alignment horizontal="center"/>
    </xf>
    <xf numFmtId="0" fontId="0" fillId="0" borderId="0" xfId="0" applyFill="1"/>
    <xf numFmtId="0" fontId="21" fillId="2" borderId="4" xfId="0" applyFont="1" applyFill="1" applyBorder="1" applyProtection="1"/>
    <xf numFmtId="0" fontId="21" fillId="2" borderId="0" xfId="0" applyFont="1" applyFill="1" applyBorder="1" applyProtection="1"/>
    <xf numFmtId="0" fontId="22" fillId="2" borderId="0" xfId="0" applyFont="1" applyFill="1" applyBorder="1" applyProtection="1"/>
    <xf numFmtId="0" fontId="21" fillId="2" borderId="5" xfId="0" applyFont="1" applyFill="1" applyBorder="1" applyProtection="1"/>
    <xf numFmtId="0" fontId="21" fillId="3" borderId="0" xfId="0" applyFont="1" applyFill="1" applyBorder="1" applyProtection="1"/>
    <xf numFmtId="0" fontId="18" fillId="2" borderId="0" xfId="0" applyFont="1" applyFill="1" applyBorder="1" applyProtection="1"/>
    <xf numFmtId="0" fontId="19" fillId="3" borderId="10" xfId="0" applyFont="1" applyFill="1" applyBorder="1" applyProtection="1"/>
    <xf numFmtId="0" fontId="24" fillId="2" borderId="0" xfId="0" applyFont="1" applyFill="1" applyBorder="1" applyProtection="1"/>
    <xf numFmtId="0" fontId="16" fillId="0" borderId="0" xfId="0" applyFont="1" applyFill="1" applyBorder="1" applyProtection="1"/>
    <xf numFmtId="0" fontId="16" fillId="0" borderId="0" xfId="0" applyFont="1" applyFill="1" applyAlignment="1">
      <alignment horizontal="left"/>
    </xf>
    <xf numFmtId="44" fontId="16" fillId="0" borderId="0" xfId="2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25" fillId="3" borderId="0" xfId="0" applyFont="1" applyFill="1" applyBorder="1" applyProtection="1"/>
    <xf numFmtId="0" fontId="3" fillId="3" borderId="0" xfId="0" applyFont="1" applyFill="1" applyBorder="1" applyProtection="1"/>
    <xf numFmtId="0" fontId="2" fillId="2" borderId="0" xfId="0" applyFont="1" applyFill="1" applyBorder="1" applyProtection="1">
      <protection locked="0"/>
    </xf>
    <xf numFmtId="0" fontId="26" fillId="3" borderId="1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/>
    </xf>
    <xf numFmtId="0" fontId="26" fillId="3" borderId="0" xfId="0" quotePrefix="1" applyFont="1" applyFill="1" applyBorder="1" applyAlignment="1" applyProtection="1">
      <alignment horizontal="right"/>
    </xf>
    <xf numFmtId="15" fontId="27" fillId="3" borderId="12" xfId="0" applyNumberFormat="1" applyFont="1" applyFill="1" applyBorder="1" applyAlignment="1" applyProtection="1">
      <alignment horizontal="center"/>
    </xf>
    <xf numFmtId="15" fontId="26" fillId="3" borderId="0" xfId="0" applyNumberFormat="1" applyFont="1" applyFill="1" applyBorder="1" applyAlignment="1" applyProtection="1">
      <alignment horizontal="center"/>
    </xf>
    <xf numFmtId="0" fontId="19" fillId="3" borderId="0" xfId="0" applyFont="1" applyFill="1" applyBorder="1" applyProtection="1"/>
    <xf numFmtId="44" fontId="3" fillId="5" borderId="0" xfId="0" applyNumberFormat="1" applyFont="1" applyFill="1" applyBorder="1" applyAlignment="1" applyProtection="1">
      <alignment horizontal="left"/>
    </xf>
    <xf numFmtId="0" fontId="5" fillId="3" borderId="13" xfId="0" applyFont="1" applyFill="1" applyBorder="1" applyProtection="1"/>
    <xf numFmtId="0" fontId="5" fillId="3" borderId="14" xfId="0" applyFont="1" applyFill="1" applyBorder="1" applyProtection="1"/>
    <xf numFmtId="0" fontId="2" fillId="3" borderId="15" xfId="0" quotePrefix="1" applyFont="1" applyFill="1" applyBorder="1" applyAlignment="1" applyProtection="1">
      <alignment horizontal="left"/>
    </xf>
    <xf numFmtId="0" fontId="2" fillId="3" borderId="16" xfId="0" quotePrefix="1" applyFont="1" applyFill="1" applyBorder="1" applyAlignment="1" applyProtection="1">
      <alignment horizontal="left"/>
    </xf>
    <xf numFmtId="0" fontId="5" fillId="3" borderId="16" xfId="0" applyFont="1" applyFill="1" applyBorder="1" applyProtection="1"/>
    <xf numFmtId="44" fontId="5" fillId="3" borderId="0" xfId="0" applyNumberFormat="1" applyFont="1" applyFill="1" applyBorder="1" applyProtection="1"/>
    <xf numFmtId="44" fontId="28" fillId="3" borderId="0" xfId="0" applyNumberFormat="1" applyFont="1" applyFill="1" applyBorder="1" applyProtection="1"/>
    <xf numFmtId="0" fontId="28" fillId="3" borderId="0" xfId="0" applyFont="1" applyFill="1" applyBorder="1" applyProtection="1"/>
    <xf numFmtId="0" fontId="29" fillId="0" borderId="0" xfId="1" applyFont="1" applyFill="1" applyBorder="1" applyAlignment="1" applyProtection="1"/>
    <xf numFmtId="0" fontId="16" fillId="3" borderId="10" xfId="0" applyFont="1" applyFill="1" applyBorder="1" applyProtection="1"/>
    <xf numFmtId="44" fontId="2" fillId="3" borderId="0" xfId="0" applyNumberFormat="1" applyFont="1" applyFill="1" applyBorder="1" applyProtection="1"/>
    <xf numFmtId="0" fontId="31" fillId="2" borderId="7" xfId="1" applyFont="1" applyFill="1" applyBorder="1" applyAlignment="1" applyProtection="1">
      <alignment horizontal="right"/>
    </xf>
    <xf numFmtId="165" fontId="32" fillId="3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2" fillId="2" borderId="4" xfId="0" applyFont="1" applyFill="1" applyBorder="1" applyProtection="1">
      <protection locked="0"/>
    </xf>
    <xf numFmtId="44" fontId="2" fillId="4" borderId="0" xfId="2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44" fontId="2" fillId="4" borderId="0" xfId="2" applyFont="1" applyFill="1" applyBorder="1" applyProtection="1">
      <protection locked="0"/>
    </xf>
    <xf numFmtId="44" fontId="2" fillId="4" borderId="0" xfId="0" applyNumberFormat="1" applyFont="1" applyFill="1" applyAlignment="1" applyProtection="1">
      <alignment horizontal="left"/>
      <protection locked="0"/>
    </xf>
    <xf numFmtId="44" fontId="2" fillId="4" borderId="10" xfId="2" applyNumberFormat="1" applyFont="1" applyFill="1" applyBorder="1" applyAlignment="1" applyProtection="1">
      <alignment horizontal="left"/>
    </xf>
    <xf numFmtId="44" fontId="2" fillId="5" borderId="10" xfId="2" applyNumberFormat="1" applyFont="1" applyFill="1" applyBorder="1" applyAlignment="1" applyProtection="1">
      <alignment horizontal="left"/>
    </xf>
    <xf numFmtId="44" fontId="2" fillId="0" borderId="0" xfId="2" applyFont="1" applyFill="1" applyBorder="1" applyAlignment="1" applyProtection="1">
      <alignment horizontal="center"/>
      <protection locked="0"/>
    </xf>
    <xf numFmtId="0" fontId="33" fillId="2" borderId="0" xfId="0" applyFont="1" applyFill="1" applyProtection="1"/>
    <xf numFmtId="0" fontId="13" fillId="2" borderId="0" xfId="0" applyFont="1" applyFill="1" applyAlignment="1" applyProtection="1">
      <alignment horizontal="right"/>
    </xf>
    <xf numFmtId="0" fontId="2" fillId="3" borderId="0" xfId="0" applyFont="1" applyFill="1" applyProtection="1"/>
    <xf numFmtId="44" fontId="2" fillId="4" borderId="0" xfId="0" applyNumberFormat="1" applyFont="1" applyFill="1" applyAlignment="1">
      <alignment horizontal="left"/>
    </xf>
    <xf numFmtId="1" fontId="34" fillId="3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165" fontId="35" fillId="2" borderId="0" xfId="0" applyNumberFormat="1" applyFont="1" applyFill="1" applyProtection="1"/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508002</xdr:colOff>
      <xdr:row>2</xdr:row>
      <xdr:rowOff>117660</xdr:rowOff>
    </xdr:from>
    <xdr:to>
      <xdr:col>12</xdr:col>
      <xdr:colOff>264088</xdr:colOff>
      <xdr:row>4</xdr:row>
      <xdr:rowOff>58642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43627" y="435160"/>
          <a:ext cx="994336" cy="337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pdesk@poraad.nl" TargetMode="External"/><Relationship Id="rId1" Type="http://schemas.openxmlformats.org/officeDocument/2006/relationships/hyperlink" Target="mailto:r.goedhart@poraad.n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lowan.nl/primair-onderwijs/financiering/ocwduo/eerste-keer-bekostiging/" TargetMode="External"/><Relationship Id="rId1" Type="http://schemas.openxmlformats.org/officeDocument/2006/relationships/hyperlink" Target="https://duo.nl/zakelijk/primair-onderwijs/bekostiging-en-subsidies/bijzondere-bekostiging/index.jsp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zoomScale="85" zoomScaleNormal="85" zoomScaleSheetLayoutView="82" workbookViewId="0">
      <selection activeCell="J4" sqref="J4"/>
    </sheetView>
  </sheetViews>
  <sheetFormatPr defaultColWidth="9.140625" defaultRowHeight="12.75" x14ac:dyDescent="0.2"/>
  <cols>
    <col min="1" max="1" width="3.5703125" style="9" customWidth="1"/>
    <col min="2" max="2" width="2.85546875" style="9" customWidth="1"/>
    <col min="3" max="7" width="9.140625" style="9"/>
    <col min="8" max="8" width="10.42578125" style="9" customWidth="1"/>
    <col min="9" max="9" width="9.140625" style="9"/>
    <col min="10" max="10" width="15.140625" style="9" customWidth="1"/>
    <col min="11" max="11" width="9.5703125" style="9" customWidth="1"/>
    <col min="12" max="13" width="9.140625" style="9"/>
    <col min="14" max="14" width="3" style="9" customWidth="1"/>
    <col min="15" max="16384" width="9.140625" style="9"/>
  </cols>
  <sheetData>
    <row r="2" spans="2:14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ht="18.75" x14ac:dyDescent="0.3">
      <c r="B4" s="3"/>
      <c r="C4" s="110" t="s">
        <v>102</v>
      </c>
      <c r="D4" s="10"/>
      <c r="E4" s="10"/>
      <c r="F4" s="10"/>
      <c r="G4" s="10"/>
      <c r="H4" s="3"/>
      <c r="I4" s="111" t="s">
        <v>84</v>
      </c>
      <c r="J4" s="116">
        <v>43761</v>
      </c>
      <c r="K4" s="5"/>
      <c r="L4" s="32"/>
      <c r="M4" s="3"/>
    </row>
    <row r="5" spans="2:14" x14ac:dyDescent="0.2">
      <c r="B5" s="3"/>
      <c r="C5" s="10" t="str">
        <f>tab!C2</f>
        <v>2019/2020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2:14" ht="15.75" x14ac:dyDescent="0.25"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x14ac:dyDescent="0.2">
      <c r="B7" s="6"/>
      <c r="C7" s="7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112"/>
    </row>
    <row r="8" spans="2:14" x14ac:dyDescent="0.2">
      <c r="B8" s="6"/>
      <c r="C8" s="7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112"/>
    </row>
    <row r="9" spans="2:14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12"/>
    </row>
    <row r="10" spans="2:14" x14ac:dyDescent="0.2">
      <c r="B10" s="6"/>
      <c r="C10" s="6" t="s">
        <v>85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12"/>
    </row>
    <row r="11" spans="2:14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2"/>
    </row>
    <row r="12" spans="2:14" x14ac:dyDescent="0.2">
      <c r="B12" s="6"/>
      <c r="C12" s="6" t="s">
        <v>107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12"/>
    </row>
    <row r="13" spans="2:14" x14ac:dyDescent="0.2">
      <c r="B13" s="6"/>
      <c r="C13" s="6" t="s">
        <v>104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112"/>
    </row>
    <row r="14" spans="2:14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12"/>
    </row>
    <row r="15" spans="2:14" x14ac:dyDescent="0.2">
      <c r="B15" s="6"/>
      <c r="C15" s="7" t="s">
        <v>86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112"/>
    </row>
    <row r="16" spans="2:14" x14ac:dyDescent="0.2">
      <c r="B16" s="6"/>
      <c r="C16" s="6" t="s">
        <v>87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12"/>
    </row>
    <row r="17" spans="2:1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12"/>
    </row>
    <row r="18" spans="2:14" x14ac:dyDescent="0.2">
      <c r="B18" s="6"/>
      <c r="C18" s="7" t="s">
        <v>88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12"/>
    </row>
    <row r="19" spans="2:14" x14ac:dyDescent="0.2">
      <c r="B19" s="6"/>
      <c r="C19" s="6" t="s">
        <v>89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112"/>
    </row>
    <row r="20" spans="2:14" x14ac:dyDescent="0.2">
      <c r="B20" s="6"/>
      <c r="C20" s="6" t="s">
        <v>93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12"/>
    </row>
    <row r="21" spans="2:14" x14ac:dyDescent="0.2">
      <c r="B21" s="6"/>
      <c r="C21" s="6" t="s">
        <v>90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112"/>
    </row>
    <row r="22" spans="2:14" x14ac:dyDescent="0.2">
      <c r="B22" s="6"/>
      <c r="C22" s="6" t="s">
        <v>91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112"/>
    </row>
    <row r="23" spans="2:14" x14ac:dyDescent="0.2">
      <c r="B23" s="6"/>
      <c r="C23" s="6" t="s">
        <v>92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112"/>
    </row>
    <row r="24" spans="2:14" x14ac:dyDescent="0.2">
      <c r="B24" s="6"/>
      <c r="C24" s="6" t="s">
        <v>94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112"/>
    </row>
    <row r="25" spans="2:14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12"/>
    </row>
    <row r="26" spans="2:14" x14ac:dyDescent="0.2">
      <c r="B26" s="6"/>
      <c r="C26" s="6" t="s">
        <v>96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12"/>
    </row>
    <row r="27" spans="2:14" x14ac:dyDescent="0.2">
      <c r="B27" s="6"/>
      <c r="C27" s="6" t="s">
        <v>97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112"/>
    </row>
    <row r="28" spans="2:14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12"/>
    </row>
    <row r="29" spans="2:14" x14ac:dyDescent="0.2">
      <c r="B29" s="6"/>
      <c r="C29" s="6" t="s">
        <v>98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12"/>
    </row>
    <row r="30" spans="2:14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12"/>
    </row>
    <row r="31" spans="2:14" x14ac:dyDescent="0.2">
      <c r="B31" s="6"/>
      <c r="C31" s="6" t="s">
        <v>99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112"/>
    </row>
    <row r="32" spans="2:14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12"/>
    </row>
    <row r="33" spans="2:14" x14ac:dyDescent="0.2">
      <c r="B33" s="6"/>
      <c r="C33" s="7" t="s">
        <v>95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112"/>
    </row>
    <row r="34" spans="2:14" x14ac:dyDescent="0.2">
      <c r="B34" s="6"/>
      <c r="C34" s="6" t="s">
        <v>100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112"/>
    </row>
    <row r="35" spans="2:14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12"/>
    </row>
    <row r="36" spans="2:14" x14ac:dyDescent="0.2">
      <c r="B36" s="6"/>
      <c r="C36" s="7" t="s">
        <v>101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112"/>
    </row>
    <row r="37" spans="2:14" x14ac:dyDescent="0.2">
      <c r="B37" s="6"/>
      <c r="C37" s="6" t="s">
        <v>108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112"/>
    </row>
    <row r="38" spans="2:14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2"/>
    </row>
    <row r="39" spans="2:14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2"/>
    </row>
    <row r="40" spans="2:14" x14ac:dyDescent="0.2">
      <c r="B40" s="6"/>
      <c r="C40" s="6" t="s">
        <v>3</v>
      </c>
      <c r="D40" s="6"/>
      <c r="E40" s="6"/>
      <c r="F40" s="6"/>
      <c r="G40" s="6"/>
      <c r="H40" s="6"/>
      <c r="I40" s="6"/>
      <c r="J40" s="8" t="s">
        <v>6</v>
      </c>
      <c r="K40" s="6"/>
      <c r="L40" s="6"/>
      <c r="M40" s="6"/>
      <c r="N40" s="112"/>
    </row>
    <row r="41" spans="2:14" x14ac:dyDescent="0.2">
      <c r="B41" s="6"/>
      <c r="C41" s="6" t="s">
        <v>5</v>
      </c>
      <c r="D41" s="6"/>
      <c r="E41" s="6"/>
      <c r="F41" s="6"/>
      <c r="G41" s="6"/>
      <c r="H41" s="6"/>
      <c r="I41" s="6"/>
      <c r="J41" s="8" t="s">
        <v>4</v>
      </c>
      <c r="K41" s="6"/>
      <c r="L41" s="6"/>
      <c r="M41" s="6"/>
      <c r="N41" s="112"/>
    </row>
    <row r="42" spans="2:14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2"/>
    </row>
  </sheetData>
  <sheetProtection algorithmName="SHA-512" hashValue="OVecRZWzbcxnDpQfOo+/MzF4Yq4ydVFFPmff70GbYbPgDOTleARGnsb4AbtCnNbrZBsfsePHNpc/FUWX98JWHw==" saltValue="zGJ1bwLUmxq297UDpE2d0g==" spinCount="100000" sheet="1" objects="1" scenarios="1"/>
  <phoneticPr fontId="0" type="noConversion"/>
  <hyperlinks>
    <hyperlink ref="J41" r:id="rId1"/>
    <hyperlink ref="J40" r:id="rId2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>
    <oddHeader>&amp;C&amp;F</oddHeader>
    <oddFooter>&amp;L&amp;"Arial,Vet"&amp;D&amp;C&amp;"Arial,Vet"&amp;A&amp;R&amp;"Arial,Vet"&amp;N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103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63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70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82</v>
      </c>
      <c r="F18" s="76">
        <v>0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105</v>
      </c>
      <c r="E19" s="28"/>
      <c r="F19" s="76">
        <v>0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83</v>
      </c>
      <c r="E20" s="28"/>
      <c r="F20" s="59">
        <f>IF(F18&gt;F19,0,F19-F18)</f>
        <v>0</v>
      </c>
      <c r="H20" s="46">
        <f>F20*tab!$D$7</f>
        <v>0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IF(F19&lt;F18,F19,0)</f>
        <v>0</v>
      </c>
      <c r="H21" s="46">
        <f>F21*tab!$D$13</f>
        <v>0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81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0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71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F26*tab!$D$13</f>
        <v>0</v>
      </c>
      <c r="J26" s="18"/>
    </row>
    <row r="27" spans="2:17" ht="12" customHeight="1" x14ac:dyDescent="0.2">
      <c r="B27" s="16"/>
      <c r="C27" s="27"/>
      <c r="D27" s="41" t="s">
        <v>81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72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F31*tab!$D$13</f>
        <v>0</v>
      </c>
      <c r="J31" s="18"/>
    </row>
    <row r="32" spans="2:17" ht="12" customHeight="1" x14ac:dyDescent="0.2">
      <c r="B32" s="16"/>
      <c r="C32" s="27"/>
      <c r="D32" s="41" t="s">
        <v>81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73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F36*tab!$D$13</f>
        <v>0</v>
      </c>
      <c r="J36" s="18"/>
    </row>
    <row r="37" spans="2:10" ht="12" customHeight="1" x14ac:dyDescent="0.2">
      <c r="B37" s="16"/>
      <c r="C37" s="27"/>
      <c r="D37" s="41" t="s">
        <v>81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IF(F40="nee",0,IF((F17+F19)&gt;tab!C14,tab!C9,0))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0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74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0</v>
      </c>
      <c r="H50" s="46">
        <f>F50*tab!D$17</f>
        <v>0</v>
      </c>
      <c r="J50" s="18"/>
    </row>
    <row r="51" spans="2:10" ht="12" customHeight="1" x14ac:dyDescent="0.2">
      <c r="B51" s="16"/>
      <c r="C51" s="27"/>
      <c r="D51" s="45" t="s">
        <v>71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0</v>
      </c>
      <c r="H52" s="46">
        <f>F52*tab!D$17</f>
        <v>0</v>
      </c>
      <c r="J52" s="18"/>
    </row>
    <row r="53" spans="2:10" ht="12" customHeight="1" x14ac:dyDescent="0.2">
      <c r="B53" s="16"/>
      <c r="C53" s="27"/>
      <c r="D53" s="45" t="s">
        <v>75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0</v>
      </c>
      <c r="H54" s="46">
        <f>F54*tab!D$17</f>
        <v>0</v>
      </c>
      <c r="J54" s="18"/>
    </row>
    <row r="55" spans="2:10" ht="12" customHeight="1" x14ac:dyDescent="0.2">
      <c r="B55" s="16"/>
      <c r="C55" s="27"/>
      <c r="D55" s="45" t="s">
        <v>76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0</v>
      </c>
      <c r="H56" s="46">
        <f>F56*tab!D$17</f>
        <v>0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0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69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77</v>
      </c>
      <c r="E72" s="28"/>
      <c r="F72" s="76">
        <v>0</v>
      </c>
      <c r="G72" s="43"/>
      <c r="H72" s="46">
        <f>F72*tab!$C$23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99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XuPQJ+VuRdnQqAE4W0HWsfuz9VoL9ZlLv5kTqx5jyK37iRS6ma3kngAKE7DR5Fph1f5AHgKGe/aubjYo49ev3g==" saltValue="FvN/im4bla788HNeyhGvRQ==" spinCount="100000" sheet="1" objects="1" scenarios="1"/>
  <dataValidations count="1">
    <dataValidation type="list" allowBlank="1" showInputMessage="1" showErrorMessage="1" sqref="F40">
      <formula1>"ja, nee"</formula1>
    </dataValidation>
  </dataValidations>
  <hyperlinks>
    <hyperlink ref="I77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7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35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69" customFormat="1" ht="12" customHeight="1" x14ac:dyDescent="0.25">
      <c r="B5" s="65"/>
      <c r="C5" s="72" t="s">
        <v>112</v>
      </c>
      <c r="D5" s="67"/>
      <c r="E5" s="66"/>
      <c r="F5" s="66"/>
      <c r="G5" s="66"/>
      <c r="H5" s="66"/>
      <c r="I5" s="66"/>
      <c r="J5" s="68"/>
    </row>
    <row r="6" spans="2:17" s="39" customFormat="1" ht="12" customHeight="1" x14ac:dyDescent="0.25">
      <c r="B6" s="35"/>
      <c r="C6" s="36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36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9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9"/>
      <c r="D9" s="28" t="s">
        <v>34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43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31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F15" s="54" t="s">
        <v>21</v>
      </c>
      <c r="G15" s="54"/>
      <c r="H15" s="55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1" t="s">
        <v>65</v>
      </c>
      <c r="F16" s="76">
        <v>1</v>
      </c>
      <c r="H16" s="46">
        <f>IF(F16&lt;4,0,F16*tab!$D$20)</f>
        <v>0</v>
      </c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41" t="s">
        <v>66</v>
      </c>
      <c r="E17" s="28"/>
      <c r="F17" s="76">
        <v>1</v>
      </c>
      <c r="G17" s="27"/>
      <c r="H17" s="46">
        <f>IF(F17&lt;4,0,F17*tab!$D$20)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41" t="s">
        <v>67</v>
      </c>
      <c r="F18" s="76">
        <v>1</v>
      </c>
      <c r="H18" s="46">
        <f>IF(F18&lt;4,0,F18*tab!$D$20)</f>
        <v>0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41" t="s">
        <v>68</v>
      </c>
      <c r="E19" s="28"/>
      <c r="F19" s="76">
        <v>0</v>
      </c>
      <c r="H19" s="46">
        <f>IF(F19&lt;4,0,F19*tab!$D$20)</f>
        <v>0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41"/>
      <c r="E20" s="28"/>
      <c r="F20" s="114">
        <f>SUM(F16:F19)</f>
        <v>3</v>
      </c>
      <c r="G20" s="51"/>
      <c r="H20" s="57">
        <f>IF(F20&lt;4,0,SUM(H16:H19))</f>
        <v>0</v>
      </c>
      <c r="J20" s="18"/>
    </row>
    <row r="21" spans="2:17" ht="12" customHeight="1" x14ac:dyDescent="0.2">
      <c r="B21" s="16"/>
      <c r="C21" s="50"/>
      <c r="D21" s="41"/>
      <c r="E21" s="28"/>
      <c r="G21" s="60"/>
      <c r="H21" s="43"/>
      <c r="J21" s="18"/>
    </row>
    <row r="22" spans="2:17" ht="12" customHeight="1" x14ac:dyDescent="0.2">
      <c r="B22" s="16"/>
      <c r="C22" s="50"/>
      <c r="D22" s="30" t="s">
        <v>19</v>
      </c>
      <c r="E22" s="27"/>
      <c r="F22" s="77" t="s">
        <v>30</v>
      </c>
      <c r="H22" s="56">
        <f>IF(F22="nee",0,tab!C9)</f>
        <v>0</v>
      </c>
      <c r="J22" s="18"/>
    </row>
    <row r="23" spans="2:17" ht="12" customHeight="1" x14ac:dyDescent="0.2">
      <c r="B23" s="16"/>
      <c r="C23" s="50"/>
      <c r="D23" s="41"/>
      <c r="E23" s="28"/>
      <c r="G23" s="60"/>
      <c r="H23" s="43"/>
      <c r="J23" s="18"/>
    </row>
    <row r="24" spans="2:17" ht="12" customHeight="1" x14ac:dyDescent="0.2">
      <c r="B24" s="16"/>
      <c r="C24" s="50"/>
      <c r="D24" s="41"/>
      <c r="E24" s="28"/>
      <c r="G24" s="60"/>
      <c r="H24" s="43"/>
      <c r="J24" s="18"/>
    </row>
    <row r="25" spans="2:17" ht="12" customHeight="1" x14ac:dyDescent="0.2">
      <c r="B25" s="16"/>
      <c r="C25" s="50"/>
      <c r="D25" s="58" t="s">
        <v>28</v>
      </c>
      <c r="E25" s="28"/>
      <c r="F25" s="51"/>
      <c r="G25" s="51"/>
      <c r="H25" s="52">
        <f>H20+H22</f>
        <v>0</v>
      </c>
      <c r="J25" s="18"/>
    </row>
    <row r="26" spans="2:17" ht="12" customHeight="1" x14ac:dyDescent="0.2">
      <c r="B26" s="16"/>
      <c r="C26" s="50"/>
      <c r="J26" s="18"/>
    </row>
    <row r="27" spans="2:17" ht="12" customHeight="1" x14ac:dyDescent="0.2">
      <c r="B27" s="16"/>
      <c r="C27" s="17"/>
      <c r="D27" s="48"/>
      <c r="E27" s="42"/>
      <c r="F27" s="49"/>
      <c r="G27" s="49"/>
      <c r="H27" s="49"/>
      <c r="I27" s="17"/>
      <c r="J27" s="18"/>
    </row>
    <row r="28" spans="2:17" ht="12" customHeight="1" x14ac:dyDescent="0.2">
      <c r="B28" s="16"/>
      <c r="C28" s="17"/>
      <c r="D28" s="17"/>
      <c r="E28" s="17"/>
      <c r="F28" s="17"/>
      <c r="G28" s="17"/>
      <c r="H28" s="17"/>
      <c r="I28" s="17"/>
      <c r="J28" s="18"/>
    </row>
    <row r="29" spans="2:17" ht="12" customHeight="1" x14ac:dyDescent="0.2">
      <c r="B29" s="22"/>
      <c r="C29" s="23"/>
      <c r="D29" s="23"/>
      <c r="E29" s="23"/>
      <c r="F29" s="23"/>
      <c r="G29" s="23"/>
      <c r="H29" s="23"/>
      <c r="I29" s="24" t="s">
        <v>7</v>
      </c>
      <c r="J29" s="25"/>
    </row>
    <row r="30" spans="2:17" ht="12" customHeight="1" x14ac:dyDescent="0.2"/>
    <row r="31" spans="2:17" ht="12" customHeight="1" x14ac:dyDescent="0.2"/>
    <row r="32" spans="2:1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</sheetData>
  <sheetProtection algorithmName="SHA-512" hashValue="TJ0AS5XHsdvXF6GnJJAshRw5Kn+5nPPk4pmmDCfTLwdZjb3X2HH9Q9yH8UCuzbuR7qpTcfOUIEKhxLrmvmxRQw==" saltValue="0QaS4cw9F4NNczDj6mv50w==" spinCount="100000" sheet="1" objects="1" scenarios="1"/>
  <dataValidations count="1">
    <dataValidation type="list" allowBlank="1" showInputMessage="1" showErrorMessage="1" sqref="F22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8"/>
  <sheetViews>
    <sheetView zoomScale="85" zoomScaleNormal="85" workbookViewId="0">
      <selection activeCell="D2" sqref="D2:D4"/>
    </sheetView>
  </sheetViews>
  <sheetFormatPr defaultColWidth="9.140625" defaultRowHeight="12.75" x14ac:dyDescent="0.2"/>
  <cols>
    <col min="1" max="1" width="40.85546875" style="2" customWidth="1"/>
    <col min="2" max="2" width="2.5703125" style="2" customWidth="1"/>
    <col min="3" max="7" width="13.42578125" style="2" customWidth="1"/>
    <col min="8" max="16384" width="9.140625" style="2"/>
  </cols>
  <sheetData>
    <row r="2" spans="1:5" x14ac:dyDescent="0.2">
      <c r="A2" s="2" t="s">
        <v>1</v>
      </c>
      <c r="C2" s="2" t="s">
        <v>79</v>
      </c>
      <c r="E2" s="2" t="s">
        <v>106</v>
      </c>
    </row>
    <row r="3" spans="1:5" x14ac:dyDescent="0.2">
      <c r="A3" s="2" t="s">
        <v>8</v>
      </c>
      <c r="C3" s="34">
        <v>43374</v>
      </c>
      <c r="D3" s="34"/>
      <c r="E3" s="34">
        <v>43739</v>
      </c>
    </row>
    <row r="4" spans="1:5" x14ac:dyDescent="0.2">
      <c r="A4" s="1" t="s">
        <v>48</v>
      </c>
      <c r="B4" s="1"/>
      <c r="C4" s="2">
        <v>2019</v>
      </c>
      <c r="E4" s="1">
        <v>2020</v>
      </c>
    </row>
    <row r="6" spans="1:5" x14ac:dyDescent="0.2">
      <c r="A6" s="73" t="s">
        <v>64</v>
      </c>
      <c r="C6" s="62" t="s">
        <v>14</v>
      </c>
      <c r="D6" s="62" t="s">
        <v>13</v>
      </c>
    </row>
    <row r="7" spans="1:5" x14ac:dyDescent="0.2">
      <c r="A7" s="61" t="s">
        <v>15</v>
      </c>
      <c r="C7" s="103">
        <v>10071.39</v>
      </c>
      <c r="D7" s="63">
        <f>C7*3/12</f>
        <v>2517.8474999999999</v>
      </c>
    </row>
    <row r="8" spans="1:5" x14ac:dyDescent="0.2">
      <c r="A8" s="61" t="s">
        <v>12</v>
      </c>
      <c r="C8" s="103">
        <v>3390.02</v>
      </c>
      <c r="D8" s="63">
        <f>C8*3/12</f>
        <v>847.505</v>
      </c>
    </row>
    <row r="9" spans="1:5" x14ac:dyDescent="0.2">
      <c r="A9" s="61" t="s">
        <v>18</v>
      </c>
      <c r="C9" s="103">
        <v>12068</v>
      </c>
      <c r="D9" s="63"/>
    </row>
    <row r="10" spans="1:5" x14ac:dyDescent="0.2">
      <c r="A10" s="73" t="s">
        <v>109</v>
      </c>
      <c r="C10" s="109"/>
      <c r="D10" s="63"/>
    </row>
    <row r="11" spans="1:5" x14ac:dyDescent="0.2">
      <c r="A11" s="61" t="s">
        <v>16</v>
      </c>
      <c r="C11" s="103">
        <v>3104.6</v>
      </c>
      <c r="D11" s="63">
        <f>C11*3/12</f>
        <v>776.15</v>
      </c>
    </row>
    <row r="12" spans="1:5" x14ac:dyDescent="0.2">
      <c r="A12" s="61" t="s">
        <v>17</v>
      </c>
      <c r="C12" s="103">
        <v>85.14</v>
      </c>
      <c r="D12" s="63">
        <f>C12*3/12</f>
        <v>21.285</v>
      </c>
    </row>
    <row r="13" spans="1:5" x14ac:dyDescent="0.2">
      <c r="A13" s="73" t="s">
        <v>20</v>
      </c>
      <c r="B13" s="74"/>
      <c r="C13" s="75">
        <f>C11+C12</f>
        <v>3189.74</v>
      </c>
      <c r="D13" s="75">
        <f>C13*3/12</f>
        <v>797.43499999999995</v>
      </c>
    </row>
    <row r="14" spans="1:5" x14ac:dyDescent="0.2">
      <c r="A14" s="61" t="s">
        <v>32</v>
      </c>
      <c r="C14" s="104">
        <v>4</v>
      </c>
      <c r="D14" s="61"/>
    </row>
    <row r="15" spans="1:5" x14ac:dyDescent="0.2">
      <c r="A15" s="61"/>
      <c r="C15" s="61"/>
      <c r="D15" s="61"/>
    </row>
    <row r="16" spans="1:5" x14ac:dyDescent="0.2">
      <c r="A16" s="73" t="s">
        <v>55</v>
      </c>
      <c r="C16" s="61"/>
      <c r="D16" s="61"/>
    </row>
    <row r="17" spans="1:4" x14ac:dyDescent="0.2">
      <c r="A17" s="61" t="s">
        <v>80</v>
      </c>
      <c r="C17" s="105">
        <v>1538</v>
      </c>
      <c r="D17" s="63">
        <f>C17*3/12</f>
        <v>384.5</v>
      </c>
    </row>
    <row r="19" spans="1:4" x14ac:dyDescent="0.2">
      <c r="A19" s="74" t="s">
        <v>111</v>
      </c>
    </row>
    <row r="20" spans="1:4" x14ac:dyDescent="0.2">
      <c r="A20" s="61" t="s">
        <v>16</v>
      </c>
      <c r="C20" s="113">
        <v>3104.6</v>
      </c>
      <c r="D20" s="63">
        <f t="shared" ref="D20:D21" si="0">C20*3/12</f>
        <v>776.15</v>
      </c>
    </row>
    <row r="21" spans="1:4" x14ac:dyDescent="0.2">
      <c r="A21" s="61" t="s">
        <v>17</v>
      </c>
      <c r="C21" s="113">
        <v>85.14</v>
      </c>
      <c r="D21" s="63">
        <f t="shared" si="0"/>
        <v>21.285</v>
      </c>
    </row>
    <row r="22" spans="1:4" x14ac:dyDescent="0.2">
      <c r="A22" s="74" t="s">
        <v>78</v>
      </c>
    </row>
    <row r="23" spans="1:4" x14ac:dyDescent="0.2">
      <c r="A23" s="2" t="s">
        <v>56</v>
      </c>
      <c r="C23" s="106">
        <v>931</v>
      </c>
    </row>
    <row r="25" spans="1:4" x14ac:dyDescent="0.2">
      <c r="A25" s="2" t="s">
        <v>47</v>
      </c>
    </row>
    <row r="26" spans="1:4" x14ac:dyDescent="0.2">
      <c r="A26" s="96" t="s">
        <v>10</v>
      </c>
    </row>
    <row r="27" spans="1:4" x14ac:dyDescent="0.2">
      <c r="A27" s="96" t="s">
        <v>9</v>
      </c>
    </row>
    <row r="28" spans="1:4" x14ac:dyDescent="0.2">
      <c r="A28" s="64"/>
    </row>
  </sheetData>
  <sheetProtection algorithmName="SHA-512" hashValue="LG5Li1/28QXVzhi1KSxb5d0U5NYCqq3sFuphb4H6frqg7iNzBZtpHU3b5VBqtuhDsoAEzmbY3FEU10eBI8r45w==" saltValue="C+baw4BlUV3eSlp2n68spA==" spinCount="100000" sheet="1" objects="1" scenarios="1"/>
  <phoneticPr fontId="4" type="noConversion"/>
  <hyperlinks>
    <hyperlink ref="A26" r:id="rId1"/>
    <hyperlink ref="A27" r:id="rId2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3" style="101" customWidth="1"/>
    <col min="2" max="2" width="3.7109375" style="101" customWidth="1"/>
    <col min="3" max="3" width="3.140625" style="101" customWidth="1"/>
    <col min="4" max="4" width="40" style="101" customWidth="1"/>
    <col min="5" max="5" width="9.140625" style="101"/>
    <col min="6" max="6" width="18.140625" style="101" customWidth="1"/>
    <col min="7" max="9" width="14" style="101" customWidth="1"/>
    <col min="10" max="10" width="18.140625" style="101" customWidth="1"/>
    <col min="11" max="11" width="9.140625" style="101"/>
    <col min="12" max="12" width="14" style="101" customWidth="1"/>
    <col min="13" max="14" width="3.85546875" style="101" customWidth="1"/>
    <col min="15" max="15" width="9.140625" style="101"/>
    <col min="16" max="16" width="14.42578125" style="101" customWidth="1"/>
    <col min="17" max="16384" width="9.140625" style="101"/>
  </cols>
  <sheetData>
    <row r="1" spans="1: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8"/>
      <c r="Q1" s="28"/>
      <c r="R1" s="28"/>
      <c r="S1" s="11"/>
      <c r="T1" s="11"/>
      <c r="U1" s="11"/>
    </row>
    <row r="2" spans="1:21" x14ac:dyDescent="0.2">
      <c r="A2" s="1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1"/>
      <c r="P2" s="28"/>
      <c r="Q2" s="28"/>
      <c r="R2" s="28"/>
      <c r="S2" s="28"/>
      <c r="T2" s="28"/>
      <c r="U2" s="28"/>
    </row>
    <row r="3" spans="1:21" x14ac:dyDescent="0.2">
      <c r="A3" s="11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1"/>
      <c r="P3" s="11"/>
      <c r="Q3" s="28"/>
      <c r="R3" s="28"/>
      <c r="S3" s="28"/>
      <c r="T3" s="28"/>
      <c r="U3" s="28"/>
    </row>
    <row r="4" spans="1:21" ht="18.75" x14ac:dyDescent="0.3">
      <c r="A4" s="12"/>
      <c r="B4" s="19"/>
      <c r="C4" s="33" t="str">
        <f>"BEKOSTIGING EERSTE OPVANG ASIELZOEKERS EN VREEMDELINGEN "&amp;tab!C2</f>
        <v>BEKOSTIGING EERSTE OPVANG ASIELZOEKERS EN VREEMDELINGEN 2019/2020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2"/>
      <c r="P4" s="12"/>
      <c r="Q4" s="47"/>
      <c r="R4" s="47"/>
      <c r="S4" s="47"/>
      <c r="T4" s="47"/>
      <c r="U4" s="47"/>
    </row>
    <row r="5" spans="1:21" ht="15.75" x14ac:dyDescent="0.25">
      <c r="A5" s="39"/>
      <c r="B5" s="35"/>
      <c r="C5" s="72"/>
      <c r="D5" s="37"/>
      <c r="E5" s="37"/>
      <c r="F5" s="36"/>
      <c r="G5" s="36"/>
      <c r="H5" s="36"/>
      <c r="I5" s="36"/>
      <c r="J5" s="36"/>
      <c r="K5" s="36"/>
      <c r="L5" s="36"/>
      <c r="M5" s="36"/>
      <c r="N5" s="38"/>
      <c r="O5" s="39"/>
      <c r="P5" s="39"/>
      <c r="Q5" s="28"/>
      <c r="R5" s="28"/>
      <c r="S5" s="28"/>
      <c r="T5" s="28"/>
      <c r="U5" s="28"/>
    </row>
    <row r="6" spans="1:21" ht="15.75" x14ac:dyDescent="0.25">
      <c r="A6" s="39"/>
      <c r="B6" s="35"/>
      <c r="C6" s="70"/>
      <c r="D6" s="37"/>
      <c r="E6" s="37"/>
      <c r="F6" s="36"/>
      <c r="G6" s="36"/>
      <c r="H6" s="36"/>
      <c r="I6" s="36"/>
      <c r="J6" s="36"/>
      <c r="K6" s="36"/>
      <c r="L6" s="36"/>
      <c r="M6" s="36"/>
      <c r="N6" s="38"/>
      <c r="O6" s="39"/>
      <c r="P6" s="39"/>
      <c r="Q6" s="28"/>
      <c r="R6" s="28"/>
      <c r="S6" s="28"/>
      <c r="T6" s="28"/>
      <c r="U6" s="28"/>
    </row>
    <row r="7" spans="1:21" ht="15.75" x14ac:dyDescent="0.25">
      <c r="A7" s="39"/>
      <c r="B7" s="35"/>
      <c r="C7" s="70"/>
      <c r="D7" s="37"/>
      <c r="E7" s="37"/>
      <c r="F7" s="36"/>
      <c r="G7" s="36"/>
      <c r="H7" s="36"/>
      <c r="I7" s="36"/>
      <c r="J7" s="36"/>
      <c r="K7" s="36"/>
      <c r="L7" s="36"/>
      <c r="M7" s="36"/>
      <c r="N7" s="38"/>
      <c r="O7" s="39"/>
      <c r="P7" s="39"/>
      <c r="Q7" s="28"/>
      <c r="R7" s="28"/>
      <c r="S7" s="28"/>
      <c r="T7" s="28"/>
      <c r="U7" s="28"/>
    </row>
    <row r="8" spans="1:21" ht="15.75" x14ac:dyDescent="0.25">
      <c r="A8" s="39"/>
      <c r="B8" s="35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38"/>
      <c r="O8" s="39"/>
      <c r="P8" s="39"/>
      <c r="Q8" s="28"/>
      <c r="R8" s="28"/>
      <c r="S8" s="28"/>
      <c r="T8" s="28"/>
      <c r="U8" s="28"/>
    </row>
    <row r="9" spans="1:21" ht="15.75" x14ac:dyDescent="0.25">
      <c r="A9" s="39"/>
      <c r="B9" s="35"/>
      <c r="C9" s="78"/>
      <c r="D9" s="28" t="s">
        <v>36</v>
      </c>
      <c r="E9" s="28" t="s">
        <v>58</v>
      </c>
      <c r="F9" s="79"/>
      <c r="G9" s="79"/>
      <c r="H9" s="79"/>
      <c r="I9" s="79"/>
      <c r="J9" s="79"/>
      <c r="K9" s="79"/>
      <c r="L9" s="79"/>
      <c r="M9" s="79"/>
      <c r="N9" s="38"/>
      <c r="O9" s="39"/>
      <c r="P9" s="39"/>
      <c r="Q9" s="28"/>
      <c r="R9" s="28"/>
      <c r="S9" s="28"/>
      <c r="T9" s="28"/>
      <c r="U9" s="28"/>
    </row>
    <row r="10" spans="1:21" ht="15.75" x14ac:dyDescent="0.25">
      <c r="A10" s="39"/>
      <c r="B10" s="35"/>
      <c r="C10" s="79"/>
      <c r="D10" s="80" t="s">
        <v>46</v>
      </c>
      <c r="E10" s="102">
        <v>98765</v>
      </c>
      <c r="F10" s="79"/>
      <c r="G10" s="79"/>
      <c r="H10" s="79"/>
      <c r="I10" s="79"/>
      <c r="J10" s="79"/>
      <c r="K10" s="79"/>
      <c r="L10" s="79"/>
      <c r="M10" s="79"/>
      <c r="N10" s="38"/>
      <c r="O10" s="39"/>
      <c r="P10" s="39"/>
      <c r="Q10" s="39"/>
      <c r="R10" s="39"/>
      <c r="S10" s="28"/>
      <c r="T10" s="28"/>
      <c r="U10" s="28"/>
    </row>
    <row r="11" spans="1:21" ht="15.75" x14ac:dyDescent="0.25">
      <c r="A11" s="39"/>
      <c r="B11" s="35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38"/>
      <c r="O11" s="39"/>
      <c r="P11" s="39"/>
      <c r="Q11" s="39"/>
      <c r="R11" s="39"/>
      <c r="S11" s="28"/>
      <c r="T11" s="28"/>
      <c r="U11" s="28"/>
    </row>
    <row r="12" spans="1:21" ht="15.75" x14ac:dyDescent="0.25">
      <c r="A12" s="39"/>
      <c r="B12" s="35"/>
      <c r="C12" s="36"/>
      <c r="D12" s="37"/>
      <c r="E12" s="37"/>
      <c r="F12" s="36"/>
      <c r="G12" s="36"/>
      <c r="H12" s="36"/>
      <c r="I12" s="36"/>
      <c r="J12" s="36"/>
      <c r="K12" s="36"/>
      <c r="L12" s="36"/>
      <c r="M12" s="36"/>
      <c r="N12" s="38"/>
      <c r="O12" s="39"/>
      <c r="P12" s="39"/>
      <c r="Q12" s="39"/>
      <c r="R12" s="39"/>
      <c r="S12" s="28"/>
      <c r="T12" s="28"/>
      <c r="U12" s="28"/>
    </row>
    <row r="13" spans="1:21" x14ac:dyDescent="0.2">
      <c r="A13" s="11"/>
      <c r="B13" s="16"/>
      <c r="C13" s="27"/>
      <c r="D13" s="27"/>
      <c r="E13" s="11"/>
      <c r="F13" s="11"/>
      <c r="G13" s="11"/>
      <c r="H13" s="11"/>
      <c r="I13" s="11"/>
      <c r="J13" s="11"/>
      <c r="K13" s="27"/>
      <c r="L13" s="27"/>
      <c r="M13" s="27"/>
      <c r="N13" s="18"/>
      <c r="O13" s="11"/>
      <c r="P13" s="11"/>
      <c r="Q13" s="11"/>
      <c r="R13" s="11"/>
      <c r="S13" s="53"/>
      <c r="T13" s="53"/>
      <c r="U13" s="28"/>
    </row>
    <row r="14" spans="1:21" x14ac:dyDescent="0.2">
      <c r="A14" s="11"/>
      <c r="B14" s="16"/>
      <c r="C14" s="27"/>
      <c r="D14" s="71" t="s">
        <v>26</v>
      </c>
      <c r="E14" s="71"/>
      <c r="F14" s="27"/>
      <c r="G14" s="27"/>
      <c r="H14" s="27"/>
      <c r="I14" s="27"/>
      <c r="J14" s="27"/>
      <c r="K14" s="27"/>
      <c r="L14" s="27"/>
      <c r="M14" s="27"/>
      <c r="N14" s="18"/>
      <c r="O14" s="11"/>
      <c r="P14" s="11"/>
      <c r="Q14" s="11"/>
      <c r="R14" s="11"/>
      <c r="S14" s="53"/>
      <c r="T14" s="53"/>
      <c r="U14" s="28"/>
    </row>
    <row r="15" spans="1:21" x14ac:dyDescent="0.2">
      <c r="A15" s="11"/>
      <c r="B15" s="16"/>
      <c r="C15" s="50"/>
      <c r="D15" s="41"/>
      <c r="E15" s="41"/>
      <c r="F15" s="11"/>
      <c r="G15" s="11"/>
      <c r="H15" s="11"/>
      <c r="I15" s="11"/>
      <c r="J15" s="81" t="s">
        <v>41</v>
      </c>
      <c r="K15" s="60"/>
      <c r="L15" s="11"/>
      <c r="M15" s="11"/>
      <c r="N15" s="18"/>
      <c r="O15" s="11"/>
      <c r="P15" s="11"/>
      <c r="Q15" s="11"/>
      <c r="R15" s="11"/>
      <c r="S15" s="11"/>
      <c r="T15" s="11"/>
      <c r="U15" s="11"/>
    </row>
    <row r="16" spans="1:21" x14ac:dyDescent="0.2">
      <c r="A16" s="11"/>
      <c r="B16" s="16"/>
      <c r="C16" s="50"/>
      <c r="D16" s="83" t="s">
        <v>40</v>
      </c>
      <c r="E16" s="83"/>
      <c r="F16" s="82" t="str">
        <f>"1e schooldag "&amp;tab!E2</f>
        <v>1e schooldag 2020/21</v>
      </c>
      <c r="G16" s="82" t="str">
        <f>"1 oktober "&amp;tab!C4</f>
        <v>1 oktober 2019</v>
      </c>
      <c r="H16" s="82" t="str">
        <f>"1 februari "&amp;tab!E4</f>
        <v>1 februari 2020</v>
      </c>
      <c r="I16" s="82" t="str">
        <f>"1 mei "&amp;tab!E4</f>
        <v>1 mei 2020</v>
      </c>
      <c r="J16" s="81" t="s">
        <v>42</v>
      </c>
      <c r="K16" s="84"/>
      <c r="L16" s="85" t="str">
        <f>"totaal "&amp;tab!C2</f>
        <v>totaal 2019/2020</v>
      </c>
      <c r="M16" s="11"/>
      <c r="N16" s="18"/>
      <c r="O16" s="11"/>
      <c r="P16" s="11"/>
      <c r="Q16" s="11"/>
      <c r="R16" s="11"/>
      <c r="S16" s="11"/>
      <c r="T16" s="11"/>
      <c r="U16" s="11"/>
    </row>
    <row r="17" spans="1:21" x14ac:dyDescent="0.2">
      <c r="A17" s="11"/>
      <c r="B17" s="16"/>
      <c r="C17" s="50"/>
      <c r="D17" s="41" t="str">
        <f>'bas A'!D10</f>
        <v>School A</v>
      </c>
      <c r="E17" s="41"/>
      <c r="F17" s="46">
        <f>'bas A'!H23</f>
        <v>0</v>
      </c>
      <c r="G17" s="46">
        <f>'bas A'!H28</f>
        <v>0</v>
      </c>
      <c r="H17" s="46">
        <f>'bas A'!H33</f>
        <v>0</v>
      </c>
      <c r="I17" s="46">
        <f>'bas A'!H38</f>
        <v>0</v>
      </c>
      <c r="J17" s="46">
        <f>'bas A'!H40</f>
        <v>0</v>
      </c>
      <c r="K17" s="60"/>
      <c r="L17" s="57">
        <f>'bas A'!H43</f>
        <v>0</v>
      </c>
      <c r="M17" s="11"/>
      <c r="N17" s="18"/>
      <c r="O17" s="11"/>
      <c r="P17" s="94">
        <f t="shared" ref="P17:P25" si="0">SUM(F17:J17)</f>
        <v>0</v>
      </c>
      <c r="Q17" s="11"/>
      <c r="R17" s="11"/>
      <c r="S17" s="11"/>
      <c r="T17" s="11"/>
      <c r="U17" s="11"/>
    </row>
    <row r="18" spans="1:21" x14ac:dyDescent="0.2">
      <c r="A18" s="11"/>
      <c r="B18" s="16"/>
      <c r="C18" s="50"/>
      <c r="D18" s="41" t="str">
        <f>'bas B'!D10</f>
        <v>School B</v>
      </c>
      <c r="E18" s="41"/>
      <c r="F18" s="46">
        <f>'bas B'!H23</f>
        <v>0</v>
      </c>
      <c r="G18" s="46">
        <f>'bas B'!H28</f>
        <v>0</v>
      </c>
      <c r="H18" s="46">
        <f>'bas B'!H33</f>
        <v>0</v>
      </c>
      <c r="I18" s="46">
        <f>'bas B'!H38</f>
        <v>0</v>
      </c>
      <c r="J18" s="46">
        <f>'bas B'!H40</f>
        <v>0</v>
      </c>
      <c r="K18" s="60"/>
      <c r="L18" s="57">
        <f>'bas B'!H43</f>
        <v>0</v>
      </c>
      <c r="M18" s="11"/>
      <c r="N18" s="18"/>
      <c r="O18" s="11"/>
      <c r="P18" s="94">
        <f t="shared" si="0"/>
        <v>0</v>
      </c>
      <c r="Q18" s="11"/>
      <c r="R18" s="11"/>
      <c r="S18" s="11"/>
      <c r="T18" s="11"/>
      <c r="U18" s="11"/>
    </row>
    <row r="19" spans="1:21" x14ac:dyDescent="0.2">
      <c r="A19" s="11"/>
      <c r="B19" s="16"/>
      <c r="C19" s="50"/>
      <c r="D19" s="41" t="str">
        <f>'bas C'!D10</f>
        <v>School C</v>
      </c>
      <c r="E19" s="41"/>
      <c r="F19" s="46">
        <f>'bas C'!H23</f>
        <v>0</v>
      </c>
      <c r="G19" s="46">
        <f>'bas C'!H28</f>
        <v>0</v>
      </c>
      <c r="H19" s="46">
        <f>'bas C'!H33</f>
        <v>0</v>
      </c>
      <c r="I19" s="46">
        <f>'bas C'!H38</f>
        <v>0</v>
      </c>
      <c r="J19" s="46">
        <f>'bas C'!H40</f>
        <v>0</v>
      </c>
      <c r="K19" s="60"/>
      <c r="L19" s="57">
        <f>'bas C'!H43</f>
        <v>0</v>
      </c>
      <c r="M19" s="11"/>
      <c r="N19" s="18"/>
      <c r="O19" s="11"/>
      <c r="P19" s="94">
        <f t="shared" si="0"/>
        <v>0</v>
      </c>
      <c r="Q19" s="11"/>
      <c r="R19" s="11"/>
      <c r="S19" s="11"/>
      <c r="T19" s="11"/>
      <c r="U19" s="11"/>
    </row>
    <row r="20" spans="1:21" x14ac:dyDescent="0.2">
      <c r="A20" s="11"/>
      <c r="B20" s="16"/>
      <c r="C20" s="50"/>
      <c r="D20" s="41" t="str">
        <f>'bas D'!D10</f>
        <v>School D</v>
      </c>
      <c r="E20" s="41"/>
      <c r="F20" s="46">
        <f>'bas D'!H23</f>
        <v>0</v>
      </c>
      <c r="G20" s="46">
        <f>'bas D'!H28</f>
        <v>0</v>
      </c>
      <c r="H20" s="46">
        <f>'bas D'!H33</f>
        <v>0</v>
      </c>
      <c r="I20" s="107">
        <f>'bas D'!H38</f>
        <v>0</v>
      </c>
      <c r="J20" s="107">
        <f>'bas D'!H40</f>
        <v>0</v>
      </c>
      <c r="K20" s="60"/>
      <c r="L20" s="57">
        <f>'bas D'!H43</f>
        <v>0</v>
      </c>
      <c r="M20" s="11"/>
      <c r="N20" s="18"/>
      <c r="O20" s="11"/>
      <c r="P20" s="94">
        <f t="shared" si="0"/>
        <v>0</v>
      </c>
      <c r="Q20" s="11"/>
      <c r="R20" s="11"/>
      <c r="S20" s="11"/>
      <c r="T20" s="11"/>
      <c r="U20" s="11"/>
    </row>
    <row r="21" spans="1:21" x14ac:dyDescent="0.2">
      <c r="A21" s="11"/>
      <c r="B21" s="16"/>
      <c r="C21" s="50"/>
      <c r="D21" s="41" t="str">
        <f>'bas E'!D10</f>
        <v>School E</v>
      </c>
      <c r="E21" s="41"/>
      <c r="F21" s="46">
        <f>'bas E'!H23</f>
        <v>0</v>
      </c>
      <c r="G21" s="46">
        <f>'bas D'!H28</f>
        <v>0</v>
      </c>
      <c r="H21" s="46">
        <f>'bas E'!H33</f>
        <v>0</v>
      </c>
      <c r="I21" s="46">
        <f>'bas E'!H38</f>
        <v>0</v>
      </c>
      <c r="J21" s="107">
        <f>'bas E'!H40</f>
        <v>0</v>
      </c>
      <c r="K21" s="60"/>
      <c r="L21" s="108">
        <f>'bas E'!H43</f>
        <v>0</v>
      </c>
      <c r="M21" s="11"/>
      <c r="N21" s="18"/>
      <c r="O21" s="11"/>
      <c r="P21" s="94">
        <f t="shared" si="0"/>
        <v>0</v>
      </c>
      <c r="Q21" s="11"/>
      <c r="R21" s="11"/>
      <c r="S21" s="11"/>
      <c r="T21" s="11"/>
      <c r="U21" s="11"/>
    </row>
    <row r="22" spans="1:21" x14ac:dyDescent="0.2">
      <c r="A22" s="11"/>
      <c r="B22" s="16"/>
      <c r="C22" s="50"/>
      <c r="D22" s="41" t="str">
        <f>'bas F'!D10</f>
        <v>School F</v>
      </c>
      <c r="E22" s="41"/>
      <c r="F22" s="46">
        <f>'bas F'!H23</f>
        <v>0</v>
      </c>
      <c r="G22" s="46">
        <f>'bas D'!H28</f>
        <v>0</v>
      </c>
      <c r="H22" s="46">
        <f>'bas F'!H33</f>
        <v>0</v>
      </c>
      <c r="I22" s="107">
        <f>'bas F'!H38</f>
        <v>0</v>
      </c>
      <c r="J22" s="107">
        <f>'bas F'!H40</f>
        <v>0</v>
      </c>
      <c r="K22" s="60"/>
      <c r="L22" s="108">
        <f>'bas F'!H43</f>
        <v>0</v>
      </c>
      <c r="M22" s="11"/>
      <c r="N22" s="18"/>
      <c r="O22" s="11"/>
      <c r="P22" s="94">
        <f t="shared" si="0"/>
        <v>0</v>
      </c>
      <c r="Q22" s="11"/>
      <c r="R22" s="11"/>
      <c r="S22" s="11"/>
      <c r="T22" s="11"/>
      <c r="U22" s="11"/>
    </row>
    <row r="23" spans="1:21" x14ac:dyDescent="0.2">
      <c r="A23" s="11"/>
      <c r="B23" s="16"/>
      <c r="C23" s="50"/>
      <c r="D23" s="41" t="str">
        <f>'bas G'!D10</f>
        <v>School G</v>
      </c>
      <c r="E23" s="41"/>
      <c r="F23" s="46">
        <f>'bas G'!H23</f>
        <v>0</v>
      </c>
      <c r="G23" s="46">
        <f>'bas D'!H28</f>
        <v>0</v>
      </c>
      <c r="H23" s="46">
        <f>'bas G'!H33</f>
        <v>0</v>
      </c>
      <c r="I23" s="107">
        <f>'bas G'!H38</f>
        <v>0</v>
      </c>
      <c r="J23" s="107">
        <f>'bas G'!H40</f>
        <v>0</v>
      </c>
      <c r="K23" s="60"/>
      <c r="L23" s="108">
        <f>'bas G'!H43</f>
        <v>0</v>
      </c>
      <c r="M23" s="11"/>
      <c r="N23" s="18"/>
      <c r="O23" s="11"/>
      <c r="P23" s="94">
        <f t="shared" si="0"/>
        <v>0</v>
      </c>
      <c r="Q23" s="11"/>
      <c r="R23" s="11"/>
      <c r="S23" s="11"/>
      <c r="T23" s="11"/>
      <c r="U23" s="11"/>
    </row>
    <row r="24" spans="1:21" x14ac:dyDescent="0.2">
      <c r="A24" s="11"/>
      <c r="B24" s="16"/>
      <c r="C24" s="50"/>
      <c r="D24" s="41" t="str">
        <f>'bas H'!D10</f>
        <v>School H</v>
      </c>
      <c r="E24" s="41"/>
      <c r="F24" s="46">
        <f>'bas H'!H23</f>
        <v>0</v>
      </c>
      <c r="G24" s="46">
        <f>'bas D'!H28</f>
        <v>0</v>
      </c>
      <c r="H24" s="46">
        <f>'bas H'!H33</f>
        <v>0</v>
      </c>
      <c r="I24" s="46">
        <f>'bas H'!H38</f>
        <v>0</v>
      </c>
      <c r="J24" s="107">
        <f>'bas H'!H40</f>
        <v>0</v>
      </c>
      <c r="K24" s="60"/>
      <c r="L24" s="57">
        <f>'bas H'!H43</f>
        <v>0</v>
      </c>
      <c r="M24" s="11"/>
      <c r="N24" s="18"/>
      <c r="O24" s="11"/>
      <c r="P24" s="94">
        <f t="shared" si="0"/>
        <v>0</v>
      </c>
      <c r="Q24" s="11"/>
      <c r="R24" s="11"/>
      <c r="S24" s="11"/>
      <c r="T24" s="11"/>
      <c r="U24" s="11"/>
    </row>
    <row r="25" spans="1:21" x14ac:dyDescent="0.2">
      <c r="A25" s="11"/>
      <c r="B25" s="16"/>
      <c r="C25" s="50"/>
      <c r="D25" s="41" t="str">
        <f>sbo!D10</f>
        <v>Speciale basisschool A</v>
      </c>
      <c r="E25" s="41"/>
      <c r="F25" s="46">
        <f>sbo!H16</f>
        <v>0</v>
      </c>
      <c r="G25" s="46">
        <f>sbo!H17</f>
        <v>0</v>
      </c>
      <c r="H25" s="46">
        <f>sbo!H18</f>
        <v>0</v>
      </c>
      <c r="I25" s="46">
        <f>sbo!H19</f>
        <v>0</v>
      </c>
      <c r="J25" s="46">
        <f>sbo!H22</f>
        <v>0</v>
      </c>
      <c r="K25" s="60"/>
      <c r="L25" s="57">
        <f>sbo!H25</f>
        <v>0</v>
      </c>
      <c r="M25" s="11"/>
      <c r="N25" s="18"/>
      <c r="O25" s="11"/>
      <c r="P25" s="94">
        <f t="shared" si="0"/>
        <v>0</v>
      </c>
      <c r="Q25" s="11"/>
      <c r="R25" s="11"/>
      <c r="S25" s="11"/>
      <c r="T25" s="11"/>
      <c r="U25" s="11"/>
    </row>
    <row r="26" spans="1:21" x14ac:dyDescent="0.2">
      <c r="A26" s="11"/>
      <c r="B26" s="16"/>
      <c r="C26" s="50"/>
      <c r="D26" s="41"/>
      <c r="E26" s="41"/>
      <c r="F26" s="41"/>
      <c r="G26" s="41"/>
      <c r="H26" s="41"/>
      <c r="I26" s="41"/>
      <c r="J26" s="41"/>
      <c r="K26" s="60"/>
      <c r="L26" s="41"/>
      <c r="M26" s="11"/>
      <c r="N26" s="18"/>
      <c r="O26" s="11"/>
      <c r="P26" s="95"/>
      <c r="Q26" s="11"/>
      <c r="R26" s="11"/>
      <c r="S26" s="11"/>
      <c r="T26" s="11"/>
      <c r="U26" s="11"/>
    </row>
    <row r="27" spans="1:21" x14ac:dyDescent="0.2">
      <c r="A27" s="11"/>
      <c r="B27" s="16"/>
      <c r="C27" s="50"/>
      <c r="D27" s="58"/>
      <c r="E27" s="58"/>
      <c r="F27" s="52">
        <f>SUM(F17:F25)</f>
        <v>0</v>
      </c>
      <c r="G27" s="52">
        <f>SUM(G17:G25)</f>
        <v>0</v>
      </c>
      <c r="H27" s="52">
        <f>SUM(H17:H25)</f>
        <v>0</v>
      </c>
      <c r="I27" s="52">
        <f>SUM(I17:I25)</f>
        <v>0</v>
      </c>
      <c r="J27" s="52">
        <f>SUM(J17:J25)</f>
        <v>0</v>
      </c>
      <c r="K27" s="51"/>
      <c r="L27" s="52">
        <f>SUM(L17:L25)</f>
        <v>0</v>
      </c>
      <c r="M27" s="11"/>
      <c r="N27" s="18"/>
      <c r="O27" s="11"/>
      <c r="P27" s="94">
        <f>SUM(F27:J27)</f>
        <v>0</v>
      </c>
      <c r="Q27" s="11"/>
      <c r="R27" s="11"/>
      <c r="S27" s="11"/>
      <c r="T27" s="11"/>
      <c r="U27" s="11"/>
    </row>
    <row r="28" spans="1:21" x14ac:dyDescent="0.2">
      <c r="A28" s="11"/>
      <c r="B28" s="16"/>
      <c r="C28" s="50"/>
      <c r="D28" s="88"/>
      <c r="E28" s="89"/>
      <c r="F28" s="89"/>
      <c r="G28" s="89"/>
      <c r="H28" s="89"/>
      <c r="I28" s="89"/>
      <c r="J28" s="89"/>
      <c r="K28" s="89"/>
      <c r="L28" s="89"/>
      <c r="M28" s="11"/>
      <c r="N28" s="18"/>
      <c r="O28" s="11"/>
      <c r="P28" s="95"/>
      <c r="Q28" s="11"/>
      <c r="R28" s="11"/>
      <c r="S28" s="11"/>
      <c r="T28" s="11"/>
      <c r="U28" s="11"/>
    </row>
    <row r="29" spans="1:21" x14ac:dyDescent="0.2">
      <c r="A29" s="11"/>
      <c r="B29" s="16"/>
      <c r="C29" s="26"/>
      <c r="D29" s="41"/>
      <c r="E29" s="41"/>
      <c r="F29" s="43"/>
      <c r="G29" s="43"/>
      <c r="H29" s="43"/>
      <c r="I29" s="43"/>
      <c r="J29" s="43"/>
      <c r="K29" s="43"/>
      <c r="L29" s="43"/>
      <c r="M29" s="11"/>
      <c r="N29" s="18"/>
      <c r="O29" s="11"/>
      <c r="P29" s="95"/>
      <c r="Q29" s="11"/>
      <c r="R29" s="11"/>
      <c r="S29" s="11"/>
      <c r="T29" s="11"/>
      <c r="U29" s="11"/>
    </row>
    <row r="30" spans="1:21" x14ac:dyDescent="0.2">
      <c r="A30" s="11"/>
      <c r="B30" s="16"/>
      <c r="C30" s="27"/>
      <c r="D30" s="71" t="s">
        <v>29</v>
      </c>
      <c r="E30" s="86"/>
      <c r="F30" s="43"/>
      <c r="G30" s="43"/>
      <c r="H30" s="43"/>
      <c r="I30" s="43"/>
      <c r="J30" s="43"/>
      <c r="K30" s="43"/>
      <c r="L30" s="43"/>
      <c r="M30" s="11"/>
      <c r="N30" s="18"/>
      <c r="O30" s="11"/>
      <c r="P30" s="95"/>
      <c r="Q30" s="11"/>
      <c r="R30" s="11"/>
      <c r="S30" s="11"/>
      <c r="T30" s="11"/>
      <c r="U30" s="11"/>
    </row>
    <row r="31" spans="1:21" x14ac:dyDescent="0.2">
      <c r="A31" s="11"/>
      <c r="B31" s="16"/>
      <c r="C31" s="27"/>
      <c r="D31" s="41"/>
      <c r="E31" s="41"/>
      <c r="F31" s="81"/>
      <c r="G31" s="81"/>
      <c r="H31" s="81"/>
      <c r="I31" s="81"/>
      <c r="J31" s="81"/>
      <c r="K31" s="81"/>
      <c r="L31" s="82"/>
      <c r="M31" s="11"/>
      <c r="N31" s="18"/>
      <c r="O31" s="11"/>
      <c r="P31" s="95"/>
      <c r="Q31" s="11"/>
      <c r="R31" s="11"/>
      <c r="S31" s="11"/>
      <c r="T31" s="11"/>
      <c r="U31" s="11"/>
    </row>
    <row r="32" spans="1:21" x14ac:dyDescent="0.2">
      <c r="A32" s="11"/>
      <c r="B32" s="16"/>
      <c r="C32" s="27"/>
      <c r="D32" s="83" t="s">
        <v>40</v>
      </c>
      <c r="E32" s="83"/>
      <c r="F32" s="81" t="str">
        <f>F16</f>
        <v>1e schooldag 2020/21</v>
      </c>
      <c r="G32" s="81" t="str">
        <f>G16</f>
        <v>1 oktober 2019</v>
      </c>
      <c r="H32" s="81" t="str">
        <f>H16</f>
        <v>1 februari 2020</v>
      </c>
      <c r="I32" s="81" t="str">
        <f>I16</f>
        <v>1 mei 2020</v>
      </c>
      <c r="J32" s="81"/>
      <c r="K32" s="54"/>
      <c r="L32" s="81" t="str">
        <f>L16</f>
        <v>totaal 2019/2020</v>
      </c>
      <c r="M32" s="11"/>
      <c r="N32" s="18"/>
      <c r="O32" s="11"/>
      <c r="P32" s="95"/>
      <c r="Q32" s="11"/>
      <c r="R32" s="11"/>
      <c r="S32" s="11"/>
      <c r="T32" s="11"/>
      <c r="U32" s="11"/>
    </row>
    <row r="33" spans="1:21" x14ac:dyDescent="0.2">
      <c r="A33" s="11"/>
      <c r="B33" s="16"/>
      <c r="C33" s="27"/>
      <c r="D33" s="41" t="str">
        <f t="shared" ref="D33:D40" si="1">D17</f>
        <v>School A</v>
      </c>
      <c r="E33" s="41"/>
      <c r="F33" s="46">
        <f>'bas A'!H$50</f>
        <v>0</v>
      </c>
      <c r="G33" s="46">
        <f>'bas A'!H$52</f>
        <v>0</v>
      </c>
      <c r="H33" s="46">
        <f>'bas A'!H$54</f>
        <v>0</v>
      </c>
      <c r="I33" s="46">
        <f>'bas A'!H$56</f>
        <v>0</v>
      </c>
      <c r="J33" s="81"/>
      <c r="K33" s="60"/>
      <c r="L33" s="57">
        <f>'bas A'!H59</f>
        <v>0</v>
      </c>
      <c r="M33" s="11"/>
      <c r="N33" s="18"/>
      <c r="O33" s="11"/>
      <c r="P33" s="94">
        <f>SUM(F33:I33)</f>
        <v>0</v>
      </c>
      <c r="Q33" s="11"/>
      <c r="R33" s="11"/>
      <c r="S33" s="11"/>
      <c r="T33" s="11"/>
      <c r="U33" s="11"/>
    </row>
    <row r="34" spans="1:21" x14ac:dyDescent="0.2">
      <c r="A34" s="11"/>
      <c r="B34" s="16"/>
      <c r="C34" s="27"/>
      <c r="D34" s="41" t="str">
        <f t="shared" si="1"/>
        <v>School B</v>
      </c>
      <c r="E34" s="41"/>
      <c r="F34" s="46">
        <f>'bas B'!H50</f>
        <v>0</v>
      </c>
      <c r="G34" s="46">
        <f>'bas B'!H$52</f>
        <v>0</v>
      </c>
      <c r="H34" s="46">
        <f>'bas B'!H$54</f>
        <v>0</v>
      </c>
      <c r="I34" s="46">
        <f>'bas B'!H$54</f>
        <v>0</v>
      </c>
      <c r="J34" s="81"/>
      <c r="K34" s="60"/>
      <c r="L34" s="57">
        <f>'bas B'!H$59</f>
        <v>0</v>
      </c>
      <c r="M34" s="11"/>
      <c r="N34" s="18"/>
      <c r="O34" s="11"/>
      <c r="P34" s="94">
        <f t="shared" ref="P34:P40" si="2">SUM(F34:I34)</f>
        <v>0</v>
      </c>
      <c r="Q34" s="11"/>
      <c r="R34" s="11"/>
      <c r="S34" s="11"/>
      <c r="T34" s="11"/>
      <c r="U34" s="11"/>
    </row>
    <row r="35" spans="1:21" x14ac:dyDescent="0.2">
      <c r="A35" s="11"/>
      <c r="B35" s="16"/>
      <c r="C35" s="27"/>
      <c r="D35" s="41" t="str">
        <f t="shared" si="1"/>
        <v>School C</v>
      </c>
      <c r="E35" s="41"/>
      <c r="F35" s="46">
        <f>'bas C'!H50</f>
        <v>0</v>
      </c>
      <c r="G35" s="46">
        <f>'bas C'!H52</f>
        <v>0</v>
      </c>
      <c r="H35" s="46">
        <f>'bas C'!H$54</f>
        <v>0</v>
      </c>
      <c r="I35" s="46">
        <f>'bas C'!H$54</f>
        <v>0</v>
      </c>
      <c r="J35" s="81"/>
      <c r="K35" s="60"/>
      <c r="L35" s="57">
        <f>'bas C'!H$59</f>
        <v>0</v>
      </c>
      <c r="M35" s="11"/>
      <c r="N35" s="18"/>
      <c r="O35" s="11"/>
      <c r="P35" s="94">
        <f t="shared" si="2"/>
        <v>0</v>
      </c>
      <c r="Q35" s="11"/>
      <c r="R35" s="11"/>
      <c r="S35" s="11"/>
      <c r="T35" s="11"/>
      <c r="U35" s="11"/>
    </row>
    <row r="36" spans="1:21" x14ac:dyDescent="0.2">
      <c r="A36" s="11"/>
      <c r="B36" s="16"/>
      <c r="C36" s="27"/>
      <c r="D36" s="41" t="str">
        <f t="shared" si="1"/>
        <v>School D</v>
      </c>
      <c r="E36" s="41"/>
      <c r="F36" s="46">
        <f>'bas D'!H50</f>
        <v>0</v>
      </c>
      <c r="G36" s="46">
        <f>'bas D'!H52</f>
        <v>0</v>
      </c>
      <c r="H36" s="46">
        <f>'bas D'!H$54</f>
        <v>0</v>
      </c>
      <c r="I36" s="46">
        <f>'bas D'!H$54</f>
        <v>0</v>
      </c>
      <c r="J36" s="81"/>
      <c r="K36" s="60"/>
      <c r="L36" s="108">
        <f>'bas D'!H$59</f>
        <v>0</v>
      </c>
      <c r="M36" s="11"/>
      <c r="N36" s="18"/>
      <c r="O36" s="11"/>
      <c r="P36" s="94">
        <f t="shared" si="2"/>
        <v>0</v>
      </c>
      <c r="Q36" s="11"/>
      <c r="R36" s="11"/>
      <c r="S36" s="11"/>
      <c r="T36" s="11"/>
      <c r="U36" s="11"/>
    </row>
    <row r="37" spans="1:21" x14ac:dyDescent="0.2">
      <c r="A37" s="11"/>
      <c r="B37" s="16"/>
      <c r="C37" s="27"/>
      <c r="D37" s="41" t="str">
        <f t="shared" si="1"/>
        <v>School E</v>
      </c>
      <c r="E37" s="41"/>
      <c r="F37" s="46">
        <f>'bas E'!H50</f>
        <v>0</v>
      </c>
      <c r="G37" s="46">
        <f>'bas E'!H52</f>
        <v>0</v>
      </c>
      <c r="H37" s="46">
        <f>'bas E'!H$54</f>
        <v>0</v>
      </c>
      <c r="I37" s="46">
        <f>'bas E'!H$54</f>
        <v>0</v>
      </c>
      <c r="J37" s="81"/>
      <c r="K37" s="60"/>
      <c r="L37" s="108">
        <f>'bas E'!H$59</f>
        <v>0</v>
      </c>
      <c r="M37" s="11"/>
      <c r="N37" s="18"/>
      <c r="O37" s="11"/>
      <c r="P37" s="94">
        <f t="shared" si="2"/>
        <v>0</v>
      </c>
      <c r="Q37" s="11"/>
      <c r="R37" s="11"/>
      <c r="S37" s="11"/>
      <c r="T37" s="11"/>
      <c r="U37" s="11"/>
    </row>
    <row r="38" spans="1:21" x14ac:dyDescent="0.2">
      <c r="A38" s="11"/>
      <c r="B38" s="16"/>
      <c r="C38" s="27"/>
      <c r="D38" s="41" t="str">
        <f t="shared" si="1"/>
        <v>School F</v>
      </c>
      <c r="E38" s="41"/>
      <c r="F38" s="46">
        <f>'bas F'!H50</f>
        <v>0</v>
      </c>
      <c r="G38" s="46">
        <f>'bas F'!H52</f>
        <v>0</v>
      </c>
      <c r="H38" s="46">
        <f>'bas F'!H$54</f>
        <v>0</v>
      </c>
      <c r="I38" s="46">
        <f>'bas F'!H$54</f>
        <v>0</v>
      </c>
      <c r="J38" s="81"/>
      <c r="K38" s="60"/>
      <c r="L38" s="108">
        <f>'bas F'!H$59</f>
        <v>0</v>
      </c>
      <c r="M38" s="11"/>
      <c r="N38" s="18"/>
      <c r="O38" s="11"/>
      <c r="P38" s="94">
        <f t="shared" si="2"/>
        <v>0</v>
      </c>
      <c r="Q38" s="11"/>
      <c r="R38" s="11"/>
      <c r="S38" s="11"/>
      <c r="T38" s="11"/>
      <c r="U38" s="11"/>
    </row>
    <row r="39" spans="1:21" x14ac:dyDescent="0.2">
      <c r="A39" s="11"/>
      <c r="B39" s="16"/>
      <c r="C39" s="27"/>
      <c r="D39" s="41" t="str">
        <f t="shared" si="1"/>
        <v>School G</v>
      </c>
      <c r="E39" s="41"/>
      <c r="F39" s="46">
        <f>'bas G'!H50</f>
        <v>0</v>
      </c>
      <c r="G39" s="46">
        <f>'bas G'!H52</f>
        <v>0</v>
      </c>
      <c r="H39" s="46">
        <f>'bas G'!H$54</f>
        <v>0</v>
      </c>
      <c r="I39" s="46">
        <f>'bas G'!H$54</f>
        <v>0</v>
      </c>
      <c r="J39" s="81"/>
      <c r="K39" s="60"/>
      <c r="L39" s="108">
        <f>'bas G'!H$59</f>
        <v>0</v>
      </c>
      <c r="M39" s="11"/>
      <c r="N39" s="18"/>
      <c r="O39" s="11"/>
      <c r="P39" s="94">
        <f t="shared" si="2"/>
        <v>0</v>
      </c>
      <c r="Q39" s="11"/>
      <c r="R39" s="11"/>
      <c r="S39" s="11"/>
      <c r="T39" s="11"/>
      <c r="U39" s="11"/>
    </row>
    <row r="40" spans="1:21" x14ac:dyDescent="0.2">
      <c r="A40" s="11"/>
      <c r="B40" s="16"/>
      <c r="C40" s="27"/>
      <c r="D40" s="41" t="str">
        <f t="shared" si="1"/>
        <v>School H</v>
      </c>
      <c r="E40" s="41"/>
      <c r="F40" s="46">
        <f>'bas H'!H50</f>
        <v>0</v>
      </c>
      <c r="G40" s="46">
        <f>'bas H'!H52</f>
        <v>0</v>
      </c>
      <c r="H40" s="46">
        <f>'bas H'!H$54</f>
        <v>0</v>
      </c>
      <c r="I40" s="46">
        <f>'bas H'!H$54</f>
        <v>0</v>
      </c>
      <c r="J40" s="81"/>
      <c r="K40" s="60"/>
      <c r="L40" s="108">
        <f>'bas H'!H$59</f>
        <v>0</v>
      </c>
      <c r="M40" s="11"/>
      <c r="N40" s="18"/>
      <c r="O40" s="11"/>
      <c r="P40" s="94">
        <f t="shared" si="2"/>
        <v>0</v>
      </c>
      <c r="Q40" s="11"/>
      <c r="R40" s="11"/>
      <c r="S40" s="11"/>
      <c r="T40" s="11"/>
      <c r="U40" s="11"/>
    </row>
    <row r="41" spans="1:21" x14ac:dyDescent="0.2">
      <c r="A41" s="11"/>
      <c r="B41" s="16"/>
      <c r="C41" s="27"/>
      <c r="D41" s="41"/>
      <c r="E41" s="41"/>
      <c r="F41" s="11"/>
      <c r="G41" s="11"/>
      <c r="H41" s="11"/>
      <c r="I41" s="11"/>
      <c r="J41" s="81"/>
      <c r="K41" s="60"/>
      <c r="L41" s="41"/>
      <c r="M41" s="11"/>
      <c r="N41" s="18"/>
      <c r="O41" s="11"/>
      <c r="P41" s="94"/>
      <c r="Q41" s="11"/>
      <c r="R41" s="11"/>
      <c r="S41" s="11"/>
      <c r="T41" s="11"/>
      <c r="U41" s="11"/>
    </row>
    <row r="42" spans="1:21" x14ac:dyDescent="0.2">
      <c r="A42" s="11"/>
      <c r="B42" s="16"/>
      <c r="C42" s="27"/>
      <c r="D42" s="58"/>
      <c r="E42" s="58"/>
      <c r="F42" s="52">
        <f>SUM(F33:F40)</f>
        <v>0</v>
      </c>
      <c r="G42" s="52">
        <f>SUM(G33:G40)</f>
        <v>0</v>
      </c>
      <c r="H42" s="52">
        <f>SUM(H33:H40)</f>
        <v>0</v>
      </c>
      <c r="I42" s="52">
        <f>SUM(I33:I40)</f>
        <v>0</v>
      </c>
      <c r="J42" s="81"/>
      <c r="K42" s="51"/>
      <c r="L42" s="52">
        <f>SUM(L33:L40)</f>
        <v>0</v>
      </c>
      <c r="M42" s="11"/>
      <c r="N42" s="18"/>
      <c r="O42" s="11"/>
      <c r="P42" s="94">
        <f>SUM(F42:I42)</f>
        <v>0</v>
      </c>
      <c r="Q42" s="11"/>
      <c r="R42" s="11"/>
      <c r="S42" s="11"/>
      <c r="T42" s="11"/>
      <c r="U42" s="11"/>
    </row>
    <row r="43" spans="1:21" ht="13.5" thickBot="1" x14ac:dyDescent="0.25">
      <c r="A43" s="11"/>
      <c r="B43" s="16"/>
      <c r="C43" s="27"/>
      <c r="D43" s="90"/>
      <c r="E43" s="91"/>
      <c r="F43" s="91"/>
      <c r="G43" s="91"/>
      <c r="H43" s="91"/>
      <c r="I43" s="91"/>
      <c r="J43" s="91"/>
      <c r="K43" s="92"/>
      <c r="L43" s="91"/>
      <c r="M43" s="11"/>
      <c r="N43" s="18"/>
      <c r="O43" s="11"/>
      <c r="P43" s="94"/>
      <c r="Q43" s="11"/>
      <c r="R43" s="11"/>
      <c r="S43" s="11"/>
      <c r="T43" s="11"/>
      <c r="U43" s="11"/>
    </row>
    <row r="44" spans="1:21" ht="13.5" thickTop="1" x14ac:dyDescent="0.2">
      <c r="A44" s="11"/>
      <c r="B44" s="16"/>
      <c r="C44" s="26"/>
      <c r="D44" s="41"/>
      <c r="E44" s="41"/>
      <c r="F44" s="43"/>
      <c r="G44" s="43"/>
      <c r="H44" s="43"/>
      <c r="I44" s="43"/>
      <c r="J44" s="43"/>
      <c r="K44" s="43"/>
      <c r="L44" s="43"/>
      <c r="M44" s="11"/>
      <c r="N44" s="18"/>
      <c r="O44" s="11"/>
      <c r="P44" s="95"/>
      <c r="Q44" s="11"/>
      <c r="R44" s="11"/>
      <c r="S44" s="11"/>
      <c r="T44" s="11"/>
      <c r="U44" s="11"/>
    </row>
    <row r="45" spans="1:21" x14ac:dyDescent="0.2">
      <c r="A45" s="11"/>
      <c r="B45" s="16"/>
      <c r="C45" s="26"/>
      <c r="D45" s="58" t="s">
        <v>49</v>
      </c>
      <c r="E45" s="41"/>
      <c r="F45" s="43"/>
      <c r="G45" s="43"/>
      <c r="H45" s="43"/>
      <c r="I45" s="43"/>
      <c r="J45" s="43"/>
      <c r="K45" s="43"/>
      <c r="L45" s="43"/>
      <c r="M45" s="11"/>
      <c r="N45" s="18"/>
      <c r="O45" s="11"/>
      <c r="P45" s="95"/>
      <c r="Q45" s="11"/>
      <c r="R45" s="11"/>
      <c r="S45" s="11"/>
      <c r="T45" s="11"/>
      <c r="U45" s="11"/>
    </row>
    <row r="46" spans="1:21" x14ac:dyDescent="0.2">
      <c r="A46" s="11"/>
      <c r="B46" s="16"/>
      <c r="C46" s="26"/>
      <c r="D46" s="41"/>
      <c r="E46" s="41"/>
      <c r="F46" s="43"/>
      <c r="G46" s="43"/>
      <c r="H46" s="43"/>
      <c r="I46" s="43"/>
      <c r="J46" s="43"/>
      <c r="K46" s="43"/>
      <c r="L46" s="43"/>
      <c r="M46" s="11"/>
      <c r="N46" s="18"/>
      <c r="O46" s="11"/>
      <c r="P46" s="95"/>
      <c r="Q46" s="11"/>
      <c r="R46" s="11"/>
      <c r="S46" s="11"/>
      <c r="T46" s="11"/>
      <c r="U46" s="11"/>
    </row>
    <row r="47" spans="1:21" x14ac:dyDescent="0.2">
      <c r="A47" s="11"/>
      <c r="B47" s="16"/>
      <c r="C47" s="26"/>
      <c r="D47" s="83" t="s">
        <v>40</v>
      </c>
      <c r="E47" s="41"/>
      <c r="F47" s="100">
        <f>tab!E3</f>
        <v>43739</v>
      </c>
      <c r="G47" s="43"/>
      <c r="H47" s="43"/>
      <c r="I47" s="43"/>
      <c r="J47" s="43"/>
      <c r="K47" s="43"/>
      <c r="L47" s="43"/>
      <c r="M47" s="11"/>
      <c r="N47" s="18"/>
      <c r="O47" s="11"/>
      <c r="P47" s="95"/>
      <c r="Q47" s="11"/>
      <c r="R47" s="11"/>
      <c r="S47" s="11"/>
      <c r="T47" s="11"/>
      <c r="U47" s="11"/>
    </row>
    <row r="48" spans="1:21" x14ac:dyDescent="0.2">
      <c r="A48" s="11"/>
      <c r="B48" s="16"/>
      <c r="C48" s="26"/>
      <c r="D48" s="41" t="str">
        <f t="shared" ref="D48:D55" si="3">D17</f>
        <v>School A</v>
      </c>
      <c r="E48" s="41"/>
      <c r="F48" s="46">
        <f>'bas A'!H74</f>
        <v>0</v>
      </c>
      <c r="G48" s="43"/>
      <c r="H48" s="43"/>
      <c r="I48" s="43"/>
      <c r="J48" s="43"/>
      <c r="K48" s="43"/>
      <c r="L48" s="57">
        <f>'bas A'!H74</f>
        <v>0</v>
      </c>
      <c r="M48" s="11"/>
      <c r="N48" s="18"/>
      <c r="O48" s="11"/>
      <c r="P48" s="94">
        <f>F48</f>
        <v>0</v>
      </c>
      <c r="Q48" s="11"/>
      <c r="R48" s="11"/>
      <c r="S48" s="11"/>
      <c r="T48" s="11"/>
      <c r="U48" s="11"/>
    </row>
    <row r="49" spans="1:21" x14ac:dyDescent="0.2">
      <c r="A49" s="11"/>
      <c r="B49" s="16"/>
      <c r="C49" s="26"/>
      <c r="D49" s="41" t="str">
        <f t="shared" si="3"/>
        <v>School B</v>
      </c>
      <c r="E49" s="41"/>
      <c r="F49" s="46">
        <f>'bas B'!H72</f>
        <v>0</v>
      </c>
      <c r="G49" s="43"/>
      <c r="H49" s="43"/>
      <c r="I49" s="43"/>
      <c r="J49" s="43"/>
      <c r="K49" s="43"/>
      <c r="L49" s="57">
        <f>'bas B'!H74</f>
        <v>0</v>
      </c>
      <c r="M49" s="11"/>
      <c r="N49" s="18"/>
      <c r="O49" s="11"/>
      <c r="P49" s="94">
        <f t="shared" ref="P49:P55" si="4">F49</f>
        <v>0</v>
      </c>
      <c r="Q49" s="11"/>
      <c r="R49" s="11"/>
      <c r="S49" s="11"/>
      <c r="T49" s="11"/>
      <c r="U49" s="11"/>
    </row>
    <row r="50" spans="1:21" x14ac:dyDescent="0.2">
      <c r="A50" s="11"/>
      <c r="B50" s="16"/>
      <c r="C50" s="26"/>
      <c r="D50" s="41" t="str">
        <f t="shared" si="3"/>
        <v>School C</v>
      </c>
      <c r="E50" s="41"/>
      <c r="F50" s="46">
        <f>'bas C'!H72</f>
        <v>0</v>
      </c>
      <c r="G50" s="43"/>
      <c r="H50" s="43"/>
      <c r="I50" s="43"/>
      <c r="J50" s="43"/>
      <c r="K50" s="43"/>
      <c r="L50" s="57">
        <f>'bas C'!H74</f>
        <v>0</v>
      </c>
      <c r="M50" s="11"/>
      <c r="N50" s="18"/>
      <c r="O50" s="11"/>
      <c r="P50" s="94">
        <f t="shared" si="4"/>
        <v>0</v>
      </c>
      <c r="Q50" s="11"/>
      <c r="R50" s="11"/>
      <c r="S50" s="11"/>
      <c r="T50" s="11"/>
      <c r="U50" s="11"/>
    </row>
    <row r="51" spans="1:21" x14ac:dyDescent="0.2">
      <c r="A51" s="11"/>
      <c r="B51" s="16"/>
      <c r="C51" s="26"/>
      <c r="D51" s="41" t="str">
        <f t="shared" si="3"/>
        <v>School D</v>
      </c>
      <c r="E51" s="41"/>
      <c r="F51" s="107">
        <f>'bas D'!H72</f>
        <v>0</v>
      </c>
      <c r="G51" s="43"/>
      <c r="H51" s="43"/>
      <c r="I51" s="43"/>
      <c r="J51" s="43"/>
      <c r="K51" s="43"/>
      <c r="L51" s="108">
        <f>'bas D'!H74</f>
        <v>0</v>
      </c>
      <c r="M51" s="11"/>
      <c r="N51" s="18"/>
      <c r="O51" s="11"/>
      <c r="P51" s="94">
        <f t="shared" si="4"/>
        <v>0</v>
      </c>
      <c r="Q51" s="11"/>
      <c r="R51" s="11"/>
      <c r="S51" s="11"/>
      <c r="T51" s="11"/>
      <c r="U51" s="11"/>
    </row>
    <row r="52" spans="1:21" x14ac:dyDescent="0.2">
      <c r="A52" s="11"/>
      <c r="B52" s="16"/>
      <c r="C52" s="26"/>
      <c r="D52" s="41" t="str">
        <f t="shared" si="3"/>
        <v>School E</v>
      </c>
      <c r="E52" s="41"/>
      <c r="F52" s="46">
        <f>'bas E'!H72</f>
        <v>0</v>
      </c>
      <c r="G52" s="43"/>
      <c r="H52" s="43"/>
      <c r="I52" s="43"/>
      <c r="J52" s="43"/>
      <c r="K52" s="43"/>
      <c r="L52" s="57">
        <f>'bas E'!H74</f>
        <v>0</v>
      </c>
      <c r="M52" s="11"/>
      <c r="N52" s="18"/>
      <c r="O52" s="11"/>
      <c r="P52" s="94">
        <f t="shared" si="4"/>
        <v>0</v>
      </c>
      <c r="Q52" s="11"/>
      <c r="R52" s="11"/>
      <c r="S52" s="11"/>
      <c r="T52" s="11"/>
      <c r="U52" s="11"/>
    </row>
    <row r="53" spans="1:21" x14ac:dyDescent="0.2">
      <c r="A53" s="11"/>
      <c r="B53" s="16"/>
      <c r="C53" s="26"/>
      <c r="D53" s="41" t="str">
        <f t="shared" si="3"/>
        <v>School F</v>
      </c>
      <c r="E53" s="41"/>
      <c r="F53" s="107">
        <f>'bas F'!H72</f>
        <v>0</v>
      </c>
      <c r="G53" s="43"/>
      <c r="H53" s="43"/>
      <c r="I53" s="43"/>
      <c r="J53" s="43"/>
      <c r="K53" s="43"/>
      <c r="L53" s="57">
        <f>'bas F'!H74</f>
        <v>0</v>
      </c>
      <c r="M53" s="11"/>
      <c r="N53" s="18"/>
      <c r="O53" s="11"/>
      <c r="P53" s="94">
        <f t="shared" si="4"/>
        <v>0</v>
      </c>
      <c r="Q53" s="11"/>
      <c r="R53" s="11"/>
      <c r="S53" s="11"/>
      <c r="T53" s="11"/>
      <c r="U53" s="11"/>
    </row>
    <row r="54" spans="1:21" x14ac:dyDescent="0.2">
      <c r="A54" s="11"/>
      <c r="B54" s="16"/>
      <c r="C54" s="26"/>
      <c r="D54" s="41" t="str">
        <f t="shared" si="3"/>
        <v>School G</v>
      </c>
      <c r="E54" s="41"/>
      <c r="F54" s="46">
        <f>'bas G'!H72</f>
        <v>0</v>
      </c>
      <c r="G54" s="43"/>
      <c r="H54" s="43"/>
      <c r="I54" s="43"/>
      <c r="J54" s="43"/>
      <c r="K54" s="43"/>
      <c r="L54" s="57">
        <f>'bas G'!H74</f>
        <v>0</v>
      </c>
      <c r="M54" s="11"/>
      <c r="N54" s="18"/>
      <c r="O54" s="11"/>
      <c r="P54" s="94">
        <f t="shared" si="4"/>
        <v>0</v>
      </c>
      <c r="Q54" s="11"/>
      <c r="R54" s="11"/>
      <c r="S54" s="11"/>
      <c r="T54" s="11"/>
      <c r="U54" s="11"/>
    </row>
    <row r="55" spans="1:21" x14ac:dyDescent="0.2">
      <c r="A55" s="11"/>
      <c r="B55" s="16"/>
      <c r="C55" s="26"/>
      <c r="D55" s="41" t="str">
        <f t="shared" si="3"/>
        <v>School H</v>
      </c>
      <c r="E55" s="41"/>
      <c r="F55" s="46">
        <f>'bas H'!H72</f>
        <v>0</v>
      </c>
      <c r="G55" s="43"/>
      <c r="H55" s="43"/>
      <c r="I55" s="43"/>
      <c r="J55" s="43"/>
      <c r="K55" s="43"/>
      <c r="L55" s="57">
        <f>'bas H'!H74</f>
        <v>0</v>
      </c>
      <c r="M55" s="11"/>
      <c r="N55" s="18"/>
      <c r="O55" s="11"/>
      <c r="P55" s="94">
        <f t="shared" si="4"/>
        <v>0</v>
      </c>
      <c r="Q55" s="11"/>
      <c r="R55" s="11"/>
      <c r="S55" s="11"/>
      <c r="T55" s="11"/>
      <c r="U55" s="11"/>
    </row>
    <row r="56" spans="1:21" x14ac:dyDescent="0.2">
      <c r="A56" s="11"/>
      <c r="B56" s="16"/>
      <c r="C56" s="26"/>
      <c r="D56" s="41"/>
      <c r="E56" s="41"/>
      <c r="F56" s="11"/>
      <c r="G56" s="43"/>
      <c r="H56" s="43"/>
      <c r="I56" s="43"/>
      <c r="J56" s="43"/>
      <c r="K56" s="43"/>
      <c r="L56" s="41"/>
      <c r="M56" s="11"/>
      <c r="N56" s="18"/>
      <c r="O56" s="11"/>
      <c r="P56" s="94"/>
      <c r="Q56" s="11"/>
      <c r="R56" s="11"/>
      <c r="S56" s="11"/>
      <c r="T56" s="11"/>
      <c r="U56" s="11"/>
    </row>
    <row r="57" spans="1:21" x14ac:dyDescent="0.2">
      <c r="A57" s="11"/>
      <c r="B57" s="16"/>
      <c r="C57" s="26"/>
      <c r="D57" s="58"/>
      <c r="E57" s="41"/>
      <c r="F57" s="52">
        <f>SUM(F48:F55)</f>
        <v>0</v>
      </c>
      <c r="G57" s="43"/>
      <c r="H57" s="43"/>
      <c r="I57" s="43"/>
      <c r="J57" s="43"/>
      <c r="K57" s="43"/>
      <c r="L57" s="52">
        <f>SUM(L48:L55)</f>
        <v>0</v>
      </c>
      <c r="M57" s="11"/>
      <c r="N57" s="18"/>
      <c r="O57" s="11"/>
      <c r="P57" s="94">
        <f>F57</f>
        <v>0</v>
      </c>
      <c r="Q57" s="11"/>
      <c r="R57" s="11"/>
      <c r="S57" s="11"/>
      <c r="T57" s="11"/>
      <c r="U57" s="11"/>
    </row>
    <row r="58" spans="1:21" ht="13.5" thickBot="1" x14ac:dyDescent="0.25">
      <c r="A58" s="11"/>
      <c r="B58" s="16"/>
      <c r="C58" s="26"/>
      <c r="D58" s="90"/>
      <c r="E58" s="91"/>
      <c r="F58" s="91"/>
      <c r="G58" s="91"/>
      <c r="H58" s="91"/>
      <c r="I58" s="91"/>
      <c r="J58" s="91"/>
      <c r="K58" s="92"/>
      <c r="L58" s="91"/>
      <c r="M58" s="11"/>
      <c r="N58" s="18"/>
      <c r="O58" s="11"/>
      <c r="P58" s="95"/>
      <c r="Q58" s="11"/>
      <c r="R58" s="11"/>
      <c r="S58" s="11"/>
      <c r="T58" s="11"/>
      <c r="U58" s="11"/>
    </row>
    <row r="59" spans="1:21" ht="13.5" thickTop="1" x14ac:dyDescent="0.2">
      <c r="A59" s="11"/>
      <c r="B59" s="16"/>
      <c r="C59" s="26"/>
      <c r="D59" s="41"/>
      <c r="E59" s="41"/>
      <c r="F59" s="43"/>
      <c r="G59" s="43"/>
      <c r="H59" s="43"/>
      <c r="I59" s="43"/>
      <c r="J59" s="43"/>
      <c r="K59" s="43"/>
      <c r="L59" s="43"/>
      <c r="M59" s="11"/>
      <c r="N59" s="18"/>
      <c r="O59" s="11"/>
      <c r="P59" s="95"/>
      <c r="Q59" s="11"/>
      <c r="R59" s="11"/>
      <c r="S59" s="11"/>
      <c r="T59" s="11"/>
      <c r="U59" s="11"/>
    </row>
    <row r="60" spans="1:21" x14ac:dyDescent="0.2">
      <c r="A60" s="11"/>
      <c r="B60" s="16"/>
      <c r="C60" s="26"/>
      <c r="D60" s="41"/>
      <c r="E60" s="41"/>
      <c r="F60" s="43"/>
      <c r="G60" s="43"/>
      <c r="H60" s="43"/>
      <c r="I60" s="43"/>
      <c r="J60" s="43"/>
      <c r="K60" s="43"/>
      <c r="L60" s="43"/>
      <c r="M60" s="11"/>
      <c r="N60" s="18"/>
      <c r="O60" s="11"/>
      <c r="P60" s="95"/>
      <c r="Q60" s="11"/>
      <c r="R60" s="11"/>
      <c r="S60" s="11"/>
      <c r="T60" s="11"/>
      <c r="U60" s="11"/>
    </row>
    <row r="61" spans="1:21" x14ac:dyDescent="0.2">
      <c r="A61" s="11"/>
      <c r="B61" s="16"/>
      <c r="C61" s="26"/>
      <c r="D61" s="41"/>
      <c r="E61" s="41"/>
      <c r="F61" s="43"/>
      <c r="G61" s="43"/>
      <c r="H61" s="43"/>
      <c r="I61" s="43"/>
      <c r="J61" s="43"/>
      <c r="K61" s="43"/>
      <c r="L61" s="43"/>
      <c r="M61" s="11"/>
      <c r="N61" s="18"/>
      <c r="O61" s="11"/>
      <c r="P61" s="95"/>
      <c r="Q61" s="11"/>
      <c r="R61" s="11"/>
      <c r="S61" s="11"/>
      <c r="T61" s="11"/>
      <c r="U61" s="11"/>
    </row>
    <row r="62" spans="1:21" x14ac:dyDescent="0.2">
      <c r="A62" s="11"/>
      <c r="B62" s="16"/>
      <c r="C62" s="27"/>
      <c r="D62" s="71" t="str">
        <f>"Totaal bekostiging AZK en overige vreemdelingen "&amp;tab!C2</f>
        <v>Totaal bekostiging AZK en overige vreemdelingen 2019/2020</v>
      </c>
      <c r="E62" s="86"/>
      <c r="F62" s="87">
        <f>F27+F42+F57</f>
        <v>0</v>
      </c>
      <c r="G62" s="87">
        <f>G27+G42</f>
        <v>0</v>
      </c>
      <c r="H62" s="87">
        <f>H27+H42</f>
        <v>0</v>
      </c>
      <c r="I62" s="87">
        <f>I27+I42</f>
        <v>0</v>
      </c>
      <c r="J62" s="87">
        <f>J27+J42</f>
        <v>0</v>
      </c>
      <c r="K62" s="43"/>
      <c r="L62" s="87">
        <f>L27+L42+L57</f>
        <v>0</v>
      </c>
      <c r="M62" s="11"/>
      <c r="N62" s="18"/>
      <c r="O62" s="11"/>
      <c r="P62" s="94">
        <f>SUM(F62:J62)</f>
        <v>0</v>
      </c>
      <c r="Q62" s="11"/>
      <c r="R62" s="11"/>
      <c r="S62" s="11"/>
      <c r="T62" s="11"/>
      <c r="U62" s="11"/>
    </row>
    <row r="63" spans="1:21" x14ac:dyDescent="0.2">
      <c r="A63" s="11"/>
      <c r="B63" s="16"/>
      <c r="C63" s="27"/>
      <c r="D63" s="41"/>
      <c r="E63" s="41"/>
      <c r="F63" s="81"/>
      <c r="G63" s="81"/>
      <c r="H63" s="81"/>
      <c r="I63" s="81"/>
      <c r="J63" s="81"/>
      <c r="K63" s="81"/>
      <c r="L63" s="82"/>
      <c r="M63" s="11"/>
      <c r="N63" s="18"/>
      <c r="O63" s="11"/>
      <c r="P63" s="95"/>
      <c r="Q63" s="11"/>
      <c r="R63" s="11"/>
      <c r="S63" s="11"/>
      <c r="T63" s="11"/>
      <c r="U63" s="11"/>
    </row>
    <row r="64" spans="1:21" x14ac:dyDescent="0.2">
      <c r="A64" s="1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 t="s">
        <v>7</v>
      </c>
      <c r="N64" s="25"/>
      <c r="O64" s="11"/>
      <c r="P64" s="11"/>
      <c r="Q64" s="11"/>
      <c r="R64" s="11"/>
      <c r="S64" s="11"/>
      <c r="T64" s="11"/>
      <c r="U64" s="11"/>
    </row>
    <row r="65" spans="1:2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</sheetData>
  <sheetProtection algorithmName="SHA-512" hashValue="fcceHIhTpIRJjKXqjhLc8EdJTXO5SIBNOanzEB4Fyk3+WGTAKcIIF7bqHMyZtUB6zgFhhplSek+RTlPK0177/Q==" saltValue="fik3rX2EGA4yQaIyH8VTI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&amp;L&amp;"Arial,Vet"&amp;D&amp;C&amp;"Arial,Vet"&amp;F&amp;R&amp;"Arial,Vet"&amp;A</oddHeader>
    <oddFooter>&amp;L&amp;"Arial,Vet"PO-Raad&amp;RPagina &amp;P</oddFooter>
  </headerFooter>
  <colBreaks count="1" manualBreakCount="1">
    <brk id="14" min="1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5" zoomScaleNormal="85" zoomScaleSheetLayoutView="85" workbookViewId="0">
      <selection activeCell="H17" sqref="H17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7.4257812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15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110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37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70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3</v>
      </c>
      <c r="G17" s="27"/>
      <c r="H17" s="46">
        <f>F17*tab!$D$13</f>
        <v>2392.3049999999998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82</v>
      </c>
      <c r="F18" s="76">
        <v>0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105</v>
      </c>
      <c r="E19" s="28"/>
      <c r="F19" s="76">
        <v>0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83</v>
      </c>
      <c r="E20" s="28"/>
      <c r="F20" s="59">
        <f>IF(F18&gt;F19,0,F19-F18)</f>
        <v>0</v>
      </c>
      <c r="H20" s="46">
        <f>F20*tab!$D$7</f>
        <v>0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IF(F19&lt;F18,F19,0)</f>
        <v>0</v>
      </c>
      <c r="H21" s="46">
        <f>F21*tab!$D$13</f>
        <v>0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81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0</v>
      </c>
      <c r="J23" s="18"/>
      <c r="L23" s="93"/>
      <c r="M23" s="9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71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F26*tab!$D$13</f>
        <v>0</v>
      </c>
      <c r="J26" s="18"/>
    </row>
    <row r="27" spans="2:17" ht="12" customHeight="1" x14ac:dyDescent="0.2">
      <c r="B27" s="16"/>
      <c r="C27" s="27"/>
      <c r="D27" s="41" t="s">
        <v>81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72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F31*tab!$D$13</f>
        <v>0</v>
      </c>
      <c r="J31" s="18"/>
    </row>
    <row r="32" spans="2:17" ht="12" customHeight="1" x14ac:dyDescent="0.2">
      <c r="B32" s="16"/>
      <c r="C32" s="27"/>
      <c r="D32" s="41" t="s">
        <v>81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73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F36*tab!$D$13</f>
        <v>0</v>
      </c>
      <c r="J36" s="18"/>
    </row>
    <row r="37" spans="2:10" ht="12" customHeight="1" x14ac:dyDescent="0.2">
      <c r="B37" s="16"/>
      <c r="C37" s="27"/>
      <c r="D37" s="41" t="s">
        <v>81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IF(F40="nee",0,IF((F17+F19)&gt;tab!C14,tab!C9,0))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0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74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0</v>
      </c>
      <c r="H50" s="46">
        <f>F50*tab!D$17</f>
        <v>0</v>
      </c>
      <c r="J50" s="18"/>
    </row>
    <row r="51" spans="2:10" ht="12" customHeight="1" x14ac:dyDescent="0.2">
      <c r="B51" s="16"/>
      <c r="C51" s="27"/>
      <c r="D51" s="45" t="s">
        <v>71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0</v>
      </c>
      <c r="H52" s="46">
        <f>F52*tab!D$17</f>
        <v>0</v>
      </c>
      <c r="J52" s="18"/>
    </row>
    <row r="53" spans="2:10" ht="12" customHeight="1" x14ac:dyDescent="0.2">
      <c r="B53" s="16"/>
      <c r="C53" s="27"/>
      <c r="D53" s="45" t="s">
        <v>75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0</v>
      </c>
      <c r="H54" s="46">
        <f>F54*tab!D$17</f>
        <v>0</v>
      </c>
      <c r="J54" s="18"/>
    </row>
    <row r="55" spans="2:10" ht="12" customHeight="1" x14ac:dyDescent="0.2">
      <c r="B55" s="16"/>
      <c r="C55" s="27"/>
      <c r="D55" s="45" t="s">
        <v>76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0</v>
      </c>
      <c r="H56" s="46">
        <f>F56*tab!D$17</f>
        <v>0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0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69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77</v>
      </c>
      <c r="E72" s="28"/>
      <c r="F72" s="76">
        <v>0</v>
      </c>
      <c r="G72" s="43"/>
      <c r="H72" s="46">
        <f>F72*tab!$C$23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99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</sheetData>
  <sheetProtection algorithmName="SHA-512" hashValue="tLo/5ags66RE4xTmEbBBAb0yCJv+a9XZhIIy+CRgWRgOQ7RR2wkkYam0Jezl1eVTAhFmPXUHTMa4zdN9MQsqgw==" saltValue="l3OD4eDH8MPZCck2sxgXvQ==" spinCount="100000" sheet="1" objects="1" scenarios="1"/>
  <dataValidations count="1">
    <dataValidation type="list" allowBlank="1" showInputMessage="1" showErrorMessage="1" sqref="F40">
      <formula1>"ja, nee"</formula1>
    </dataValidation>
  </dataValidations>
  <hyperlinks>
    <hyperlink ref="I77" r:id="rId1"/>
  </hyperlinks>
  <pageMargins left="0.74803149606299213" right="0.74803149606299213" top="0.98425196850393704" bottom="0.98425196850393704" header="0.51181102362204722" footer="0.51181102362204722"/>
  <pageSetup paperSize="9" scale="78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103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38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70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82</v>
      </c>
      <c r="F18" s="76">
        <v>0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105</v>
      </c>
      <c r="E19" s="28"/>
      <c r="F19" s="76">
        <v>0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83</v>
      </c>
      <c r="E20" s="28"/>
      <c r="F20" s="59">
        <f>IF(F18&gt;F19,0,F19-F18)</f>
        <v>0</v>
      </c>
      <c r="H20" s="46">
        <f>F20*tab!$D$7</f>
        <v>0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IF(F19&lt;F18,F19,0)</f>
        <v>0</v>
      </c>
      <c r="H21" s="46">
        <f>F21*tab!$D$13</f>
        <v>0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81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0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71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F26*tab!$D$13</f>
        <v>0</v>
      </c>
      <c r="J26" s="18"/>
    </row>
    <row r="27" spans="2:17" ht="12" customHeight="1" x14ac:dyDescent="0.2">
      <c r="B27" s="16"/>
      <c r="C27" s="27"/>
      <c r="D27" s="41" t="s">
        <v>81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72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F31*tab!$D$13</f>
        <v>0</v>
      </c>
      <c r="J31" s="18"/>
    </row>
    <row r="32" spans="2:17" ht="12" customHeight="1" x14ac:dyDescent="0.2">
      <c r="B32" s="16"/>
      <c r="C32" s="27"/>
      <c r="D32" s="41" t="s">
        <v>81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73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F36*tab!$D$13</f>
        <v>0</v>
      </c>
      <c r="J36" s="18"/>
    </row>
    <row r="37" spans="2:10" ht="12" customHeight="1" x14ac:dyDescent="0.2">
      <c r="B37" s="16"/>
      <c r="C37" s="27"/>
      <c r="D37" s="41" t="s">
        <v>81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IF(F40="nee",0,IF((F17+F19)&gt;tab!C14,tab!C9,0))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0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74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0</v>
      </c>
      <c r="H50" s="46">
        <f>F50*tab!D$17</f>
        <v>0</v>
      </c>
      <c r="J50" s="18"/>
    </row>
    <row r="51" spans="2:10" ht="12" customHeight="1" x14ac:dyDescent="0.2">
      <c r="B51" s="16"/>
      <c r="C51" s="27"/>
      <c r="D51" s="45" t="s">
        <v>71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0</v>
      </c>
      <c r="H52" s="46">
        <f>F52*tab!D$17</f>
        <v>0</v>
      </c>
      <c r="J52" s="18"/>
    </row>
    <row r="53" spans="2:10" ht="12" customHeight="1" x14ac:dyDescent="0.2">
      <c r="B53" s="16"/>
      <c r="C53" s="27"/>
      <c r="D53" s="45" t="s">
        <v>75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0</v>
      </c>
      <c r="H54" s="46">
        <f>F54*tab!D$17</f>
        <v>0</v>
      </c>
      <c r="J54" s="18"/>
    </row>
    <row r="55" spans="2:10" ht="12" customHeight="1" x14ac:dyDescent="0.2">
      <c r="B55" s="16"/>
      <c r="C55" s="27"/>
      <c r="D55" s="45" t="s">
        <v>76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0</v>
      </c>
      <c r="H56" s="46">
        <f>F56*tab!D$17</f>
        <v>0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0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69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77</v>
      </c>
      <c r="E72" s="28"/>
      <c r="F72" s="76">
        <v>0</v>
      </c>
      <c r="G72" s="43"/>
      <c r="H72" s="46">
        <f>F72*tab!$C$23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99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mWcBva/m7fR91JFEBhlFvVVO+XaFXe5d+wsxwW0ZoNMa+bwV2AYd3/lXYiYOq1mtPf+RSSn/ZQwMKozfK9M0eA==" saltValue="OQVCUJmr77k+yZubhStC2w==" spinCount="100000" sheet="1" objects="1" scenarios="1"/>
  <dataValidations count="1">
    <dataValidation type="list" allowBlank="1" showInputMessage="1" showErrorMessage="1" sqref="F40">
      <formula1>"ja, nee"</formula1>
    </dataValidation>
  </dataValidations>
  <hyperlinks>
    <hyperlink ref="I77" r:id="rId1"/>
  </hyperlinks>
  <pageMargins left="0.74803149606299213" right="0.74803149606299213" top="0.98425196850393704" bottom="0.98425196850393704" header="0.51181102362204722" footer="0.51181102362204722"/>
  <pageSetup paperSize="9" scale="7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103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39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70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82</v>
      </c>
      <c r="F18" s="76">
        <v>0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105</v>
      </c>
      <c r="E19" s="28"/>
      <c r="F19" s="76">
        <v>0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83</v>
      </c>
      <c r="E20" s="28"/>
      <c r="F20" s="59">
        <f>IF(F18&gt;F19,0,F19-F18)</f>
        <v>0</v>
      </c>
      <c r="H20" s="46">
        <f>F20*tab!$D$7</f>
        <v>0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IF(F19&lt;F18,F19,0)</f>
        <v>0</v>
      </c>
      <c r="H21" s="46">
        <f>F21*tab!$D$13</f>
        <v>0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81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0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71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F26*tab!$D$13</f>
        <v>0</v>
      </c>
      <c r="J26" s="18"/>
    </row>
    <row r="27" spans="2:17" ht="12" customHeight="1" x14ac:dyDescent="0.2">
      <c r="B27" s="16"/>
      <c r="C27" s="27"/>
      <c r="D27" s="41" t="s">
        <v>81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72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F31*tab!$D$13</f>
        <v>0</v>
      </c>
      <c r="J31" s="18"/>
    </row>
    <row r="32" spans="2:17" ht="12" customHeight="1" x14ac:dyDescent="0.2">
      <c r="B32" s="16"/>
      <c r="C32" s="27"/>
      <c r="D32" s="41" t="s">
        <v>81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73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F36*tab!$D$13</f>
        <v>0</v>
      </c>
      <c r="J36" s="18"/>
    </row>
    <row r="37" spans="2:10" ht="12" customHeight="1" x14ac:dyDescent="0.2">
      <c r="B37" s="16"/>
      <c r="C37" s="27"/>
      <c r="D37" s="41" t="s">
        <v>81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6" t="s">
        <v>30</v>
      </c>
      <c r="H40" s="56">
        <f>IF(F40="nee",0,IF((F17+F19)&gt;tab!C14,tab!C9,0))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0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74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0</v>
      </c>
      <c r="H50" s="46">
        <f>F50*tab!D$17</f>
        <v>0</v>
      </c>
      <c r="J50" s="18"/>
    </row>
    <row r="51" spans="2:10" ht="12" customHeight="1" x14ac:dyDescent="0.2">
      <c r="B51" s="16"/>
      <c r="C51" s="27"/>
      <c r="D51" s="45" t="s">
        <v>71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0</v>
      </c>
      <c r="H52" s="46">
        <f>F52*tab!D$17</f>
        <v>0</v>
      </c>
      <c r="J52" s="18"/>
    </row>
    <row r="53" spans="2:10" ht="12" customHeight="1" x14ac:dyDescent="0.2">
      <c r="B53" s="16"/>
      <c r="C53" s="27"/>
      <c r="D53" s="45" t="s">
        <v>75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0</v>
      </c>
      <c r="H54" s="46">
        <f>F54*tab!D$17</f>
        <v>0</v>
      </c>
      <c r="J54" s="18"/>
    </row>
    <row r="55" spans="2:10" ht="12" customHeight="1" x14ac:dyDescent="0.2">
      <c r="B55" s="16"/>
      <c r="C55" s="27"/>
      <c r="D55" s="45" t="s">
        <v>76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0</v>
      </c>
      <c r="H56" s="46">
        <f>F56*tab!D$17</f>
        <v>0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0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69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77</v>
      </c>
      <c r="E72" s="28"/>
      <c r="F72" s="76">
        <v>0</v>
      </c>
      <c r="G72" s="43"/>
      <c r="H72" s="46">
        <f>F72*tab!$C$23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99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pHHpBM7o0RbsiXS4hxKZYYqe8n1P82n65w0DJS5mTobKhbfHN7sNPFPkAI1pg6nvgAZJfUoNCVABXFIBwmWv5g==" saltValue="ZN5XDpcb+b4okwKoyZHw9g==" spinCount="100000" sheet="1" objects="1" scenarios="1"/>
  <dataValidations count="1">
    <dataValidation type="list" allowBlank="1" showInputMessage="1" showErrorMessage="1" sqref="F40">
      <formula1>"ja, nee"</formula1>
    </dataValidation>
  </dataValidations>
  <hyperlinks>
    <hyperlink ref="I77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103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59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70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82</v>
      </c>
      <c r="F18" s="76">
        <v>0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105</v>
      </c>
      <c r="E19" s="28"/>
      <c r="F19" s="76">
        <v>0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83</v>
      </c>
      <c r="E20" s="28"/>
      <c r="F20" s="59">
        <f>IF(F18&gt;F19,0,F19-F18)</f>
        <v>0</v>
      </c>
      <c r="H20" s="46">
        <f>F20*tab!$D$7</f>
        <v>0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IF(F19&lt;F18,F19,0)</f>
        <v>0</v>
      </c>
      <c r="H21" s="46">
        <f>F21*tab!$D$13</f>
        <v>0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81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0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71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F26*tab!$D$13</f>
        <v>0</v>
      </c>
      <c r="J26" s="18"/>
    </row>
    <row r="27" spans="2:17" ht="12" customHeight="1" x14ac:dyDescent="0.2">
      <c r="B27" s="16"/>
      <c r="C27" s="27"/>
      <c r="D27" s="41" t="s">
        <v>81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72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F31*tab!$D$13</f>
        <v>0</v>
      </c>
      <c r="J31" s="18"/>
    </row>
    <row r="32" spans="2:17" ht="12" customHeight="1" x14ac:dyDescent="0.2">
      <c r="B32" s="16"/>
      <c r="C32" s="27"/>
      <c r="D32" s="41" t="s">
        <v>81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73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F36*tab!$D$13</f>
        <v>0</v>
      </c>
      <c r="J36" s="18"/>
    </row>
    <row r="37" spans="2:10" ht="12" customHeight="1" x14ac:dyDescent="0.2">
      <c r="B37" s="16"/>
      <c r="C37" s="27"/>
      <c r="D37" s="41" t="s">
        <v>81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IF(F40="nee",0,IF((F17+F19)&gt;tab!C14,tab!C9,0))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0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74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0</v>
      </c>
      <c r="H50" s="46">
        <f>F50*tab!D$17</f>
        <v>0</v>
      </c>
      <c r="J50" s="18"/>
    </row>
    <row r="51" spans="2:10" ht="12" customHeight="1" x14ac:dyDescent="0.2">
      <c r="B51" s="16"/>
      <c r="C51" s="27"/>
      <c r="D51" s="45" t="s">
        <v>71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0</v>
      </c>
      <c r="H52" s="46">
        <f>F52*tab!D$17</f>
        <v>0</v>
      </c>
      <c r="J52" s="18"/>
    </row>
    <row r="53" spans="2:10" ht="12" customHeight="1" x14ac:dyDescent="0.2">
      <c r="B53" s="16"/>
      <c r="C53" s="27"/>
      <c r="D53" s="45" t="s">
        <v>75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0</v>
      </c>
      <c r="H54" s="46">
        <f>F54*tab!D$17</f>
        <v>0</v>
      </c>
      <c r="J54" s="18"/>
    </row>
    <row r="55" spans="2:10" ht="12" customHeight="1" x14ac:dyDescent="0.2">
      <c r="B55" s="16"/>
      <c r="C55" s="27"/>
      <c r="D55" s="45" t="s">
        <v>76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0</v>
      </c>
      <c r="H56" s="46">
        <f>F56*tab!D$17</f>
        <v>0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0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69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77</v>
      </c>
      <c r="E72" s="28"/>
      <c r="F72" s="76">
        <v>0</v>
      </c>
      <c r="G72" s="43"/>
      <c r="H72" s="46">
        <f>F72*tab!$C$23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99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kg3KRXNNjGSzNHYlZdJ/NsxjIEFxmInS+xiwNLGteEH1SiDvuPscW1cA6Ad8dAqvtMgJcD5c7zvnUyOLhwJjOw==" saltValue="OgJfcy5C6Rbzfy4r6A5+aA==" spinCount="100000" sheet="1" objects="1" scenarios="1"/>
  <dataValidations count="1">
    <dataValidation type="list" allowBlank="1" showInputMessage="1" showErrorMessage="1" sqref="F40">
      <formula1>"ja, nee"</formula1>
    </dataValidation>
  </dataValidations>
  <hyperlinks>
    <hyperlink ref="I77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103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60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70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82</v>
      </c>
      <c r="F18" s="76">
        <v>0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105</v>
      </c>
      <c r="E19" s="28"/>
      <c r="F19" s="76">
        <v>0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83</v>
      </c>
      <c r="E20" s="28"/>
      <c r="F20" s="59">
        <f>IF(F18&gt;F19,0,F19-F18)</f>
        <v>0</v>
      </c>
      <c r="H20" s="46">
        <f>F20*tab!$D$7</f>
        <v>0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IF(F19&lt;F18,F19,0)</f>
        <v>0</v>
      </c>
      <c r="H21" s="46">
        <f>F21*tab!$D$13</f>
        <v>0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81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0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71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F26*tab!$D$13</f>
        <v>0</v>
      </c>
      <c r="J26" s="18"/>
    </row>
    <row r="27" spans="2:17" ht="12" customHeight="1" x14ac:dyDescent="0.2">
      <c r="B27" s="16"/>
      <c r="C27" s="27"/>
      <c r="D27" s="41" t="s">
        <v>81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72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F31*tab!$D$13</f>
        <v>0</v>
      </c>
      <c r="J31" s="18"/>
    </row>
    <row r="32" spans="2:17" ht="12" customHeight="1" x14ac:dyDescent="0.2">
      <c r="B32" s="16"/>
      <c r="C32" s="27"/>
      <c r="D32" s="41" t="s">
        <v>81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73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F36*tab!$D$13</f>
        <v>0</v>
      </c>
      <c r="J36" s="18"/>
    </row>
    <row r="37" spans="2:10" ht="12" customHeight="1" x14ac:dyDescent="0.2">
      <c r="B37" s="16"/>
      <c r="C37" s="27"/>
      <c r="D37" s="41" t="s">
        <v>81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IF(F40="nee",0,IF((F17+F19)&gt;tab!C14,tab!C9,0))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0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74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0</v>
      </c>
      <c r="H50" s="46">
        <f>F50*tab!D$17</f>
        <v>0</v>
      </c>
      <c r="J50" s="18"/>
    </row>
    <row r="51" spans="2:10" ht="12" customHeight="1" x14ac:dyDescent="0.2">
      <c r="B51" s="16"/>
      <c r="C51" s="27"/>
      <c r="D51" s="45" t="s">
        <v>71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0</v>
      </c>
      <c r="H52" s="46">
        <f>F52*tab!D$17</f>
        <v>0</v>
      </c>
      <c r="J52" s="18"/>
    </row>
    <row r="53" spans="2:10" ht="12" customHeight="1" x14ac:dyDescent="0.2">
      <c r="B53" s="16"/>
      <c r="C53" s="27"/>
      <c r="D53" s="45" t="s">
        <v>75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0</v>
      </c>
      <c r="H54" s="46">
        <f>F54*tab!D$17</f>
        <v>0</v>
      </c>
      <c r="J54" s="18"/>
    </row>
    <row r="55" spans="2:10" ht="12" customHeight="1" x14ac:dyDescent="0.2">
      <c r="B55" s="16"/>
      <c r="C55" s="27"/>
      <c r="D55" s="45" t="s">
        <v>76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0</v>
      </c>
      <c r="H56" s="46">
        <f>F56*tab!D$17</f>
        <v>0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0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69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77</v>
      </c>
      <c r="E72" s="28"/>
      <c r="F72" s="76">
        <v>0</v>
      </c>
      <c r="G72" s="43"/>
      <c r="H72" s="46">
        <f>F72*tab!$C$23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99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Tzc7ytRiUj5hhxzOj4PvMQQqum65l0jpurZHpLxiLyeoZTH9GdTCDLDSDXpTdBDq/IniegIQVNKvK4nRujjq7g==" saltValue="+amCkemcK+mXKSm+s+TWXQ==" spinCount="100000" sheet="1" objects="1" scenarios="1"/>
  <dataValidations count="1">
    <dataValidation type="list" allowBlank="1" showInputMessage="1" showErrorMessage="1" sqref="F40">
      <formula1>"ja, nee"</formula1>
    </dataValidation>
  </dataValidations>
  <hyperlinks>
    <hyperlink ref="I77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103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61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70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82</v>
      </c>
      <c r="F18" s="76">
        <v>0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105</v>
      </c>
      <c r="E19" s="28"/>
      <c r="F19" s="76">
        <v>0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83</v>
      </c>
      <c r="E20" s="28"/>
      <c r="F20" s="59">
        <f>IF(F18&gt;F19,0,F19-F18)</f>
        <v>0</v>
      </c>
      <c r="H20" s="46">
        <f>F20*tab!$D$7</f>
        <v>0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IF(F19&lt;F18,F19,0)</f>
        <v>0</v>
      </c>
      <c r="H21" s="46">
        <f>F21*tab!$D$13</f>
        <v>0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81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0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71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F26*tab!$D$13</f>
        <v>0</v>
      </c>
      <c r="J26" s="18"/>
    </row>
    <row r="27" spans="2:17" ht="12" customHeight="1" x14ac:dyDescent="0.2">
      <c r="B27" s="16"/>
      <c r="C27" s="27"/>
      <c r="D27" s="41" t="s">
        <v>81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72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F31*tab!$D$13</f>
        <v>0</v>
      </c>
      <c r="J31" s="18"/>
    </row>
    <row r="32" spans="2:17" ht="12" customHeight="1" x14ac:dyDescent="0.2">
      <c r="B32" s="16"/>
      <c r="C32" s="27"/>
      <c r="D32" s="41" t="s">
        <v>81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73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F36*tab!$D$13</f>
        <v>0</v>
      </c>
      <c r="J36" s="18"/>
    </row>
    <row r="37" spans="2:10" ht="12" customHeight="1" x14ac:dyDescent="0.2">
      <c r="B37" s="16"/>
      <c r="C37" s="27"/>
      <c r="D37" s="41" t="s">
        <v>81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IF(F40="nee",0,IF((F17+F19)&gt;tab!C14,tab!C9,0))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0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74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0</v>
      </c>
      <c r="H50" s="46">
        <f>F50*tab!D$17</f>
        <v>0</v>
      </c>
      <c r="J50" s="18"/>
    </row>
    <row r="51" spans="2:10" ht="12" customHeight="1" x14ac:dyDescent="0.2">
      <c r="B51" s="16"/>
      <c r="C51" s="27"/>
      <c r="D51" s="45" t="s">
        <v>71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0</v>
      </c>
      <c r="H52" s="46">
        <f>F52*tab!D$17</f>
        <v>0</v>
      </c>
      <c r="J52" s="18"/>
    </row>
    <row r="53" spans="2:10" ht="12" customHeight="1" x14ac:dyDescent="0.2">
      <c r="B53" s="16"/>
      <c r="C53" s="27"/>
      <c r="D53" s="45" t="s">
        <v>75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0</v>
      </c>
      <c r="H54" s="46">
        <f>F54*tab!D$17</f>
        <v>0</v>
      </c>
      <c r="J54" s="18"/>
    </row>
    <row r="55" spans="2:10" ht="12" customHeight="1" x14ac:dyDescent="0.2">
      <c r="B55" s="16"/>
      <c r="C55" s="27"/>
      <c r="D55" s="45" t="s">
        <v>76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0</v>
      </c>
      <c r="H56" s="46">
        <f>F56*tab!D$17</f>
        <v>0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0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69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77</v>
      </c>
      <c r="E72" s="28"/>
      <c r="F72" s="76">
        <v>0</v>
      </c>
      <c r="G72" s="43"/>
      <c r="H72" s="46">
        <f>F72*tab!$C$23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99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eReKN20Lwy8Rjvo03AxEp/KMzlHOL3iQwGoxHNM4aXBX7ZsgHtHUd1By0Do27oaW7PWCl3Dwsbjbxp20oISyqQ==" saltValue="0HHrApwY7yRHTK+TWUf32Q==" spinCount="100000" sheet="1" objects="1" scenarios="1"/>
  <dataValidations count="1">
    <dataValidation type="list" allowBlank="1" showInputMessage="1" showErrorMessage="1" sqref="F40">
      <formula1>"ja, nee"</formula1>
    </dataValidation>
  </dataValidations>
  <hyperlinks>
    <hyperlink ref="I77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3" t="s">
        <v>45</v>
      </c>
      <c r="D4" s="20"/>
      <c r="E4" s="20"/>
      <c r="F4" s="20"/>
      <c r="G4" s="20"/>
      <c r="H4" s="20"/>
      <c r="I4" s="20"/>
      <c r="J4" s="21"/>
      <c r="M4" s="47"/>
      <c r="N4" s="47"/>
      <c r="O4" s="47"/>
      <c r="P4" s="47"/>
      <c r="Q4" s="47"/>
    </row>
    <row r="5" spans="2:17" s="39" customFormat="1" ht="12" customHeight="1" x14ac:dyDescent="0.25">
      <c r="B5" s="35"/>
      <c r="C5" s="72" t="s">
        <v>103</v>
      </c>
      <c r="D5" s="37"/>
      <c r="E5" s="36"/>
      <c r="F5" s="36"/>
      <c r="G5" s="36"/>
      <c r="H5" s="36"/>
      <c r="I5" s="36"/>
      <c r="J5" s="38"/>
      <c r="M5" s="28"/>
      <c r="N5" s="28"/>
      <c r="O5" s="28"/>
      <c r="P5" s="28"/>
      <c r="Q5" s="28"/>
    </row>
    <row r="6" spans="2:17" s="39" customFormat="1" ht="12" customHeight="1" x14ac:dyDescent="0.25">
      <c r="B6" s="35"/>
      <c r="C6" s="70"/>
      <c r="D6" s="37"/>
      <c r="E6" s="36"/>
      <c r="F6" s="36"/>
      <c r="G6" s="36"/>
      <c r="H6" s="36"/>
      <c r="I6" s="36"/>
      <c r="J6" s="38"/>
      <c r="M6" s="28"/>
      <c r="N6" s="28"/>
      <c r="O6" s="28"/>
      <c r="P6" s="28"/>
      <c r="Q6" s="28"/>
    </row>
    <row r="7" spans="2:17" s="39" customFormat="1" ht="12" customHeight="1" x14ac:dyDescent="0.25">
      <c r="B7" s="35"/>
      <c r="C7" s="70"/>
      <c r="D7" s="37"/>
      <c r="E7" s="36"/>
      <c r="F7" s="36"/>
      <c r="G7" s="36"/>
      <c r="H7" s="36"/>
      <c r="I7" s="36"/>
      <c r="J7" s="38"/>
      <c r="M7" s="28"/>
      <c r="N7" s="28"/>
      <c r="O7" s="28"/>
      <c r="P7" s="28"/>
      <c r="Q7" s="28"/>
    </row>
    <row r="8" spans="2:17" s="39" customFormat="1" ht="12" customHeight="1" x14ac:dyDescent="0.25">
      <c r="B8" s="35"/>
      <c r="C8" s="78"/>
      <c r="D8" s="79"/>
      <c r="E8" s="79"/>
      <c r="F8" s="79"/>
      <c r="G8" s="79"/>
      <c r="H8" s="79"/>
      <c r="I8" s="79"/>
      <c r="J8" s="38"/>
      <c r="M8" s="28"/>
      <c r="N8" s="28"/>
      <c r="O8" s="28"/>
      <c r="P8" s="28"/>
      <c r="Q8" s="28"/>
    </row>
    <row r="9" spans="2:17" s="39" customFormat="1" ht="12" customHeight="1" x14ac:dyDescent="0.25">
      <c r="B9" s="35"/>
      <c r="C9" s="78"/>
      <c r="D9" s="28" t="s">
        <v>33</v>
      </c>
      <c r="E9" s="79"/>
      <c r="F9" s="79"/>
      <c r="G9" s="79"/>
      <c r="H9" s="79"/>
      <c r="I9" s="79"/>
      <c r="J9" s="38"/>
      <c r="M9" s="28"/>
      <c r="N9" s="28"/>
      <c r="O9" s="28"/>
      <c r="P9" s="28"/>
      <c r="Q9" s="28"/>
    </row>
    <row r="10" spans="2:17" s="39" customFormat="1" ht="12" customHeight="1" x14ac:dyDescent="0.25">
      <c r="B10" s="35"/>
      <c r="C10" s="79"/>
      <c r="D10" s="80" t="s">
        <v>62</v>
      </c>
      <c r="E10" s="79"/>
      <c r="F10" s="79"/>
      <c r="G10" s="79"/>
      <c r="H10" s="79"/>
      <c r="I10" s="79"/>
      <c r="J10" s="38"/>
      <c r="O10" s="28"/>
      <c r="P10" s="28"/>
      <c r="Q10" s="28"/>
    </row>
    <row r="11" spans="2:17" s="39" customFormat="1" ht="12" customHeight="1" x14ac:dyDescent="0.25">
      <c r="B11" s="35"/>
      <c r="C11" s="79"/>
      <c r="D11" s="79"/>
      <c r="E11" s="79"/>
      <c r="F11" s="79"/>
      <c r="G11" s="79"/>
      <c r="H11" s="79"/>
      <c r="I11" s="79"/>
      <c r="J11" s="38"/>
      <c r="O11" s="28"/>
      <c r="P11" s="28"/>
      <c r="Q11" s="28"/>
    </row>
    <row r="12" spans="2:17" s="39" customFormat="1" ht="12" customHeight="1" x14ac:dyDescent="0.25">
      <c r="B12" s="35"/>
      <c r="C12" s="36"/>
      <c r="D12" s="37"/>
      <c r="E12" s="36"/>
      <c r="F12" s="36"/>
      <c r="G12" s="36"/>
      <c r="H12" s="36"/>
      <c r="I12" s="36"/>
      <c r="J12" s="38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3"/>
      <c r="P13" s="53"/>
      <c r="Q13" s="28"/>
    </row>
    <row r="14" spans="2:17" ht="12" customHeight="1" x14ac:dyDescent="0.2">
      <c r="B14" s="16"/>
      <c r="C14" s="27"/>
      <c r="D14" s="71" t="s">
        <v>26</v>
      </c>
      <c r="E14" s="27"/>
      <c r="F14" s="27"/>
      <c r="G14" s="27"/>
      <c r="H14" s="27"/>
      <c r="I14" s="27"/>
      <c r="J14" s="18"/>
      <c r="O14" s="53"/>
      <c r="P14" s="53"/>
      <c r="Q14" s="28"/>
    </row>
    <row r="15" spans="2:17" ht="12" customHeight="1" x14ac:dyDescent="0.2">
      <c r="B15" s="16"/>
      <c r="C15" s="27"/>
      <c r="D15" s="27"/>
      <c r="E15" s="27"/>
      <c r="F15" s="81" t="s">
        <v>21</v>
      </c>
      <c r="G15" s="81"/>
      <c r="H15" s="82" t="s">
        <v>22</v>
      </c>
      <c r="I15" s="27"/>
      <c r="J15" s="18"/>
      <c r="O15" s="53"/>
      <c r="P15" s="53"/>
      <c r="Q15" s="28"/>
    </row>
    <row r="16" spans="2:17" ht="12" customHeight="1" x14ac:dyDescent="0.2">
      <c r="B16" s="16"/>
      <c r="C16" s="27"/>
      <c r="D16" s="45" t="s">
        <v>70</v>
      </c>
      <c r="F16" s="54"/>
      <c r="G16" s="54"/>
      <c r="H16" s="55"/>
      <c r="I16" s="27"/>
      <c r="J16" s="18"/>
      <c r="O16" s="53"/>
      <c r="P16" s="53"/>
      <c r="Q16" s="28"/>
    </row>
    <row r="17" spans="2:17" ht="12" customHeight="1" x14ac:dyDescent="0.2">
      <c r="B17" s="16"/>
      <c r="C17" s="27"/>
      <c r="D17" s="28" t="s">
        <v>11</v>
      </c>
      <c r="E17" s="28"/>
      <c r="F17" s="76">
        <v>0</v>
      </c>
      <c r="G17" s="27"/>
      <c r="H17" s="46">
        <f>F17*tab!$D$13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1"/>
      <c r="D18" s="28" t="s">
        <v>82</v>
      </c>
      <c r="F18" s="76">
        <v>0</v>
      </c>
      <c r="H18" s="29"/>
      <c r="I18" s="27"/>
      <c r="J18" s="18"/>
      <c r="O18" s="28"/>
      <c r="P18" s="28"/>
      <c r="Q18" s="28"/>
    </row>
    <row r="19" spans="2:17" ht="12" customHeight="1" x14ac:dyDescent="0.2">
      <c r="B19" s="16"/>
      <c r="C19" s="31"/>
      <c r="D19" s="28" t="s">
        <v>105</v>
      </c>
      <c r="E19" s="28"/>
      <c r="F19" s="76">
        <v>0</v>
      </c>
      <c r="H19" s="29"/>
      <c r="I19" s="27"/>
      <c r="J19" s="18"/>
      <c r="O19" s="28"/>
      <c r="P19" s="28"/>
      <c r="Q19" s="28"/>
    </row>
    <row r="20" spans="2:17" ht="12" customHeight="1" x14ac:dyDescent="0.2">
      <c r="B20" s="16"/>
      <c r="C20" s="31"/>
      <c r="D20" s="28" t="s">
        <v>83</v>
      </c>
      <c r="E20" s="28"/>
      <c r="F20" s="59">
        <f>IF(F18&gt;F19,0,F19-F18)</f>
        <v>0</v>
      </c>
      <c r="H20" s="46">
        <f>F20*tab!$D$7</f>
        <v>0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31"/>
      <c r="D21" s="28" t="s">
        <v>25</v>
      </c>
      <c r="E21" s="28"/>
      <c r="F21" s="59">
        <f>IF(F19&lt;F18,F19,0)</f>
        <v>0</v>
      </c>
      <c r="H21" s="46">
        <f>F21*tab!$D$13</f>
        <v>0</v>
      </c>
      <c r="I21" s="27"/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31"/>
      <c r="D22" s="41" t="s">
        <v>81</v>
      </c>
      <c r="E22" s="28"/>
      <c r="F22" s="76">
        <v>0</v>
      </c>
      <c r="G22" s="40"/>
      <c r="H22" s="46">
        <f>F22*tab!$D$8</f>
        <v>0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1"/>
      <c r="E23" s="28"/>
      <c r="F23" s="40"/>
      <c r="G23" s="43"/>
      <c r="H23" s="57">
        <f>IF(F17+F19&lt;tab!$C$14,0,(H17+H20+H21-H22))</f>
        <v>0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45" t="s">
        <v>71</v>
      </c>
      <c r="E24" s="28"/>
      <c r="F24" s="54"/>
      <c r="G24" s="54"/>
      <c r="H24" s="55"/>
      <c r="J24" s="18"/>
      <c r="L24" s="44"/>
    </row>
    <row r="25" spans="2:17" ht="12" customHeight="1" x14ac:dyDescent="0.2">
      <c r="B25" s="16"/>
      <c r="C25" s="27"/>
      <c r="D25" s="28" t="s">
        <v>23</v>
      </c>
      <c r="E25" s="28"/>
      <c r="F25" s="76">
        <v>0</v>
      </c>
      <c r="G25" s="43"/>
      <c r="H25" s="46">
        <f>F25*tab!$D$13</f>
        <v>0</v>
      </c>
      <c r="J25" s="18"/>
    </row>
    <row r="26" spans="2:17" ht="12" customHeight="1" x14ac:dyDescent="0.2">
      <c r="B26" s="16"/>
      <c r="C26" s="27"/>
      <c r="D26" s="28" t="s">
        <v>24</v>
      </c>
      <c r="E26" s="28"/>
      <c r="F26" s="76">
        <v>0</v>
      </c>
      <c r="H26" s="46">
        <f>F26*tab!$D$13</f>
        <v>0</v>
      </c>
      <c r="J26" s="18"/>
    </row>
    <row r="27" spans="2:17" ht="12" customHeight="1" x14ac:dyDescent="0.2">
      <c r="B27" s="16"/>
      <c r="C27" s="27"/>
      <c r="D27" s="41" t="s">
        <v>81</v>
      </c>
      <c r="E27" s="28"/>
      <c r="F27" s="76">
        <v>0</v>
      </c>
      <c r="G27" s="40"/>
      <c r="H27" s="46">
        <f>F27*tab!$D$8</f>
        <v>0</v>
      </c>
      <c r="J27" s="18"/>
      <c r="L27" s="28"/>
    </row>
    <row r="28" spans="2:17" ht="12" customHeight="1" x14ac:dyDescent="0.2">
      <c r="B28" s="16"/>
      <c r="C28" s="27"/>
      <c r="D28" s="41"/>
      <c r="E28" s="28"/>
      <c r="F28" s="41"/>
      <c r="H28" s="57">
        <f>IF(F25+F26&lt;tab!$C$14,0,H25+H26-H27)</f>
        <v>0</v>
      </c>
      <c r="J28" s="18"/>
    </row>
    <row r="29" spans="2:17" ht="12" customHeight="1" x14ac:dyDescent="0.2">
      <c r="B29" s="16"/>
      <c r="C29" s="27"/>
      <c r="D29" s="45" t="s">
        <v>72</v>
      </c>
      <c r="E29" s="28"/>
      <c r="F29" s="54"/>
      <c r="G29" s="54"/>
      <c r="H29" s="55"/>
      <c r="J29" s="18"/>
    </row>
    <row r="30" spans="2:17" ht="12" customHeight="1" x14ac:dyDescent="0.2">
      <c r="B30" s="16"/>
      <c r="C30" s="27"/>
      <c r="D30" s="28" t="s">
        <v>23</v>
      </c>
      <c r="E30" s="28"/>
      <c r="F30" s="76">
        <v>0</v>
      </c>
      <c r="G30" s="43"/>
      <c r="H30" s="46">
        <f>F30*tab!$D$13</f>
        <v>0</v>
      </c>
      <c r="J30" s="18"/>
    </row>
    <row r="31" spans="2:17" ht="12" customHeight="1" x14ac:dyDescent="0.2">
      <c r="B31" s="16"/>
      <c r="C31" s="27"/>
      <c r="D31" s="28" t="s">
        <v>24</v>
      </c>
      <c r="E31" s="28"/>
      <c r="F31" s="76">
        <v>0</v>
      </c>
      <c r="H31" s="46">
        <f>F31*tab!$D$13</f>
        <v>0</v>
      </c>
      <c r="J31" s="18"/>
    </row>
    <row r="32" spans="2:17" ht="12" customHeight="1" x14ac:dyDescent="0.2">
      <c r="B32" s="16"/>
      <c r="C32" s="27"/>
      <c r="D32" s="41" t="s">
        <v>81</v>
      </c>
      <c r="E32" s="28"/>
      <c r="F32" s="76">
        <v>0</v>
      </c>
      <c r="G32" s="40"/>
      <c r="H32" s="46">
        <f>F32*tab!$D$8</f>
        <v>0</v>
      </c>
      <c r="J32" s="18"/>
    </row>
    <row r="33" spans="2:10" ht="12" customHeight="1" x14ac:dyDescent="0.2">
      <c r="B33" s="16"/>
      <c r="C33" s="27"/>
      <c r="D33" s="41"/>
      <c r="E33" s="28"/>
      <c r="F33" s="41"/>
      <c r="H33" s="57">
        <f>IF(F30+F31&lt;tab!$C$14,0,H30+H31-H32)</f>
        <v>0</v>
      </c>
      <c r="J33" s="18"/>
    </row>
    <row r="34" spans="2:10" ht="12" customHeight="1" x14ac:dyDescent="0.2">
      <c r="B34" s="16"/>
      <c r="C34" s="27"/>
      <c r="D34" s="45" t="s">
        <v>73</v>
      </c>
      <c r="E34" s="28"/>
      <c r="F34" s="54"/>
      <c r="G34" s="54"/>
      <c r="H34" s="55"/>
      <c r="J34" s="18"/>
    </row>
    <row r="35" spans="2:10" ht="12" customHeight="1" x14ac:dyDescent="0.2">
      <c r="B35" s="16"/>
      <c r="C35" s="27"/>
      <c r="D35" s="28" t="s">
        <v>23</v>
      </c>
      <c r="E35" s="28"/>
      <c r="F35" s="76">
        <v>0</v>
      </c>
      <c r="G35" s="43"/>
      <c r="H35" s="46">
        <f>F35*tab!$D$13</f>
        <v>0</v>
      </c>
      <c r="J35" s="18"/>
    </row>
    <row r="36" spans="2:10" ht="12" customHeight="1" x14ac:dyDescent="0.2">
      <c r="B36" s="16"/>
      <c r="C36" s="27"/>
      <c r="D36" s="28" t="s">
        <v>24</v>
      </c>
      <c r="E36" s="28"/>
      <c r="F36" s="76">
        <v>0</v>
      </c>
      <c r="H36" s="46">
        <f>F36*tab!$D$13</f>
        <v>0</v>
      </c>
      <c r="J36" s="18"/>
    </row>
    <row r="37" spans="2:10" ht="12" customHeight="1" x14ac:dyDescent="0.2">
      <c r="B37" s="16"/>
      <c r="C37" s="27"/>
      <c r="D37" s="41" t="s">
        <v>81</v>
      </c>
      <c r="E37" s="28"/>
      <c r="F37" s="76">
        <v>0</v>
      </c>
      <c r="G37" s="40"/>
      <c r="H37" s="46">
        <f>F37*tab!$D$8</f>
        <v>0</v>
      </c>
      <c r="J37" s="18"/>
    </row>
    <row r="38" spans="2:10" ht="12" customHeight="1" x14ac:dyDescent="0.2">
      <c r="B38" s="16"/>
      <c r="C38" s="27"/>
      <c r="D38" s="41"/>
      <c r="E38" s="28"/>
      <c r="F38" s="51"/>
      <c r="G38" s="51"/>
      <c r="H38" s="57">
        <f>IF(F35+F36&lt;tab!$C$14,0,H35+H36-H37)</f>
        <v>0</v>
      </c>
      <c r="J38" s="18"/>
    </row>
    <row r="39" spans="2:10" ht="12" customHeight="1" x14ac:dyDescent="0.2">
      <c r="B39" s="16"/>
      <c r="C39" s="50"/>
      <c r="D39" s="41"/>
      <c r="E39" s="28"/>
      <c r="G39" s="60"/>
      <c r="H39" s="43"/>
      <c r="J39" s="18"/>
    </row>
    <row r="40" spans="2:10" ht="12" customHeight="1" x14ac:dyDescent="0.2">
      <c r="B40" s="16"/>
      <c r="C40" s="50"/>
      <c r="D40" s="97" t="s">
        <v>44</v>
      </c>
      <c r="E40" s="27"/>
      <c r="F40" s="77" t="s">
        <v>30</v>
      </c>
      <c r="H40" s="56">
        <f>IF(F40="nee",0,IF((F17+F19)&gt;tab!C14,tab!C9,0))</f>
        <v>0</v>
      </c>
      <c r="J40" s="18"/>
    </row>
    <row r="41" spans="2:10" ht="12" customHeight="1" x14ac:dyDescent="0.2">
      <c r="B41" s="16"/>
      <c r="C41" s="50"/>
      <c r="D41" s="41"/>
      <c r="E41" s="28"/>
      <c r="G41" s="60"/>
      <c r="H41" s="43"/>
      <c r="J41" s="18"/>
    </row>
    <row r="42" spans="2:10" ht="12" customHeight="1" x14ac:dyDescent="0.2">
      <c r="B42" s="16"/>
      <c r="C42" s="50"/>
      <c r="D42" s="41"/>
      <c r="E42" s="28"/>
      <c r="G42" s="60"/>
      <c r="H42" s="43"/>
      <c r="J42" s="18"/>
    </row>
    <row r="43" spans="2:10" ht="12" customHeight="1" x14ac:dyDescent="0.2">
      <c r="B43" s="16"/>
      <c r="C43" s="50"/>
      <c r="D43" s="58" t="s">
        <v>28</v>
      </c>
      <c r="E43" s="28"/>
      <c r="F43" s="51"/>
      <c r="G43" s="51"/>
      <c r="H43" s="52">
        <f>H40+H23+H28+H33+H38</f>
        <v>0</v>
      </c>
      <c r="J43" s="18"/>
    </row>
    <row r="44" spans="2:10" ht="12" customHeight="1" x14ac:dyDescent="0.2">
      <c r="B44" s="16"/>
      <c r="C44" s="50"/>
      <c r="J44" s="18"/>
    </row>
    <row r="45" spans="2:10" ht="12" customHeight="1" x14ac:dyDescent="0.2">
      <c r="B45" s="16"/>
      <c r="C45" s="17"/>
      <c r="D45" s="48"/>
      <c r="E45" s="42"/>
      <c r="F45" s="49"/>
      <c r="G45" s="49"/>
      <c r="H45" s="49"/>
      <c r="I45" s="17"/>
      <c r="J45" s="18"/>
    </row>
    <row r="46" spans="2:10" ht="12" customHeight="1" x14ac:dyDescent="0.2">
      <c r="B46" s="16"/>
      <c r="C46" s="26"/>
      <c r="D46" s="41"/>
      <c r="E46" s="28"/>
      <c r="F46" s="43"/>
      <c r="G46" s="43"/>
      <c r="H46" s="43"/>
      <c r="J46" s="18"/>
    </row>
    <row r="47" spans="2:10" ht="12" customHeight="1" x14ac:dyDescent="0.2">
      <c r="B47" s="16"/>
      <c r="C47" s="27"/>
      <c r="D47" s="71" t="s">
        <v>29</v>
      </c>
      <c r="E47" s="28"/>
      <c r="F47" s="43"/>
      <c r="G47" s="43"/>
      <c r="H47" s="43"/>
      <c r="J47" s="18"/>
    </row>
    <row r="48" spans="2:10" ht="12" customHeight="1" x14ac:dyDescent="0.2">
      <c r="B48" s="16"/>
      <c r="C48" s="27"/>
      <c r="D48" s="41"/>
      <c r="E48" s="28"/>
      <c r="F48" s="81" t="s">
        <v>21</v>
      </c>
      <c r="G48" s="81"/>
      <c r="H48" s="82" t="s">
        <v>22</v>
      </c>
      <c r="J48" s="18"/>
    </row>
    <row r="49" spans="2:10" ht="12" customHeight="1" x14ac:dyDescent="0.2">
      <c r="B49" s="16"/>
      <c r="C49" s="27"/>
      <c r="D49" s="45" t="s">
        <v>74</v>
      </c>
      <c r="E49" s="28"/>
      <c r="F49" s="54"/>
      <c r="G49" s="54"/>
      <c r="H49" s="55"/>
      <c r="J49" s="18"/>
    </row>
    <row r="50" spans="2:10" ht="12" customHeight="1" x14ac:dyDescent="0.2">
      <c r="B50" s="16"/>
      <c r="C50" s="27"/>
      <c r="D50" s="28" t="s">
        <v>24</v>
      </c>
      <c r="E50" s="28"/>
      <c r="F50" s="76">
        <v>0</v>
      </c>
      <c r="H50" s="46">
        <f>F50*tab!D$17</f>
        <v>0</v>
      </c>
      <c r="J50" s="18"/>
    </row>
    <row r="51" spans="2:10" ht="12" customHeight="1" x14ac:dyDescent="0.2">
      <c r="B51" s="16"/>
      <c r="C51" s="27"/>
      <c r="D51" s="45" t="s">
        <v>71</v>
      </c>
      <c r="E51" s="28"/>
      <c r="F51" s="54"/>
      <c r="G51" s="54"/>
      <c r="H51" s="55"/>
      <c r="J51" s="18"/>
    </row>
    <row r="52" spans="2:10" ht="12" customHeight="1" x14ac:dyDescent="0.2">
      <c r="B52" s="16"/>
      <c r="C52" s="27"/>
      <c r="D52" s="28" t="s">
        <v>24</v>
      </c>
      <c r="E52" s="28"/>
      <c r="F52" s="76">
        <v>0</v>
      </c>
      <c r="H52" s="46">
        <f>F52*tab!D$17</f>
        <v>0</v>
      </c>
      <c r="J52" s="18"/>
    </row>
    <row r="53" spans="2:10" ht="12" customHeight="1" x14ac:dyDescent="0.2">
      <c r="B53" s="16"/>
      <c r="C53" s="27"/>
      <c r="D53" s="45" t="s">
        <v>75</v>
      </c>
      <c r="E53" s="28"/>
      <c r="F53" s="54"/>
      <c r="G53" s="54"/>
      <c r="H53" s="55"/>
      <c r="J53" s="18"/>
    </row>
    <row r="54" spans="2:10" ht="12" customHeight="1" x14ac:dyDescent="0.2">
      <c r="B54" s="16"/>
      <c r="C54" s="27"/>
      <c r="D54" s="28" t="s">
        <v>24</v>
      </c>
      <c r="E54" s="28"/>
      <c r="F54" s="76">
        <v>0</v>
      </c>
      <c r="H54" s="46">
        <f>F54*tab!D$17</f>
        <v>0</v>
      </c>
      <c r="J54" s="18"/>
    </row>
    <row r="55" spans="2:10" ht="12" customHeight="1" x14ac:dyDescent="0.2">
      <c r="B55" s="16"/>
      <c r="C55" s="27"/>
      <c r="D55" s="45" t="s">
        <v>76</v>
      </c>
      <c r="E55" s="28"/>
      <c r="F55" s="54"/>
      <c r="G55" s="54"/>
      <c r="H55" s="55"/>
      <c r="J55" s="18"/>
    </row>
    <row r="56" spans="2:10" ht="12" customHeight="1" x14ac:dyDescent="0.2">
      <c r="B56" s="16"/>
      <c r="C56" s="27"/>
      <c r="D56" s="28" t="s">
        <v>24</v>
      </c>
      <c r="E56" s="28"/>
      <c r="F56" s="76">
        <v>0</v>
      </c>
      <c r="H56" s="46">
        <f>F56*tab!D$17</f>
        <v>0</v>
      </c>
      <c r="J56" s="18"/>
    </row>
    <row r="57" spans="2:10" ht="12" customHeight="1" x14ac:dyDescent="0.2">
      <c r="B57" s="16"/>
      <c r="C57" s="27"/>
      <c r="D57" s="41"/>
      <c r="E57" s="28"/>
      <c r="G57" s="60"/>
      <c r="H57" s="43"/>
      <c r="J57" s="18"/>
    </row>
    <row r="58" spans="2:10" ht="12" customHeight="1" x14ac:dyDescent="0.2">
      <c r="B58" s="16"/>
      <c r="C58" s="27"/>
      <c r="D58" s="41"/>
      <c r="E58" s="28"/>
      <c r="G58" s="60"/>
      <c r="H58" s="43"/>
      <c r="J58" s="18"/>
    </row>
    <row r="59" spans="2:10" ht="12" customHeight="1" x14ac:dyDescent="0.2">
      <c r="B59" s="16"/>
      <c r="C59" s="27"/>
      <c r="D59" s="58" t="s">
        <v>27</v>
      </c>
      <c r="E59" s="28"/>
      <c r="F59" s="51"/>
      <c r="G59" s="51"/>
      <c r="H59" s="52">
        <f>H50+H52+H54+H56</f>
        <v>0</v>
      </c>
      <c r="J59" s="18"/>
    </row>
    <row r="60" spans="2:10" ht="12" customHeight="1" x14ac:dyDescent="0.2">
      <c r="B60" s="16"/>
      <c r="C60" s="27"/>
      <c r="D60" s="41"/>
      <c r="E60" s="28"/>
      <c r="F60" s="43"/>
      <c r="G60" s="43"/>
      <c r="H60" s="43"/>
      <c r="J60" s="18"/>
    </row>
    <row r="61" spans="2:10" ht="12" customHeight="1" x14ac:dyDescent="0.2">
      <c r="B61" s="16"/>
      <c r="C61" s="17"/>
      <c r="D61" s="48"/>
      <c r="E61" s="42"/>
      <c r="F61" s="49"/>
      <c r="G61" s="49"/>
      <c r="H61" s="49"/>
      <c r="I61" s="17"/>
      <c r="J61" s="18"/>
    </row>
    <row r="62" spans="2:10" ht="12" customHeight="1" x14ac:dyDescent="0.2">
      <c r="B62" s="16"/>
      <c r="D62" s="41"/>
      <c r="E62" s="28"/>
      <c r="F62" s="43"/>
      <c r="G62" s="43"/>
      <c r="H62" s="43"/>
      <c r="J62" s="18"/>
    </row>
    <row r="63" spans="2:10" ht="12" customHeight="1" x14ac:dyDescent="0.2">
      <c r="B63" s="16"/>
      <c r="D63" s="41" t="s">
        <v>50</v>
      </c>
      <c r="E63" s="28"/>
      <c r="F63" s="43"/>
      <c r="G63" s="43"/>
      <c r="H63" s="43"/>
      <c r="J63" s="18"/>
    </row>
    <row r="64" spans="2:10" ht="12" customHeight="1" x14ac:dyDescent="0.2">
      <c r="B64" s="16"/>
      <c r="D64" s="41"/>
      <c r="E64" s="28"/>
      <c r="F64" s="43"/>
      <c r="G64" s="43"/>
      <c r="H64" s="43"/>
      <c r="J64" s="18"/>
    </row>
    <row r="65" spans="2:10" ht="12" customHeight="1" x14ac:dyDescent="0.2">
      <c r="B65" s="16"/>
      <c r="D65" s="41" t="s">
        <v>69</v>
      </c>
      <c r="E65" s="28"/>
      <c r="F65" s="43"/>
      <c r="G65" s="43"/>
      <c r="H65" s="43"/>
      <c r="J65" s="18"/>
    </row>
    <row r="66" spans="2:10" ht="12" customHeight="1" x14ac:dyDescent="0.2">
      <c r="B66" s="16"/>
      <c r="D66" s="41" t="s">
        <v>51</v>
      </c>
      <c r="E66" s="28"/>
      <c r="F66" s="43"/>
      <c r="G66" s="43"/>
      <c r="H66" s="43"/>
      <c r="J66" s="18"/>
    </row>
    <row r="67" spans="2:10" ht="12" customHeight="1" x14ac:dyDescent="0.2">
      <c r="B67" s="16"/>
      <c r="D67" s="41" t="s">
        <v>52</v>
      </c>
      <c r="E67" s="28"/>
      <c r="F67" s="43"/>
      <c r="G67" s="43"/>
      <c r="H67" s="43"/>
      <c r="J67" s="18"/>
    </row>
    <row r="68" spans="2:10" ht="12" customHeight="1" x14ac:dyDescent="0.2">
      <c r="B68" s="16"/>
      <c r="D68" s="41" t="s">
        <v>53</v>
      </c>
      <c r="E68" s="28"/>
      <c r="F68" s="43"/>
      <c r="G68" s="43"/>
      <c r="H68" s="43"/>
      <c r="J68" s="18"/>
    </row>
    <row r="69" spans="2:10" ht="12" customHeight="1" x14ac:dyDescent="0.2">
      <c r="B69" s="16"/>
      <c r="D69" s="41" t="s">
        <v>54</v>
      </c>
      <c r="E69" s="28"/>
      <c r="F69" s="43"/>
      <c r="G69" s="43"/>
      <c r="H69" s="43"/>
      <c r="J69" s="18"/>
    </row>
    <row r="70" spans="2:10" ht="12" customHeight="1" x14ac:dyDescent="0.2">
      <c r="B70" s="16"/>
      <c r="D70" s="41"/>
      <c r="E70" s="28"/>
      <c r="F70" s="43"/>
      <c r="G70" s="43"/>
      <c r="H70" s="43"/>
      <c r="J70" s="18"/>
    </row>
    <row r="71" spans="2:10" ht="12" customHeight="1" x14ac:dyDescent="0.2">
      <c r="B71" s="16"/>
      <c r="D71" s="41"/>
      <c r="E71" s="28"/>
      <c r="F71" s="81" t="s">
        <v>21</v>
      </c>
      <c r="G71" s="81"/>
      <c r="H71" s="82" t="s">
        <v>22</v>
      </c>
      <c r="J71" s="18"/>
    </row>
    <row r="72" spans="2:10" ht="12" customHeight="1" x14ac:dyDescent="0.2">
      <c r="B72" s="16"/>
      <c r="D72" s="41" t="s">
        <v>77</v>
      </c>
      <c r="E72" s="28"/>
      <c r="F72" s="76">
        <v>0</v>
      </c>
      <c r="G72" s="43"/>
      <c r="H72" s="46">
        <f>F72*tab!$C$23</f>
        <v>0</v>
      </c>
      <c r="J72" s="18"/>
    </row>
    <row r="73" spans="2:10" ht="12" customHeight="1" x14ac:dyDescent="0.2">
      <c r="B73" s="16"/>
      <c r="D73" s="41"/>
      <c r="E73" s="28"/>
      <c r="F73" s="43"/>
      <c r="G73" s="43"/>
      <c r="H73" s="43"/>
      <c r="J73" s="18"/>
    </row>
    <row r="74" spans="2:10" ht="12" customHeight="1" x14ac:dyDescent="0.2">
      <c r="B74" s="16"/>
      <c r="D74" s="58" t="s">
        <v>57</v>
      </c>
      <c r="E74" s="28"/>
      <c r="F74" s="43"/>
      <c r="G74" s="43"/>
      <c r="H74" s="87">
        <f>H72</f>
        <v>0</v>
      </c>
      <c r="J74" s="18"/>
    </row>
    <row r="75" spans="2:10" ht="12" customHeight="1" x14ac:dyDescent="0.2">
      <c r="B75" s="16"/>
      <c r="D75" s="41"/>
      <c r="E75" s="28"/>
      <c r="F75" s="43"/>
      <c r="G75" s="43"/>
      <c r="H75" s="43"/>
      <c r="J75" s="18"/>
    </row>
    <row r="76" spans="2:10" ht="12" customHeight="1" x14ac:dyDescent="0.2">
      <c r="B76" s="16"/>
      <c r="C76" s="17"/>
      <c r="D76" s="17"/>
      <c r="E76" s="17"/>
      <c r="F76" s="17"/>
      <c r="G76" s="17"/>
      <c r="H76" s="17"/>
      <c r="I76" s="17"/>
      <c r="J76" s="18"/>
    </row>
    <row r="77" spans="2:10" ht="12" customHeight="1" x14ac:dyDescent="0.2">
      <c r="B77" s="22"/>
      <c r="C77" s="23"/>
      <c r="D77" s="23"/>
      <c r="E77" s="23"/>
      <c r="F77" s="23"/>
      <c r="G77" s="23"/>
      <c r="H77" s="23"/>
      <c r="I77" s="99" t="s">
        <v>7</v>
      </c>
      <c r="J77" s="25"/>
    </row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</sheetData>
  <sheetProtection algorithmName="SHA-512" hashValue="PLIO2ejGecjvfjTVBEz4ZWt/vBDgieQdzmP/r1QMl/N2Crxgjjr3wxwITFwORYpNGrIiHSCb/2vBAQg5rlXmFQ==" saltValue="njU3vavsVSuHdPkTFwz48w==" spinCount="100000" sheet="1" objects="1" scenarios="1"/>
  <dataValidations count="1">
    <dataValidation type="list" allowBlank="1" showInputMessage="1" showErrorMessage="1" sqref="F40">
      <formula1>"ja, nee"</formula1>
    </dataValidation>
  </dataValidations>
  <hyperlinks>
    <hyperlink ref="I77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12</vt:i4>
      </vt:variant>
    </vt:vector>
  </HeadingPairs>
  <TitlesOfParts>
    <vt:vector size="24" baseType="lpstr">
      <vt:lpstr>toelichting</vt:lpstr>
      <vt:lpstr>Bestuur</vt:lpstr>
      <vt:lpstr>bas A</vt:lpstr>
      <vt:lpstr>bas B</vt:lpstr>
      <vt:lpstr>bas C</vt:lpstr>
      <vt:lpstr>bas D</vt:lpstr>
      <vt:lpstr>bas E</vt:lpstr>
      <vt:lpstr>bas F</vt:lpstr>
      <vt:lpstr>bas G</vt:lpstr>
      <vt:lpstr>bas H</vt:lpstr>
      <vt:lpstr>sbo</vt:lpstr>
      <vt:lpstr>tab</vt:lpstr>
      <vt:lpstr>'bas A'!Afdrukbereik</vt:lpstr>
      <vt:lpstr>'bas B'!Afdrukbereik</vt:lpstr>
      <vt:lpstr>'bas C'!Afdrukbereik</vt:lpstr>
      <vt:lpstr>'bas D'!Afdrukbereik</vt:lpstr>
      <vt:lpstr>'bas E'!Afdrukbereik</vt:lpstr>
      <vt:lpstr>'bas F'!Afdrukbereik</vt:lpstr>
      <vt:lpstr>'bas G'!Afdrukbereik</vt:lpstr>
      <vt:lpstr>'bas H'!Afdrukbereik</vt:lpstr>
      <vt:lpstr>Bestuur!Afdrukbereik</vt:lpstr>
      <vt:lpstr>sbo!Afdrukbereik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groeiregeling basisschool</dc:title>
  <dc:creator>Keizer</dc:creator>
  <cp:lastModifiedBy>B Keizer</cp:lastModifiedBy>
  <cp:lastPrinted>2019-09-20T13:44:47Z</cp:lastPrinted>
  <dcterms:created xsi:type="dcterms:W3CDTF">2000-05-19T15:53:56Z</dcterms:created>
  <dcterms:modified xsi:type="dcterms:W3CDTF">2019-10-23T12:46:41Z</dcterms:modified>
</cp:coreProperties>
</file>