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4376" windowHeight="6912"/>
  </bookViews>
  <sheets>
    <sheet name="toelichting" sheetId="2" r:id="rId1"/>
    <sheet name="invoer" sheetId="3" r:id="rId2"/>
    <sheet name="groeibekostiging" sheetId="1" r:id="rId3"/>
    <sheet name="tab" sheetId="4" r:id="rId4"/>
  </sheets>
  <definedNames>
    <definedName name="_xlnm.Print_Area" localSheetId="2">groeibekostiging!$B$2:$N$80</definedName>
    <definedName name="_xlnm.Print_Area" localSheetId="1">invoer!$B$2:$V$59</definedName>
    <definedName name="_xlnm.Print_Area" localSheetId="0">toelichting!$B$2:$N$53</definedName>
    <definedName name="tabel_schooljaren" localSheetId="1">invoer!$AD$12:$AF$56</definedName>
    <definedName name="tabel_schooljaren">groeibekostiging!$AF$12:$AH$21</definedName>
  </definedNames>
  <calcPr calcId="152511"/>
</workbook>
</file>

<file path=xl/calcChain.xml><?xml version="1.0" encoding="utf-8"?>
<calcChain xmlns="http://schemas.openxmlformats.org/spreadsheetml/2006/main">
  <c r="K17" i="3" l="1"/>
  <c r="L16" i="3" s="1"/>
  <c r="P16" i="3"/>
  <c r="O16" i="3"/>
  <c r="N16" i="3"/>
  <c r="M16" i="3"/>
  <c r="H16" i="3"/>
  <c r="P17" i="3"/>
  <c r="O17" i="3"/>
  <c r="N17" i="3"/>
  <c r="M17" i="3"/>
  <c r="L17" i="3"/>
  <c r="P18" i="3" l="1"/>
  <c r="O18" i="3"/>
  <c r="N18" i="3"/>
  <c r="M18" i="3"/>
  <c r="L18" i="3"/>
  <c r="E20" i="3" l="1"/>
  <c r="T15" i="3" l="1"/>
  <c r="S15" i="3"/>
  <c r="R15" i="3"/>
  <c r="C4" i="1" l="1"/>
  <c r="C6" i="4" l="1"/>
  <c r="H56" i="3"/>
  <c r="H17" i="3" s="1"/>
  <c r="I16" i="3" s="1"/>
  <c r="P56" i="3"/>
  <c r="O56" i="3"/>
  <c r="F44" i="3"/>
  <c r="L22" i="1"/>
  <c r="L14" i="1"/>
  <c r="H4" i="2"/>
  <c r="J71" i="1"/>
  <c r="F43" i="3"/>
  <c r="F42" i="3"/>
  <c r="F41" i="3"/>
  <c r="F40" i="3"/>
  <c r="F39" i="3"/>
  <c r="F38" i="3"/>
  <c r="F37" i="3"/>
  <c r="F36" i="3"/>
  <c r="F35" i="3"/>
  <c r="F34" i="3"/>
  <c r="F33" i="3"/>
  <c r="F32" i="3"/>
  <c r="F31" i="3"/>
  <c r="F30" i="3"/>
  <c r="F29" i="3"/>
  <c r="F28" i="3"/>
  <c r="F27" i="3"/>
  <c r="F26" i="3"/>
  <c r="F25" i="3"/>
  <c r="F24" i="3"/>
  <c r="F71" i="1"/>
  <c r="N56" i="3"/>
  <c r="C4" i="3"/>
  <c r="F39" i="1"/>
  <c r="F63" i="1"/>
  <c r="F55" i="1"/>
  <c r="F47" i="1"/>
  <c r="R56" i="3"/>
  <c r="S56" i="3"/>
  <c r="S17" i="3" s="1"/>
  <c r="T56" i="3"/>
  <c r="M56" i="3"/>
  <c r="K56" i="3"/>
  <c r="J56" i="3"/>
  <c r="J17" i="3" s="1"/>
  <c r="K16" i="3" s="1"/>
  <c r="K18" i="3" s="1"/>
  <c r="F55" i="3"/>
  <c r="F54" i="3"/>
  <c r="F53" i="3"/>
  <c r="F52" i="3"/>
  <c r="F51" i="3"/>
  <c r="F50" i="3"/>
  <c r="F49" i="3"/>
  <c r="F48" i="3"/>
  <c r="F47" i="3"/>
  <c r="F46" i="3"/>
  <c r="F45" i="3"/>
  <c r="F23" i="3"/>
  <c r="F22" i="3"/>
  <c r="F21" i="3"/>
  <c r="F10" i="1"/>
  <c r="F9" i="1"/>
  <c r="F31" i="1"/>
  <c r="I56" i="3"/>
  <c r="I17" i="3" s="1"/>
  <c r="J16" i="3" s="1"/>
  <c r="E56" i="3"/>
  <c r="F16" i="1" s="1"/>
  <c r="F22" i="1"/>
  <c r="H18" i="3" l="1"/>
  <c r="I18" i="3"/>
  <c r="T17" i="3"/>
  <c r="L40" i="1"/>
  <c r="F25" i="1"/>
  <c r="S16" i="3"/>
  <c r="T16" i="3"/>
  <c r="L39" i="1"/>
  <c r="L38" i="1"/>
  <c r="F65" i="1"/>
  <c r="F72" i="1" s="1"/>
  <c r="L24" i="1"/>
  <c r="F73" i="1"/>
  <c r="L15" i="1" s="1"/>
  <c r="L16" i="1"/>
  <c r="L23" i="1" s="1"/>
  <c r="F49" i="1"/>
  <c r="F56" i="1" s="1"/>
  <c r="F41" i="1"/>
  <c r="F48" i="1" s="1"/>
  <c r="F33" i="1"/>
  <c r="F40" i="1" s="1"/>
  <c r="F23" i="1"/>
  <c r="F56" i="3"/>
  <c r="F75" i="1"/>
  <c r="L26" i="1"/>
  <c r="F43" i="1"/>
  <c r="L18" i="1"/>
  <c r="F59" i="1"/>
  <c r="F51" i="1"/>
  <c r="F35" i="1"/>
  <c r="F67" i="1"/>
  <c r="J18" i="3" l="1"/>
  <c r="H19" i="3" s="1"/>
  <c r="L17" i="1"/>
  <c r="L19" i="1" s="1"/>
  <c r="F74" i="1"/>
  <c r="F76" i="1" s="1"/>
  <c r="L44" i="1"/>
  <c r="L45" i="1" s="1"/>
  <c r="L25" i="1"/>
  <c r="L27" i="1" s="1"/>
  <c r="F42" i="1"/>
  <c r="F44" i="1" s="1"/>
  <c r="F50" i="1"/>
  <c r="F52" i="1" s="1"/>
  <c r="F17" i="1"/>
  <c r="F18" i="1" s="1"/>
  <c r="F24" i="1" s="1"/>
  <c r="F26" i="1" s="1"/>
  <c r="L20" i="1" l="1"/>
  <c r="F77" i="1"/>
  <c r="L28" i="1"/>
  <c r="L46" i="1"/>
  <c r="L51" i="1" s="1"/>
  <c r="L53" i="1" s="1"/>
  <c r="L56" i="1" s="1"/>
  <c r="F45" i="1"/>
  <c r="F53" i="1"/>
  <c r="F32" i="1"/>
  <c r="F34" i="1" s="1"/>
  <c r="F36" i="1" s="1"/>
  <c r="F27" i="1"/>
  <c r="L52" i="1" l="1"/>
  <c r="F37" i="1"/>
  <c r="L57" i="1"/>
  <c r="L58" i="1"/>
  <c r="L61" i="1" s="1"/>
  <c r="L69" i="1" s="1"/>
  <c r="L56" i="3"/>
  <c r="F57" i="1" l="1"/>
  <c r="F58" i="1" s="1"/>
  <c r="F60" i="1" s="1"/>
  <c r="F64" i="1" l="1"/>
  <c r="F66" i="1" s="1"/>
  <c r="F69" i="1" s="1"/>
  <c r="F61" i="1"/>
  <c r="F68" i="1" l="1"/>
  <c r="L31" i="1"/>
  <c r="L68" i="1" s="1"/>
  <c r="L71" i="1" s="1"/>
</calcChain>
</file>

<file path=xl/comments1.xml><?xml version="1.0" encoding="utf-8"?>
<comments xmlns="http://schemas.openxmlformats.org/spreadsheetml/2006/main">
  <authors>
    <author xml:space="preserve"> </author>
    <author>Reinier Goedhart</author>
  </authors>
  <commentList>
    <comment ref="R14" authorId="0">
      <text>
        <r>
          <rPr>
            <sz val="8"/>
            <color indexed="81"/>
            <rFont val="Tahoma"/>
            <family val="2"/>
          </rPr>
          <t xml:space="preserve">
</t>
        </r>
        <r>
          <rPr>
            <sz val="10"/>
            <color indexed="81"/>
            <rFont val="Tahoma"/>
            <family val="2"/>
          </rPr>
          <t>Het is ook mogelijk dat groeiformatie wordt toegekend na 1 april van een schooljaar. De voorwaarde voor de toekenning is dat het aantal leerlingen op 1 mei of 1 juni tenminste 26 hoger is dan op 1 april, dan wel het aantal leerlingen is op 1 juni tenminste 26 leerlingen hoger dan op 1 mei van dat schooljaar.</t>
        </r>
      </text>
    </comment>
    <comment ref="F15" authorId="1">
      <text>
        <r>
          <rPr>
            <sz val="10"/>
            <color indexed="81"/>
            <rFont val="Tahoma"/>
            <family val="2"/>
          </rPr>
          <t xml:space="preserve">altijd de eerste dag van de maand. </t>
        </r>
        <r>
          <rPr>
            <sz val="9"/>
            <color indexed="81"/>
            <rFont val="Tahoma"/>
            <family val="2"/>
          </rPr>
          <t xml:space="preserve">
</t>
        </r>
      </text>
    </comment>
    <comment ref="H15" authorId="0">
      <text>
        <r>
          <rPr>
            <b/>
            <sz val="10"/>
            <color indexed="81"/>
            <rFont val="Tahoma"/>
            <family val="2"/>
          </rPr>
          <t xml:space="preserve"> </t>
        </r>
        <r>
          <rPr>
            <sz val="10"/>
            <color indexed="81"/>
            <rFont val="Tahoma"/>
            <family val="2"/>
          </rPr>
          <t xml:space="preserve">
Bij  recht op groeibekostiging op de eerste schooldag, kan uit worden gegaan van de datum van 1 augustus van dat schooljaar.
Vermeld bij deze eerste groeiteldatum het aantal leerlingen als er sprake is van 3% +13 leerlingen meer ten opzichte van de teldatum. En dus NIET het aantal leerlingen op 1 augustus, als op deze datum niet het minimaal vereist aantal leerlingen voor groeibekeostiging binnen dit bestuur aanwezig is.
</t>
        </r>
      </text>
    </comment>
    <comment ref="I15" authorId="0">
      <text>
        <r>
          <rPr>
            <b/>
            <sz val="10"/>
            <color indexed="81"/>
            <rFont val="Tahoma"/>
            <family val="2"/>
          </rPr>
          <t xml:space="preserve">LET OP!: </t>
        </r>
        <r>
          <rPr>
            <sz val="10"/>
            <color indexed="81"/>
            <rFont val="Tahoma"/>
            <family val="2"/>
          </rPr>
          <t>Vermeld hier de datum van de tweede groeitelling. Dat is de eerste dag van de maand waarbij de groei van het aantal leerlingen ten opzichte van de eerste groeitelling, tenminste 13 leerlingen is.
Vermeld hier dus NIET de eerste dag van september, als op deze datum niet het minimaal vereist aantal leerlingen voor groeibekeostiging binnen dit bestuur aanwezig is.
(zelfde principe is ook van toepassing op de volgende tellingen in het kader van de reguliere groeibekostiging)</t>
        </r>
      </text>
    </comment>
    <comment ref="J15" author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K15" author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L15" author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M15" author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N15" author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O15" author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P15" author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List>
</comments>
</file>

<file path=xl/comments2.xml><?xml version="1.0" encoding="utf-8"?>
<comments xmlns="http://schemas.openxmlformats.org/spreadsheetml/2006/main">
  <authors>
    <author>Keizer</author>
  </authors>
  <commentList>
    <comment ref="J36" authorId="0">
      <text>
        <r>
          <rPr>
            <sz val="8"/>
            <color indexed="81"/>
            <rFont val="Tahoma"/>
            <family val="2"/>
          </rPr>
          <t xml:space="preserve">
</t>
        </r>
        <r>
          <rPr>
            <sz val="10"/>
            <color indexed="81"/>
            <rFont val="Tahoma"/>
            <family val="2"/>
          </rPr>
          <t>Voorwaarde: aantal leerlingen is op 1 mei of op 1 juni toegenomen met tenminste 26 leerlingen t.o.v. 1 april daaraan voorafgaand. Dan wel het aantal leerlingen is op 1 juni toegenomen met tenminste 26 leerlingen t.o.v 1 mei daaraanvoorafgaand.</t>
        </r>
      </text>
    </comment>
  </commentList>
</comments>
</file>

<file path=xl/sharedStrings.xml><?xml version="1.0" encoding="utf-8"?>
<sst xmlns="http://schemas.openxmlformats.org/spreadsheetml/2006/main" count="162" uniqueCount="104">
  <si>
    <t>Bijzondere groeiformatie</t>
  </si>
  <si>
    <t>Desgewenst kunt u dus de beveiliging opheffen en de werkbladen aanpassen.</t>
  </si>
  <si>
    <t xml:space="preserve">Hieronder wordt nog enige informatie gegeven over nadere details van de berekening en op de regeling van de </t>
  </si>
  <si>
    <t>Het is ook mogelijk dat groeiformatie wordt toegekend na 1 april van een schooljaar.</t>
  </si>
  <si>
    <t>drempel groeibekostiging</t>
  </si>
  <si>
    <t>drempel Bijzondere Groeibekostiging</t>
  </si>
  <si>
    <t>Groeibekostiging per leerling</t>
  </si>
  <si>
    <t>Landelijke GPL OP basisschool</t>
  </si>
  <si>
    <t>Bijzondere groeibekostiging</t>
  </si>
  <si>
    <t>toekenning van groeibekostiging na 1 april van een schooljaar.</t>
  </si>
  <si>
    <t>Berekening groeibekostiging.</t>
  </si>
  <si>
    <t xml:space="preserve">In het Besluit bekostiging WPO is de toekenning van de 'aanvullende bekostiging personeelskosten bij reguliere groei' en </t>
  </si>
  <si>
    <t xml:space="preserve">Is er sprake van toepassing voor de eerste keer dan speelt de ophoging van het aantal leerlingen met 3% (afgerond naar </t>
  </si>
  <si>
    <t>beneden op een geheel getal) een rol.</t>
  </si>
  <si>
    <t xml:space="preserve">De voorwaarde voor de toekenning is dat het aantal leerlingen op 1 mei of 1 juni tenminste 26 hoger is dan op 1 april, </t>
  </si>
  <si>
    <t>Teldata</t>
  </si>
  <si>
    <t xml:space="preserve">de leerlingen die op 1 augustus nog 3 jaar zijn, maar op de eerste schooldag al wel 4 jaar, voor de bekostiging van de </t>
  </si>
  <si>
    <t>groeiregeling vanaf 1 augustus meetellen.</t>
  </si>
  <si>
    <t xml:space="preserve">Voor de eerste schooldag geldt dat de bekostiging dan berekend wordt alsof het 1 augustus is. Daarom is bij de </t>
  </si>
  <si>
    <t xml:space="preserve">opgave van het aantal leerlingen op de eerste schooldag de datum van 1 augustus opgenomen. Daarbij geldt dan dat </t>
  </si>
  <si>
    <t xml:space="preserve">volgend schooljaar begint </t>
  </si>
  <si>
    <t>Aantal maanden tot begin volgend schooljaar</t>
  </si>
  <si>
    <t>Leerlingen</t>
  </si>
  <si>
    <t>Groeibekostiging</t>
  </si>
  <si>
    <t xml:space="preserve">Groeibekostiging per maand </t>
  </si>
  <si>
    <t>Groeibekostiging dit schooljaar</t>
  </si>
  <si>
    <t>Aantal ll vorige groeidatum</t>
  </si>
  <si>
    <t>Aantal ll huidige groeidatum</t>
  </si>
  <si>
    <t>in maand</t>
  </si>
  <si>
    <t>MI bekostiging</t>
  </si>
  <si>
    <t>De berekening is opgenomen in het instrument voor de Londo-berekening.</t>
  </si>
  <si>
    <t>Naam schoolbestuur</t>
  </si>
  <si>
    <t>bestuursnummer</t>
  </si>
  <si>
    <t>www. poraad.nl</t>
  </si>
  <si>
    <t>Aantal leerlingen op 1 april van dit schoolaar</t>
  </si>
  <si>
    <t>begin schooljaar</t>
  </si>
  <si>
    <t>Schooljaar</t>
  </si>
  <si>
    <t>totaal</t>
  </si>
  <si>
    <t xml:space="preserve">Groeiregeling basisscholen schooljaar </t>
  </si>
  <si>
    <t>De werkbladen zijn beveiligd onder Extra/Beveiliging met het wachtwoord: poraad</t>
  </si>
  <si>
    <t>de 'aanvullende bekostiging personeelskosten bijzondere groei' per 1 augustus 2010 aangepast (artikelen 29 resp. 30).</t>
  </si>
  <si>
    <t>In de nieuwsbrief van OCW juni 2010, nr. 44 is hierover nadere informatie verstrekt.</t>
  </si>
  <si>
    <t xml:space="preserve">De bekostiging van de MI in verband met groei is afzonderlijk geregeld door de telling van (uitsluitend) 1 maart en geldt </t>
  </si>
  <si>
    <t xml:space="preserve">nog steeds per school. Wanneer die telling aangeeft dat het aantal leerlingen 13 hoger ligt dan het aantal op de teldatum </t>
  </si>
  <si>
    <t xml:space="preserve">verhoogd met 3% en afgerond op een geheel getal naar beneden, wordt de Londo-vergoeding opnieuw vastgesteld. </t>
  </si>
  <si>
    <t xml:space="preserve">Nadere informatie en reacties kunt u sturen naar de helpdesk van de PO-Raad: </t>
  </si>
  <si>
    <t>Invoer in de rekenbladen is uitsluitend mogelijk in de witte cellen.</t>
  </si>
  <si>
    <t>GROEIBEKOSTIGING</t>
  </si>
  <si>
    <t>BIJZONDERE GROEIBEKOSTIGING</t>
  </si>
  <si>
    <t>Naam school</t>
  </si>
  <si>
    <t>Opslag 3%</t>
  </si>
  <si>
    <t>helpdesk@poraad.nl</t>
  </si>
  <si>
    <t>A. Berekening eerste groeibekostiging</t>
  </si>
  <si>
    <t>Opslag 3% + 13 leerlingen</t>
  </si>
  <si>
    <t>www.poraad.nl</t>
  </si>
  <si>
    <t>Teldatum</t>
  </si>
  <si>
    <t>Leerlingen per 1 oktober t-1</t>
  </si>
  <si>
    <t>De GPL waarmee gerekend moet worden is die van het van toepassing zijnde schooljaar. Zodra de GPL wordt aangepast,</t>
  </si>
  <si>
    <t>Groeiteldatum (bij 1e schooldag uitgaan van 1 augustus)</t>
  </si>
  <si>
    <t>TOTAAL</t>
  </si>
  <si>
    <t>B. Berekening groeibekostiging (opnieuw)</t>
  </si>
  <si>
    <t>Schoolbestuur</t>
  </si>
  <si>
    <t>Bijzondere groeibekostiging (totaal)</t>
  </si>
  <si>
    <t>Groeibekostiging (totaal)</t>
  </si>
  <si>
    <t>2e</t>
  </si>
  <si>
    <t>3e</t>
  </si>
  <si>
    <t>4e</t>
  </si>
  <si>
    <t>5e</t>
  </si>
  <si>
    <t>6e</t>
  </si>
  <si>
    <t>7e</t>
  </si>
  <si>
    <t>8e</t>
  </si>
  <si>
    <t>9e</t>
  </si>
  <si>
    <t>2e Groeibekostiging</t>
  </si>
  <si>
    <t xml:space="preserve">3e Groeibekostiging </t>
  </si>
  <si>
    <t>4e Groeibekostiging</t>
  </si>
  <si>
    <t>5e Groeibekostiging</t>
  </si>
  <si>
    <t xml:space="preserve">6e Groeibekostiging </t>
  </si>
  <si>
    <t>7e Groeibekostiging</t>
  </si>
  <si>
    <t xml:space="preserve">9e Groeibekostiging </t>
  </si>
  <si>
    <t>8e Groeibekostiging</t>
  </si>
  <si>
    <t>kunt u de nieuwe bedragen in het werkblad tabellen invoeren. Dan heeft u de juiste berekeningsgrondslag.</t>
  </si>
  <si>
    <t>Aantal leerlingen op 1 juni van dit schoolaar</t>
  </si>
  <si>
    <t>Aantal leerlingen op 1 mei van dit schoolaar</t>
  </si>
  <si>
    <t xml:space="preserve">voor het eerst wordt toegepast, en in de situatie dat de groeiregeling al eerder is toegepast. </t>
  </si>
  <si>
    <t xml:space="preserve">De drempelwaarde voor de toepassing van de reguliere groeiregeling maakt onderscheid in de situatie dat de groeiregeling </t>
  </si>
  <si>
    <t>dan wel dat het aantal leerlingen op 1 juni tenminste 26 leerlingen hoger is dan op 1 mei van dat schooljaar.</t>
  </si>
  <si>
    <t xml:space="preserve">Wanneer de bijzondere groeiformatie toegekend kan worden, dan wordt de berekening gebaseerd op het verschil </t>
  </si>
  <si>
    <t>A. Bijzondere groeibekostiging per 1 mei</t>
  </si>
  <si>
    <t>B. Bijzondere groeibekostiging per 1 juni</t>
  </si>
  <si>
    <t>Geen groeibekostiging per 1 mei toegekend</t>
  </si>
  <si>
    <t>Wel groeibekostiging per 1 mei toegekend</t>
  </si>
  <si>
    <t>tussen het aantal leerlingen op de groeiteldatum enerzijds en het aantal leerlingen per 1 april resp. 1juni anderzijds.</t>
  </si>
  <si>
    <t>De leerlinggegevens komen via BRON bij DUO-CFI automatisch binnen.</t>
  </si>
  <si>
    <t>De berekening van de groeiregeling vindt door DUO geautomatiseerd plaats zonder verdere handelingen van het bestuur.</t>
  </si>
  <si>
    <t xml:space="preserve">1e </t>
  </si>
  <si>
    <t>Groeibekostiging (regulier)</t>
  </si>
  <si>
    <t>minimaal aantal leerlingen voor groeibekostiging op deze datum</t>
  </si>
  <si>
    <t>totaal aantal leerlingen aanwezig op deze teldatum</t>
  </si>
  <si>
    <t>groeiteldatum</t>
  </si>
  <si>
    <t>aantal lln + 3%</t>
  </si>
  <si>
    <t>Voorbeeld</t>
  </si>
  <si>
    <t>2015/2016</t>
  </si>
  <si>
    <t>vs 21 okt 2015</t>
  </si>
  <si>
    <r>
      <t>De nu opgenomen bedragen zijn de GPL bedragen voor het schooljaar</t>
    </r>
    <r>
      <rPr>
        <b/>
        <sz val="10"/>
        <rFont val="Calibri"/>
        <family val="2"/>
      </rPr>
      <t xml:space="preserve"> 2015-2016</t>
    </r>
    <r>
      <rPr>
        <sz val="10"/>
        <rFont val="Calibri"/>
        <family val="2"/>
      </rPr>
      <t>, die 7 april 2015 is gepubliceerd.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</si>
</sst>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quot;\ * #,##0.00_ ;_ &quot;€&quot;\ * \-#,##0.00_ ;_ &quot;€&quot;\ * &quot;-&quot;??_ ;_ @_ "/>
    <numFmt numFmtId="164" formatCode="&quot;€&quot;\ #,##0.00_-;[Red]&quot;€&quot;\ #,##0.00\-"/>
    <numFmt numFmtId="165" formatCode="_-&quot;€&quot;\ * #,##0.00_-;_-&quot;€&quot;\ * #,##0.00\-;_-&quot;€&quot;\ * &quot;-&quot;??_-;_-@_-"/>
    <numFmt numFmtId="166" formatCode="[$-413]d/mmm/yy;@"/>
  </numFmts>
  <fonts count="44" x14ac:knownFonts="1">
    <font>
      <sz val="10"/>
      <name val="Arial"/>
    </font>
    <font>
      <sz val="8"/>
      <color indexed="81"/>
      <name val="Tahoma"/>
      <family val="2"/>
    </font>
    <font>
      <u/>
      <sz val="10"/>
      <color indexed="12"/>
      <name val="Arial"/>
      <family val="2"/>
    </font>
    <font>
      <sz val="10"/>
      <name val="Calibri"/>
      <family val="2"/>
    </font>
    <font>
      <b/>
      <sz val="10"/>
      <name val="Calibri"/>
      <family val="2"/>
    </font>
    <font>
      <b/>
      <sz val="10"/>
      <color indexed="9"/>
      <name val="Calibri"/>
      <family val="2"/>
    </font>
    <font>
      <sz val="8"/>
      <name val="Arial"/>
      <family val="2"/>
    </font>
    <font>
      <b/>
      <sz val="14"/>
      <color indexed="10"/>
      <name val="Calibri"/>
      <family val="2"/>
    </font>
    <font>
      <sz val="14"/>
      <color indexed="10"/>
      <name val="Calibri"/>
      <family val="2"/>
    </font>
    <font>
      <b/>
      <sz val="10"/>
      <color indexed="10"/>
      <name val="Calibri"/>
      <family val="2"/>
    </font>
    <font>
      <b/>
      <sz val="10"/>
      <color indexed="60"/>
      <name val="Calibri"/>
      <family val="2"/>
    </font>
    <font>
      <sz val="10"/>
      <name val="Calibri"/>
      <family val="2"/>
    </font>
    <font>
      <b/>
      <sz val="12"/>
      <name val="Calibri"/>
      <family val="2"/>
    </font>
    <font>
      <b/>
      <sz val="10"/>
      <name val="Calibri"/>
      <family val="2"/>
    </font>
    <font>
      <sz val="10"/>
      <color indexed="81"/>
      <name val="Tahoma"/>
      <family val="2"/>
    </font>
    <font>
      <sz val="10"/>
      <color indexed="8"/>
      <name val="Calibri"/>
      <family val="2"/>
    </font>
    <font>
      <b/>
      <sz val="10"/>
      <color indexed="8"/>
      <name val="Calibri"/>
      <family val="2"/>
    </font>
    <font>
      <u/>
      <sz val="10"/>
      <color indexed="12"/>
      <name val="Calibri"/>
      <family val="2"/>
    </font>
    <font>
      <sz val="14"/>
      <color indexed="10"/>
      <name val="Calibri"/>
      <family val="2"/>
    </font>
    <font>
      <b/>
      <sz val="14"/>
      <color indexed="10"/>
      <name val="Calibri"/>
      <family val="2"/>
    </font>
    <font>
      <b/>
      <sz val="10"/>
      <color indexed="10"/>
      <name val="Calibri"/>
      <family val="2"/>
    </font>
    <font>
      <sz val="10"/>
      <color indexed="10"/>
      <name val="Calibri"/>
      <family val="2"/>
    </font>
    <font>
      <sz val="10"/>
      <color indexed="8"/>
      <name val="Calibri"/>
      <family val="2"/>
    </font>
    <font>
      <b/>
      <sz val="10"/>
      <color indexed="9"/>
      <name val="Calibri"/>
      <family val="2"/>
    </font>
    <font>
      <b/>
      <sz val="10"/>
      <color indexed="81"/>
      <name val="Tahoma"/>
      <family val="2"/>
    </font>
    <font>
      <sz val="10"/>
      <name val="Arial"/>
      <family val="2"/>
    </font>
    <font>
      <b/>
      <sz val="10"/>
      <color rgb="FFC00000"/>
      <name val="Calibri"/>
      <family val="2"/>
    </font>
    <font>
      <sz val="10"/>
      <color rgb="FFC00000"/>
      <name val="Calibri"/>
      <family val="2"/>
    </font>
    <font>
      <i/>
      <sz val="10"/>
      <color rgb="FFC00000"/>
      <name val="Calibri"/>
      <family val="2"/>
    </font>
    <font>
      <sz val="14"/>
      <color rgb="FFC00000"/>
      <name val="Calibri"/>
      <family val="2"/>
    </font>
    <font>
      <b/>
      <sz val="10"/>
      <color rgb="FFFF0000"/>
      <name val="Calibri"/>
      <family val="2"/>
    </font>
    <font>
      <sz val="10"/>
      <color theme="1"/>
      <name val="Calibri"/>
      <family val="2"/>
    </font>
    <font>
      <sz val="10"/>
      <color theme="1" tint="0.499984740745262"/>
      <name val="Calibri"/>
      <family val="2"/>
    </font>
    <font>
      <i/>
      <sz val="10"/>
      <color theme="1" tint="0.499984740745262"/>
      <name val="Calibri"/>
      <family val="2"/>
    </font>
    <font>
      <sz val="9"/>
      <color indexed="81"/>
      <name val="Tahoma"/>
      <family val="2"/>
    </font>
    <font>
      <i/>
      <sz val="10"/>
      <color theme="1" tint="0.34998626667073579"/>
      <name val="Calibri"/>
      <family val="2"/>
    </font>
    <font>
      <b/>
      <i/>
      <sz val="10"/>
      <color theme="1" tint="0.499984740745262"/>
      <name val="Calibri"/>
      <family val="2"/>
    </font>
    <font>
      <i/>
      <sz val="10"/>
      <color theme="0" tint="-4.9989318521683403E-2"/>
      <name val="Calibri"/>
      <family val="2"/>
    </font>
    <font>
      <sz val="10"/>
      <color theme="0" tint="-0.14999847407452621"/>
      <name val="Calibri"/>
      <family val="2"/>
    </font>
    <font>
      <i/>
      <sz val="10"/>
      <color theme="0" tint="-0.14999847407452621"/>
      <name val="Calibri"/>
      <family val="2"/>
    </font>
    <font>
      <b/>
      <sz val="10"/>
      <color theme="1" tint="0.34998626667073579"/>
      <name val="Calibri"/>
      <family val="2"/>
    </font>
    <font>
      <b/>
      <i/>
      <sz val="10"/>
      <color theme="1" tint="0.34998626667073579"/>
      <name val="Calibri"/>
      <family val="2"/>
    </font>
    <font>
      <i/>
      <sz val="10"/>
      <name val="Calibri"/>
      <family val="2"/>
    </font>
    <font>
      <i/>
      <sz val="10"/>
      <color theme="1"/>
      <name val="Calibri"/>
      <family val="2"/>
    </font>
  </fonts>
  <fills count="7">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right/>
      <top/>
      <bottom style="thin">
        <color theme="0" tint="-4.9989318521683403E-2"/>
      </bottom>
      <diagonal/>
    </border>
    <border>
      <left style="thin">
        <color theme="0" tint="-4.9989318521683403E-2"/>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s>
  <cellStyleXfs count="3">
    <xf numFmtId="0" fontId="0" fillId="0" borderId="0"/>
    <xf numFmtId="0" fontId="2" fillId="0" borderId="0" applyNumberFormat="0" applyFill="0" applyBorder="0" applyAlignment="0" applyProtection="0">
      <alignment vertical="top"/>
      <protection locked="0"/>
    </xf>
    <xf numFmtId="44" fontId="25" fillId="0" borderId="0" applyFont="0" applyFill="0" applyBorder="0" applyAlignment="0" applyProtection="0"/>
  </cellStyleXfs>
  <cellXfs count="192">
    <xf numFmtId="0" fontId="0" fillId="0" borderId="0" xfId="0"/>
    <xf numFmtId="0" fontId="3" fillId="0" borderId="0" xfId="0" applyFont="1" applyFill="1" applyAlignment="1" applyProtection="1">
      <alignment horizontal="left"/>
    </xf>
    <xf numFmtId="0" fontId="3" fillId="0" borderId="0" xfId="0" applyFont="1" applyFill="1" applyAlignment="1">
      <alignment horizontal="left"/>
    </xf>
    <xf numFmtId="1" fontId="3" fillId="0" borderId="0" xfId="0" applyNumberFormat="1" applyFont="1" applyFill="1" applyAlignment="1" applyProtection="1">
      <alignment horizontal="left"/>
    </xf>
    <xf numFmtId="0" fontId="3" fillId="0" borderId="0" xfId="0" applyFont="1" applyFill="1" applyBorder="1" applyAlignment="1" applyProtection="1">
      <alignment horizontal="left"/>
    </xf>
    <xf numFmtId="0" fontId="3" fillId="0" borderId="0" xfId="0" quotePrefix="1" applyFont="1" applyFill="1" applyBorder="1" applyAlignment="1" applyProtection="1">
      <alignment horizontal="left"/>
    </xf>
    <xf numFmtId="0" fontId="11" fillId="3" borderId="0" xfId="0" applyFont="1" applyFill="1" applyProtection="1"/>
    <xf numFmtId="0" fontId="12" fillId="3" borderId="0" xfId="0" applyFont="1" applyFill="1" applyProtection="1"/>
    <xf numFmtId="0" fontId="13" fillId="3" borderId="0" xfId="0" applyFont="1" applyFill="1" applyAlignment="1" applyProtection="1">
      <alignment horizontal="right"/>
    </xf>
    <xf numFmtId="0" fontId="3" fillId="3" borderId="0" xfId="0" applyFont="1" applyFill="1" applyProtection="1"/>
    <xf numFmtId="0" fontId="4" fillId="3" borderId="0" xfId="0" applyFont="1" applyFill="1" applyProtection="1"/>
    <xf numFmtId="164" fontId="3" fillId="3" borderId="0" xfId="0" applyNumberFormat="1" applyFont="1" applyFill="1" applyProtection="1"/>
    <xf numFmtId="0" fontId="17" fillId="3" borderId="0" xfId="1" applyFont="1" applyFill="1" applyAlignment="1" applyProtection="1"/>
    <xf numFmtId="0" fontId="11" fillId="4" borderId="0" xfId="0" applyFont="1" applyFill="1" applyProtection="1"/>
    <xf numFmtId="0" fontId="26" fillId="3" borderId="0" xfId="0" applyFont="1" applyFill="1" applyProtection="1"/>
    <xf numFmtId="0" fontId="11" fillId="4" borderId="0" xfId="0" applyFont="1" applyFill="1" applyBorder="1" applyProtection="1"/>
    <xf numFmtId="0" fontId="11" fillId="4" borderId="0" xfId="0" applyFont="1" applyFill="1" applyBorder="1" applyAlignment="1" applyProtection="1">
      <alignment horizontal="center"/>
    </xf>
    <xf numFmtId="0" fontId="18" fillId="4" borderId="0" xfId="0" applyFont="1" applyFill="1" applyBorder="1" applyProtection="1"/>
    <xf numFmtId="0" fontId="22" fillId="4" borderId="0" xfId="0" applyFont="1" applyFill="1" applyBorder="1" applyAlignment="1" applyProtection="1">
      <alignment horizontal="center"/>
    </xf>
    <xf numFmtId="0" fontId="11" fillId="3" borderId="1" xfId="0" applyFont="1" applyFill="1" applyBorder="1" applyProtection="1"/>
    <xf numFmtId="0" fontId="11" fillId="3" borderId="2" xfId="0" applyFont="1" applyFill="1" applyBorder="1" applyProtection="1"/>
    <xf numFmtId="0" fontId="11" fillId="3" borderId="2" xfId="0" applyFont="1" applyFill="1" applyBorder="1" applyAlignment="1" applyProtection="1">
      <alignment horizontal="center"/>
    </xf>
    <xf numFmtId="0" fontId="11" fillId="3" borderId="3" xfId="0" applyFont="1" applyFill="1" applyBorder="1" applyProtection="1"/>
    <xf numFmtId="0" fontId="11" fillId="3" borderId="4" xfId="0" applyFont="1" applyFill="1" applyBorder="1" applyProtection="1"/>
    <xf numFmtId="0" fontId="11" fillId="3" borderId="0" xfId="0" applyFont="1" applyFill="1" applyBorder="1" applyProtection="1"/>
    <xf numFmtId="0" fontId="11" fillId="3" borderId="0" xfId="0" applyFont="1" applyFill="1" applyBorder="1" applyAlignment="1" applyProtection="1">
      <alignment horizontal="center"/>
    </xf>
    <xf numFmtId="0" fontId="11" fillId="3" borderId="5" xfId="0" applyFont="1" applyFill="1" applyBorder="1" applyProtection="1"/>
    <xf numFmtId="0" fontId="18" fillId="3" borderId="4" xfId="0" applyFont="1" applyFill="1" applyBorder="1" applyProtection="1"/>
    <xf numFmtId="0" fontId="18" fillId="3" borderId="0" xfId="0" applyFont="1" applyFill="1" applyBorder="1" applyProtection="1"/>
    <xf numFmtId="0" fontId="19" fillId="3" borderId="0" xfId="0" applyFont="1" applyFill="1" applyBorder="1" applyAlignment="1" applyProtection="1">
      <alignment horizontal="left"/>
    </xf>
    <xf numFmtId="0" fontId="18" fillId="3" borderId="0" xfId="0" applyFont="1" applyFill="1" applyBorder="1" applyAlignment="1" applyProtection="1">
      <alignment horizontal="center"/>
    </xf>
    <xf numFmtId="0" fontId="18" fillId="3" borderId="5" xfId="0" applyFont="1" applyFill="1" applyBorder="1" applyProtection="1"/>
    <xf numFmtId="0" fontId="13" fillId="3" borderId="0" xfId="0" applyFont="1" applyFill="1" applyBorder="1" applyProtection="1"/>
    <xf numFmtId="0" fontId="22" fillId="3" borderId="4" xfId="0" applyFont="1" applyFill="1" applyBorder="1" applyAlignment="1" applyProtection="1">
      <alignment horizontal="center"/>
    </xf>
    <xf numFmtId="0" fontId="11" fillId="3" borderId="5" xfId="0" applyFont="1" applyFill="1" applyBorder="1" applyAlignment="1" applyProtection="1">
      <alignment horizontal="center"/>
    </xf>
    <xf numFmtId="0" fontId="11" fillId="3" borderId="6" xfId="0" applyFont="1" applyFill="1" applyBorder="1" applyProtection="1"/>
    <xf numFmtId="0" fontId="11" fillId="3" borderId="7" xfId="0" applyFont="1" applyFill="1" applyBorder="1" applyProtection="1"/>
    <xf numFmtId="0" fontId="11" fillId="3" borderId="7" xfId="0" applyFont="1" applyFill="1" applyBorder="1" applyAlignment="1" applyProtection="1">
      <alignment horizontal="center"/>
    </xf>
    <xf numFmtId="0" fontId="13" fillId="3" borderId="7" xfId="0" applyFont="1" applyFill="1" applyBorder="1" applyProtection="1"/>
    <xf numFmtId="0" fontId="23" fillId="3" borderId="7" xfId="0" applyFont="1" applyFill="1" applyBorder="1" applyAlignment="1" applyProtection="1">
      <alignment horizontal="right"/>
    </xf>
    <xf numFmtId="0" fontId="13" fillId="3" borderId="8" xfId="0" applyFont="1" applyFill="1" applyBorder="1" applyProtection="1"/>
    <xf numFmtId="0" fontId="11" fillId="4" borderId="9" xfId="0" applyFont="1" applyFill="1" applyBorder="1" applyProtection="1"/>
    <xf numFmtId="0" fontId="13" fillId="4" borderId="10" xfId="0" applyFont="1" applyFill="1" applyBorder="1" applyProtection="1"/>
    <xf numFmtId="0" fontId="11" fillId="4" borderId="10" xfId="0" applyFont="1" applyFill="1" applyBorder="1" applyAlignment="1" applyProtection="1">
      <alignment horizontal="center"/>
    </xf>
    <xf numFmtId="0" fontId="11" fillId="4" borderId="10" xfId="0" applyFont="1" applyFill="1" applyBorder="1" applyProtection="1"/>
    <xf numFmtId="0" fontId="11" fillId="4" borderId="11" xfId="0" applyFont="1" applyFill="1" applyBorder="1" applyProtection="1"/>
    <xf numFmtId="0" fontId="11" fillId="4" borderId="12" xfId="0" applyFont="1" applyFill="1" applyBorder="1" applyProtection="1"/>
    <xf numFmtId="0" fontId="13" fillId="4" borderId="13" xfId="0" applyFont="1" applyFill="1" applyBorder="1" applyProtection="1"/>
    <xf numFmtId="0" fontId="11" fillId="4" borderId="13" xfId="0" applyFont="1" applyFill="1" applyBorder="1" applyProtection="1"/>
    <xf numFmtId="0" fontId="11" fillId="4" borderId="14" xfId="0" applyFont="1" applyFill="1" applyBorder="1" applyProtection="1"/>
    <xf numFmtId="0" fontId="22" fillId="4" borderId="12" xfId="0" applyFont="1" applyFill="1" applyBorder="1" applyAlignment="1" applyProtection="1">
      <alignment horizontal="center"/>
    </xf>
    <xf numFmtId="0" fontId="22" fillId="4" borderId="14" xfId="0" applyFont="1" applyFill="1" applyBorder="1" applyAlignment="1" applyProtection="1">
      <alignment horizontal="center"/>
    </xf>
    <xf numFmtId="0" fontId="11" fillId="4" borderId="14" xfId="0" applyNumberFormat="1" applyFont="1" applyFill="1" applyBorder="1" applyAlignment="1" applyProtection="1">
      <alignment horizontal="center"/>
    </xf>
    <xf numFmtId="0" fontId="11" fillId="4" borderId="15" xfId="0" applyFont="1" applyFill="1" applyBorder="1" applyProtection="1"/>
    <xf numFmtId="0" fontId="11" fillId="4" borderId="16" xfId="0" applyFont="1" applyFill="1" applyBorder="1" applyAlignment="1" applyProtection="1">
      <alignment horizontal="center"/>
    </xf>
    <xf numFmtId="0" fontId="11" fillId="4" borderId="17" xfId="0" applyFont="1" applyFill="1" applyBorder="1" applyProtection="1"/>
    <xf numFmtId="0" fontId="13" fillId="4" borderId="16" xfId="0" applyFont="1" applyFill="1" applyBorder="1" applyProtection="1"/>
    <xf numFmtId="0" fontId="20" fillId="4" borderId="10" xfId="0" applyFont="1" applyFill="1" applyBorder="1" applyAlignment="1" applyProtection="1">
      <alignment horizontal="left"/>
    </xf>
    <xf numFmtId="0" fontId="11" fillId="3" borderId="13" xfId="0" applyFont="1" applyFill="1" applyBorder="1" applyProtection="1">
      <protection locked="0"/>
    </xf>
    <xf numFmtId="0" fontId="11" fillId="3" borderId="13" xfId="0" applyFont="1" applyFill="1" applyBorder="1" applyAlignment="1" applyProtection="1">
      <alignment horizontal="center"/>
      <protection locked="0"/>
    </xf>
    <xf numFmtId="0" fontId="11" fillId="3" borderId="13" xfId="0" applyNumberFormat="1" applyFont="1" applyFill="1" applyBorder="1" applyAlignment="1" applyProtection="1">
      <alignment horizontal="center"/>
      <protection locked="0"/>
    </xf>
    <xf numFmtId="0" fontId="27" fillId="4" borderId="13" xfId="0" applyFont="1" applyFill="1" applyBorder="1" applyProtection="1"/>
    <xf numFmtId="0" fontId="3" fillId="4" borderId="0" xfId="0" applyFont="1" applyFill="1" applyBorder="1" applyProtection="1"/>
    <xf numFmtId="0" fontId="3" fillId="4" borderId="0" xfId="0" applyFont="1" applyFill="1" applyBorder="1" applyAlignment="1" applyProtection="1">
      <alignment horizontal="center"/>
    </xf>
    <xf numFmtId="0" fontId="8" fillId="4" borderId="0" xfId="0" applyFont="1" applyFill="1" applyBorder="1" applyProtection="1"/>
    <xf numFmtId="0" fontId="3" fillId="4" borderId="0" xfId="0" applyFont="1" applyFill="1" applyBorder="1" applyAlignment="1" applyProtection="1">
      <alignment horizontal="left"/>
    </xf>
    <xf numFmtId="0" fontId="9" fillId="4" borderId="0" xfId="0" applyFont="1" applyFill="1" applyBorder="1" applyProtection="1"/>
    <xf numFmtId="14" fontId="3" fillId="4" borderId="0" xfId="0" applyNumberFormat="1" applyFont="1" applyFill="1" applyBorder="1" applyProtection="1"/>
    <xf numFmtId="10" fontId="3" fillId="4" borderId="0" xfId="0" applyNumberFormat="1" applyFont="1" applyFill="1" applyBorder="1" applyProtection="1"/>
    <xf numFmtId="1" fontId="3" fillId="4" borderId="0" xfId="0" applyNumberFormat="1" applyFont="1" applyFill="1" applyBorder="1" applyProtection="1"/>
    <xf numFmtId="17" fontId="3" fillId="4" borderId="0" xfId="0" applyNumberFormat="1" applyFont="1" applyFill="1" applyBorder="1" applyAlignment="1" applyProtection="1">
      <alignment horizontal="center"/>
    </xf>
    <xf numFmtId="0" fontId="3" fillId="3" borderId="1" xfId="0" applyFont="1" applyFill="1" applyBorder="1" applyProtection="1"/>
    <xf numFmtId="0" fontId="3" fillId="3" borderId="2" xfId="0" applyFont="1" applyFill="1" applyBorder="1" applyProtection="1"/>
    <xf numFmtId="0" fontId="3" fillId="3" borderId="2" xfId="0" applyFont="1" applyFill="1" applyBorder="1" applyAlignment="1" applyProtection="1">
      <alignment horizontal="center"/>
    </xf>
    <xf numFmtId="0" fontId="3" fillId="3" borderId="3" xfId="0" applyFont="1" applyFill="1" applyBorder="1" applyProtection="1"/>
    <xf numFmtId="0" fontId="3" fillId="3" borderId="4" xfId="0" applyFont="1" applyFill="1" applyBorder="1" applyProtection="1"/>
    <xf numFmtId="0" fontId="3" fillId="3" borderId="0" xfId="0" applyFont="1" applyFill="1" applyBorder="1" applyProtection="1"/>
    <xf numFmtId="0" fontId="3" fillId="3" borderId="0" xfId="0" applyFont="1" applyFill="1" applyBorder="1" applyAlignment="1" applyProtection="1">
      <alignment horizontal="center"/>
    </xf>
    <xf numFmtId="0" fontId="3" fillId="3" borderId="5" xfId="0" applyFont="1" applyFill="1" applyBorder="1" applyProtection="1"/>
    <xf numFmtId="0" fontId="8" fillId="3" borderId="4"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7" fillId="3" borderId="0" xfId="0" applyFont="1" applyFill="1" applyBorder="1" applyAlignment="1" applyProtection="1">
      <alignment horizontal="right"/>
    </xf>
    <xf numFmtId="0" fontId="8" fillId="3" borderId="5" xfId="0" applyFont="1" applyFill="1" applyBorder="1" applyProtection="1"/>
    <xf numFmtId="0" fontId="4" fillId="3" borderId="0" xfId="0" applyFont="1" applyFill="1" applyBorder="1" applyProtection="1"/>
    <xf numFmtId="0" fontId="9" fillId="3" borderId="4" xfId="0" applyFont="1" applyFill="1" applyBorder="1" applyProtection="1"/>
    <xf numFmtId="0" fontId="10" fillId="3" borderId="0" xfId="0" applyFont="1" applyFill="1" applyBorder="1" applyProtection="1"/>
    <xf numFmtId="0" fontId="9" fillId="3" borderId="5" xfId="0" applyFont="1" applyFill="1" applyBorder="1" applyProtection="1"/>
    <xf numFmtId="0" fontId="3" fillId="3" borderId="6" xfId="0" applyFont="1" applyFill="1" applyBorder="1" applyProtection="1"/>
    <xf numFmtId="0" fontId="3" fillId="3" borderId="7" xfId="0" applyFont="1" applyFill="1" applyBorder="1" applyProtection="1"/>
    <xf numFmtId="0" fontId="3" fillId="3" borderId="7" xfId="0" applyFont="1" applyFill="1" applyBorder="1" applyAlignment="1" applyProtection="1">
      <alignment horizontal="center"/>
    </xf>
    <xf numFmtId="0" fontId="5" fillId="3" borderId="7" xfId="0" applyFont="1" applyFill="1" applyBorder="1" applyAlignment="1" applyProtection="1">
      <alignment horizontal="right"/>
    </xf>
    <xf numFmtId="0" fontId="3" fillId="3" borderId="8" xfId="0" applyFont="1" applyFill="1" applyBorder="1" applyProtection="1"/>
    <xf numFmtId="0" fontId="3" fillId="4" borderId="9" xfId="0" applyFont="1" applyFill="1" applyBorder="1" applyProtection="1"/>
    <xf numFmtId="0" fontId="3" fillId="4" borderId="10" xfId="0" applyFont="1" applyFill="1" applyBorder="1" applyProtection="1"/>
    <xf numFmtId="0" fontId="3" fillId="4" borderId="10" xfId="0" applyFont="1" applyFill="1" applyBorder="1" applyAlignment="1" applyProtection="1">
      <alignment horizontal="center"/>
    </xf>
    <xf numFmtId="0" fontId="3" fillId="4" borderId="11" xfId="0" applyFont="1" applyFill="1" applyBorder="1" applyProtection="1"/>
    <xf numFmtId="0" fontId="9" fillId="4" borderId="12" xfId="0" applyFont="1" applyFill="1" applyBorder="1" applyProtection="1"/>
    <xf numFmtId="0" fontId="10" fillId="4" borderId="13" xfId="0" applyFont="1" applyFill="1" applyBorder="1" applyProtection="1"/>
    <xf numFmtId="0" fontId="10" fillId="4" borderId="13" xfId="0" applyFont="1" applyFill="1" applyBorder="1" applyAlignment="1" applyProtection="1">
      <alignment horizontal="center"/>
    </xf>
    <xf numFmtId="0" fontId="3" fillId="4" borderId="13" xfId="0" applyFont="1" applyFill="1" applyBorder="1" applyProtection="1"/>
    <xf numFmtId="0" fontId="3" fillId="4" borderId="14" xfId="0" applyFont="1" applyFill="1" applyBorder="1" applyProtection="1"/>
    <xf numFmtId="0" fontId="3" fillId="4" borderId="12" xfId="0" applyFont="1" applyFill="1" applyBorder="1" applyProtection="1"/>
    <xf numFmtId="0" fontId="3" fillId="4" borderId="13" xfId="0" applyFont="1" applyFill="1" applyBorder="1" applyAlignment="1" applyProtection="1">
      <alignment horizontal="center"/>
    </xf>
    <xf numFmtId="0" fontId="4" fillId="4" borderId="13" xfId="0" applyFont="1" applyFill="1" applyBorder="1" applyAlignment="1" applyProtection="1">
      <alignment horizontal="center"/>
    </xf>
    <xf numFmtId="0" fontId="3" fillId="4" borderId="14" xfId="0" applyFont="1" applyFill="1" applyBorder="1" applyAlignment="1" applyProtection="1">
      <alignment horizontal="center"/>
    </xf>
    <xf numFmtId="0" fontId="9" fillId="4" borderId="13" xfId="0" applyFont="1" applyFill="1" applyBorder="1" applyAlignment="1" applyProtection="1">
      <alignment horizontal="center"/>
    </xf>
    <xf numFmtId="0" fontId="9" fillId="4" borderId="14" xfId="0" applyFont="1" applyFill="1" applyBorder="1" applyAlignment="1" applyProtection="1">
      <alignment horizontal="center"/>
    </xf>
    <xf numFmtId="0" fontId="4" fillId="4" borderId="13" xfId="0" applyFont="1" applyFill="1" applyBorder="1" applyProtection="1"/>
    <xf numFmtId="165" fontId="4" fillId="4" borderId="14" xfId="0" applyNumberFormat="1" applyFont="1" applyFill="1" applyBorder="1" applyAlignment="1" applyProtection="1">
      <alignment horizontal="center"/>
    </xf>
    <xf numFmtId="0" fontId="15" fillId="4" borderId="13" xfId="0" applyFont="1" applyFill="1" applyBorder="1" applyProtection="1"/>
    <xf numFmtId="0" fontId="16" fillId="4" borderId="13" xfId="0" applyFont="1" applyFill="1" applyBorder="1" applyProtection="1"/>
    <xf numFmtId="0" fontId="3" fillId="4" borderId="15" xfId="0" applyFont="1" applyFill="1" applyBorder="1" applyProtection="1"/>
    <xf numFmtId="0" fontId="3" fillId="4" borderId="16" xfId="0" applyFont="1" applyFill="1" applyBorder="1" applyProtection="1"/>
    <xf numFmtId="0" fontId="3" fillId="4" borderId="16" xfId="0" applyFont="1" applyFill="1" applyBorder="1" applyAlignment="1" applyProtection="1">
      <alignment horizontal="center"/>
    </xf>
    <xf numFmtId="0" fontId="3" fillId="4" borderId="17" xfId="0" applyFont="1" applyFill="1" applyBorder="1" applyAlignment="1" applyProtection="1">
      <alignment horizontal="center"/>
    </xf>
    <xf numFmtId="0" fontId="4" fillId="4" borderId="10" xfId="0" applyFont="1" applyFill="1" applyBorder="1" applyProtection="1"/>
    <xf numFmtId="0" fontId="3" fillId="4" borderId="11" xfId="0" applyFont="1" applyFill="1" applyBorder="1" applyAlignment="1" applyProtection="1">
      <alignment horizontal="center"/>
    </xf>
    <xf numFmtId="0" fontId="4" fillId="4" borderId="16" xfId="0" applyFont="1" applyFill="1" applyBorder="1" applyProtection="1"/>
    <xf numFmtId="0" fontId="10" fillId="4" borderId="14" xfId="0" applyFont="1" applyFill="1" applyBorder="1" applyProtection="1"/>
    <xf numFmtId="0" fontId="3" fillId="4" borderId="17" xfId="0" applyFont="1" applyFill="1" applyBorder="1" applyProtection="1"/>
    <xf numFmtId="0" fontId="10" fillId="4" borderId="12" xfId="0" applyFont="1" applyFill="1" applyBorder="1" applyProtection="1"/>
    <xf numFmtId="0" fontId="11" fillId="4" borderId="11" xfId="0" applyFont="1" applyFill="1" applyBorder="1" applyAlignment="1" applyProtection="1">
      <alignment horizontal="center"/>
    </xf>
    <xf numFmtId="15" fontId="26" fillId="3" borderId="0" xfId="0" applyNumberFormat="1" applyFont="1" applyFill="1" applyProtection="1"/>
    <xf numFmtId="0" fontId="27" fillId="3" borderId="0" xfId="0" applyFont="1" applyFill="1" applyProtection="1"/>
    <xf numFmtId="14" fontId="3" fillId="4" borderId="13" xfId="0" applyNumberFormat="1" applyFont="1" applyFill="1" applyBorder="1" applyAlignment="1" applyProtection="1">
      <alignment horizontal="center"/>
    </xf>
    <xf numFmtId="0" fontId="3" fillId="4" borderId="19" xfId="0" applyFont="1" applyFill="1" applyBorder="1" applyProtection="1"/>
    <xf numFmtId="0" fontId="3" fillId="4" borderId="20" xfId="0" applyFont="1" applyFill="1" applyBorder="1" applyAlignment="1" applyProtection="1">
      <alignment horizontal="center"/>
    </xf>
    <xf numFmtId="0" fontId="3" fillId="3" borderId="13" xfId="0" applyFont="1" applyFill="1" applyBorder="1" applyProtection="1">
      <protection locked="0"/>
    </xf>
    <xf numFmtId="0" fontId="29" fillId="3" borderId="0" xfId="0" applyFont="1" applyFill="1" applyBorder="1" applyProtection="1"/>
    <xf numFmtId="0" fontId="29" fillId="3" borderId="0" xfId="0" applyFont="1" applyFill="1" applyProtection="1"/>
    <xf numFmtId="0" fontId="31" fillId="4" borderId="13" xfId="0" applyFont="1" applyFill="1" applyBorder="1" applyProtection="1"/>
    <xf numFmtId="0" fontId="3" fillId="3" borderId="13" xfId="0" applyNumberFormat="1" applyFont="1" applyFill="1" applyBorder="1" applyAlignment="1" applyProtection="1">
      <alignment horizontal="center"/>
      <protection locked="0"/>
    </xf>
    <xf numFmtId="0" fontId="4" fillId="3" borderId="4" xfId="0" applyFont="1" applyFill="1" applyBorder="1" applyProtection="1"/>
    <xf numFmtId="0" fontId="4" fillId="4" borderId="0" xfId="0" applyFont="1" applyFill="1" applyBorder="1" applyProtection="1"/>
    <xf numFmtId="0" fontId="4" fillId="4" borderId="0" xfId="0" applyFont="1" applyFill="1" applyBorder="1" applyAlignment="1" applyProtection="1">
      <alignment horizontal="center"/>
    </xf>
    <xf numFmtId="0" fontId="4" fillId="3" borderId="5" xfId="0" applyFont="1" applyFill="1" applyBorder="1" applyProtection="1"/>
    <xf numFmtId="0" fontId="30" fillId="4" borderId="0" xfId="0" applyFont="1" applyFill="1" applyBorder="1" applyAlignment="1" applyProtection="1">
      <alignment horizontal="center"/>
    </xf>
    <xf numFmtId="14" fontId="3" fillId="0" borderId="0" xfId="0" applyNumberFormat="1" applyFont="1" applyFill="1" applyAlignment="1">
      <alignment horizontal="left"/>
    </xf>
    <xf numFmtId="14" fontId="3" fillId="0" borderId="0" xfId="0" applyNumberFormat="1" applyFont="1" applyFill="1" applyAlignment="1" applyProtection="1">
      <alignment horizontal="left"/>
    </xf>
    <xf numFmtId="165" fontId="3" fillId="2" borderId="0" xfId="0" quotePrefix="1" applyNumberFormat="1" applyFont="1" applyFill="1" applyBorder="1" applyAlignment="1" applyProtection="1">
      <alignment horizontal="left"/>
      <protection locked="0"/>
    </xf>
    <xf numFmtId="0" fontId="27" fillId="4" borderId="13" xfId="0" applyFont="1" applyFill="1" applyBorder="1" applyAlignment="1" applyProtection="1">
      <alignment horizontal="center"/>
    </xf>
    <xf numFmtId="0" fontId="21" fillId="4" borderId="11" xfId="0" applyFont="1" applyFill="1" applyBorder="1" applyAlignment="1" applyProtection="1">
      <alignment horizontal="center"/>
    </xf>
    <xf numFmtId="0" fontId="21" fillId="4" borderId="9" xfId="0" applyFont="1" applyFill="1" applyBorder="1" applyAlignment="1" applyProtection="1">
      <alignment horizontal="center"/>
    </xf>
    <xf numFmtId="0" fontId="3" fillId="5" borderId="13" xfId="0" applyFont="1" applyFill="1" applyBorder="1" applyAlignment="1" applyProtection="1">
      <alignment horizontal="center"/>
    </xf>
    <xf numFmtId="14" fontId="3" fillId="5" borderId="13" xfId="0" applyNumberFormat="1" applyFont="1" applyFill="1" applyBorder="1" applyAlignment="1" applyProtection="1">
      <alignment horizontal="center"/>
    </xf>
    <xf numFmtId="165" fontId="3" fillId="5" borderId="13" xfId="0" applyNumberFormat="1" applyFont="1" applyFill="1" applyBorder="1" applyAlignment="1" applyProtection="1">
      <alignment horizontal="center"/>
    </xf>
    <xf numFmtId="1" fontId="3" fillId="5" borderId="13" xfId="0" applyNumberFormat="1" applyFont="1" applyFill="1" applyBorder="1" applyAlignment="1" applyProtection="1">
      <alignment horizontal="center"/>
    </xf>
    <xf numFmtId="165" fontId="4" fillId="5" borderId="13" xfId="0" applyNumberFormat="1" applyFont="1" applyFill="1" applyBorder="1" applyAlignment="1" applyProtection="1">
      <alignment horizontal="center"/>
    </xf>
    <xf numFmtId="44" fontId="3" fillId="5" borderId="13" xfId="2" applyFont="1" applyFill="1" applyBorder="1" applyAlignment="1" applyProtection="1">
      <alignment horizontal="center"/>
    </xf>
    <xf numFmtId="165" fontId="4" fillId="6" borderId="13" xfId="0" applyNumberFormat="1" applyFont="1" applyFill="1" applyBorder="1" applyAlignment="1" applyProtection="1">
      <alignment horizontal="center"/>
    </xf>
    <xf numFmtId="165" fontId="4" fillId="6" borderId="0" xfId="0" applyNumberFormat="1" applyFont="1" applyFill="1" applyBorder="1" applyAlignment="1" applyProtection="1">
      <alignment horizontal="center"/>
    </xf>
    <xf numFmtId="165" fontId="4" fillId="6" borderId="13" xfId="0" applyNumberFormat="1" applyFont="1" applyFill="1" applyBorder="1" applyProtection="1"/>
    <xf numFmtId="0" fontId="4" fillId="6" borderId="13" xfId="0" applyFont="1" applyFill="1" applyBorder="1" applyAlignment="1" applyProtection="1">
      <alignment horizontal="center"/>
    </xf>
    <xf numFmtId="0" fontId="11" fillId="5" borderId="13" xfId="0" applyFont="1" applyFill="1" applyBorder="1" applyAlignment="1" applyProtection="1">
      <alignment horizontal="center"/>
    </xf>
    <xf numFmtId="0" fontId="27" fillId="4" borderId="0" xfId="0" applyFont="1" applyFill="1" applyBorder="1" applyAlignment="1" applyProtection="1">
      <alignment horizontal="center"/>
    </xf>
    <xf numFmtId="0" fontId="33" fillId="4" borderId="13" xfId="0" applyFont="1" applyFill="1" applyBorder="1" applyAlignment="1" applyProtection="1">
      <alignment horizontal="right"/>
    </xf>
    <xf numFmtId="0" fontId="32" fillId="4" borderId="13" xfId="0" applyFont="1" applyFill="1" applyBorder="1" applyProtection="1"/>
    <xf numFmtId="0" fontId="20" fillId="4" borderId="0" xfId="0" applyFont="1" applyFill="1" applyBorder="1" applyAlignment="1" applyProtection="1">
      <alignment horizontal="left"/>
    </xf>
    <xf numFmtId="0" fontId="33" fillId="4" borderId="13" xfId="0" applyFont="1" applyFill="1" applyBorder="1" applyAlignment="1" applyProtection="1">
      <alignment horizontal="center"/>
    </xf>
    <xf numFmtId="0" fontId="11" fillId="4" borderId="21" xfId="0" applyFont="1" applyFill="1" applyBorder="1" applyProtection="1"/>
    <xf numFmtId="0" fontId="35" fillId="4" borderId="13" xfId="0" applyFont="1" applyFill="1" applyBorder="1" applyAlignment="1" applyProtection="1">
      <alignment horizontal="left"/>
    </xf>
    <xf numFmtId="166" fontId="35" fillId="4" borderId="13" xfId="0" applyNumberFormat="1" applyFont="1" applyFill="1" applyBorder="1" applyAlignment="1" applyProtection="1">
      <alignment horizontal="center"/>
    </xf>
    <xf numFmtId="0" fontId="35" fillId="4" borderId="13" xfId="0" applyFont="1" applyFill="1" applyBorder="1" applyAlignment="1" applyProtection="1">
      <alignment horizontal="center"/>
    </xf>
    <xf numFmtId="0" fontId="31" fillId="5" borderId="13" xfId="0" applyFont="1" applyFill="1" applyBorder="1" applyAlignment="1" applyProtection="1">
      <alignment horizontal="center"/>
    </xf>
    <xf numFmtId="0" fontId="31" fillId="5" borderId="16" xfId="0" applyFont="1" applyFill="1" applyBorder="1" applyAlignment="1" applyProtection="1">
      <alignment horizontal="center"/>
    </xf>
    <xf numFmtId="0" fontId="27" fillId="4" borderId="0" xfId="0" applyFont="1" applyFill="1" applyBorder="1" applyProtection="1"/>
    <xf numFmtId="0" fontId="27" fillId="4" borderId="10" xfId="0" applyFont="1" applyFill="1" applyBorder="1" applyAlignment="1" applyProtection="1">
      <alignment horizontal="center"/>
    </xf>
    <xf numFmtId="0" fontId="11" fillId="4" borderId="22" xfId="0" applyFont="1" applyFill="1" applyBorder="1" applyProtection="1"/>
    <xf numFmtId="0" fontId="27" fillId="4" borderId="23" xfId="0" applyFont="1" applyFill="1" applyBorder="1" applyAlignment="1" applyProtection="1">
      <alignment horizontal="center"/>
    </xf>
    <xf numFmtId="0" fontId="36" fillId="4" borderId="13" xfId="0" applyFont="1" applyFill="1" applyBorder="1" applyAlignment="1" applyProtection="1">
      <alignment horizontal="right"/>
    </xf>
    <xf numFmtId="0" fontId="38" fillId="4" borderId="23" xfId="0" applyFont="1" applyFill="1" applyBorder="1" applyAlignment="1" applyProtection="1">
      <alignment horizontal="center"/>
    </xf>
    <xf numFmtId="0" fontId="39" fillId="4" borderId="23" xfId="0" applyFont="1" applyFill="1" applyBorder="1" applyAlignment="1" applyProtection="1">
      <alignment horizontal="center"/>
    </xf>
    <xf numFmtId="0" fontId="40" fillId="4" borderId="13" xfId="0" applyFont="1" applyFill="1" applyBorder="1" applyProtection="1"/>
    <xf numFmtId="0" fontId="41" fillId="4" borderId="13" xfId="0" applyFont="1" applyFill="1" applyBorder="1" applyAlignment="1" applyProtection="1">
      <alignment horizontal="left"/>
    </xf>
    <xf numFmtId="0" fontId="35" fillId="4" borderId="13" xfId="0" applyFont="1" applyFill="1" applyBorder="1" applyProtection="1"/>
    <xf numFmtId="166" fontId="42" fillId="3" borderId="13" xfId="0" applyNumberFormat="1" applyFont="1" applyFill="1" applyBorder="1" applyAlignment="1" applyProtection="1">
      <alignment horizontal="center"/>
      <protection locked="0"/>
    </xf>
    <xf numFmtId="166" fontId="28" fillId="4" borderId="13" xfId="0" applyNumberFormat="1" applyFont="1" applyFill="1" applyBorder="1" applyAlignment="1" applyProtection="1">
      <alignment horizontal="center"/>
    </xf>
    <xf numFmtId="166" fontId="43" fillId="4" borderId="13" xfId="0" applyNumberFormat="1" applyFont="1" applyFill="1" applyBorder="1" applyAlignment="1" applyProtection="1">
      <alignment horizontal="center"/>
    </xf>
    <xf numFmtId="0" fontId="28" fillId="4" borderId="0" xfId="0" applyFont="1" applyFill="1" applyBorder="1" applyProtection="1"/>
    <xf numFmtId="0" fontId="37" fillId="4" borderId="23" xfId="0" applyFont="1" applyFill="1" applyBorder="1" applyProtection="1"/>
    <xf numFmtId="0" fontId="27" fillId="4" borderId="23" xfId="0" applyFont="1" applyFill="1" applyBorder="1" applyProtection="1"/>
    <xf numFmtId="0" fontId="28" fillId="4" borderId="23" xfId="0" applyFont="1" applyFill="1" applyBorder="1" applyProtection="1"/>
    <xf numFmtId="0" fontId="40" fillId="4" borderId="10" xfId="0" applyFont="1" applyFill="1" applyBorder="1" applyProtection="1"/>
    <xf numFmtId="44" fontId="3" fillId="0" borderId="0" xfId="0" applyNumberFormat="1" applyFont="1" applyFill="1" applyAlignment="1">
      <alignment horizontal="left"/>
    </xf>
    <xf numFmtId="0" fontId="36" fillId="4" borderId="13" xfId="0" applyFont="1" applyFill="1" applyBorder="1" applyAlignment="1" applyProtection="1">
      <alignment horizontal="center"/>
    </xf>
    <xf numFmtId="0" fontId="3" fillId="3" borderId="14" xfId="0" applyFont="1" applyFill="1" applyBorder="1" applyAlignment="1" applyProtection="1">
      <alignment horizontal="left"/>
      <protection locked="0"/>
    </xf>
    <xf numFmtId="0" fontId="11" fillId="3" borderId="18" xfId="0" applyFont="1" applyFill="1" applyBorder="1" applyAlignment="1" applyProtection="1">
      <alignment horizontal="left"/>
      <protection locked="0"/>
    </xf>
    <xf numFmtId="0" fontId="11" fillId="3" borderId="14" xfId="0" applyFont="1" applyFill="1" applyBorder="1" applyAlignment="1" applyProtection="1">
      <alignment horizontal="left"/>
      <protection locked="0"/>
    </xf>
    <xf numFmtId="0" fontId="3" fillId="5" borderId="14" xfId="0" applyFont="1" applyFill="1" applyBorder="1" applyAlignment="1" applyProtection="1">
      <alignment horizontal="left"/>
    </xf>
    <xf numFmtId="0" fontId="3" fillId="5" borderId="18" xfId="0" applyFont="1" applyFill="1" applyBorder="1" applyAlignment="1" applyProtection="1">
      <alignment horizontal="left"/>
    </xf>
    <xf numFmtId="0" fontId="3" fillId="5" borderId="12" xfId="0" applyFont="1" applyFill="1" applyBorder="1" applyAlignment="1" applyProtection="1">
      <alignment horizontal="left"/>
    </xf>
  </cellXfs>
  <cellStyles count="3">
    <cellStyle name="Hyperlink" xfId="1" builtinId="8"/>
    <cellStyle name="Standaard" xfId="0" builtinId="0"/>
    <cellStyle name="Valuta" xfId="2" builtinId="4"/>
  </cellStyles>
  <dxfs count="1">
    <dxf>
      <font>
        <color rgb="FF9C0006"/>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190502</xdr:colOff>
      <xdr:row>3</xdr:row>
      <xdr:rowOff>22410</xdr:rowOff>
    </xdr:from>
    <xdr:to>
      <xdr:col>12</xdr:col>
      <xdr:colOff>581588</xdr:colOff>
      <xdr:row>4</xdr:row>
      <xdr:rowOff>122142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286502" y="493057"/>
          <a:ext cx="996204" cy="3350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4"/>
  <sheetViews>
    <sheetView tabSelected="1" zoomScale="85" zoomScaleNormal="85" workbookViewId="0">
      <selection activeCell="B2" sqref="B2"/>
    </sheetView>
  </sheetViews>
  <sheetFormatPr defaultColWidth="9.109375" defaultRowHeight="13.8" x14ac:dyDescent="0.3"/>
  <cols>
    <col min="1" max="1" width="3.6640625" style="13" customWidth="1"/>
    <col min="2" max="2" width="2.88671875" style="13" customWidth="1"/>
    <col min="3" max="9" width="9.109375" style="13"/>
    <col min="10" max="10" width="10.109375" style="13" customWidth="1"/>
    <col min="11" max="11" width="11.33203125" style="13" customWidth="1"/>
    <col min="12" max="13" width="9.109375" style="13"/>
    <col min="14" max="14" width="3" style="13" customWidth="1"/>
    <col min="15" max="16384" width="9.109375" style="13"/>
  </cols>
  <sheetData>
    <row r="2" spans="2:14" x14ac:dyDescent="0.3">
      <c r="B2" s="6"/>
      <c r="C2" s="6"/>
      <c r="D2" s="6"/>
      <c r="E2" s="6"/>
      <c r="F2" s="6"/>
      <c r="G2" s="6"/>
      <c r="H2" s="6"/>
      <c r="I2" s="6"/>
      <c r="J2" s="6"/>
      <c r="K2" s="6"/>
      <c r="L2" s="6"/>
      <c r="M2" s="6"/>
      <c r="N2" s="6"/>
    </row>
    <row r="3" spans="2:14" x14ac:dyDescent="0.3">
      <c r="B3" s="6"/>
      <c r="C3" s="6"/>
      <c r="D3" s="6"/>
      <c r="E3" s="6"/>
      <c r="F3" s="6"/>
      <c r="G3" s="6"/>
      <c r="H3" s="6"/>
      <c r="I3" s="6"/>
      <c r="J3" s="6"/>
      <c r="K3" s="6"/>
      <c r="L3" s="6"/>
      <c r="M3" s="6"/>
      <c r="N3" s="6"/>
    </row>
    <row r="4" spans="2:14" ht="18" x14ac:dyDescent="0.35">
      <c r="B4" s="6"/>
      <c r="C4" s="130" t="s">
        <v>38</v>
      </c>
      <c r="D4" s="124"/>
      <c r="E4" s="124"/>
      <c r="F4" s="124"/>
      <c r="G4" s="124"/>
      <c r="H4" s="14" t="str">
        <f>tab!C2</f>
        <v>2015/2016</v>
      </c>
      <c r="I4" s="6"/>
      <c r="J4" s="9" t="s">
        <v>102</v>
      </c>
      <c r="K4" s="8"/>
      <c r="L4" s="123"/>
      <c r="M4" s="6"/>
      <c r="N4" s="6"/>
    </row>
    <row r="5" spans="2:14" ht="15.6" x14ac:dyDescent="0.3">
      <c r="B5" s="6"/>
      <c r="C5" s="7"/>
      <c r="D5" s="6"/>
      <c r="E5" s="6"/>
      <c r="F5" s="6"/>
      <c r="G5" s="6"/>
      <c r="H5" s="6"/>
      <c r="I5" s="6"/>
      <c r="J5" s="6"/>
      <c r="K5" s="6"/>
      <c r="L5" s="6"/>
      <c r="M5" s="6"/>
      <c r="N5" s="6"/>
    </row>
    <row r="6" spans="2:14" ht="15.6" x14ac:dyDescent="0.3">
      <c r="B6" s="6"/>
      <c r="C6" s="7"/>
      <c r="D6" s="6"/>
      <c r="E6" s="6"/>
      <c r="F6" s="6"/>
      <c r="G6" s="6"/>
      <c r="H6" s="6"/>
      <c r="I6" s="6"/>
      <c r="J6" s="6"/>
      <c r="K6" s="6"/>
      <c r="L6" s="6"/>
      <c r="M6" s="6"/>
      <c r="N6" s="6"/>
    </row>
    <row r="7" spans="2:14" x14ac:dyDescent="0.3">
      <c r="B7" s="9"/>
      <c r="C7" s="10" t="s">
        <v>39</v>
      </c>
      <c r="D7" s="9"/>
      <c r="E7" s="9"/>
      <c r="F7" s="9"/>
      <c r="G7" s="9"/>
      <c r="H7" s="9"/>
      <c r="I7" s="9"/>
      <c r="J7" s="9"/>
      <c r="K7" s="9"/>
      <c r="L7" s="9"/>
      <c r="M7" s="9"/>
      <c r="N7" s="9"/>
    </row>
    <row r="8" spans="2:14" x14ac:dyDescent="0.3">
      <c r="B8" s="9"/>
      <c r="C8" s="10" t="s">
        <v>1</v>
      </c>
      <c r="D8" s="9"/>
      <c r="E8" s="9"/>
      <c r="F8" s="9"/>
      <c r="G8" s="9"/>
      <c r="H8" s="9"/>
      <c r="I8" s="9"/>
      <c r="J8" s="9"/>
      <c r="K8" s="9"/>
      <c r="L8" s="9"/>
      <c r="M8" s="9"/>
      <c r="N8" s="9"/>
    </row>
    <row r="9" spans="2:14" x14ac:dyDescent="0.3">
      <c r="B9" s="9"/>
      <c r="C9" s="9"/>
      <c r="D9" s="9"/>
      <c r="E9" s="9"/>
      <c r="F9" s="9"/>
      <c r="G9" s="9"/>
      <c r="H9" s="9"/>
      <c r="I9" s="9"/>
      <c r="J9" s="9"/>
      <c r="K9" s="9"/>
      <c r="L9" s="9"/>
      <c r="M9" s="9"/>
      <c r="N9" s="9"/>
    </row>
    <row r="10" spans="2:14" x14ac:dyDescent="0.3">
      <c r="B10" s="9"/>
      <c r="C10" s="9" t="s">
        <v>46</v>
      </c>
      <c r="D10" s="9"/>
      <c r="E10" s="9"/>
      <c r="F10" s="9"/>
      <c r="G10" s="9"/>
      <c r="H10" s="9"/>
      <c r="I10" s="9"/>
      <c r="J10" s="9"/>
      <c r="K10" s="9"/>
      <c r="L10" s="9"/>
      <c r="M10" s="9"/>
      <c r="N10" s="9"/>
    </row>
    <row r="11" spans="2:14" x14ac:dyDescent="0.3">
      <c r="B11" s="9"/>
      <c r="C11" s="9"/>
      <c r="D11" s="9"/>
      <c r="E11" s="9"/>
      <c r="F11" s="9"/>
      <c r="G11" s="9"/>
      <c r="H11" s="9"/>
      <c r="I11" s="9"/>
      <c r="J11" s="9"/>
      <c r="K11" s="9"/>
      <c r="L11" s="9"/>
      <c r="M11" s="9"/>
      <c r="N11" s="9"/>
    </row>
    <row r="12" spans="2:14" x14ac:dyDescent="0.3">
      <c r="B12" s="9"/>
      <c r="C12" s="9" t="s">
        <v>57</v>
      </c>
      <c r="D12" s="9"/>
      <c r="E12" s="9"/>
      <c r="F12" s="9"/>
      <c r="G12" s="9"/>
      <c r="H12" s="9"/>
      <c r="I12" s="9"/>
      <c r="J12" s="9"/>
      <c r="K12" s="9"/>
      <c r="L12" s="9"/>
      <c r="M12" s="9"/>
      <c r="N12" s="9"/>
    </row>
    <row r="13" spans="2:14" x14ac:dyDescent="0.3">
      <c r="B13" s="9"/>
      <c r="C13" s="9" t="s">
        <v>80</v>
      </c>
      <c r="D13" s="9"/>
      <c r="E13" s="9"/>
      <c r="F13" s="9"/>
      <c r="G13" s="9"/>
      <c r="H13" s="9"/>
      <c r="I13" s="9"/>
      <c r="J13" s="9"/>
      <c r="K13" s="9"/>
      <c r="L13" s="9"/>
      <c r="M13" s="9"/>
      <c r="N13" s="9"/>
    </row>
    <row r="14" spans="2:14" x14ac:dyDescent="0.3">
      <c r="B14" s="9"/>
      <c r="C14" s="9" t="s">
        <v>103</v>
      </c>
      <c r="D14" s="9"/>
      <c r="E14" s="9"/>
      <c r="F14" s="9"/>
      <c r="G14" s="9"/>
      <c r="H14" s="9"/>
      <c r="I14" s="9"/>
      <c r="J14" s="9"/>
      <c r="K14" s="9"/>
      <c r="L14" s="9"/>
      <c r="M14" s="9"/>
      <c r="N14" s="9"/>
    </row>
    <row r="15" spans="2:14" x14ac:dyDescent="0.3">
      <c r="B15" s="9"/>
      <c r="C15" s="9"/>
      <c r="D15" s="9"/>
      <c r="E15" s="9"/>
      <c r="F15" s="9"/>
      <c r="G15" s="9"/>
      <c r="H15" s="9"/>
      <c r="I15" s="9"/>
      <c r="J15" s="9"/>
      <c r="K15" s="9"/>
      <c r="L15" s="9"/>
      <c r="M15" s="9"/>
      <c r="N15" s="9"/>
    </row>
    <row r="16" spans="2:14" x14ac:dyDescent="0.3">
      <c r="B16" s="9"/>
      <c r="C16" s="9" t="s">
        <v>2</v>
      </c>
      <c r="D16" s="9"/>
      <c r="E16" s="9"/>
      <c r="F16" s="9"/>
      <c r="G16" s="9"/>
      <c r="H16" s="9"/>
      <c r="I16" s="9"/>
      <c r="J16" s="9"/>
      <c r="K16" s="9"/>
      <c r="L16" s="9"/>
      <c r="M16" s="9"/>
      <c r="N16" s="9"/>
    </row>
    <row r="17" spans="2:14" x14ac:dyDescent="0.3">
      <c r="B17" s="9"/>
      <c r="C17" s="9" t="s">
        <v>9</v>
      </c>
      <c r="D17" s="9"/>
      <c r="E17" s="9"/>
      <c r="F17" s="9"/>
      <c r="G17" s="9"/>
      <c r="H17" s="9"/>
      <c r="I17" s="9"/>
      <c r="J17" s="9"/>
      <c r="K17" s="9"/>
      <c r="L17" s="9"/>
      <c r="M17" s="9"/>
      <c r="N17" s="9"/>
    </row>
    <row r="18" spans="2:14" x14ac:dyDescent="0.3">
      <c r="B18" s="9"/>
      <c r="C18" s="9"/>
      <c r="D18" s="9"/>
      <c r="E18" s="9"/>
      <c r="F18" s="9"/>
      <c r="G18" s="9"/>
      <c r="H18" s="9"/>
      <c r="I18" s="9"/>
      <c r="J18" s="9"/>
      <c r="K18" s="9"/>
      <c r="L18" s="9"/>
      <c r="M18" s="9"/>
      <c r="N18" s="9"/>
    </row>
    <row r="19" spans="2:14" x14ac:dyDescent="0.3">
      <c r="B19" s="9"/>
      <c r="C19" s="10" t="s">
        <v>15</v>
      </c>
      <c r="D19" s="9"/>
      <c r="E19" s="9"/>
      <c r="F19" s="9"/>
      <c r="G19" s="9"/>
      <c r="H19" s="9"/>
      <c r="I19" s="9"/>
      <c r="J19" s="9"/>
      <c r="K19" s="9"/>
      <c r="L19" s="9"/>
      <c r="M19" s="9"/>
      <c r="N19" s="9"/>
    </row>
    <row r="20" spans="2:14" x14ac:dyDescent="0.3">
      <c r="B20" s="9"/>
      <c r="C20" s="9" t="s">
        <v>92</v>
      </c>
      <c r="D20" s="9"/>
      <c r="E20" s="9"/>
      <c r="F20" s="9"/>
      <c r="G20" s="9"/>
      <c r="H20" s="9"/>
      <c r="I20" s="9"/>
      <c r="J20" s="9"/>
      <c r="K20" s="9"/>
      <c r="L20" s="9"/>
      <c r="M20" s="9"/>
      <c r="N20" s="9"/>
    </row>
    <row r="21" spans="2:14" x14ac:dyDescent="0.3">
      <c r="B21" s="9"/>
      <c r="C21" s="9" t="s">
        <v>93</v>
      </c>
      <c r="D21" s="9"/>
      <c r="E21" s="9"/>
      <c r="F21" s="9"/>
      <c r="G21" s="9"/>
      <c r="H21" s="9"/>
      <c r="I21" s="9"/>
      <c r="J21" s="9"/>
      <c r="K21" s="9"/>
      <c r="L21" s="9"/>
      <c r="M21" s="9"/>
      <c r="N21" s="9"/>
    </row>
    <row r="22" spans="2:14" x14ac:dyDescent="0.3">
      <c r="B22" s="9"/>
      <c r="C22" s="9"/>
      <c r="D22" s="9"/>
      <c r="E22" s="9"/>
      <c r="F22" s="9"/>
      <c r="G22" s="9"/>
      <c r="H22" s="9"/>
      <c r="I22" s="9"/>
      <c r="J22" s="9"/>
      <c r="K22" s="9"/>
      <c r="L22" s="9"/>
      <c r="M22" s="9"/>
      <c r="N22" s="9"/>
    </row>
    <row r="23" spans="2:14" x14ac:dyDescent="0.3">
      <c r="B23" s="9"/>
      <c r="C23" s="9" t="s">
        <v>18</v>
      </c>
      <c r="D23" s="9"/>
      <c r="E23" s="9"/>
      <c r="F23" s="9"/>
      <c r="G23" s="9"/>
      <c r="H23" s="9"/>
      <c r="I23" s="9"/>
      <c r="J23" s="9"/>
      <c r="K23" s="9"/>
      <c r="L23" s="9"/>
      <c r="M23" s="9"/>
      <c r="N23" s="9"/>
    </row>
    <row r="24" spans="2:14" x14ac:dyDescent="0.3">
      <c r="B24" s="9"/>
      <c r="C24" s="9" t="s">
        <v>19</v>
      </c>
      <c r="D24" s="9"/>
      <c r="E24" s="9"/>
      <c r="F24" s="9"/>
      <c r="G24" s="9"/>
      <c r="H24" s="9"/>
      <c r="I24" s="9"/>
      <c r="J24" s="9"/>
      <c r="K24" s="9"/>
      <c r="L24" s="9"/>
      <c r="M24" s="9"/>
      <c r="N24" s="9"/>
    </row>
    <row r="25" spans="2:14" x14ac:dyDescent="0.3">
      <c r="B25" s="9"/>
      <c r="C25" s="9" t="s">
        <v>16</v>
      </c>
      <c r="D25" s="9"/>
      <c r="E25" s="9"/>
      <c r="F25" s="9"/>
      <c r="G25" s="9"/>
      <c r="H25" s="9"/>
      <c r="I25" s="9"/>
      <c r="J25" s="9"/>
      <c r="K25" s="9"/>
      <c r="L25" s="9"/>
      <c r="M25" s="9"/>
      <c r="N25" s="9"/>
    </row>
    <row r="26" spans="2:14" x14ac:dyDescent="0.3">
      <c r="B26" s="9"/>
      <c r="C26" s="9" t="s">
        <v>17</v>
      </c>
      <c r="D26" s="9"/>
      <c r="E26" s="9"/>
      <c r="F26" s="9"/>
      <c r="G26" s="9"/>
      <c r="H26" s="9"/>
      <c r="I26" s="9"/>
      <c r="J26" s="9"/>
      <c r="K26" s="9"/>
      <c r="L26" s="9"/>
      <c r="M26" s="9"/>
      <c r="N26" s="9"/>
    </row>
    <row r="27" spans="2:14" x14ac:dyDescent="0.3">
      <c r="B27" s="9"/>
      <c r="C27" s="9"/>
      <c r="D27" s="9"/>
      <c r="E27" s="9"/>
      <c r="F27" s="9"/>
      <c r="G27" s="9"/>
      <c r="H27" s="9"/>
      <c r="I27" s="9"/>
      <c r="J27" s="9"/>
      <c r="K27" s="9"/>
      <c r="L27" s="9"/>
      <c r="M27" s="9"/>
      <c r="N27" s="9"/>
    </row>
    <row r="28" spans="2:14" x14ac:dyDescent="0.3">
      <c r="B28" s="9"/>
      <c r="C28" s="10" t="s">
        <v>10</v>
      </c>
      <c r="D28" s="9"/>
      <c r="E28" s="9"/>
      <c r="F28" s="9"/>
      <c r="G28" s="9"/>
      <c r="H28" s="9"/>
      <c r="I28" s="9"/>
      <c r="J28" s="9"/>
      <c r="K28" s="9"/>
      <c r="L28" s="9"/>
      <c r="M28" s="9"/>
      <c r="N28" s="9"/>
    </row>
    <row r="29" spans="2:14" x14ac:dyDescent="0.3">
      <c r="B29" s="9"/>
      <c r="C29" s="9" t="s">
        <v>11</v>
      </c>
      <c r="D29" s="9"/>
      <c r="E29" s="9"/>
      <c r="F29" s="9"/>
      <c r="G29" s="9"/>
      <c r="H29" s="9"/>
      <c r="I29" s="9"/>
      <c r="J29" s="9"/>
      <c r="K29" s="9"/>
      <c r="L29" s="9"/>
      <c r="M29" s="9"/>
      <c r="N29" s="9"/>
    </row>
    <row r="30" spans="2:14" x14ac:dyDescent="0.3">
      <c r="B30" s="9"/>
      <c r="C30" s="9" t="s">
        <v>40</v>
      </c>
      <c r="D30" s="9"/>
      <c r="E30" s="9"/>
      <c r="F30" s="9"/>
      <c r="G30" s="9"/>
      <c r="H30" s="9"/>
      <c r="I30" s="9"/>
      <c r="J30" s="9"/>
      <c r="K30" s="9"/>
      <c r="L30" s="9"/>
      <c r="M30" s="9"/>
      <c r="N30" s="9"/>
    </row>
    <row r="31" spans="2:14" x14ac:dyDescent="0.3">
      <c r="B31" s="9"/>
      <c r="C31" s="9" t="s">
        <v>41</v>
      </c>
      <c r="D31" s="9"/>
      <c r="E31" s="9"/>
      <c r="F31" s="9"/>
      <c r="G31" s="9"/>
      <c r="H31" s="9"/>
      <c r="I31" s="9"/>
      <c r="J31" s="9"/>
      <c r="K31" s="9"/>
      <c r="L31" s="9"/>
      <c r="M31" s="9"/>
      <c r="N31" s="9"/>
    </row>
    <row r="32" spans="2:14" x14ac:dyDescent="0.3">
      <c r="B32" s="9"/>
      <c r="C32" s="9"/>
      <c r="D32" s="9"/>
      <c r="E32" s="9"/>
      <c r="F32" s="9"/>
      <c r="G32" s="9"/>
      <c r="H32" s="9"/>
      <c r="I32" s="9"/>
      <c r="J32" s="9"/>
      <c r="K32" s="9"/>
      <c r="L32" s="9"/>
      <c r="M32" s="9"/>
      <c r="N32" s="9"/>
    </row>
    <row r="33" spans="2:14" x14ac:dyDescent="0.3">
      <c r="B33" s="9"/>
      <c r="C33" s="9" t="s">
        <v>84</v>
      </c>
      <c r="D33" s="9"/>
      <c r="E33" s="9"/>
      <c r="F33" s="9"/>
      <c r="G33" s="9"/>
      <c r="H33" s="9"/>
      <c r="I33" s="9"/>
      <c r="J33" s="9"/>
      <c r="K33" s="9"/>
      <c r="L33" s="9"/>
      <c r="M33" s="9"/>
      <c r="N33" s="9"/>
    </row>
    <row r="34" spans="2:14" x14ac:dyDescent="0.3">
      <c r="B34" s="9"/>
      <c r="C34" s="9" t="s">
        <v>83</v>
      </c>
      <c r="D34" s="9"/>
      <c r="E34" s="9"/>
      <c r="F34" s="9"/>
      <c r="G34" s="9"/>
      <c r="H34" s="9"/>
      <c r="I34" s="9"/>
      <c r="J34" s="9"/>
      <c r="K34" s="9"/>
      <c r="L34" s="9"/>
      <c r="M34" s="9"/>
      <c r="N34" s="9"/>
    </row>
    <row r="35" spans="2:14" x14ac:dyDescent="0.3">
      <c r="B35" s="9"/>
      <c r="C35" s="9" t="s">
        <v>12</v>
      </c>
      <c r="D35" s="9"/>
      <c r="E35" s="9"/>
      <c r="F35" s="9"/>
      <c r="G35" s="9"/>
      <c r="H35" s="9"/>
      <c r="I35" s="9"/>
      <c r="J35" s="9"/>
      <c r="K35" s="9"/>
      <c r="L35" s="9"/>
      <c r="M35" s="9"/>
      <c r="N35" s="9"/>
    </row>
    <row r="36" spans="2:14" x14ac:dyDescent="0.3">
      <c r="B36" s="9"/>
      <c r="C36" s="9" t="s">
        <v>13</v>
      </c>
      <c r="D36" s="9"/>
      <c r="E36" s="9"/>
      <c r="F36" s="9"/>
      <c r="G36" s="9"/>
      <c r="H36" s="9"/>
      <c r="I36" s="9"/>
      <c r="J36" s="9"/>
      <c r="K36" s="9"/>
      <c r="L36" s="9"/>
      <c r="M36" s="9"/>
      <c r="N36" s="9"/>
    </row>
    <row r="37" spans="2:14" x14ac:dyDescent="0.3">
      <c r="B37" s="9"/>
      <c r="C37" s="9"/>
      <c r="D37" s="9"/>
      <c r="E37" s="9"/>
      <c r="F37" s="9"/>
      <c r="G37" s="9"/>
      <c r="H37" s="9"/>
      <c r="I37" s="9"/>
      <c r="J37" s="9"/>
      <c r="K37" s="9"/>
      <c r="L37" s="9"/>
      <c r="M37" s="9"/>
      <c r="N37" s="9"/>
    </row>
    <row r="38" spans="2:14" x14ac:dyDescent="0.3">
      <c r="B38" s="9"/>
      <c r="C38" s="10" t="s">
        <v>0</v>
      </c>
      <c r="D38" s="9"/>
      <c r="E38" s="9"/>
      <c r="F38" s="9"/>
      <c r="G38" s="9"/>
      <c r="H38" s="9"/>
      <c r="I38" s="9"/>
      <c r="J38" s="9"/>
      <c r="K38" s="9"/>
      <c r="L38" s="9"/>
      <c r="M38" s="9"/>
      <c r="N38" s="9"/>
    </row>
    <row r="39" spans="2:14" x14ac:dyDescent="0.3">
      <c r="B39" s="9"/>
      <c r="C39" s="9" t="s">
        <v>3</v>
      </c>
      <c r="D39" s="9"/>
      <c r="E39" s="9"/>
      <c r="F39" s="9"/>
      <c r="G39" s="9"/>
      <c r="H39" s="9"/>
      <c r="I39" s="9"/>
      <c r="J39" s="9"/>
      <c r="K39" s="9"/>
      <c r="L39" s="9"/>
      <c r="M39" s="9"/>
      <c r="N39" s="9"/>
    </row>
    <row r="40" spans="2:14" x14ac:dyDescent="0.3">
      <c r="B40" s="9"/>
      <c r="C40" s="9" t="s">
        <v>14</v>
      </c>
      <c r="D40" s="9"/>
      <c r="E40" s="9"/>
      <c r="F40" s="9"/>
      <c r="G40" s="9"/>
      <c r="H40" s="9"/>
      <c r="I40" s="9"/>
      <c r="J40" s="9"/>
      <c r="K40" s="9"/>
      <c r="L40" s="9"/>
      <c r="M40" s="9"/>
      <c r="N40" s="9"/>
    </row>
    <row r="41" spans="2:14" x14ac:dyDescent="0.3">
      <c r="B41" s="9"/>
      <c r="C41" s="9" t="s">
        <v>85</v>
      </c>
      <c r="D41" s="9"/>
      <c r="E41" s="9"/>
      <c r="F41" s="9"/>
      <c r="G41" s="9"/>
      <c r="H41" s="9"/>
      <c r="I41" s="9"/>
      <c r="J41" s="9"/>
      <c r="K41" s="9"/>
      <c r="L41" s="9"/>
      <c r="M41" s="9"/>
      <c r="N41" s="9"/>
    </row>
    <row r="42" spans="2:14" x14ac:dyDescent="0.3">
      <c r="B42" s="9"/>
      <c r="C42" s="9" t="s">
        <v>86</v>
      </c>
      <c r="D42" s="9"/>
      <c r="E42" s="9"/>
      <c r="F42" s="9"/>
      <c r="G42" s="9"/>
      <c r="H42" s="9"/>
      <c r="I42" s="9"/>
      <c r="J42" s="9"/>
      <c r="K42" s="9"/>
      <c r="L42" s="9"/>
      <c r="M42" s="9"/>
      <c r="N42" s="9"/>
    </row>
    <row r="43" spans="2:14" x14ac:dyDescent="0.3">
      <c r="B43" s="9"/>
      <c r="C43" s="9" t="s">
        <v>91</v>
      </c>
      <c r="D43" s="9"/>
      <c r="E43" s="9"/>
      <c r="F43" s="9"/>
      <c r="G43" s="9"/>
      <c r="H43" s="9"/>
      <c r="I43" s="9"/>
      <c r="J43" s="9"/>
      <c r="K43" s="9"/>
      <c r="L43" s="9"/>
      <c r="M43" s="9"/>
      <c r="N43" s="9"/>
    </row>
    <row r="44" spans="2:14" x14ac:dyDescent="0.3">
      <c r="B44" s="9"/>
      <c r="C44" s="9"/>
      <c r="D44" s="9"/>
      <c r="E44" s="9"/>
      <c r="F44" s="9"/>
      <c r="G44" s="9"/>
      <c r="H44" s="9"/>
      <c r="I44" s="9"/>
      <c r="J44" s="9"/>
      <c r="K44" s="9"/>
      <c r="L44" s="9"/>
      <c r="M44" s="9"/>
      <c r="N44" s="9"/>
    </row>
    <row r="45" spans="2:14" x14ac:dyDescent="0.3">
      <c r="B45" s="9"/>
      <c r="C45" s="10" t="s">
        <v>29</v>
      </c>
      <c r="D45" s="9"/>
      <c r="E45" s="9"/>
      <c r="F45" s="9"/>
      <c r="G45" s="9"/>
      <c r="H45" s="9"/>
      <c r="I45" s="9"/>
      <c r="J45" s="9"/>
      <c r="K45" s="9"/>
      <c r="L45" s="9"/>
      <c r="M45" s="9"/>
      <c r="N45" s="9"/>
    </row>
    <row r="46" spans="2:14" x14ac:dyDescent="0.3">
      <c r="B46" s="9"/>
      <c r="C46" s="9" t="s">
        <v>42</v>
      </c>
      <c r="D46" s="9"/>
      <c r="E46" s="9"/>
      <c r="F46" s="9"/>
      <c r="G46" s="9"/>
      <c r="H46" s="9"/>
      <c r="I46" s="9"/>
      <c r="J46" s="9"/>
      <c r="K46" s="9"/>
      <c r="L46" s="9"/>
      <c r="M46" s="9"/>
      <c r="N46" s="9"/>
    </row>
    <row r="47" spans="2:14" x14ac:dyDescent="0.3">
      <c r="B47" s="9"/>
      <c r="C47" s="9" t="s">
        <v>43</v>
      </c>
      <c r="D47" s="9"/>
      <c r="E47" s="9"/>
      <c r="F47" s="9"/>
      <c r="G47" s="9"/>
      <c r="H47" s="9"/>
      <c r="I47" s="9"/>
      <c r="J47" s="9"/>
      <c r="K47" s="11"/>
      <c r="L47" s="9"/>
      <c r="M47" s="9"/>
      <c r="N47" s="9"/>
    </row>
    <row r="48" spans="2:14" x14ac:dyDescent="0.3">
      <c r="B48" s="9"/>
      <c r="C48" s="9" t="s">
        <v>44</v>
      </c>
      <c r="D48" s="9"/>
      <c r="E48" s="9"/>
      <c r="F48" s="9"/>
      <c r="G48" s="9"/>
      <c r="H48" s="9"/>
      <c r="I48" s="9"/>
      <c r="J48" s="9"/>
      <c r="K48" s="9"/>
      <c r="L48" s="9"/>
      <c r="M48" s="9"/>
      <c r="N48" s="9"/>
    </row>
    <row r="49" spans="2:14" x14ac:dyDescent="0.3">
      <c r="B49" s="9"/>
      <c r="C49" s="9" t="s">
        <v>30</v>
      </c>
      <c r="D49" s="9"/>
      <c r="E49" s="9"/>
      <c r="F49" s="9"/>
      <c r="G49" s="9"/>
      <c r="H49" s="9"/>
      <c r="I49" s="9"/>
      <c r="J49" s="9"/>
      <c r="K49" s="9"/>
      <c r="L49" s="9"/>
      <c r="M49" s="9"/>
      <c r="N49" s="9"/>
    </row>
    <row r="50" spans="2:14" x14ac:dyDescent="0.3">
      <c r="B50" s="9"/>
      <c r="C50" s="9"/>
      <c r="D50" s="9"/>
      <c r="E50" s="9"/>
      <c r="F50" s="9"/>
      <c r="G50" s="9"/>
      <c r="H50" s="9"/>
      <c r="I50" s="9"/>
      <c r="J50" s="9"/>
      <c r="K50" s="9"/>
      <c r="L50" s="9"/>
      <c r="M50" s="9"/>
      <c r="N50" s="9"/>
    </row>
    <row r="51" spans="2:14" x14ac:dyDescent="0.3">
      <c r="B51" s="9"/>
      <c r="C51" s="9"/>
      <c r="D51" s="9"/>
      <c r="E51" s="9"/>
      <c r="F51" s="9"/>
      <c r="G51" s="9"/>
      <c r="H51" s="9"/>
      <c r="I51" s="9"/>
      <c r="J51" s="9"/>
      <c r="K51" s="9"/>
      <c r="L51" s="9"/>
      <c r="M51" s="9"/>
      <c r="N51" s="9"/>
    </row>
    <row r="52" spans="2:14" x14ac:dyDescent="0.3">
      <c r="B52" s="9"/>
      <c r="C52" s="9" t="s">
        <v>45</v>
      </c>
      <c r="D52" s="9"/>
      <c r="E52" s="9"/>
      <c r="F52" s="9"/>
      <c r="G52" s="9"/>
      <c r="H52" s="9"/>
      <c r="I52" s="9"/>
      <c r="J52" s="12" t="s">
        <v>51</v>
      </c>
      <c r="K52" s="9"/>
      <c r="L52" s="9"/>
      <c r="M52" s="9"/>
      <c r="N52" s="9"/>
    </row>
    <row r="53" spans="2:14" x14ac:dyDescent="0.3">
      <c r="B53" s="9"/>
      <c r="C53" s="9"/>
      <c r="D53" s="9"/>
      <c r="E53" s="9"/>
      <c r="F53" s="9"/>
      <c r="G53" s="9"/>
      <c r="H53" s="9"/>
      <c r="I53" s="9"/>
      <c r="J53" s="9"/>
      <c r="K53" s="9"/>
      <c r="L53" s="9"/>
      <c r="M53" s="9"/>
      <c r="N53" s="9"/>
    </row>
    <row r="54" spans="2:14" x14ac:dyDescent="0.3">
      <c r="B54" s="6"/>
      <c r="C54" s="6"/>
      <c r="D54" s="6"/>
      <c r="E54" s="6"/>
      <c r="F54" s="6"/>
      <c r="G54" s="6"/>
      <c r="H54" s="6"/>
      <c r="I54" s="6"/>
      <c r="J54" s="6"/>
      <c r="K54" s="6"/>
      <c r="L54" s="6"/>
      <c r="M54" s="6"/>
      <c r="N54" s="6"/>
    </row>
  </sheetData>
  <sheetProtection algorithmName="SHA-512" hashValue="PIS71bBtHu2iF4Percqc1BN7wUiKVP2rqWLId+1NDmJSSmjZg49UM6uYd/jeDsHclQyN30C1r5yrvhjhdLxtng==" saltValue="zQTonRT5Fe2p3H0ZVNbiHQ==" spinCount="100000" sheet="1" objects="1" scenarios="1"/>
  <phoneticPr fontId="0" type="noConversion"/>
  <hyperlinks>
    <hyperlink ref="J52" r:id="rId1"/>
  </hyperlinks>
  <pageMargins left="0.74803149606299213" right="0.74803149606299213" top="0.98425196850393704" bottom="0.98425196850393704" header="0.51181102362204722" footer="0.51181102362204722"/>
  <pageSetup paperSize="9" scale="80" orientation="portrait" r:id="rId2"/>
  <headerFooter alignWithMargins="0">
    <oddHeader>&amp;C&amp;F</oddHeader>
    <oddFooter>&amp;L&amp;"Arial,Vet"&amp;D&amp;C&amp;"Arial,Vet"&amp;A&amp;R&amp;"Arial,Vet"&amp;N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59"/>
  <sheetViews>
    <sheetView zoomScale="85" zoomScaleNormal="85" zoomScaleSheetLayoutView="85" workbookViewId="0">
      <selection activeCell="B2" sqref="B2"/>
    </sheetView>
  </sheetViews>
  <sheetFormatPr defaultColWidth="9.109375" defaultRowHeight="13.8" x14ac:dyDescent="0.3"/>
  <cols>
    <col min="1" max="1" width="3.6640625" style="15" customWidth="1"/>
    <col min="2" max="3" width="2.6640625" style="15" customWidth="1"/>
    <col min="4" max="4" width="30.6640625" style="15" customWidth="1"/>
    <col min="5" max="6" width="10.6640625" style="16" customWidth="1"/>
    <col min="7" max="7" width="2.6640625" style="15" customWidth="1"/>
    <col min="8" max="16" width="10.6640625" style="15" customWidth="1"/>
    <col min="17" max="17" width="1.88671875" style="15" customWidth="1"/>
    <col min="18" max="20" width="10.6640625" style="15" customWidth="1"/>
    <col min="21" max="22" width="2.6640625" style="15" customWidth="1"/>
    <col min="23" max="16384" width="9.109375" style="15"/>
  </cols>
  <sheetData>
    <row r="2" spans="2:22" x14ac:dyDescent="0.3">
      <c r="B2" s="19"/>
      <c r="C2" s="20"/>
      <c r="D2" s="20"/>
      <c r="E2" s="21"/>
      <c r="F2" s="21"/>
      <c r="G2" s="20"/>
      <c r="H2" s="20"/>
      <c r="I2" s="20"/>
      <c r="J2" s="20"/>
      <c r="K2" s="20"/>
      <c r="L2" s="20"/>
      <c r="M2" s="20"/>
      <c r="N2" s="20"/>
      <c r="O2" s="20"/>
      <c r="P2" s="20"/>
      <c r="Q2" s="20"/>
      <c r="R2" s="20"/>
      <c r="S2" s="20"/>
      <c r="T2" s="20"/>
      <c r="U2" s="20"/>
      <c r="V2" s="22"/>
    </row>
    <row r="3" spans="2:22" x14ac:dyDescent="0.3">
      <c r="B3" s="23"/>
      <c r="C3" s="24"/>
      <c r="D3" s="24"/>
      <c r="E3" s="25"/>
      <c r="F3" s="25"/>
      <c r="G3" s="24"/>
      <c r="H3" s="24"/>
      <c r="I3" s="24"/>
      <c r="J3" s="24"/>
      <c r="K3" s="24"/>
      <c r="L3" s="24"/>
      <c r="M3" s="24"/>
      <c r="N3" s="24"/>
      <c r="O3" s="24"/>
      <c r="P3" s="24"/>
      <c r="Q3" s="24"/>
      <c r="R3" s="24"/>
      <c r="S3" s="24"/>
      <c r="T3" s="24"/>
      <c r="U3" s="24"/>
      <c r="V3" s="26"/>
    </row>
    <row r="4" spans="2:22" s="17" customFormat="1" ht="18" x14ac:dyDescent="0.35">
      <c r="B4" s="27"/>
      <c r="C4" s="129" t="str">
        <f>"GEGEVENS (BIJZONDERE) GROEIBEKOSTIGING "&amp;tab!C2</f>
        <v>GEGEVENS (BIJZONDERE) GROEIBEKOSTIGING 2015/2016</v>
      </c>
      <c r="D4" s="28"/>
      <c r="E4" s="29"/>
      <c r="F4" s="30"/>
      <c r="G4" s="28"/>
      <c r="H4" s="28"/>
      <c r="I4" s="28"/>
      <c r="J4" s="28"/>
      <c r="K4" s="28"/>
      <c r="L4" s="28"/>
      <c r="M4" s="28"/>
      <c r="N4" s="28"/>
      <c r="O4" s="28"/>
      <c r="P4" s="28"/>
      <c r="Q4" s="28"/>
      <c r="R4" s="28"/>
      <c r="S4" s="28"/>
      <c r="T4" s="28"/>
      <c r="U4" s="28"/>
      <c r="V4" s="31"/>
    </row>
    <row r="5" spans="2:22" ht="12.75" customHeight="1" x14ac:dyDescent="0.3">
      <c r="B5" s="23"/>
      <c r="C5" s="24"/>
      <c r="D5" s="32"/>
      <c r="E5" s="25"/>
      <c r="F5" s="25"/>
      <c r="G5" s="24"/>
      <c r="H5" s="24"/>
      <c r="I5" s="24"/>
      <c r="J5" s="24"/>
      <c r="K5" s="24"/>
      <c r="L5" s="24"/>
      <c r="M5" s="24"/>
      <c r="N5" s="24"/>
      <c r="O5" s="24"/>
      <c r="P5" s="24"/>
      <c r="Q5" s="24"/>
      <c r="R5" s="24"/>
      <c r="S5" s="24"/>
      <c r="T5" s="24"/>
      <c r="U5" s="24"/>
      <c r="V5" s="26"/>
    </row>
    <row r="6" spans="2:22" ht="12.75" customHeight="1" x14ac:dyDescent="0.3">
      <c r="B6" s="23"/>
      <c r="C6" s="24"/>
      <c r="D6" s="32"/>
      <c r="E6" s="25"/>
      <c r="F6" s="25"/>
      <c r="G6" s="24"/>
      <c r="H6" s="24"/>
      <c r="I6" s="24"/>
      <c r="J6" s="24"/>
      <c r="K6" s="24"/>
      <c r="L6" s="24"/>
      <c r="M6" s="24"/>
      <c r="N6" s="24"/>
      <c r="O6" s="24"/>
      <c r="P6" s="24"/>
      <c r="Q6" s="24"/>
      <c r="R6" s="24"/>
      <c r="S6" s="24"/>
      <c r="T6" s="24"/>
      <c r="U6" s="24"/>
      <c r="V6" s="26"/>
    </row>
    <row r="7" spans="2:22" ht="12.75" customHeight="1" x14ac:dyDescent="0.3">
      <c r="B7" s="23"/>
      <c r="C7" s="24"/>
      <c r="D7" s="32"/>
      <c r="E7" s="25"/>
      <c r="F7" s="25"/>
      <c r="G7" s="24"/>
      <c r="H7" s="24"/>
      <c r="I7" s="24"/>
      <c r="J7" s="24"/>
      <c r="K7" s="24"/>
      <c r="L7" s="24"/>
      <c r="M7" s="24"/>
      <c r="N7" s="24"/>
      <c r="O7" s="24"/>
      <c r="P7" s="24"/>
      <c r="Q7" s="24"/>
      <c r="R7" s="24"/>
      <c r="S7" s="24"/>
      <c r="T7" s="24"/>
      <c r="U7" s="24"/>
      <c r="V7" s="26"/>
    </row>
    <row r="8" spans="2:22" ht="12.75" customHeight="1" x14ac:dyDescent="0.35">
      <c r="B8" s="23"/>
      <c r="C8" s="41"/>
      <c r="D8" s="42"/>
      <c r="E8" s="43"/>
      <c r="F8" s="43"/>
      <c r="G8" s="122"/>
      <c r="H8" s="24"/>
      <c r="I8" s="24"/>
      <c r="J8" s="24"/>
      <c r="K8" s="24"/>
      <c r="L8" s="24"/>
      <c r="M8" s="28"/>
      <c r="N8" s="28"/>
      <c r="O8" s="28"/>
      <c r="P8" s="28"/>
      <c r="Q8" s="28"/>
      <c r="R8" s="28"/>
      <c r="S8" s="24"/>
      <c r="T8" s="24"/>
      <c r="U8" s="24"/>
      <c r="V8" s="26"/>
    </row>
    <row r="9" spans="2:22" ht="12.75" customHeight="1" x14ac:dyDescent="0.35">
      <c r="B9" s="23"/>
      <c r="C9" s="46"/>
      <c r="D9" s="100" t="s">
        <v>61</v>
      </c>
      <c r="E9" s="186" t="s">
        <v>100</v>
      </c>
      <c r="F9" s="187"/>
      <c r="G9" s="49"/>
      <c r="H9" s="24"/>
      <c r="I9" s="24"/>
      <c r="J9" s="24"/>
      <c r="K9" s="24"/>
      <c r="L9" s="24"/>
      <c r="M9" s="28"/>
      <c r="N9" s="28"/>
      <c r="O9" s="28"/>
      <c r="P9" s="28"/>
      <c r="Q9" s="28"/>
      <c r="R9" s="28"/>
      <c r="S9" s="24"/>
      <c r="T9" s="24"/>
      <c r="U9" s="24"/>
      <c r="V9" s="26"/>
    </row>
    <row r="10" spans="2:22" ht="12.75" customHeight="1" x14ac:dyDescent="0.35">
      <c r="B10" s="23"/>
      <c r="C10" s="46"/>
      <c r="D10" s="100" t="s">
        <v>32</v>
      </c>
      <c r="E10" s="188">
        <v>12345</v>
      </c>
      <c r="F10" s="187"/>
      <c r="G10" s="49"/>
      <c r="H10" s="24"/>
      <c r="I10" s="24"/>
      <c r="J10" s="24"/>
      <c r="K10" s="24"/>
      <c r="L10" s="24"/>
      <c r="M10" s="28"/>
      <c r="N10" s="28"/>
      <c r="O10" s="28"/>
      <c r="P10" s="28"/>
      <c r="Q10" s="28"/>
      <c r="R10" s="28"/>
      <c r="S10" s="24"/>
      <c r="T10" s="24"/>
      <c r="U10" s="24"/>
      <c r="V10" s="26"/>
    </row>
    <row r="11" spans="2:22" ht="12.75" customHeight="1" x14ac:dyDescent="0.35">
      <c r="B11" s="23"/>
      <c r="C11" s="53"/>
      <c r="D11" s="56"/>
      <c r="E11" s="54"/>
      <c r="F11" s="54"/>
      <c r="G11" s="55"/>
      <c r="H11" s="24"/>
      <c r="I11" s="24"/>
      <c r="J11" s="24"/>
      <c r="K11" s="24"/>
      <c r="L11" s="24"/>
      <c r="M11" s="28"/>
      <c r="N11" s="28"/>
      <c r="O11" s="28"/>
      <c r="P11" s="28"/>
      <c r="Q11" s="28"/>
      <c r="R11" s="28"/>
      <c r="S11" s="24"/>
      <c r="T11" s="24"/>
      <c r="U11" s="24"/>
      <c r="V11" s="26"/>
    </row>
    <row r="12" spans="2:22" x14ac:dyDescent="0.3">
      <c r="B12" s="23"/>
      <c r="C12" s="24"/>
      <c r="D12" s="24"/>
      <c r="E12" s="25"/>
      <c r="F12" s="25"/>
      <c r="G12" s="24"/>
      <c r="H12" s="24"/>
      <c r="I12" s="24"/>
      <c r="J12" s="24"/>
      <c r="K12" s="24"/>
      <c r="L12" s="24"/>
      <c r="M12" s="24"/>
      <c r="N12" s="24"/>
      <c r="O12" s="24"/>
      <c r="P12" s="24"/>
      <c r="Q12" s="24"/>
      <c r="R12" s="24"/>
      <c r="S12" s="24"/>
      <c r="T12" s="24"/>
      <c r="U12" s="24"/>
      <c r="V12" s="26"/>
    </row>
    <row r="13" spans="2:22" x14ac:dyDescent="0.3">
      <c r="B13" s="23"/>
      <c r="C13" s="41"/>
      <c r="D13" s="44"/>
      <c r="E13" s="158"/>
      <c r="F13" s="63"/>
      <c r="G13" s="44"/>
      <c r="H13" s="45"/>
      <c r="I13" s="160"/>
      <c r="J13" s="160"/>
      <c r="K13" s="160"/>
      <c r="L13" s="160"/>
      <c r="M13" s="160"/>
      <c r="N13" s="160"/>
      <c r="O13" s="160"/>
      <c r="P13" s="41"/>
      <c r="Q13" s="44"/>
      <c r="R13" s="57"/>
      <c r="S13" s="142"/>
      <c r="T13" s="143"/>
      <c r="U13" s="45"/>
      <c r="V13" s="26"/>
    </row>
    <row r="14" spans="2:22" x14ac:dyDescent="0.3">
      <c r="B14" s="23"/>
      <c r="C14" s="46"/>
      <c r="D14" s="61"/>
      <c r="F14" s="170" t="s">
        <v>95</v>
      </c>
      <c r="H14" s="159" t="s">
        <v>94</v>
      </c>
      <c r="I14" s="159" t="s">
        <v>64</v>
      </c>
      <c r="J14" s="159" t="s">
        <v>65</v>
      </c>
      <c r="K14" s="159" t="s">
        <v>66</v>
      </c>
      <c r="L14" s="159" t="s">
        <v>67</v>
      </c>
      <c r="M14" s="159" t="s">
        <v>68</v>
      </c>
      <c r="N14" s="159" t="s">
        <v>69</v>
      </c>
      <c r="O14" s="159" t="s">
        <v>70</v>
      </c>
      <c r="P14" s="159" t="s">
        <v>71</v>
      </c>
      <c r="Q14" s="157"/>
      <c r="R14" s="185" t="s">
        <v>8</v>
      </c>
      <c r="S14" s="185"/>
      <c r="T14" s="185"/>
      <c r="U14" s="49"/>
      <c r="V14" s="26"/>
    </row>
    <row r="15" spans="2:22" s="18" customFormat="1" x14ac:dyDescent="0.3">
      <c r="B15" s="33"/>
      <c r="C15" s="50"/>
      <c r="D15" s="141"/>
      <c r="E15" s="141"/>
      <c r="F15" s="156" t="s">
        <v>98</v>
      </c>
      <c r="H15" s="176">
        <v>42278</v>
      </c>
      <c r="I15" s="176">
        <v>42339</v>
      </c>
      <c r="J15" s="176">
        <v>42430</v>
      </c>
      <c r="K15" s="176"/>
      <c r="L15" s="176"/>
      <c r="M15" s="176"/>
      <c r="N15" s="176"/>
      <c r="O15" s="176"/>
      <c r="P15" s="176"/>
      <c r="Q15" s="177"/>
      <c r="R15" s="178">
        <f>tab!C7</f>
        <v>42461</v>
      </c>
      <c r="S15" s="178">
        <f>tab!C8</f>
        <v>42491</v>
      </c>
      <c r="T15" s="178">
        <f>tab!C9</f>
        <v>42522</v>
      </c>
      <c r="U15" s="51"/>
      <c r="V15" s="34"/>
    </row>
    <row r="16" spans="2:22" s="18" customFormat="1" x14ac:dyDescent="0.3">
      <c r="B16" s="33"/>
      <c r="C16" s="50"/>
      <c r="D16" s="141"/>
      <c r="E16" s="141"/>
      <c r="F16" s="156" t="s">
        <v>96</v>
      </c>
      <c r="H16" s="164">
        <f>IF(F56="","",(F56+13))</f>
        <v>198</v>
      </c>
      <c r="I16" s="165">
        <f t="shared" ref="I16:P16" si="0">IF(H17="","",(H17+13))</f>
        <v>213</v>
      </c>
      <c r="J16" s="165">
        <f t="shared" si="0"/>
        <v>233</v>
      </c>
      <c r="K16" s="165">
        <f t="shared" si="0"/>
        <v>250</v>
      </c>
      <c r="L16" s="165" t="str">
        <f t="shared" si="0"/>
        <v/>
      </c>
      <c r="M16" s="165" t="str">
        <f t="shared" si="0"/>
        <v/>
      </c>
      <c r="N16" s="165" t="str">
        <f t="shared" si="0"/>
        <v/>
      </c>
      <c r="O16" s="165" t="str">
        <f t="shared" si="0"/>
        <v/>
      </c>
      <c r="P16" s="165" t="str">
        <f t="shared" si="0"/>
        <v/>
      </c>
      <c r="Q16" s="131"/>
      <c r="R16" s="131"/>
      <c r="S16" s="165" t="str">
        <f>IF(R56=0,"",(R56+26))</f>
        <v/>
      </c>
      <c r="T16" s="165" t="str">
        <f>IF(R56=0,"",IF(S56=0,(R56+26),(S56+26)))</f>
        <v/>
      </c>
      <c r="U16" s="51"/>
      <c r="V16" s="34"/>
    </row>
    <row r="17" spans="2:22" s="18" customFormat="1" x14ac:dyDescent="0.3">
      <c r="B17" s="33"/>
      <c r="C17" s="50"/>
      <c r="D17" s="155"/>
      <c r="E17" s="141"/>
      <c r="F17" s="156" t="s">
        <v>97</v>
      </c>
      <c r="H17" s="144">
        <f t="shared" ref="H17:P17" si="1">IF(H15="","",H56)</f>
        <v>200</v>
      </c>
      <c r="I17" s="144">
        <f t="shared" si="1"/>
        <v>220</v>
      </c>
      <c r="J17" s="144">
        <f t="shared" si="1"/>
        <v>237</v>
      </c>
      <c r="K17" s="144" t="str">
        <f t="shared" si="1"/>
        <v/>
      </c>
      <c r="L17" s="144" t="str">
        <f t="shared" si="1"/>
        <v/>
      </c>
      <c r="M17" s="144" t="str">
        <f t="shared" si="1"/>
        <v/>
      </c>
      <c r="N17" s="144" t="str">
        <f t="shared" si="1"/>
        <v/>
      </c>
      <c r="O17" s="144" t="str">
        <f t="shared" si="1"/>
        <v/>
      </c>
      <c r="P17" s="144" t="str">
        <f t="shared" si="1"/>
        <v/>
      </c>
      <c r="Q17" s="100"/>
      <c r="R17" s="166"/>
      <c r="S17" s="144">
        <f>S56</f>
        <v>0</v>
      </c>
      <c r="T17" s="144">
        <f>T56</f>
        <v>0</v>
      </c>
      <c r="U17" s="51"/>
      <c r="V17" s="34"/>
    </row>
    <row r="18" spans="2:22" x14ac:dyDescent="0.3">
      <c r="B18" s="23"/>
      <c r="C18" s="46"/>
      <c r="D18" s="168"/>
      <c r="E18" s="169"/>
      <c r="F18" s="171"/>
      <c r="G18" s="172"/>
      <c r="H18" s="180">
        <f t="shared" ref="H18:P18" si="2">IF(H17=0,0,(IF(H17&gt;=H16,0,1)))</f>
        <v>0</v>
      </c>
      <c r="I18" s="180">
        <f>IF(I17=0,0,(IF(I17&gt;=I16,0,1)))</f>
        <v>0</v>
      </c>
      <c r="J18" s="180">
        <f t="shared" si="2"/>
        <v>0</v>
      </c>
      <c r="K18" s="180">
        <f t="shared" si="2"/>
        <v>0</v>
      </c>
      <c r="L18" s="180">
        <f t="shared" si="2"/>
        <v>0</v>
      </c>
      <c r="M18" s="180">
        <f t="shared" si="2"/>
        <v>0</v>
      </c>
      <c r="N18" s="180">
        <f t="shared" si="2"/>
        <v>0</v>
      </c>
      <c r="O18" s="180">
        <f t="shared" si="2"/>
        <v>0</v>
      </c>
      <c r="P18" s="180">
        <f t="shared" si="2"/>
        <v>0</v>
      </c>
      <c r="Q18" s="181"/>
      <c r="R18" s="181"/>
      <c r="S18" s="182"/>
      <c r="T18" s="181"/>
      <c r="U18" s="49"/>
      <c r="V18" s="34"/>
    </row>
    <row r="19" spans="2:22" x14ac:dyDescent="0.3">
      <c r="B19" s="23"/>
      <c r="C19" s="46"/>
      <c r="E19" s="167"/>
      <c r="F19" s="167"/>
      <c r="G19" s="44"/>
      <c r="H19" s="179" t="str">
        <f>IF(SUM(H18:P18)&lt;=0,"","Het model is niet juist ingevuld. Er is een groeiteldatum ingevuld, terwijl daarvoor op dat moment onvoldoende leerlingen zijn (zie rode getal rij 17)")</f>
        <v/>
      </c>
      <c r="I19" s="166"/>
      <c r="J19" s="166"/>
      <c r="K19" s="166"/>
      <c r="L19" s="166"/>
      <c r="M19" s="166"/>
      <c r="N19" s="166"/>
      <c r="O19" s="166"/>
      <c r="P19" s="166"/>
      <c r="Q19" s="166"/>
      <c r="R19" s="166"/>
      <c r="S19" s="166"/>
      <c r="T19" s="166"/>
      <c r="U19" s="49"/>
      <c r="V19" s="34"/>
    </row>
    <row r="20" spans="2:22" x14ac:dyDescent="0.3">
      <c r="B20" s="23"/>
      <c r="C20" s="46"/>
      <c r="D20" s="161" t="s">
        <v>49</v>
      </c>
      <c r="E20" s="162">
        <f>tab!C3</f>
        <v>41913</v>
      </c>
      <c r="F20" s="163" t="s">
        <v>99</v>
      </c>
      <c r="G20" s="48"/>
      <c r="U20" s="49"/>
      <c r="V20" s="34"/>
    </row>
    <row r="21" spans="2:22" x14ac:dyDescent="0.3">
      <c r="B21" s="23"/>
      <c r="C21" s="46"/>
      <c r="D21" s="128"/>
      <c r="E21" s="59">
        <v>180</v>
      </c>
      <c r="F21" s="154">
        <f>IF(E21="","",ROUNDDOWN(1.03*E21,0))</f>
        <v>185</v>
      </c>
      <c r="G21" s="48"/>
      <c r="H21" s="60">
        <v>200</v>
      </c>
      <c r="I21" s="60">
        <v>220</v>
      </c>
      <c r="J21" s="60">
        <v>237</v>
      </c>
      <c r="K21" s="60"/>
      <c r="L21" s="60"/>
      <c r="M21" s="60"/>
      <c r="N21" s="60"/>
      <c r="O21" s="60"/>
      <c r="P21" s="60"/>
      <c r="Q21" s="48"/>
      <c r="R21" s="60"/>
      <c r="S21" s="132"/>
      <c r="T21" s="60"/>
      <c r="U21" s="49"/>
      <c r="V21" s="26"/>
    </row>
    <row r="22" spans="2:22" x14ac:dyDescent="0.3">
      <c r="B22" s="23"/>
      <c r="C22" s="46"/>
      <c r="D22" s="58"/>
      <c r="E22" s="59"/>
      <c r="F22" s="154" t="str">
        <f>IF(E22="","",ROUNDDOWN(1.03*E22,0))</f>
        <v/>
      </c>
      <c r="G22" s="48"/>
      <c r="H22" s="60"/>
      <c r="I22" s="60"/>
      <c r="J22" s="60"/>
      <c r="K22" s="60"/>
      <c r="L22" s="60"/>
      <c r="M22" s="60"/>
      <c r="N22" s="60"/>
      <c r="O22" s="60"/>
      <c r="P22" s="60"/>
      <c r="Q22" s="48"/>
      <c r="R22" s="60"/>
      <c r="S22" s="60"/>
      <c r="T22" s="60"/>
      <c r="U22" s="49"/>
      <c r="V22" s="26"/>
    </row>
    <row r="23" spans="2:22" x14ac:dyDescent="0.3">
      <c r="B23" s="23"/>
      <c r="C23" s="46"/>
      <c r="D23" s="58"/>
      <c r="E23" s="59"/>
      <c r="F23" s="154" t="str">
        <f t="shared" ref="F23:F55" si="3">IF(E23="","",ROUNDDOWN(1.03*E23,0))</f>
        <v/>
      </c>
      <c r="G23" s="48"/>
      <c r="H23" s="60"/>
      <c r="I23" s="60"/>
      <c r="J23" s="60"/>
      <c r="K23" s="60"/>
      <c r="L23" s="60"/>
      <c r="M23" s="60"/>
      <c r="N23" s="60"/>
      <c r="O23" s="60"/>
      <c r="P23" s="60"/>
      <c r="Q23" s="48"/>
      <c r="R23" s="60"/>
      <c r="S23" s="60"/>
      <c r="T23" s="60"/>
      <c r="U23" s="49"/>
      <c r="V23" s="26"/>
    </row>
    <row r="24" spans="2:22" x14ac:dyDescent="0.3">
      <c r="B24" s="23"/>
      <c r="C24" s="46"/>
      <c r="D24" s="58"/>
      <c r="E24" s="59"/>
      <c r="F24" s="154" t="str">
        <f t="shared" si="3"/>
        <v/>
      </c>
      <c r="G24" s="48"/>
      <c r="H24" s="60"/>
      <c r="I24" s="60"/>
      <c r="J24" s="60"/>
      <c r="K24" s="60"/>
      <c r="L24" s="60"/>
      <c r="M24" s="60"/>
      <c r="N24" s="60"/>
      <c r="O24" s="60"/>
      <c r="P24" s="60"/>
      <c r="Q24" s="48"/>
      <c r="R24" s="60"/>
      <c r="S24" s="60"/>
      <c r="T24" s="60"/>
      <c r="U24" s="49"/>
      <c r="V24" s="26"/>
    </row>
    <row r="25" spans="2:22" x14ac:dyDescent="0.3">
      <c r="B25" s="23"/>
      <c r="C25" s="46"/>
      <c r="D25" s="58"/>
      <c r="E25" s="59"/>
      <c r="F25" s="154" t="str">
        <f t="shared" si="3"/>
        <v/>
      </c>
      <c r="G25" s="48"/>
      <c r="H25" s="60"/>
      <c r="I25" s="60"/>
      <c r="J25" s="60"/>
      <c r="K25" s="60"/>
      <c r="L25" s="60"/>
      <c r="M25" s="60"/>
      <c r="N25" s="60"/>
      <c r="O25" s="60"/>
      <c r="P25" s="60"/>
      <c r="Q25" s="48"/>
      <c r="R25" s="60"/>
      <c r="S25" s="60"/>
      <c r="T25" s="60"/>
      <c r="U25" s="49"/>
      <c r="V25" s="26"/>
    </row>
    <row r="26" spans="2:22" x14ac:dyDescent="0.3">
      <c r="B26" s="23"/>
      <c r="C26" s="46"/>
      <c r="D26" s="58"/>
      <c r="E26" s="59"/>
      <c r="F26" s="154" t="str">
        <f t="shared" si="3"/>
        <v/>
      </c>
      <c r="G26" s="48"/>
      <c r="H26" s="60"/>
      <c r="I26" s="60"/>
      <c r="J26" s="60"/>
      <c r="K26" s="60"/>
      <c r="L26" s="60"/>
      <c r="M26" s="60"/>
      <c r="N26" s="60"/>
      <c r="O26" s="60"/>
      <c r="P26" s="60"/>
      <c r="Q26" s="48"/>
      <c r="R26" s="60"/>
      <c r="S26" s="60"/>
      <c r="T26" s="60"/>
      <c r="U26" s="49"/>
      <c r="V26" s="26"/>
    </row>
    <row r="27" spans="2:22" x14ac:dyDescent="0.3">
      <c r="B27" s="23"/>
      <c r="C27" s="46"/>
      <c r="D27" s="58"/>
      <c r="E27" s="59"/>
      <c r="F27" s="154" t="str">
        <f t="shared" si="3"/>
        <v/>
      </c>
      <c r="G27" s="48"/>
      <c r="H27" s="60"/>
      <c r="I27" s="60"/>
      <c r="J27" s="60"/>
      <c r="K27" s="60"/>
      <c r="L27" s="60"/>
      <c r="M27" s="60"/>
      <c r="N27" s="60"/>
      <c r="O27" s="60"/>
      <c r="P27" s="60"/>
      <c r="Q27" s="48"/>
      <c r="R27" s="60"/>
      <c r="S27" s="60"/>
      <c r="T27" s="60"/>
      <c r="U27" s="49"/>
      <c r="V27" s="26"/>
    </row>
    <row r="28" spans="2:22" x14ac:dyDescent="0.3">
      <c r="B28" s="23"/>
      <c r="C28" s="46"/>
      <c r="D28" s="58"/>
      <c r="E28" s="59"/>
      <c r="F28" s="154" t="str">
        <f t="shared" si="3"/>
        <v/>
      </c>
      <c r="G28" s="48"/>
      <c r="H28" s="60"/>
      <c r="I28" s="60"/>
      <c r="J28" s="60"/>
      <c r="K28" s="60"/>
      <c r="L28" s="60"/>
      <c r="M28" s="60"/>
      <c r="N28" s="60"/>
      <c r="O28" s="60"/>
      <c r="P28" s="60"/>
      <c r="Q28" s="48"/>
      <c r="R28" s="60"/>
      <c r="S28" s="60"/>
      <c r="T28" s="60"/>
      <c r="U28" s="49"/>
      <c r="V28" s="26"/>
    </row>
    <row r="29" spans="2:22" x14ac:dyDescent="0.3">
      <c r="B29" s="23"/>
      <c r="C29" s="46"/>
      <c r="D29" s="58"/>
      <c r="E29" s="59"/>
      <c r="F29" s="154" t="str">
        <f t="shared" si="3"/>
        <v/>
      </c>
      <c r="G29" s="48"/>
      <c r="H29" s="60"/>
      <c r="I29" s="60"/>
      <c r="J29" s="60"/>
      <c r="K29" s="60"/>
      <c r="L29" s="60"/>
      <c r="M29" s="60"/>
      <c r="N29" s="60"/>
      <c r="O29" s="60"/>
      <c r="P29" s="60"/>
      <c r="Q29" s="48"/>
      <c r="R29" s="60"/>
      <c r="S29" s="60"/>
      <c r="T29" s="60"/>
      <c r="U29" s="49"/>
      <c r="V29" s="26"/>
    </row>
    <row r="30" spans="2:22" x14ac:dyDescent="0.3">
      <c r="B30" s="23"/>
      <c r="C30" s="46"/>
      <c r="D30" s="58"/>
      <c r="E30" s="59"/>
      <c r="F30" s="154" t="str">
        <f t="shared" si="3"/>
        <v/>
      </c>
      <c r="G30" s="48"/>
      <c r="H30" s="60"/>
      <c r="I30" s="60"/>
      <c r="J30" s="60"/>
      <c r="K30" s="60"/>
      <c r="L30" s="60"/>
      <c r="M30" s="60"/>
      <c r="N30" s="60"/>
      <c r="O30" s="60"/>
      <c r="P30" s="60"/>
      <c r="Q30" s="48"/>
      <c r="R30" s="60"/>
      <c r="S30" s="60"/>
      <c r="T30" s="60"/>
      <c r="U30" s="49"/>
      <c r="V30" s="26"/>
    </row>
    <row r="31" spans="2:22" x14ac:dyDescent="0.3">
      <c r="B31" s="23"/>
      <c r="C31" s="46"/>
      <c r="D31" s="58"/>
      <c r="E31" s="59"/>
      <c r="F31" s="154" t="str">
        <f t="shared" si="3"/>
        <v/>
      </c>
      <c r="G31" s="48"/>
      <c r="H31" s="60"/>
      <c r="I31" s="60"/>
      <c r="J31" s="60"/>
      <c r="K31" s="60"/>
      <c r="L31" s="60"/>
      <c r="M31" s="60"/>
      <c r="N31" s="60"/>
      <c r="O31" s="60"/>
      <c r="P31" s="60"/>
      <c r="Q31" s="48"/>
      <c r="R31" s="60"/>
      <c r="S31" s="60"/>
      <c r="T31" s="60"/>
      <c r="U31" s="49"/>
      <c r="V31" s="26"/>
    </row>
    <row r="32" spans="2:22" x14ac:dyDescent="0.3">
      <c r="B32" s="23"/>
      <c r="C32" s="46"/>
      <c r="D32" s="58"/>
      <c r="E32" s="59"/>
      <c r="F32" s="154" t="str">
        <f t="shared" si="3"/>
        <v/>
      </c>
      <c r="G32" s="48"/>
      <c r="H32" s="60"/>
      <c r="I32" s="60"/>
      <c r="J32" s="60"/>
      <c r="K32" s="60"/>
      <c r="L32" s="60"/>
      <c r="M32" s="60"/>
      <c r="N32" s="60"/>
      <c r="O32" s="60"/>
      <c r="P32" s="60"/>
      <c r="Q32" s="48"/>
      <c r="R32" s="60"/>
      <c r="S32" s="60"/>
      <c r="T32" s="60"/>
      <c r="U32" s="49"/>
      <c r="V32" s="26"/>
    </row>
    <row r="33" spans="2:22" x14ac:dyDescent="0.3">
      <c r="B33" s="23"/>
      <c r="C33" s="46"/>
      <c r="D33" s="58"/>
      <c r="E33" s="59"/>
      <c r="F33" s="154" t="str">
        <f t="shared" si="3"/>
        <v/>
      </c>
      <c r="G33" s="48"/>
      <c r="H33" s="60"/>
      <c r="I33" s="60"/>
      <c r="J33" s="60"/>
      <c r="K33" s="60"/>
      <c r="L33" s="60"/>
      <c r="M33" s="60"/>
      <c r="N33" s="60"/>
      <c r="O33" s="60"/>
      <c r="P33" s="60"/>
      <c r="Q33" s="48"/>
      <c r="R33" s="60"/>
      <c r="S33" s="60"/>
      <c r="T33" s="60"/>
      <c r="U33" s="49"/>
      <c r="V33" s="26"/>
    </row>
    <row r="34" spans="2:22" x14ac:dyDescent="0.3">
      <c r="B34" s="23"/>
      <c r="C34" s="46"/>
      <c r="D34" s="58"/>
      <c r="E34" s="59"/>
      <c r="F34" s="154" t="str">
        <f t="shared" si="3"/>
        <v/>
      </c>
      <c r="G34" s="48"/>
      <c r="H34" s="60"/>
      <c r="I34" s="60"/>
      <c r="J34" s="60"/>
      <c r="K34" s="60"/>
      <c r="L34" s="60"/>
      <c r="M34" s="60"/>
      <c r="N34" s="60"/>
      <c r="O34" s="60"/>
      <c r="P34" s="60"/>
      <c r="Q34" s="48"/>
      <c r="R34" s="60"/>
      <c r="S34" s="60"/>
      <c r="T34" s="60"/>
      <c r="U34" s="49"/>
      <c r="V34" s="26"/>
    </row>
    <row r="35" spans="2:22" x14ac:dyDescent="0.3">
      <c r="B35" s="23"/>
      <c r="C35" s="46"/>
      <c r="D35" s="58"/>
      <c r="E35" s="59"/>
      <c r="F35" s="154" t="str">
        <f t="shared" si="3"/>
        <v/>
      </c>
      <c r="G35" s="48"/>
      <c r="H35" s="60"/>
      <c r="I35" s="60"/>
      <c r="J35" s="60"/>
      <c r="K35" s="60"/>
      <c r="L35" s="60"/>
      <c r="M35" s="60"/>
      <c r="N35" s="60"/>
      <c r="O35" s="60"/>
      <c r="P35" s="60"/>
      <c r="Q35" s="48"/>
      <c r="R35" s="60"/>
      <c r="S35" s="60"/>
      <c r="T35" s="60"/>
      <c r="U35" s="49"/>
      <c r="V35" s="26"/>
    </row>
    <row r="36" spans="2:22" x14ac:dyDescent="0.3">
      <c r="B36" s="23"/>
      <c r="C36" s="46"/>
      <c r="D36" s="58"/>
      <c r="E36" s="59"/>
      <c r="F36" s="154" t="str">
        <f t="shared" si="3"/>
        <v/>
      </c>
      <c r="G36" s="48"/>
      <c r="H36" s="60"/>
      <c r="I36" s="60"/>
      <c r="J36" s="60"/>
      <c r="K36" s="60"/>
      <c r="L36" s="60"/>
      <c r="M36" s="60"/>
      <c r="N36" s="60"/>
      <c r="O36" s="60"/>
      <c r="P36" s="60"/>
      <c r="Q36" s="48"/>
      <c r="R36" s="60"/>
      <c r="S36" s="60"/>
      <c r="T36" s="60"/>
      <c r="U36" s="49"/>
      <c r="V36" s="26"/>
    </row>
    <row r="37" spans="2:22" x14ac:dyDescent="0.3">
      <c r="B37" s="23"/>
      <c r="C37" s="46"/>
      <c r="D37" s="58"/>
      <c r="E37" s="59"/>
      <c r="F37" s="154" t="str">
        <f t="shared" si="3"/>
        <v/>
      </c>
      <c r="G37" s="48"/>
      <c r="H37" s="60"/>
      <c r="I37" s="60"/>
      <c r="J37" s="60"/>
      <c r="K37" s="60"/>
      <c r="L37" s="60"/>
      <c r="M37" s="60"/>
      <c r="N37" s="60"/>
      <c r="O37" s="60"/>
      <c r="P37" s="60"/>
      <c r="Q37" s="48"/>
      <c r="R37" s="60"/>
      <c r="S37" s="60"/>
      <c r="T37" s="60"/>
      <c r="U37" s="49"/>
      <c r="V37" s="26"/>
    </row>
    <row r="38" spans="2:22" x14ac:dyDescent="0.3">
      <c r="B38" s="23"/>
      <c r="C38" s="46"/>
      <c r="D38" s="58"/>
      <c r="E38" s="59"/>
      <c r="F38" s="154" t="str">
        <f t="shared" si="3"/>
        <v/>
      </c>
      <c r="G38" s="48"/>
      <c r="H38" s="60"/>
      <c r="I38" s="60"/>
      <c r="J38" s="60"/>
      <c r="K38" s="60"/>
      <c r="L38" s="60"/>
      <c r="M38" s="60"/>
      <c r="N38" s="60"/>
      <c r="O38" s="60"/>
      <c r="P38" s="60"/>
      <c r="Q38" s="48"/>
      <c r="R38" s="60"/>
      <c r="S38" s="60"/>
      <c r="T38" s="60"/>
      <c r="U38" s="49"/>
      <c r="V38" s="26"/>
    </row>
    <row r="39" spans="2:22" x14ac:dyDescent="0.3">
      <c r="B39" s="23"/>
      <c r="C39" s="46"/>
      <c r="D39" s="58"/>
      <c r="E39" s="59"/>
      <c r="F39" s="154" t="str">
        <f t="shared" si="3"/>
        <v/>
      </c>
      <c r="G39" s="48"/>
      <c r="H39" s="60"/>
      <c r="I39" s="60"/>
      <c r="J39" s="60"/>
      <c r="K39" s="60"/>
      <c r="L39" s="60"/>
      <c r="M39" s="60"/>
      <c r="N39" s="60"/>
      <c r="O39" s="60"/>
      <c r="P39" s="60"/>
      <c r="Q39" s="48"/>
      <c r="R39" s="60"/>
      <c r="S39" s="60"/>
      <c r="T39" s="60"/>
      <c r="U39" s="49"/>
      <c r="V39" s="26"/>
    </row>
    <row r="40" spans="2:22" x14ac:dyDescent="0.3">
      <c r="B40" s="23"/>
      <c r="C40" s="46"/>
      <c r="D40" s="58"/>
      <c r="E40" s="59"/>
      <c r="F40" s="154" t="str">
        <f t="shared" si="3"/>
        <v/>
      </c>
      <c r="G40" s="48"/>
      <c r="H40" s="60"/>
      <c r="I40" s="60"/>
      <c r="J40" s="60"/>
      <c r="K40" s="60"/>
      <c r="L40" s="60"/>
      <c r="M40" s="60"/>
      <c r="N40" s="60"/>
      <c r="O40" s="60"/>
      <c r="P40" s="60"/>
      <c r="Q40" s="48"/>
      <c r="R40" s="60"/>
      <c r="S40" s="60"/>
      <c r="T40" s="60"/>
      <c r="U40" s="49"/>
      <c r="V40" s="26"/>
    </row>
    <row r="41" spans="2:22" x14ac:dyDescent="0.3">
      <c r="B41" s="23"/>
      <c r="C41" s="46"/>
      <c r="D41" s="58"/>
      <c r="E41" s="59"/>
      <c r="F41" s="154" t="str">
        <f t="shared" si="3"/>
        <v/>
      </c>
      <c r="G41" s="48"/>
      <c r="H41" s="60"/>
      <c r="I41" s="60"/>
      <c r="J41" s="60"/>
      <c r="K41" s="60"/>
      <c r="L41" s="60"/>
      <c r="M41" s="60"/>
      <c r="N41" s="60"/>
      <c r="O41" s="60"/>
      <c r="P41" s="60"/>
      <c r="Q41" s="48"/>
      <c r="R41" s="60"/>
      <c r="S41" s="60"/>
      <c r="T41" s="60"/>
      <c r="U41" s="49"/>
      <c r="V41" s="26"/>
    </row>
    <row r="42" spans="2:22" x14ac:dyDescent="0.3">
      <c r="B42" s="23"/>
      <c r="C42" s="46"/>
      <c r="D42" s="58"/>
      <c r="E42" s="59"/>
      <c r="F42" s="154" t="str">
        <f t="shared" si="3"/>
        <v/>
      </c>
      <c r="G42" s="48"/>
      <c r="H42" s="60"/>
      <c r="I42" s="60"/>
      <c r="J42" s="60"/>
      <c r="K42" s="60"/>
      <c r="L42" s="60"/>
      <c r="M42" s="60"/>
      <c r="N42" s="60"/>
      <c r="O42" s="60"/>
      <c r="P42" s="60"/>
      <c r="Q42" s="48"/>
      <c r="R42" s="60"/>
      <c r="S42" s="60"/>
      <c r="T42" s="60"/>
      <c r="U42" s="49"/>
      <c r="V42" s="26"/>
    </row>
    <row r="43" spans="2:22" x14ac:dyDescent="0.3">
      <c r="B43" s="23"/>
      <c r="C43" s="46"/>
      <c r="D43" s="58"/>
      <c r="E43" s="59"/>
      <c r="F43" s="154" t="str">
        <f t="shared" si="3"/>
        <v/>
      </c>
      <c r="G43" s="48"/>
      <c r="H43" s="60"/>
      <c r="I43" s="60"/>
      <c r="J43" s="60"/>
      <c r="K43" s="60"/>
      <c r="L43" s="60"/>
      <c r="M43" s="60"/>
      <c r="N43" s="60"/>
      <c r="O43" s="60"/>
      <c r="P43" s="60"/>
      <c r="Q43" s="48"/>
      <c r="R43" s="60"/>
      <c r="S43" s="60"/>
      <c r="T43" s="60"/>
      <c r="U43" s="49"/>
      <c r="V43" s="26"/>
    </row>
    <row r="44" spans="2:22" x14ac:dyDescent="0.3">
      <c r="B44" s="23"/>
      <c r="C44" s="46"/>
      <c r="D44" s="58"/>
      <c r="E44" s="59"/>
      <c r="F44" s="154" t="str">
        <f>IF(E44="","",ROUNDDOWN(1.03*E44,0))</f>
        <v/>
      </c>
      <c r="G44" s="48"/>
      <c r="H44" s="60"/>
      <c r="I44" s="60"/>
      <c r="J44" s="60"/>
      <c r="K44" s="60"/>
      <c r="L44" s="60"/>
      <c r="M44" s="60"/>
      <c r="N44" s="60"/>
      <c r="O44" s="60"/>
      <c r="P44" s="60"/>
      <c r="Q44" s="48"/>
      <c r="R44" s="60"/>
      <c r="S44" s="60"/>
      <c r="T44" s="60"/>
      <c r="U44" s="49"/>
      <c r="V44" s="26"/>
    </row>
    <row r="45" spans="2:22" x14ac:dyDescent="0.3">
      <c r="B45" s="23"/>
      <c r="C45" s="46"/>
      <c r="D45" s="58"/>
      <c r="E45" s="59"/>
      <c r="F45" s="154" t="str">
        <f t="shared" si="3"/>
        <v/>
      </c>
      <c r="G45" s="48"/>
      <c r="H45" s="60"/>
      <c r="I45" s="60"/>
      <c r="J45" s="60"/>
      <c r="K45" s="60"/>
      <c r="L45" s="60"/>
      <c r="M45" s="60"/>
      <c r="N45" s="60"/>
      <c r="O45" s="60"/>
      <c r="P45" s="60"/>
      <c r="Q45" s="48"/>
      <c r="R45" s="60"/>
      <c r="S45" s="60"/>
      <c r="T45" s="60"/>
      <c r="U45" s="49"/>
      <c r="V45" s="26"/>
    </row>
    <row r="46" spans="2:22" x14ac:dyDescent="0.3">
      <c r="B46" s="23"/>
      <c r="C46" s="46"/>
      <c r="D46" s="58"/>
      <c r="E46" s="59"/>
      <c r="F46" s="154" t="str">
        <f t="shared" si="3"/>
        <v/>
      </c>
      <c r="G46" s="48"/>
      <c r="H46" s="60"/>
      <c r="I46" s="60"/>
      <c r="J46" s="60"/>
      <c r="K46" s="60"/>
      <c r="L46" s="60"/>
      <c r="M46" s="60"/>
      <c r="N46" s="60"/>
      <c r="O46" s="60"/>
      <c r="P46" s="60"/>
      <c r="Q46" s="48"/>
      <c r="R46" s="60"/>
      <c r="S46" s="60"/>
      <c r="T46" s="60"/>
      <c r="U46" s="49"/>
      <c r="V46" s="26"/>
    </row>
    <row r="47" spans="2:22" x14ac:dyDescent="0.3">
      <c r="B47" s="23"/>
      <c r="C47" s="46"/>
      <c r="D47" s="58"/>
      <c r="E47" s="59"/>
      <c r="F47" s="154" t="str">
        <f t="shared" si="3"/>
        <v/>
      </c>
      <c r="G47" s="48"/>
      <c r="H47" s="60"/>
      <c r="I47" s="60"/>
      <c r="J47" s="60"/>
      <c r="K47" s="60"/>
      <c r="L47" s="60"/>
      <c r="M47" s="60"/>
      <c r="N47" s="60"/>
      <c r="O47" s="60"/>
      <c r="P47" s="60"/>
      <c r="Q47" s="48"/>
      <c r="R47" s="60"/>
      <c r="S47" s="60"/>
      <c r="T47" s="60"/>
      <c r="U47" s="49"/>
      <c r="V47" s="26"/>
    </row>
    <row r="48" spans="2:22" x14ac:dyDescent="0.3">
      <c r="B48" s="23"/>
      <c r="C48" s="46"/>
      <c r="D48" s="58"/>
      <c r="E48" s="59"/>
      <c r="F48" s="154" t="str">
        <f t="shared" si="3"/>
        <v/>
      </c>
      <c r="G48" s="48"/>
      <c r="H48" s="60"/>
      <c r="I48" s="60"/>
      <c r="J48" s="60"/>
      <c r="K48" s="60"/>
      <c r="L48" s="60"/>
      <c r="M48" s="60"/>
      <c r="N48" s="60"/>
      <c r="O48" s="60"/>
      <c r="P48" s="60"/>
      <c r="Q48" s="48"/>
      <c r="R48" s="60"/>
      <c r="S48" s="60"/>
      <c r="T48" s="60"/>
      <c r="U48" s="49"/>
      <c r="V48" s="26"/>
    </row>
    <row r="49" spans="2:22" x14ac:dyDescent="0.3">
      <c r="B49" s="23"/>
      <c r="C49" s="46"/>
      <c r="D49" s="58"/>
      <c r="E49" s="59"/>
      <c r="F49" s="154" t="str">
        <f t="shared" si="3"/>
        <v/>
      </c>
      <c r="G49" s="48"/>
      <c r="H49" s="60"/>
      <c r="I49" s="60"/>
      <c r="J49" s="60"/>
      <c r="K49" s="60"/>
      <c r="L49" s="60"/>
      <c r="M49" s="60"/>
      <c r="N49" s="60"/>
      <c r="O49" s="60"/>
      <c r="P49" s="60"/>
      <c r="Q49" s="48"/>
      <c r="R49" s="60"/>
      <c r="S49" s="60"/>
      <c r="T49" s="60"/>
      <c r="U49" s="49"/>
      <c r="V49" s="26"/>
    </row>
    <row r="50" spans="2:22" x14ac:dyDescent="0.3">
      <c r="B50" s="23"/>
      <c r="C50" s="46"/>
      <c r="D50" s="58"/>
      <c r="E50" s="59"/>
      <c r="F50" s="154" t="str">
        <f t="shared" si="3"/>
        <v/>
      </c>
      <c r="G50" s="48"/>
      <c r="H50" s="60"/>
      <c r="I50" s="60"/>
      <c r="J50" s="60"/>
      <c r="K50" s="60"/>
      <c r="L50" s="60"/>
      <c r="M50" s="60"/>
      <c r="N50" s="60"/>
      <c r="O50" s="60"/>
      <c r="P50" s="60"/>
      <c r="Q50" s="48"/>
      <c r="R50" s="60"/>
      <c r="S50" s="60"/>
      <c r="T50" s="60"/>
      <c r="U50" s="49"/>
      <c r="V50" s="26"/>
    </row>
    <row r="51" spans="2:22" x14ac:dyDescent="0.3">
      <c r="B51" s="23"/>
      <c r="C51" s="46"/>
      <c r="D51" s="58"/>
      <c r="E51" s="59"/>
      <c r="F51" s="154" t="str">
        <f t="shared" si="3"/>
        <v/>
      </c>
      <c r="G51" s="48"/>
      <c r="H51" s="60"/>
      <c r="I51" s="60"/>
      <c r="J51" s="60"/>
      <c r="K51" s="60"/>
      <c r="L51" s="60"/>
      <c r="M51" s="60"/>
      <c r="N51" s="60"/>
      <c r="O51" s="60"/>
      <c r="P51" s="60"/>
      <c r="Q51" s="48"/>
      <c r="R51" s="60"/>
      <c r="S51" s="60"/>
      <c r="T51" s="60"/>
      <c r="U51" s="49"/>
      <c r="V51" s="26"/>
    </row>
    <row r="52" spans="2:22" x14ac:dyDescent="0.3">
      <c r="B52" s="23"/>
      <c r="C52" s="46"/>
      <c r="D52" s="58"/>
      <c r="E52" s="59"/>
      <c r="F52" s="154" t="str">
        <f t="shared" si="3"/>
        <v/>
      </c>
      <c r="G52" s="48"/>
      <c r="H52" s="60"/>
      <c r="I52" s="60"/>
      <c r="J52" s="60"/>
      <c r="K52" s="60"/>
      <c r="L52" s="60"/>
      <c r="M52" s="60"/>
      <c r="N52" s="60"/>
      <c r="O52" s="60"/>
      <c r="P52" s="60"/>
      <c r="Q52" s="48"/>
      <c r="R52" s="60"/>
      <c r="S52" s="60"/>
      <c r="T52" s="60"/>
      <c r="U52" s="49"/>
      <c r="V52" s="26"/>
    </row>
    <row r="53" spans="2:22" x14ac:dyDescent="0.3">
      <c r="B53" s="23"/>
      <c r="C53" s="46"/>
      <c r="D53" s="58"/>
      <c r="E53" s="59"/>
      <c r="F53" s="154" t="str">
        <f t="shared" si="3"/>
        <v/>
      </c>
      <c r="G53" s="48"/>
      <c r="H53" s="60"/>
      <c r="I53" s="60"/>
      <c r="J53" s="60"/>
      <c r="K53" s="60"/>
      <c r="L53" s="60"/>
      <c r="M53" s="60"/>
      <c r="N53" s="60"/>
      <c r="O53" s="60"/>
      <c r="P53" s="60"/>
      <c r="Q53" s="48"/>
      <c r="R53" s="60"/>
      <c r="S53" s="60"/>
      <c r="T53" s="60"/>
      <c r="U53" s="49"/>
      <c r="V53" s="26"/>
    </row>
    <row r="54" spans="2:22" x14ac:dyDescent="0.3">
      <c r="B54" s="23"/>
      <c r="C54" s="46"/>
      <c r="D54" s="58"/>
      <c r="E54" s="59"/>
      <c r="F54" s="154" t="str">
        <f t="shared" si="3"/>
        <v/>
      </c>
      <c r="G54" s="48"/>
      <c r="H54" s="60"/>
      <c r="I54" s="60"/>
      <c r="J54" s="60"/>
      <c r="K54" s="60"/>
      <c r="L54" s="60"/>
      <c r="M54" s="60"/>
      <c r="N54" s="60"/>
      <c r="O54" s="60"/>
      <c r="P54" s="60"/>
      <c r="Q54" s="48"/>
      <c r="R54" s="60"/>
      <c r="S54" s="60"/>
      <c r="T54" s="60"/>
      <c r="U54" s="49"/>
      <c r="V54" s="26"/>
    </row>
    <row r="55" spans="2:22" x14ac:dyDescent="0.3">
      <c r="B55" s="23"/>
      <c r="C55" s="46"/>
      <c r="D55" s="58"/>
      <c r="E55" s="59"/>
      <c r="F55" s="154" t="str">
        <f t="shared" si="3"/>
        <v/>
      </c>
      <c r="G55" s="48"/>
      <c r="H55" s="60"/>
      <c r="I55" s="60"/>
      <c r="J55" s="60"/>
      <c r="K55" s="60"/>
      <c r="L55" s="60"/>
      <c r="M55" s="60"/>
      <c r="N55" s="60"/>
      <c r="O55" s="60"/>
      <c r="P55" s="60"/>
      <c r="Q55" s="48"/>
      <c r="R55" s="60"/>
      <c r="S55" s="60"/>
      <c r="T55" s="60"/>
      <c r="U55" s="49"/>
      <c r="V55" s="26"/>
    </row>
    <row r="56" spans="2:22" x14ac:dyDescent="0.3">
      <c r="B56" s="23"/>
      <c r="C56" s="46"/>
      <c r="D56" s="47" t="s">
        <v>37</v>
      </c>
      <c r="E56" s="153">
        <f>SUM(E21:E55)</f>
        <v>180</v>
      </c>
      <c r="F56" s="153">
        <f>SUM(F21:F55)</f>
        <v>185</v>
      </c>
      <c r="G56" s="48"/>
      <c r="H56" s="153">
        <f t="shared" ref="H56:P56" si="4">SUM(H21:H55)</f>
        <v>200</v>
      </c>
      <c r="I56" s="153">
        <f t="shared" si="4"/>
        <v>220</v>
      </c>
      <c r="J56" s="153">
        <f t="shared" si="4"/>
        <v>237</v>
      </c>
      <c r="K56" s="153">
        <f t="shared" si="4"/>
        <v>0</v>
      </c>
      <c r="L56" s="153">
        <f t="shared" si="4"/>
        <v>0</v>
      </c>
      <c r="M56" s="153">
        <f t="shared" si="4"/>
        <v>0</v>
      </c>
      <c r="N56" s="153">
        <f t="shared" si="4"/>
        <v>0</v>
      </c>
      <c r="O56" s="153">
        <f t="shared" si="4"/>
        <v>0</v>
      </c>
      <c r="P56" s="153">
        <f t="shared" si="4"/>
        <v>0</v>
      </c>
      <c r="Q56" s="48"/>
      <c r="R56" s="153">
        <f>SUM(R21:R55)</f>
        <v>0</v>
      </c>
      <c r="S56" s="153">
        <f>SUM(S21:S55)</f>
        <v>0</v>
      </c>
      <c r="T56" s="153">
        <f>SUM(T21:T55)</f>
        <v>0</v>
      </c>
      <c r="U56" s="52"/>
      <c r="V56" s="26"/>
    </row>
    <row r="57" spans="2:22" s="134" customFormat="1" x14ac:dyDescent="0.3">
      <c r="B57" s="133"/>
      <c r="E57" s="135"/>
      <c r="F57" s="137"/>
      <c r="V57" s="136"/>
    </row>
    <row r="58" spans="2:22" x14ac:dyDescent="0.3">
      <c r="B58" s="23"/>
      <c r="C58" s="24"/>
      <c r="D58" s="24"/>
      <c r="E58" s="25"/>
      <c r="F58" s="25"/>
      <c r="G58" s="24"/>
      <c r="H58" s="24"/>
      <c r="I58" s="24"/>
      <c r="J58" s="24"/>
      <c r="K58" s="24"/>
      <c r="L58" s="24"/>
      <c r="M58" s="24"/>
      <c r="N58" s="24"/>
      <c r="O58" s="24"/>
      <c r="P58" s="24"/>
      <c r="Q58" s="24"/>
      <c r="R58" s="24"/>
      <c r="S58" s="24"/>
      <c r="T58" s="24"/>
      <c r="U58" s="24"/>
      <c r="V58" s="26"/>
    </row>
    <row r="59" spans="2:22" x14ac:dyDescent="0.3">
      <c r="B59" s="35"/>
      <c r="C59" s="36"/>
      <c r="D59" s="36"/>
      <c r="E59" s="37"/>
      <c r="F59" s="37"/>
      <c r="G59" s="36"/>
      <c r="H59" s="36"/>
      <c r="I59" s="36"/>
      <c r="J59" s="36"/>
      <c r="K59" s="36"/>
      <c r="L59" s="36"/>
      <c r="M59" s="36"/>
      <c r="N59" s="36"/>
      <c r="O59" s="36"/>
      <c r="P59" s="36"/>
      <c r="Q59" s="36"/>
      <c r="R59" s="38"/>
      <c r="S59" s="38"/>
      <c r="T59" s="38"/>
      <c r="U59" s="39" t="s">
        <v>54</v>
      </c>
      <c r="V59" s="40"/>
    </row>
  </sheetData>
  <sheetProtection algorithmName="SHA-512" hashValue="Ua3PfHJ1Le7UuUclv/Zcc6GaFQ4VIXXpaNc58DUDyGfv+4rKM5Zc8v1bg5yWjmG3pGqApqjO57QkNpPTbbUvcw==" saltValue="9graPYBLtc1BuI9rAJU1fQ==" spinCount="100000" sheet="1" objects="1" scenarios="1"/>
  <mergeCells count="3">
    <mergeCell ref="R14:T14"/>
    <mergeCell ref="E9:F9"/>
    <mergeCell ref="E10:F10"/>
  </mergeCells>
  <phoneticPr fontId="6" type="noConversion"/>
  <conditionalFormatting sqref="H17:P17">
    <cfRule type="cellIs" dxfId="0" priority="1" operator="lessThan">
      <formula>H16</formula>
    </cfRule>
  </conditionalFormatting>
  <pageMargins left="0.74803149606299213" right="0.74803149606299213" top="0.98425196850393704" bottom="0.98425196850393704" header="0.51181102362204722" footer="0.51181102362204722"/>
  <pageSetup paperSize="9" scale="59" orientation="landscape" r:id="rId1"/>
  <headerFooter alignWithMargins="0">
    <oddHeader>&amp;C&amp;F</oddHeader>
    <oddFooter>&amp;L&amp;"Arial,Vet"&amp;D&amp;C&amp;"Arial,Vet"&amp;A&amp;R&amp;"Arial,Vet"&amp;N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145"/>
  <sheetViews>
    <sheetView zoomScale="85" zoomScaleNormal="85" workbookViewId="0">
      <selection activeCell="B2" sqref="B2"/>
    </sheetView>
  </sheetViews>
  <sheetFormatPr defaultColWidth="9.109375" defaultRowHeight="14.4" customHeight="1" x14ac:dyDescent="0.3"/>
  <cols>
    <col min="1" max="1" width="3.6640625" style="62" customWidth="1"/>
    <col min="2" max="3" width="2.6640625" style="62" customWidth="1"/>
    <col min="4" max="4" width="45.6640625" style="62" customWidth="1"/>
    <col min="5" max="5" width="2.6640625" style="62" customWidth="1"/>
    <col min="6" max="6" width="15.6640625" style="63" customWidth="1"/>
    <col min="7" max="9" width="1.6640625" style="62" customWidth="1"/>
    <col min="10" max="10" width="45.6640625" style="62" customWidth="1"/>
    <col min="11" max="11" width="2.6640625" style="62" customWidth="1"/>
    <col min="12" max="12" width="15.6640625" style="63" customWidth="1"/>
    <col min="13" max="13" width="2.6640625" style="63" customWidth="1"/>
    <col min="14" max="14" width="2.6640625" style="62" customWidth="1"/>
    <col min="15" max="15" width="2.33203125" style="62" customWidth="1"/>
    <col min="16" max="16384" width="9.109375" style="62"/>
  </cols>
  <sheetData>
    <row r="2" spans="2:14" ht="14.4" customHeight="1" x14ac:dyDescent="0.3">
      <c r="B2" s="71"/>
      <c r="C2" s="72"/>
      <c r="D2" s="72"/>
      <c r="E2" s="72"/>
      <c r="F2" s="73"/>
      <c r="G2" s="72"/>
      <c r="H2" s="72"/>
      <c r="I2" s="72"/>
      <c r="J2" s="72"/>
      <c r="K2" s="72"/>
      <c r="L2" s="73"/>
      <c r="M2" s="73"/>
      <c r="N2" s="74"/>
    </row>
    <row r="3" spans="2:14" ht="14.4" customHeight="1" x14ac:dyDescent="0.3">
      <c r="B3" s="75"/>
      <c r="C3" s="76"/>
      <c r="D3" s="76"/>
      <c r="E3" s="76"/>
      <c r="F3" s="77"/>
      <c r="G3" s="76"/>
      <c r="H3" s="76"/>
      <c r="I3" s="76"/>
      <c r="J3" s="76"/>
      <c r="K3" s="76"/>
      <c r="L3" s="77"/>
      <c r="M3" s="77"/>
      <c r="N3" s="78"/>
    </row>
    <row r="4" spans="2:14" s="64" customFormat="1" ht="14.4" customHeight="1" x14ac:dyDescent="0.35">
      <c r="B4" s="79"/>
      <c r="C4" s="129" t="str">
        <f>"BEREKENING (BIJZONDERE) GROEIBEKOSTIGING "&amp;tab!C2</f>
        <v>BEREKENING (BIJZONDERE) GROEIBEKOSTIGING 2015/2016</v>
      </c>
      <c r="D4" s="80"/>
      <c r="E4" s="80"/>
      <c r="F4" s="81"/>
      <c r="G4" s="82"/>
      <c r="H4" s="82"/>
      <c r="I4" s="80"/>
      <c r="J4" s="80"/>
      <c r="K4" s="80"/>
      <c r="L4" s="81"/>
      <c r="M4" s="81"/>
      <c r="N4" s="83"/>
    </row>
    <row r="5" spans="2:14" ht="14.4" customHeight="1" x14ac:dyDescent="0.3">
      <c r="B5" s="75"/>
      <c r="C5" s="76"/>
      <c r="D5" s="84"/>
      <c r="E5" s="76"/>
      <c r="F5" s="77"/>
      <c r="G5" s="76"/>
      <c r="H5" s="76"/>
      <c r="I5" s="76"/>
      <c r="J5" s="76"/>
      <c r="K5" s="76"/>
      <c r="L5" s="77"/>
      <c r="M5" s="77"/>
      <c r="N5" s="78"/>
    </row>
    <row r="6" spans="2:14" ht="14.4" customHeight="1" x14ac:dyDescent="0.3">
      <c r="B6" s="75"/>
      <c r="C6" s="76"/>
      <c r="D6" s="84"/>
      <c r="E6" s="76"/>
      <c r="F6" s="77"/>
      <c r="G6" s="76"/>
      <c r="H6" s="76"/>
      <c r="I6" s="76"/>
      <c r="J6" s="76"/>
      <c r="K6" s="76"/>
      <c r="L6" s="77"/>
      <c r="M6" s="77"/>
      <c r="N6" s="78"/>
    </row>
    <row r="7" spans="2:14" ht="14.4" customHeight="1" x14ac:dyDescent="0.3">
      <c r="B7" s="75"/>
      <c r="C7" s="76"/>
      <c r="D7" s="84"/>
      <c r="E7" s="76"/>
      <c r="F7" s="77"/>
      <c r="G7" s="76"/>
      <c r="H7" s="76"/>
      <c r="I7" s="76"/>
      <c r="J7" s="76"/>
      <c r="K7" s="76"/>
      <c r="L7" s="77"/>
      <c r="M7" s="77"/>
      <c r="N7" s="78"/>
    </row>
    <row r="8" spans="2:14" ht="14.4" customHeight="1" x14ac:dyDescent="0.3">
      <c r="B8" s="75"/>
      <c r="C8" s="93"/>
      <c r="D8" s="116"/>
      <c r="E8" s="94"/>
      <c r="F8" s="95"/>
      <c r="G8" s="94"/>
      <c r="H8" s="94"/>
      <c r="I8" s="94"/>
      <c r="J8" s="94"/>
      <c r="K8" s="94"/>
      <c r="L8" s="95"/>
      <c r="M8" s="117"/>
      <c r="N8" s="78"/>
    </row>
    <row r="9" spans="2:14" ht="14.4" customHeight="1" x14ac:dyDescent="0.3">
      <c r="B9" s="75"/>
      <c r="C9" s="102"/>
      <c r="D9" s="100" t="s">
        <v>31</v>
      </c>
      <c r="E9" s="100"/>
      <c r="F9" s="189" t="str">
        <f>invoer!E9</f>
        <v>Voorbeeld</v>
      </c>
      <c r="G9" s="190"/>
      <c r="H9" s="191"/>
      <c r="I9" s="100"/>
      <c r="J9" s="100"/>
      <c r="K9" s="100"/>
      <c r="L9" s="103"/>
      <c r="M9" s="105"/>
      <c r="N9" s="78"/>
    </row>
    <row r="10" spans="2:14" ht="14.4" customHeight="1" x14ac:dyDescent="0.3">
      <c r="B10" s="75"/>
      <c r="C10" s="102"/>
      <c r="D10" s="100" t="s">
        <v>32</v>
      </c>
      <c r="E10" s="100"/>
      <c r="F10" s="189">
        <f>invoer!E10</f>
        <v>12345</v>
      </c>
      <c r="G10" s="190"/>
      <c r="H10" s="191"/>
      <c r="I10" s="100"/>
      <c r="J10" s="100"/>
      <c r="K10" s="100"/>
      <c r="L10" s="103"/>
      <c r="M10" s="105"/>
      <c r="N10" s="78"/>
    </row>
    <row r="11" spans="2:14" ht="14.4" customHeight="1" x14ac:dyDescent="0.3">
      <c r="B11" s="75"/>
      <c r="C11" s="112"/>
      <c r="D11" s="118"/>
      <c r="E11" s="113"/>
      <c r="F11" s="114"/>
      <c r="G11" s="113"/>
      <c r="H11" s="113"/>
      <c r="I11" s="113"/>
      <c r="J11" s="113"/>
      <c r="K11" s="113"/>
      <c r="L11" s="114"/>
      <c r="M11" s="115"/>
      <c r="N11" s="78"/>
    </row>
    <row r="12" spans="2:14" ht="14.4" customHeight="1" x14ac:dyDescent="0.3">
      <c r="B12" s="75"/>
      <c r="C12" s="76"/>
      <c r="D12" s="76"/>
      <c r="E12" s="76"/>
      <c r="F12" s="77"/>
      <c r="G12" s="76"/>
      <c r="H12" s="76"/>
      <c r="I12" s="76"/>
      <c r="J12" s="76"/>
      <c r="K12" s="76"/>
      <c r="L12" s="77"/>
      <c r="M12" s="77"/>
      <c r="N12" s="78"/>
    </row>
    <row r="13" spans="2:14" ht="14.4" customHeight="1" x14ac:dyDescent="0.3">
      <c r="B13" s="75"/>
      <c r="C13" s="93"/>
      <c r="D13" s="94"/>
      <c r="E13" s="94"/>
      <c r="F13" s="95"/>
      <c r="G13" s="96"/>
      <c r="H13" s="76"/>
      <c r="N13" s="78"/>
    </row>
    <row r="14" spans="2:14" s="66" customFormat="1" ht="14.4" customHeight="1" x14ac:dyDescent="0.3">
      <c r="B14" s="85"/>
      <c r="C14" s="97"/>
      <c r="D14" s="173" t="s">
        <v>47</v>
      </c>
      <c r="E14" s="98"/>
      <c r="F14" s="99"/>
      <c r="G14" s="119"/>
      <c r="H14" s="86"/>
      <c r="I14" s="62"/>
      <c r="J14" s="174" t="s">
        <v>79</v>
      </c>
      <c r="K14" s="100"/>
      <c r="L14" s="145">
        <f>invoer!O15</f>
        <v>0</v>
      </c>
      <c r="M14" s="101"/>
      <c r="N14" s="87"/>
    </row>
    <row r="15" spans="2:14" ht="14.4" customHeight="1" x14ac:dyDescent="0.3">
      <c r="B15" s="75"/>
      <c r="C15" s="102"/>
      <c r="D15" s="100"/>
      <c r="E15" s="100"/>
      <c r="F15" s="103"/>
      <c r="G15" s="101"/>
      <c r="H15" s="76"/>
      <c r="J15" s="100" t="s">
        <v>26</v>
      </c>
      <c r="K15" s="100"/>
      <c r="L15" s="144">
        <f>F73</f>
        <v>0</v>
      </c>
      <c r="M15" s="101"/>
      <c r="N15" s="78"/>
    </row>
    <row r="16" spans="2:14" ht="14.4" customHeight="1" x14ac:dyDescent="0.3">
      <c r="B16" s="75"/>
      <c r="C16" s="102"/>
      <c r="D16" s="100" t="s">
        <v>56</v>
      </c>
      <c r="E16" s="100"/>
      <c r="F16" s="144">
        <f>invoer!E56</f>
        <v>180</v>
      </c>
      <c r="G16" s="101"/>
      <c r="H16" s="76"/>
      <c r="I16" s="102"/>
      <c r="J16" s="100" t="s">
        <v>27</v>
      </c>
      <c r="K16" s="100"/>
      <c r="L16" s="144">
        <f>invoer!O56</f>
        <v>0</v>
      </c>
      <c r="M16" s="101"/>
      <c r="N16" s="78"/>
    </row>
    <row r="17" spans="2:20" ht="14.4" customHeight="1" x14ac:dyDescent="0.3">
      <c r="B17" s="75"/>
      <c r="C17" s="102"/>
      <c r="D17" s="100" t="s">
        <v>50</v>
      </c>
      <c r="E17" s="100"/>
      <c r="F17" s="144">
        <f>invoer!F56</f>
        <v>185</v>
      </c>
      <c r="G17" s="101"/>
      <c r="H17" s="76"/>
      <c r="I17" s="102"/>
      <c r="J17" s="100" t="s">
        <v>23</v>
      </c>
      <c r="K17" s="100"/>
      <c r="L17" s="146">
        <f>ROUND(IF(L16&lt;(L15+tab!$C$11),0,(L16-L15)*tab!$C$14),2)</f>
        <v>0</v>
      </c>
      <c r="M17" s="101"/>
      <c r="N17" s="78"/>
      <c r="Q17" s="67"/>
    </row>
    <row r="18" spans="2:20" ht="14.4" customHeight="1" x14ac:dyDescent="0.3">
      <c r="B18" s="75"/>
      <c r="C18" s="102"/>
      <c r="D18" s="100" t="s">
        <v>53</v>
      </c>
      <c r="E18" s="100"/>
      <c r="F18" s="144">
        <f>F17+tab!C11</f>
        <v>198</v>
      </c>
      <c r="G18" s="101"/>
      <c r="H18" s="76"/>
      <c r="I18" s="102"/>
      <c r="J18" s="100" t="s">
        <v>21</v>
      </c>
      <c r="K18" s="100"/>
      <c r="L18" s="147">
        <f>IF(YEAR(L14)=YEAR(tab!$C$5),0,12)+tab!$C$6-MONTH(L14)</f>
        <v>19</v>
      </c>
      <c r="M18" s="101"/>
      <c r="N18" s="78"/>
      <c r="T18" s="68"/>
    </row>
    <row r="19" spans="2:20" ht="14.4" customHeight="1" x14ac:dyDescent="0.3">
      <c r="B19" s="75"/>
      <c r="C19" s="102"/>
      <c r="D19" s="100"/>
      <c r="E19" s="100"/>
      <c r="F19" s="103"/>
      <c r="G19" s="101"/>
      <c r="H19" s="76"/>
      <c r="I19" s="102"/>
      <c r="J19" s="100" t="s">
        <v>24</v>
      </c>
      <c r="K19" s="100"/>
      <c r="L19" s="148">
        <f>+L17/12</f>
        <v>0</v>
      </c>
      <c r="M19" s="120"/>
      <c r="N19" s="78"/>
      <c r="Q19" s="69"/>
    </row>
    <row r="20" spans="2:20" ht="14.4" customHeight="1" x14ac:dyDescent="0.3">
      <c r="B20" s="75"/>
      <c r="C20" s="102"/>
      <c r="D20" s="173" t="s">
        <v>52</v>
      </c>
      <c r="E20" s="100"/>
      <c r="F20" s="103"/>
      <c r="G20" s="101"/>
      <c r="H20" s="76"/>
      <c r="I20" s="102"/>
      <c r="J20" s="100" t="s">
        <v>25</v>
      </c>
      <c r="K20" s="100"/>
      <c r="L20" s="150">
        <f>+L17*L18/12</f>
        <v>0</v>
      </c>
      <c r="N20" s="78"/>
      <c r="P20" s="69"/>
      <c r="Q20" s="69"/>
    </row>
    <row r="21" spans="2:20" ht="14.4" customHeight="1" x14ac:dyDescent="0.3">
      <c r="B21" s="75"/>
      <c r="C21" s="102"/>
      <c r="D21" s="100"/>
      <c r="E21" s="100"/>
      <c r="F21" s="103"/>
      <c r="G21" s="101"/>
      <c r="H21" s="76"/>
      <c r="I21" s="102"/>
      <c r="J21" s="100"/>
      <c r="K21" s="100"/>
      <c r="L21" s="103"/>
      <c r="N21" s="78"/>
      <c r="P21" s="69"/>
      <c r="Q21" s="69"/>
    </row>
    <row r="22" spans="2:20" ht="14.4" customHeight="1" x14ac:dyDescent="0.3">
      <c r="B22" s="75"/>
      <c r="C22" s="102"/>
      <c r="D22" s="100" t="s">
        <v>58</v>
      </c>
      <c r="E22" s="100"/>
      <c r="F22" s="145">
        <f>invoer!H15</f>
        <v>42278</v>
      </c>
      <c r="G22" s="101"/>
      <c r="H22" s="76"/>
      <c r="I22" s="102"/>
      <c r="J22" s="174" t="s">
        <v>78</v>
      </c>
      <c r="K22" s="100"/>
      <c r="L22" s="145">
        <f>invoer!P15</f>
        <v>0</v>
      </c>
      <c r="N22" s="78"/>
      <c r="P22" s="69"/>
      <c r="Q22" s="69"/>
    </row>
    <row r="23" spans="2:20" ht="14.4" customHeight="1" x14ac:dyDescent="0.3">
      <c r="B23" s="75"/>
      <c r="C23" s="102"/>
      <c r="D23" s="100" t="s">
        <v>22</v>
      </c>
      <c r="E23" s="100"/>
      <c r="F23" s="144">
        <f>invoer!H56</f>
        <v>200</v>
      </c>
      <c r="G23" s="101"/>
      <c r="H23" s="76"/>
      <c r="I23" s="102"/>
      <c r="J23" s="100" t="s">
        <v>26</v>
      </c>
      <c r="K23" s="100"/>
      <c r="L23" s="144">
        <f>L16</f>
        <v>0</v>
      </c>
      <c r="N23" s="78"/>
      <c r="P23" s="69"/>
      <c r="Q23" s="69"/>
    </row>
    <row r="24" spans="2:20" ht="14.4" customHeight="1" x14ac:dyDescent="0.3">
      <c r="B24" s="75"/>
      <c r="C24" s="102"/>
      <c r="D24" s="100" t="s">
        <v>23</v>
      </c>
      <c r="E24" s="100"/>
      <c r="F24" s="146">
        <f>ROUND(IF(F23&lt;F18,0,(F23-F17)*tab!C14),2)</f>
        <v>42975.3</v>
      </c>
      <c r="G24" s="101"/>
      <c r="H24" s="76"/>
      <c r="I24" s="102"/>
      <c r="J24" s="100" t="s">
        <v>27</v>
      </c>
      <c r="K24" s="100"/>
      <c r="L24" s="144">
        <f>invoer!P56</f>
        <v>0</v>
      </c>
      <c r="M24" s="117"/>
      <c r="N24" s="78"/>
    </row>
    <row r="25" spans="2:20" ht="14.4" customHeight="1" x14ac:dyDescent="0.3">
      <c r="B25" s="75"/>
      <c r="C25" s="102"/>
      <c r="D25" s="100" t="s">
        <v>21</v>
      </c>
      <c r="E25" s="100"/>
      <c r="F25" s="147">
        <f>IF(YEAR(F22)=YEAR(tab!C5),0,12)+tab!C6-MONTH(F22)</f>
        <v>10</v>
      </c>
      <c r="G25" s="101"/>
      <c r="H25" s="76"/>
      <c r="I25" s="102"/>
      <c r="J25" s="100" t="s">
        <v>23</v>
      </c>
      <c r="K25" s="100"/>
      <c r="L25" s="146">
        <f>ROUND(IF(L24&lt;(L23+tab!$C$11),0,(L24-L23)*tab!$C$14),2)</f>
        <v>0</v>
      </c>
      <c r="M25" s="107"/>
      <c r="N25" s="78"/>
    </row>
    <row r="26" spans="2:20" ht="14.4" customHeight="1" x14ac:dyDescent="0.3">
      <c r="B26" s="75"/>
      <c r="C26" s="102"/>
      <c r="D26" s="100" t="s">
        <v>24</v>
      </c>
      <c r="E26" s="100"/>
      <c r="F26" s="148">
        <f>+F24/12</f>
        <v>3581.2750000000001</v>
      </c>
      <c r="G26" s="101"/>
      <c r="H26" s="76"/>
      <c r="I26" s="102"/>
      <c r="J26" s="100" t="s">
        <v>21</v>
      </c>
      <c r="K26" s="100"/>
      <c r="L26" s="147">
        <f>IF(YEAR(L22)=YEAR(tab!$C$5),0,12)+tab!$C$6-MONTH(L22)</f>
        <v>19</v>
      </c>
      <c r="M26" s="105"/>
      <c r="N26" s="78"/>
    </row>
    <row r="27" spans="2:20" ht="14.4" customHeight="1" x14ac:dyDescent="0.3">
      <c r="B27" s="75"/>
      <c r="C27" s="102"/>
      <c r="D27" s="100" t="s">
        <v>25</v>
      </c>
      <c r="E27" s="100"/>
      <c r="F27" s="150">
        <f>+F24*F25/12</f>
        <v>35812.75</v>
      </c>
      <c r="G27" s="101"/>
      <c r="H27" s="76"/>
      <c r="I27" s="102"/>
      <c r="J27" s="100" t="s">
        <v>24</v>
      </c>
      <c r="K27" s="100"/>
      <c r="L27" s="148">
        <f>+L25/12</f>
        <v>0</v>
      </c>
      <c r="M27" s="105"/>
      <c r="N27" s="78"/>
    </row>
    <row r="28" spans="2:20" ht="14.4" customHeight="1" x14ac:dyDescent="0.3">
      <c r="B28" s="75"/>
      <c r="C28" s="102"/>
      <c r="D28" s="100"/>
      <c r="E28" s="100"/>
      <c r="F28" s="103"/>
      <c r="G28" s="101"/>
      <c r="H28" s="76"/>
      <c r="I28" s="102"/>
      <c r="J28" s="100" t="s">
        <v>25</v>
      </c>
      <c r="K28" s="100"/>
      <c r="L28" s="150">
        <f>+L25*L26/12</f>
        <v>0</v>
      </c>
      <c r="M28" s="105"/>
      <c r="N28" s="78"/>
    </row>
    <row r="29" spans="2:20" ht="14.4" customHeight="1" x14ac:dyDescent="0.3">
      <c r="B29" s="75"/>
      <c r="C29" s="102"/>
      <c r="D29" s="173" t="s">
        <v>60</v>
      </c>
      <c r="E29" s="100"/>
      <c r="F29" s="104"/>
      <c r="G29" s="101"/>
      <c r="H29" s="76"/>
      <c r="I29" s="102"/>
      <c r="J29" s="113"/>
      <c r="K29" s="113"/>
      <c r="L29" s="114"/>
      <c r="M29" s="105"/>
      <c r="N29" s="78"/>
      <c r="Q29" s="69"/>
    </row>
    <row r="30" spans="2:20" ht="14.4" customHeight="1" x14ac:dyDescent="0.3">
      <c r="B30" s="75"/>
      <c r="C30" s="102"/>
      <c r="D30" s="104"/>
      <c r="E30" s="104"/>
      <c r="F30" s="104"/>
      <c r="G30" s="101"/>
      <c r="H30" s="76"/>
      <c r="I30" s="102"/>
      <c r="M30" s="105"/>
      <c r="N30" s="78"/>
      <c r="Q30" s="69"/>
    </row>
    <row r="31" spans="2:20" ht="14.4" customHeight="1" x14ac:dyDescent="0.3">
      <c r="B31" s="75"/>
      <c r="C31" s="102"/>
      <c r="D31" s="174" t="s">
        <v>72</v>
      </c>
      <c r="E31" s="104"/>
      <c r="F31" s="145">
        <f>invoer!I15</f>
        <v>42339</v>
      </c>
      <c r="G31" s="101"/>
      <c r="H31" s="76"/>
      <c r="I31" s="112"/>
      <c r="J31" s="173" t="s">
        <v>63</v>
      </c>
      <c r="L31" s="151">
        <f>F27+F37+F45+F53+F61+F69+F77+L20+L28</f>
        <v>94306.908333333326</v>
      </c>
      <c r="M31" s="105"/>
      <c r="N31" s="78"/>
      <c r="Q31" s="69"/>
    </row>
    <row r="32" spans="2:20" ht="14.4" customHeight="1" x14ac:dyDescent="0.3">
      <c r="B32" s="75"/>
      <c r="C32" s="102"/>
      <c r="D32" s="100" t="s">
        <v>26</v>
      </c>
      <c r="E32" s="100"/>
      <c r="F32" s="144">
        <f>IF(F23=0,F17,F23)</f>
        <v>200</v>
      </c>
      <c r="G32" s="101"/>
      <c r="H32" s="76"/>
      <c r="M32" s="105"/>
      <c r="N32" s="78"/>
      <c r="Q32" s="69"/>
    </row>
    <row r="33" spans="2:17" ht="14.4" customHeight="1" x14ac:dyDescent="0.3">
      <c r="B33" s="75"/>
      <c r="C33" s="102"/>
      <c r="D33" s="100" t="s">
        <v>27</v>
      </c>
      <c r="E33" s="100"/>
      <c r="F33" s="144">
        <f>invoer!I56</f>
        <v>220</v>
      </c>
      <c r="G33" s="101"/>
      <c r="H33" s="76"/>
      <c r="I33" s="76"/>
      <c r="J33" s="76"/>
      <c r="K33" s="76"/>
      <c r="L33" s="76"/>
      <c r="M33" s="76"/>
      <c r="N33" s="78"/>
      <c r="P33" s="69"/>
      <c r="Q33" s="69"/>
    </row>
    <row r="34" spans="2:17" ht="14.4" customHeight="1" x14ac:dyDescent="0.3">
      <c r="B34" s="75"/>
      <c r="C34" s="102"/>
      <c r="D34" s="100" t="s">
        <v>23</v>
      </c>
      <c r="E34" s="100"/>
      <c r="F34" s="146">
        <f>ROUND(IF(F33&lt;(F32+tab!$C$11),0,(F33-F32)*tab!$C$14),2)</f>
        <v>57300.4</v>
      </c>
      <c r="G34" s="101"/>
      <c r="H34" s="76"/>
      <c r="I34" s="76"/>
      <c r="J34" s="76"/>
      <c r="K34" s="76"/>
      <c r="L34" s="76"/>
      <c r="M34" s="76"/>
      <c r="N34" s="78"/>
      <c r="P34" s="69"/>
      <c r="Q34" s="69"/>
    </row>
    <row r="35" spans="2:17" ht="14.4" customHeight="1" x14ac:dyDescent="0.3">
      <c r="B35" s="75"/>
      <c r="C35" s="102"/>
      <c r="D35" s="100" t="s">
        <v>21</v>
      </c>
      <c r="E35" s="100"/>
      <c r="F35" s="147">
        <f>IF(YEAR(F31)=YEAR(tab!$C$5),0,12)+tab!$C$6-MONTH(F31)</f>
        <v>8</v>
      </c>
      <c r="G35" s="101"/>
      <c r="H35" s="76"/>
      <c r="I35" s="93"/>
      <c r="J35" s="94"/>
      <c r="K35" s="94"/>
      <c r="L35" s="95"/>
      <c r="M35" s="101"/>
      <c r="N35" s="78"/>
      <c r="P35" s="69"/>
      <c r="Q35" s="69"/>
    </row>
    <row r="36" spans="2:17" ht="14.4" customHeight="1" x14ac:dyDescent="0.3">
      <c r="B36" s="75"/>
      <c r="C36" s="102"/>
      <c r="D36" s="100" t="s">
        <v>24</v>
      </c>
      <c r="E36" s="100"/>
      <c r="F36" s="148">
        <f>+F34/12</f>
        <v>4775.0333333333338</v>
      </c>
      <c r="G36" s="101"/>
      <c r="H36" s="76"/>
      <c r="I36" s="121"/>
      <c r="J36" s="173" t="s">
        <v>48</v>
      </c>
      <c r="K36" s="98"/>
      <c r="L36" s="106"/>
      <c r="M36" s="101"/>
      <c r="N36" s="78"/>
    </row>
    <row r="37" spans="2:17" ht="14.4" customHeight="1" x14ac:dyDescent="0.3">
      <c r="B37" s="75"/>
      <c r="C37" s="102"/>
      <c r="D37" s="100" t="s">
        <v>25</v>
      </c>
      <c r="E37" s="100"/>
      <c r="F37" s="150">
        <f>+F34*F35/12</f>
        <v>38200.26666666667</v>
      </c>
      <c r="G37" s="101"/>
      <c r="H37" s="76"/>
      <c r="I37" s="102"/>
      <c r="J37" s="108"/>
      <c r="K37" s="100"/>
      <c r="L37" s="103"/>
      <c r="M37" s="101"/>
      <c r="N37" s="78"/>
      <c r="Q37" s="67"/>
    </row>
    <row r="38" spans="2:17" ht="14.4" customHeight="1" x14ac:dyDescent="0.3">
      <c r="B38" s="75"/>
      <c r="C38" s="102"/>
      <c r="D38" s="100"/>
      <c r="E38" s="100"/>
      <c r="F38" s="103"/>
      <c r="G38" s="101"/>
      <c r="H38" s="76"/>
      <c r="I38" s="102"/>
      <c r="J38" s="100" t="s">
        <v>34</v>
      </c>
      <c r="K38" s="100"/>
      <c r="L38" s="144">
        <f>invoer!R56</f>
        <v>0</v>
      </c>
      <c r="M38" s="105"/>
      <c r="N38" s="78"/>
      <c r="Q38" s="69"/>
    </row>
    <row r="39" spans="2:17" ht="14.4" customHeight="1" x14ac:dyDescent="0.3">
      <c r="B39" s="75"/>
      <c r="C39" s="102"/>
      <c r="D39" s="174" t="s">
        <v>73</v>
      </c>
      <c r="E39" s="100"/>
      <c r="F39" s="145">
        <f>invoer!J15</f>
        <v>42430</v>
      </c>
      <c r="G39" s="101"/>
      <c r="H39" s="76"/>
      <c r="I39" s="102"/>
      <c r="J39" s="100" t="s">
        <v>82</v>
      </c>
      <c r="K39" s="100"/>
      <c r="L39" s="144">
        <f>invoer!S56</f>
        <v>0</v>
      </c>
      <c r="M39" s="105"/>
      <c r="N39" s="78"/>
      <c r="Q39" s="69"/>
    </row>
    <row r="40" spans="2:17" ht="14.4" customHeight="1" x14ac:dyDescent="0.3">
      <c r="B40" s="75"/>
      <c r="C40" s="102"/>
      <c r="D40" s="100" t="s">
        <v>26</v>
      </c>
      <c r="E40" s="100"/>
      <c r="F40" s="144">
        <f>F33</f>
        <v>220</v>
      </c>
      <c r="G40" s="101"/>
      <c r="H40" s="76"/>
      <c r="I40" s="102"/>
      <c r="J40" s="100" t="s">
        <v>81</v>
      </c>
      <c r="K40" s="100"/>
      <c r="L40" s="144">
        <f>invoer!T56</f>
        <v>0</v>
      </c>
      <c r="M40" s="105"/>
      <c r="N40" s="78"/>
      <c r="Q40" s="69"/>
    </row>
    <row r="41" spans="2:17" ht="14.4" customHeight="1" x14ac:dyDescent="0.3">
      <c r="B41" s="75"/>
      <c r="C41" s="102"/>
      <c r="D41" s="100" t="s">
        <v>27</v>
      </c>
      <c r="E41" s="100"/>
      <c r="F41" s="147">
        <f>invoer!J56</f>
        <v>237</v>
      </c>
      <c r="G41" s="101"/>
      <c r="H41" s="76"/>
      <c r="I41" s="102"/>
      <c r="K41" s="100"/>
      <c r="L41" s="125"/>
      <c r="M41" s="105"/>
      <c r="N41" s="78"/>
      <c r="Q41" s="69"/>
    </row>
    <row r="42" spans="2:17" ht="14.4" customHeight="1" x14ac:dyDescent="0.3">
      <c r="B42" s="75"/>
      <c r="C42" s="102"/>
      <c r="D42" s="100" t="s">
        <v>23</v>
      </c>
      <c r="E42" s="100"/>
      <c r="F42" s="146">
        <f>ROUND(IF(F41&lt;(F40+tab!$C$11),0,(F41-F40)*tab!$C$14),2)</f>
        <v>48705.34</v>
      </c>
      <c r="G42" s="101"/>
      <c r="H42" s="76"/>
      <c r="I42" s="102"/>
      <c r="J42" s="173" t="s">
        <v>87</v>
      </c>
      <c r="M42" s="101"/>
      <c r="N42" s="78"/>
      <c r="Q42" s="69"/>
    </row>
    <row r="43" spans="2:17" ht="14.4" customHeight="1" x14ac:dyDescent="0.3">
      <c r="B43" s="75"/>
      <c r="C43" s="102"/>
      <c r="D43" s="100" t="s">
        <v>21</v>
      </c>
      <c r="E43" s="100"/>
      <c r="F43" s="147">
        <f>IF(YEAR(F39)=YEAR(tab!$C$5),0,12)+tab!$C$6-MONTH(F39)</f>
        <v>5</v>
      </c>
      <c r="G43" s="101"/>
      <c r="H43" s="76"/>
      <c r="N43" s="78"/>
      <c r="Q43" s="69"/>
    </row>
    <row r="44" spans="2:17" ht="14.4" customHeight="1" x14ac:dyDescent="0.3">
      <c r="B44" s="75"/>
      <c r="C44" s="102"/>
      <c r="D44" s="100" t="s">
        <v>24</v>
      </c>
      <c r="E44" s="100"/>
      <c r="F44" s="148">
        <f>+F42/12</f>
        <v>4058.7783333333332</v>
      </c>
      <c r="G44" s="101"/>
      <c r="H44" s="76"/>
      <c r="I44" s="102"/>
      <c r="J44" s="100" t="s">
        <v>23</v>
      </c>
      <c r="K44" s="100"/>
      <c r="L44" s="146">
        <f>ROUND(IF(L39&lt;(L38+tab!C12),0,IF((L39-L38)&lt;0,0,(L39-L38)*tab!C14)),2)</f>
        <v>0</v>
      </c>
      <c r="M44" s="109"/>
      <c r="N44" s="78"/>
      <c r="Q44" s="69"/>
    </row>
    <row r="45" spans="2:17" ht="14.4" customHeight="1" x14ac:dyDescent="0.3">
      <c r="B45" s="75"/>
      <c r="C45" s="102"/>
      <c r="D45" s="100" t="s">
        <v>25</v>
      </c>
      <c r="E45" s="100"/>
      <c r="F45" s="150">
        <f>+F42*F43/12</f>
        <v>20293.891666666666</v>
      </c>
      <c r="G45" s="101"/>
      <c r="H45" s="76"/>
      <c r="I45" s="102"/>
      <c r="J45" s="100" t="s">
        <v>24</v>
      </c>
      <c r="K45" s="100"/>
      <c r="L45" s="148">
        <f>+L44/12</f>
        <v>0</v>
      </c>
      <c r="M45" s="109"/>
      <c r="N45" s="78"/>
      <c r="Q45" s="69"/>
    </row>
    <row r="46" spans="2:17" ht="14.4" customHeight="1" x14ac:dyDescent="0.3">
      <c r="B46" s="75"/>
      <c r="C46" s="102"/>
      <c r="D46" s="100"/>
      <c r="E46" s="100"/>
      <c r="F46" s="103"/>
      <c r="G46" s="101"/>
      <c r="H46" s="76"/>
      <c r="I46" s="102"/>
      <c r="J46" s="100" t="s">
        <v>25</v>
      </c>
      <c r="K46" s="100"/>
      <c r="L46" s="150">
        <f>+L44*3/12</f>
        <v>0</v>
      </c>
      <c r="M46" s="109"/>
      <c r="N46" s="78"/>
      <c r="Q46" s="69"/>
    </row>
    <row r="47" spans="2:17" ht="14.4" customHeight="1" x14ac:dyDescent="0.3">
      <c r="B47" s="75"/>
      <c r="C47" s="102"/>
      <c r="D47" s="174" t="s">
        <v>74</v>
      </c>
      <c r="E47" s="100"/>
      <c r="F47" s="145">
        <f>invoer!K15</f>
        <v>0</v>
      </c>
      <c r="G47" s="101"/>
      <c r="H47" s="76"/>
      <c r="I47" s="102"/>
      <c r="M47" s="105"/>
      <c r="N47" s="78"/>
      <c r="Q47" s="69"/>
    </row>
    <row r="48" spans="2:17" ht="14.4" customHeight="1" x14ac:dyDescent="0.3">
      <c r="B48" s="75"/>
      <c r="C48" s="102"/>
      <c r="D48" s="100" t="s">
        <v>26</v>
      </c>
      <c r="E48" s="100"/>
      <c r="F48" s="144">
        <f>F41</f>
        <v>237</v>
      </c>
      <c r="G48" s="101"/>
      <c r="H48" s="76"/>
      <c r="J48" s="173" t="s">
        <v>88</v>
      </c>
      <c r="N48" s="78"/>
      <c r="Q48" s="69"/>
    </row>
    <row r="49" spans="2:17" ht="14.4" customHeight="1" x14ac:dyDescent="0.3">
      <c r="B49" s="75"/>
      <c r="C49" s="102"/>
      <c r="D49" s="100" t="s">
        <v>27</v>
      </c>
      <c r="E49" s="100"/>
      <c r="F49" s="144">
        <f>invoer!K56</f>
        <v>0</v>
      </c>
      <c r="G49" s="101"/>
      <c r="H49" s="76"/>
      <c r="N49" s="78"/>
      <c r="Q49" s="69"/>
    </row>
    <row r="50" spans="2:17" ht="14.4" customHeight="1" x14ac:dyDescent="0.3">
      <c r="B50" s="75"/>
      <c r="C50" s="102"/>
      <c r="D50" s="100" t="s">
        <v>23</v>
      </c>
      <c r="E50" s="100"/>
      <c r="F50" s="146">
        <f>ROUND(IF(F49&lt;(F48+tab!$C$11),0,(F49-F48)*tab!$C$14),2)</f>
        <v>0</v>
      </c>
      <c r="G50" s="101"/>
      <c r="H50" s="76"/>
      <c r="I50" s="102"/>
      <c r="J50" s="175" t="s">
        <v>89</v>
      </c>
      <c r="K50" s="100"/>
      <c r="L50" s="125"/>
      <c r="M50" s="105"/>
      <c r="N50" s="78"/>
      <c r="Q50" s="69"/>
    </row>
    <row r="51" spans="2:17" ht="14.4" customHeight="1" x14ac:dyDescent="0.3">
      <c r="B51" s="75"/>
      <c r="C51" s="102"/>
      <c r="D51" s="100" t="s">
        <v>21</v>
      </c>
      <c r="E51" s="100"/>
      <c r="F51" s="147">
        <f>IF(YEAR(F47)=YEAR(tab!$C$5),0,12)+tab!$C$6-MONTH(F47)</f>
        <v>19</v>
      </c>
      <c r="G51" s="101"/>
      <c r="H51" s="76"/>
      <c r="I51" s="102"/>
      <c r="J51" s="100" t="s">
        <v>23</v>
      </c>
      <c r="K51" s="100"/>
      <c r="L51" s="146">
        <f>IF(L46&gt;0,0,ROUND(IF(L40&lt;(L38+tab!C12),0,(L40-L38)*tab!C14),2))</f>
        <v>0</v>
      </c>
      <c r="M51" s="105"/>
      <c r="N51" s="78"/>
      <c r="Q51" s="69"/>
    </row>
    <row r="52" spans="2:17" ht="14.4" customHeight="1" x14ac:dyDescent="0.3">
      <c r="B52" s="75"/>
      <c r="C52" s="102"/>
      <c r="D52" s="100" t="s">
        <v>24</v>
      </c>
      <c r="E52" s="100"/>
      <c r="F52" s="148">
        <f>+F50/12</f>
        <v>0</v>
      </c>
      <c r="G52" s="101"/>
      <c r="H52" s="76"/>
      <c r="I52" s="102"/>
      <c r="J52" s="100" t="s">
        <v>24</v>
      </c>
      <c r="K52" s="100"/>
      <c r="L52" s="148">
        <f>+L51/12</f>
        <v>0</v>
      </c>
      <c r="M52" s="105"/>
      <c r="N52" s="78"/>
      <c r="Q52" s="69"/>
    </row>
    <row r="53" spans="2:17" ht="14.4" customHeight="1" x14ac:dyDescent="0.3">
      <c r="B53" s="75"/>
      <c r="C53" s="102"/>
      <c r="D53" s="100" t="s">
        <v>25</v>
      </c>
      <c r="E53" s="100"/>
      <c r="F53" s="150">
        <f>+F50*F51/12</f>
        <v>0</v>
      </c>
      <c r="G53" s="101"/>
      <c r="H53" s="76"/>
      <c r="I53" s="102"/>
      <c r="J53" s="100" t="s">
        <v>25</v>
      </c>
      <c r="K53" s="100"/>
      <c r="L53" s="150">
        <f>+L51*2/12</f>
        <v>0</v>
      </c>
      <c r="M53" s="105"/>
      <c r="N53" s="78"/>
      <c r="Q53" s="69"/>
    </row>
    <row r="54" spans="2:17" ht="14.4" customHeight="1" x14ac:dyDescent="0.3">
      <c r="B54" s="75"/>
      <c r="C54" s="102"/>
      <c r="D54" s="100"/>
      <c r="E54" s="100"/>
      <c r="F54" s="103"/>
      <c r="G54" s="101"/>
      <c r="H54" s="76"/>
      <c r="I54" s="102"/>
      <c r="M54" s="105"/>
      <c r="N54" s="78"/>
      <c r="Q54" s="69"/>
    </row>
    <row r="55" spans="2:17" ht="14.4" customHeight="1" x14ac:dyDescent="0.3">
      <c r="B55" s="75"/>
      <c r="C55" s="102"/>
      <c r="D55" s="174" t="s">
        <v>75</v>
      </c>
      <c r="E55" s="100"/>
      <c r="F55" s="145">
        <f>invoer!L15</f>
        <v>0</v>
      </c>
      <c r="G55" s="101"/>
      <c r="H55" s="76"/>
      <c r="I55" s="102"/>
      <c r="J55" s="175" t="s">
        <v>90</v>
      </c>
      <c r="K55" s="100"/>
      <c r="L55" s="125"/>
      <c r="M55" s="101"/>
      <c r="N55" s="78"/>
      <c r="Q55" s="69"/>
    </row>
    <row r="56" spans="2:17" ht="14.4" customHeight="1" x14ac:dyDescent="0.3">
      <c r="B56" s="75"/>
      <c r="C56" s="102"/>
      <c r="D56" s="100" t="s">
        <v>26</v>
      </c>
      <c r="E56" s="100"/>
      <c r="F56" s="144">
        <f>F49</f>
        <v>0</v>
      </c>
      <c r="G56" s="101"/>
      <c r="H56" s="76"/>
      <c r="I56" s="102"/>
      <c r="J56" s="100" t="s">
        <v>23</v>
      </c>
      <c r="K56" s="100"/>
      <c r="L56" s="146">
        <f>IF(L53&gt;0,0,(ROUND(IF(L40&lt;(L39+tab!C12),0,(L40-L39)*tab!C14),2)))</f>
        <v>0</v>
      </c>
      <c r="M56" s="105"/>
      <c r="N56" s="78"/>
      <c r="Q56" s="69"/>
    </row>
    <row r="57" spans="2:17" ht="14.4" customHeight="1" x14ac:dyDescent="0.3">
      <c r="B57" s="75"/>
      <c r="C57" s="102"/>
      <c r="D57" s="100" t="s">
        <v>27</v>
      </c>
      <c r="E57" s="100"/>
      <c r="F57" s="144">
        <f>invoer!L56</f>
        <v>0</v>
      </c>
      <c r="G57" s="101"/>
      <c r="H57" s="76"/>
      <c r="I57" s="102"/>
      <c r="J57" s="100" t="s">
        <v>24</v>
      </c>
      <c r="K57" s="100"/>
      <c r="L57" s="148">
        <f>+L56/12</f>
        <v>0</v>
      </c>
      <c r="M57" s="105"/>
      <c r="N57" s="78"/>
      <c r="Q57" s="69"/>
    </row>
    <row r="58" spans="2:17" ht="14.4" customHeight="1" x14ac:dyDescent="0.3">
      <c r="B58" s="75"/>
      <c r="C58" s="102"/>
      <c r="D58" s="100" t="s">
        <v>23</v>
      </c>
      <c r="E58" s="100"/>
      <c r="F58" s="146">
        <f>ROUND(IF(F57&lt;(F56+tab!$C$11),0,(F57-F56)*tab!$C$14),2)</f>
        <v>0</v>
      </c>
      <c r="G58" s="101"/>
      <c r="H58" s="76"/>
      <c r="I58" s="112"/>
      <c r="J58" s="100" t="s">
        <v>25</v>
      </c>
      <c r="K58" s="100"/>
      <c r="L58" s="150">
        <f>+L56*2/12</f>
        <v>0</v>
      </c>
      <c r="M58" s="115"/>
      <c r="N58" s="78"/>
      <c r="Q58" s="69"/>
    </row>
    <row r="59" spans="2:17" ht="14.4" customHeight="1" x14ac:dyDescent="0.3">
      <c r="B59" s="75"/>
      <c r="C59" s="102"/>
      <c r="D59" s="100" t="s">
        <v>21</v>
      </c>
      <c r="E59" s="100"/>
      <c r="F59" s="147">
        <f>IF(YEAR(F55)=YEAR(tab!$C$5),0,12)+tab!$C$6-MONTH(F55)</f>
        <v>19</v>
      </c>
      <c r="G59" s="101"/>
      <c r="H59" s="76"/>
      <c r="I59" s="126"/>
      <c r="M59" s="127"/>
      <c r="N59" s="78"/>
      <c r="Q59" s="69"/>
    </row>
    <row r="60" spans="2:17" ht="14.4" customHeight="1" x14ac:dyDescent="0.3">
      <c r="B60" s="75"/>
      <c r="C60" s="102"/>
      <c r="D60" s="100" t="s">
        <v>24</v>
      </c>
      <c r="E60" s="100"/>
      <c r="F60" s="148">
        <f>+F58/12</f>
        <v>0</v>
      </c>
      <c r="G60" s="101"/>
      <c r="H60" s="76"/>
      <c r="N60" s="78"/>
      <c r="Q60" s="69"/>
    </row>
    <row r="61" spans="2:17" ht="14.4" customHeight="1" x14ac:dyDescent="0.3">
      <c r="B61" s="75"/>
      <c r="C61" s="102"/>
      <c r="D61" s="100" t="s">
        <v>25</v>
      </c>
      <c r="E61" s="100"/>
      <c r="F61" s="150">
        <f>+F58*F59/12</f>
        <v>0</v>
      </c>
      <c r="G61" s="101"/>
      <c r="H61" s="76"/>
      <c r="I61" s="126"/>
      <c r="J61" s="173" t="s">
        <v>62</v>
      </c>
      <c r="L61" s="151">
        <f>L46+L53+L58</f>
        <v>0</v>
      </c>
      <c r="M61" s="127"/>
      <c r="N61" s="78"/>
      <c r="Q61" s="69"/>
    </row>
    <row r="62" spans="2:17" ht="14.4" customHeight="1" x14ac:dyDescent="0.3">
      <c r="B62" s="75"/>
      <c r="C62" s="102"/>
      <c r="D62" s="100"/>
      <c r="E62" s="100"/>
      <c r="F62" s="103"/>
      <c r="G62" s="101"/>
      <c r="H62" s="76"/>
      <c r="N62" s="78"/>
      <c r="Q62" s="69"/>
    </row>
    <row r="63" spans="2:17" ht="14.4" customHeight="1" x14ac:dyDescent="0.3">
      <c r="B63" s="75"/>
      <c r="C63" s="102"/>
      <c r="D63" s="174" t="s">
        <v>76</v>
      </c>
      <c r="E63" s="100"/>
      <c r="F63" s="145">
        <f>invoer!M15</f>
        <v>0</v>
      </c>
      <c r="G63" s="101"/>
      <c r="H63" s="76"/>
      <c r="I63" s="76"/>
      <c r="J63" s="76"/>
      <c r="K63" s="76"/>
      <c r="L63" s="76"/>
      <c r="M63" s="76"/>
      <c r="N63" s="78"/>
      <c r="Q63" s="69"/>
    </row>
    <row r="64" spans="2:17" ht="14.4" customHeight="1" x14ac:dyDescent="0.3">
      <c r="B64" s="75"/>
      <c r="C64" s="102"/>
      <c r="D64" s="100" t="s">
        <v>26</v>
      </c>
      <c r="E64" s="100"/>
      <c r="F64" s="144">
        <f>F57</f>
        <v>0</v>
      </c>
      <c r="G64" s="101"/>
      <c r="H64" s="76"/>
      <c r="I64" s="76"/>
      <c r="J64" s="76"/>
      <c r="K64" s="76"/>
      <c r="L64" s="76"/>
      <c r="M64" s="76"/>
      <c r="N64" s="78"/>
      <c r="Q64" s="69"/>
    </row>
    <row r="65" spans="2:17" ht="14.4" customHeight="1" x14ac:dyDescent="0.3">
      <c r="B65" s="75"/>
      <c r="C65" s="102"/>
      <c r="D65" s="100" t="s">
        <v>27</v>
      </c>
      <c r="E65" s="100"/>
      <c r="F65" s="144">
        <f>invoer!M56</f>
        <v>0</v>
      </c>
      <c r="G65" s="101"/>
      <c r="H65" s="76"/>
      <c r="N65" s="78"/>
      <c r="Q65" s="69"/>
    </row>
    <row r="66" spans="2:17" ht="14.4" customHeight="1" x14ac:dyDescent="0.3">
      <c r="B66" s="75"/>
      <c r="C66" s="102"/>
      <c r="D66" s="100" t="s">
        <v>23</v>
      </c>
      <c r="E66" s="100"/>
      <c r="F66" s="146">
        <f>ROUND(IF(F65&lt;(F64+tab!$C$11),0,(F65-F64)*tab!$C$14),2)</f>
        <v>0</v>
      </c>
      <c r="G66" s="101"/>
      <c r="H66" s="76"/>
      <c r="J66" s="183" t="s">
        <v>59</v>
      </c>
      <c r="N66" s="78"/>
      <c r="Q66" s="69"/>
    </row>
    <row r="67" spans="2:17" ht="14.4" customHeight="1" x14ac:dyDescent="0.3">
      <c r="B67" s="75"/>
      <c r="C67" s="102"/>
      <c r="D67" s="100" t="s">
        <v>21</v>
      </c>
      <c r="E67" s="100"/>
      <c r="F67" s="147">
        <f>IF(YEAR(F63)=YEAR(tab!$C$5),0,12)+tab!$C$6-MONTH(F63)</f>
        <v>19</v>
      </c>
      <c r="G67" s="101"/>
      <c r="H67" s="76"/>
      <c r="N67" s="78"/>
      <c r="Q67" s="69"/>
    </row>
    <row r="68" spans="2:17" ht="14.4" customHeight="1" x14ac:dyDescent="0.3">
      <c r="B68" s="75"/>
      <c r="C68" s="102"/>
      <c r="D68" s="100" t="s">
        <v>24</v>
      </c>
      <c r="E68" s="100"/>
      <c r="F68" s="148">
        <f>+F66/12</f>
        <v>0</v>
      </c>
      <c r="G68" s="101"/>
      <c r="H68" s="76"/>
      <c r="J68" s="100" t="s">
        <v>23</v>
      </c>
      <c r="K68" s="100"/>
      <c r="L68" s="149">
        <f>L31</f>
        <v>94306.908333333326</v>
      </c>
      <c r="N68" s="78"/>
      <c r="Q68" s="69"/>
    </row>
    <row r="69" spans="2:17" ht="14.4" customHeight="1" x14ac:dyDescent="0.3">
      <c r="B69" s="75"/>
      <c r="C69" s="102"/>
      <c r="D69" s="100" t="s">
        <v>25</v>
      </c>
      <c r="E69" s="100"/>
      <c r="F69" s="150">
        <f>+F66*F67/12</f>
        <v>0</v>
      </c>
      <c r="G69" s="101"/>
      <c r="H69" s="76"/>
      <c r="J69" s="100" t="s">
        <v>8</v>
      </c>
      <c r="K69" s="100"/>
      <c r="L69" s="149">
        <f>L61</f>
        <v>0</v>
      </c>
      <c r="N69" s="78"/>
      <c r="Q69" s="69"/>
    </row>
    <row r="70" spans="2:17" ht="14.4" customHeight="1" x14ac:dyDescent="0.3">
      <c r="B70" s="75"/>
      <c r="C70" s="93"/>
      <c r="D70" s="94"/>
      <c r="E70" s="94"/>
      <c r="F70" s="95"/>
      <c r="G70" s="96"/>
      <c r="H70" s="76"/>
      <c r="N70" s="78"/>
      <c r="Q70" s="69"/>
    </row>
    <row r="71" spans="2:17" ht="14.4" customHeight="1" x14ac:dyDescent="0.3">
      <c r="B71" s="75"/>
      <c r="C71" s="66"/>
      <c r="D71" s="174" t="s">
        <v>77</v>
      </c>
      <c r="E71" s="100"/>
      <c r="F71" s="145">
        <f>invoer!N15</f>
        <v>0</v>
      </c>
      <c r="G71" s="101"/>
      <c r="H71" s="76"/>
      <c r="J71" s="111" t="str">
        <f>"Totaal (bijzondere) groeibekostiging "&amp;tab!C2</f>
        <v>Totaal (bijzondere) groeibekostiging 2015/2016</v>
      </c>
      <c r="K71" s="110"/>
      <c r="L71" s="152">
        <f>L68+L69</f>
        <v>94306.908333333326</v>
      </c>
      <c r="N71" s="78"/>
      <c r="Q71" s="69"/>
    </row>
    <row r="72" spans="2:17" ht="14.4" customHeight="1" x14ac:dyDescent="0.3">
      <c r="B72" s="75"/>
      <c r="D72" s="100" t="s">
        <v>26</v>
      </c>
      <c r="E72" s="100"/>
      <c r="F72" s="144">
        <f>F65</f>
        <v>0</v>
      </c>
      <c r="G72" s="101"/>
      <c r="H72" s="76"/>
      <c r="N72" s="78"/>
      <c r="Q72" s="69"/>
    </row>
    <row r="73" spans="2:17" ht="14.4" customHeight="1" x14ac:dyDescent="0.3">
      <c r="B73" s="75"/>
      <c r="D73" s="100" t="s">
        <v>27</v>
      </c>
      <c r="E73" s="100"/>
      <c r="F73" s="144">
        <f>invoer!N56</f>
        <v>0</v>
      </c>
      <c r="G73" s="101"/>
      <c r="H73" s="76"/>
      <c r="I73" s="76"/>
      <c r="J73" s="76"/>
      <c r="K73" s="76"/>
      <c r="L73" s="77"/>
      <c r="M73" s="77"/>
      <c r="N73" s="78"/>
      <c r="Q73" s="69"/>
    </row>
    <row r="74" spans="2:17" ht="14.4" customHeight="1" x14ac:dyDescent="0.3">
      <c r="B74" s="75"/>
      <c r="D74" s="100" t="s">
        <v>23</v>
      </c>
      <c r="E74" s="100"/>
      <c r="F74" s="146">
        <f>ROUND(IF(F73&lt;(F72+tab!$C$11),0,(F73-F72)*tab!$C$14),2)</f>
        <v>0</v>
      </c>
      <c r="G74" s="101"/>
      <c r="H74" s="76"/>
      <c r="I74" s="76"/>
      <c r="J74" s="76"/>
      <c r="K74" s="76"/>
      <c r="L74" s="77"/>
      <c r="M74" s="77"/>
      <c r="N74" s="78"/>
      <c r="Q74" s="69"/>
    </row>
    <row r="75" spans="2:17" ht="14.4" customHeight="1" x14ac:dyDescent="0.3">
      <c r="B75" s="75"/>
      <c r="D75" s="100" t="s">
        <v>21</v>
      </c>
      <c r="E75" s="100"/>
      <c r="F75" s="147">
        <f>IF(YEAR(F71)=YEAR(tab!$C$5),0,12)+tab!$C$6-MONTH(F71)</f>
        <v>19</v>
      </c>
      <c r="G75" s="101"/>
      <c r="H75" s="76"/>
      <c r="I75" s="76"/>
      <c r="J75" s="76"/>
      <c r="K75" s="76"/>
      <c r="L75" s="77"/>
      <c r="M75" s="77"/>
      <c r="N75" s="78"/>
      <c r="Q75" s="69"/>
    </row>
    <row r="76" spans="2:17" ht="14.4" customHeight="1" x14ac:dyDescent="0.3">
      <c r="B76" s="75"/>
      <c r="D76" s="100" t="s">
        <v>24</v>
      </c>
      <c r="E76" s="100"/>
      <c r="F76" s="148">
        <f>+F74/12</f>
        <v>0</v>
      </c>
      <c r="G76" s="101"/>
      <c r="H76" s="76"/>
      <c r="I76" s="76"/>
      <c r="J76" s="76"/>
      <c r="K76" s="76"/>
      <c r="L76" s="77"/>
      <c r="M76" s="77"/>
      <c r="N76" s="78"/>
      <c r="Q76" s="69"/>
    </row>
    <row r="77" spans="2:17" ht="14.4" customHeight="1" x14ac:dyDescent="0.3">
      <c r="B77" s="75"/>
      <c r="D77" s="100" t="s">
        <v>25</v>
      </c>
      <c r="E77" s="100"/>
      <c r="F77" s="150">
        <f>+F74*F75/12</f>
        <v>0</v>
      </c>
      <c r="G77" s="101"/>
      <c r="H77" s="76"/>
      <c r="I77" s="76"/>
      <c r="J77" s="76"/>
      <c r="K77" s="76"/>
      <c r="L77" s="77"/>
      <c r="M77" s="77"/>
      <c r="N77" s="78"/>
      <c r="Q77" s="69"/>
    </row>
    <row r="78" spans="2:17" ht="14.4" customHeight="1" x14ac:dyDescent="0.3">
      <c r="B78" s="75"/>
      <c r="G78" s="101"/>
      <c r="H78" s="76"/>
      <c r="I78" s="76"/>
      <c r="J78" s="76"/>
      <c r="K78" s="76"/>
      <c r="L78" s="77"/>
      <c r="M78" s="77"/>
      <c r="N78" s="78"/>
      <c r="Q78" s="69"/>
    </row>
    <row r="79" spans="2:17" ht="14.4" customHeight="1" x14ac:dyDescent="0.3">
      <c r="B79" s="75"/>
      <c r="C79" s="76"/>
      <c r="D79" s="76"/>
      <c r="E79" s="76"/>
      <c r="F79" s="76"/>
      <c r="G79" s="76"/>
      <c r="H79" s="76"/>
      <c r="I79" s="76"/>
      <c r="J79" s="76"/>
      <c r="K79" s="76"/>
      <c r="L79" s="77"/>
      <c r="M79" s="77"/>
      <c r="N79" s="78"/>
      <c r="Q79" s="69"/>
    </row>
    <row r="80" spans="2:17" ht="14.4" customHeight="1" x14ac:dyDescent="0.3">
      <c r="B80" s="88"/>
      <c r="C80" s="89"/>
      <c r="D80" s="89"/>
      <c r="E80" s="89"/>
      <c r="F80" s="90"/>
      <c r="G80" s="89"/>
      <c r="H80" s="89"/>
      <c r="I80" s="89"/>
      <c r="J80" s="89"/>
      <c r="K80" s="89"/>
      <c r="L80" s="90"/>
      <c r="M80" s="91" t="s">
        <v>33</v>
      </c>
      <c r="N80" s="92"/>
      <c r="Q80" s="69"/>
    </row>
    <row r="81" spans="6:17" ht="14.4" customHeight="1" x14ac:dyDescent="0.3">
      <c r="Q81" s="69"/>
    </row>
    <row r="82" spans="6:17" ht="14.4" customHeight="1" x14ac:dyDescent="0.3">
      <c r="Q82" s="69"/>
    </row>
    <row r="83" spans="6:17" ht="14.4" customHeight="1" x14ac:dyDescent="0.3">
      <c r="Q83" s="69"/>
    </row>
    <row r="84" spans="6:17" ht="14.4" customHeight="1" x14ac:dyDescent="0.3">
      <c r="F84" s="62"/>
    </row>
    <row r="85" spans="6:17" ht="14.4" customHeight="1" x14ac:dyDescent="0.3">
      <c r="F85" s="62"/>
    </row>
    <row r="86" spans="6:17" ht="14.4" customHeight="1" x14ac:dyDescent="0.3">
      <c r="F86" s="62"/>
      <c r="I86" s="65"/>
      <c r="L86" s="62"/>
    </row>
    <row r="87" spans="6:17" ht="14.4" customHeight="1" x14ac:dyDescent="0.3">
      <c r="F87" s="62"/>
      <c r="I87" s="65"/>
      <c r="L87" s="62"/>
    </row>
    <row r="88" spans="6:17" ht="14.4" customHeight="1" x14ac:dyDescent="0.3">
      <c r="F88" s="62"/>
      <c r="L88" s="70"/>
    </row>
    <row r="89" spans="6:17" ht="14.4" customHeight="1" x14ac:dyDescent="0.3">
      <c r="F89" s="62"/>
    </row>
    <row r="90" spans="6:17" ht="14.4" customHeight="1" x14ac:dyDescent="0.3">
      <c r="F90" s="62"/>
    </row>
    <row r="91" spans="6:17" ht="14.4" customHeight="1" x14ac:dyDescent="0.3">
      <c r="F91" s="62"/>
    </row>
    <row r="92" spans="6:17" ht="14.4" customHeight="1" x14ac:dyDescent="0.3">
      <c r="F92" s="62"/>
    </row>
    <row r="93" spans="6:17" ht="14.4" customHeight="1" x14ac:dyDescent="0.3">
      <c r="F93" s="62"/>
    </row>
    <row r="94" spans="6:17" ht="14.4" customHeight="1" x14ac:dyDescent="0.3">
      <c r="F94" s="62"/>
    </row>
    <row r="95" spans="6:17" ht="14.4" customHeight="1" x14ac:dyDescent="0.3">
      <c r="F95" s="62"/>
    </row>
    <row r="96" spans="6:17" ht="14.4" customHeight="1" x14ac:dyDescent="0.3">
      <c r="F96" s="62"/>
    </row>
    <row r="97" spans="6:6" ht="14.4" customHeight="1" x14ac:dyDescent="0.3">
      <c r="F97" s="62"/>
    </row>
    <row r="98" spans="6:6" ht="14.4" customHeight="1" x14ac:dyDescent="0.3">
      <c r="F98" s="62"/>
    </row>
    <row r="99" spans="6:6" ht="14.4" customHeight="1" x14ac:dyDescent="0.3">
      <c r="F99" s="62"/>
    </row>
    <row r="100" spans="6:6" ht="14.4" customHeight="1" x14ac:dyDescent="0.3">
      <c r="F100" s="62"/>
    </row>
    <row r="101" spans="6:6" ht="14.4" customHeight="1" x14ac:dyDescent="0.3">
      <c r="F101" s="62"/>
    </row>
    <row r="102" spans="6:6" ht="14.4" customHeight="1" x14ac:dyDescent="0.3">
      <c r="F102" s="62"/>
    </row>
    <row r="103" spans="6:6" ht="14.4" customHeight="1" x14ac:dyDescent="0.3">
      <c r="F103" s="62"/>
    </row>
    <row r="104" spans="6:6" ht="14.4" customHeight="1" x14ac:dyDescent="0.3">
      <c r="F104" s="62"/>
    </row>
    <row r="105" spans="6:6" ht="14.4" customHeight="1" x14ac:dyDescent="0.3">
      <c r="F105" s="62"/>
    </row>
    <row r="106" spans="6:6" ht="14.4" customHeight="1" x14ac:dyDescent="0.3">
      <c r="F106" s="62"/>
    </row>
    <row r="107" spans="6:6" ht="14.4" customHeight="1" x14ac:dyDescent="0.3">
      <c r="F107" s="62"/>
    </row>
    <row r="108" spans="6:6" ht="14.4" customHeight="1" x14ac:dyDescent="0.3">
      <c r="F108" s="62"/>
    </row>
    <row r="109" spans="6:6" ht="14.4" customHeight="1" x14ac:dyDescent="0.3">
      <c r="F109" s="62"/>
    </row>
    <row r="110" spans="6:6" ht="14.4" customHeight="1" x14ac:dyDescent="0.3">
      <c r="F110" s="62"/>
    </row>
    <row r="111" spans="6:6" ht="14.4" customHeight="1" x14ac:dyDescent="0.3">
      <c r="F111" s="62"/>
    </row>
    <row r="112" spans="6:6" ht="14.4" customHeight="1" x14ac:dyDescent="0.3">
      <c r="F112" s="62"/>
    </row>
    <row r="113" spans="6:6" ht="14.4" customHeight="1" x14ac:dyDescent="0.3">
      <c r="F113" s="62"/>
    </row>
    <row r="114" spans="6:6" ht="14.4" customHeight="1" x14ac:dyDescent="0.3">
      <c r="F114" s="62"/>
    </row>
    <row r="115" spans="6:6" ht="14.4" customHeight="1" x14ac:dyDescent="0.3">
      <c r="F115" s="62"/>
    </row>
    <row r="116" spans="6:6" ht="14.4" customHeight="1" x14ac:dyDescent="0.3">
      <c r="F116" s="62"/>
    </row>
    <row r="117" spans="6:6" ht="14.4" customHeight="1" x14ac:dyDescent="0.3">
      <c r="F117" s="62"/>
    </row>
    <row r="118" spans="6:6" ht="14.4" customHeight="1" x14ac:dyDescent="0.3">
      <c r="F118" s="62"/>
    </row>
    <row r="119" spans="6:6" ht="14.4" customHeight="1" x14ac:dyDescent="0.3">
      <c r="F119" s="62"/>
    </row>
    <row r="120" spans="6:6" ht="14.4" customHeight="1" x14ac:dyDescent="0.3">
      <c r="F120" s="62"/>
    </row>
    <row r="121" spans="6:6" ht="14.4" customHeight="1" x14ac:dyDescent="0.3">
      <c r="F121" s="62"/>
    </row>
    <row r="122" spans="6:6" ht="14.4" customHeight="1" x14ac:dyDescent="0.3">
      <c r="F122" s="62"/>
    </row>
    <row r="123" spans="6:6" ht="14.4" customHeight="1" x14ac:dyDescent="0.3">
      <c r="F123" s="62"/>
    </row>
    <row r="124" spans="6:6" ht="14.4" customHeight="1" x14ac:dyDescent="0.3">
      <c r="F124" s="62"/>
    </row>
    <row r="125" spans="6:6" ht="14.4" customHeight="1" x14ac:dyDescent="0.3">
      <c r="F125" s="62"/>
    </row>
    <row r="126" spans="6:6" ht="14.4" customHeight="1" x14ac:dyDescent="0.3">
      <c r="F126" s="62"/>
    </row>
    <row r="127" spans="6:6" ht="14.4" customHeight="1" x14ac:dyDescent="0.3">
      <c r="F127" s="62"/>
    </row>
    <row r="128" spans="6:6" ht="14.4" customHeight="1" x14ac:dyDescent="0.3">
      <c r="F128" s="62"/>
    </row>
    <row r="129" spans="6:6" ht="14.4" customHeight="1" x14ac:dyDescent="0.3">
      <c r="F129" s="62"/>
    </row>
    <row r="130" spans="6:6" ht="14.4" customHeight="1" x14ac:dyDescent="0.3">
      <c r="F130" s="62"/>
    </row>
    <row r="131" spans="6:6" ht="14.4" customHeight="1" x14ac:dyDescent="0.3">
      <c r="F131" s="62"/>
    </row>
    <row r="132" spans="6:6" ht="14.4" customHeight="1" x14ac:dyDescent="0.3">
      <c r="F132" s="62"/>
    </row>
    <row r="133" spans="6:6" ht="14.4" customHeight="1" x14ac:dyDescent="0.3">
      <c r="F133" s="62"/>
    </row>
    <row r="134" spans="6:6" ht="14.4" customHeight="1" x14ac:dyDescent="0.3">
      <c r="F134" s="62"/>
    </row>
    <row r="135" spans="6:6" ht="14.4" customHeight="1" x14ac:dyDescent="0.3">
      <c r="F135" s="62"/>
    </row>
    <row r="136" spans="6:6" ht="14.4" customHeight="1" x14ac:dyDescent="0.3">
      <c r="F136" s="62"/>
    </row>
    <row r="137" spans="6:6" ht="14.4" customHeight="1" x14ac:dyDescent="0.3">
      <c r="F137" s="62"/>
    </row>
    <row r="138" spans="6:6" ht="14.4" customHeight="1" x14ac:dyDescent="0.3">
      <c r="F138" s="62"/>
    </row>
    <row r="139" spans="6:6" ht="14.4" customHeight="1" x14ac:dyDescent="0.3">
      <c r="F139" s="62"/>
    </row>
    <row r="140" spans="6:6" ht="14.4" customHeight="1" x14ac:dyDescent="0.3">
      <c r="F140" s="62"/>
    </row>
    <row r="141" spans="6:6" ht="14.4" customHeight="1" x14ac:dyDescent="0.3">
      <c r="F141" s="62"/>
    </row>
    <row r="142" spans="6:6" ht="14.4" customHeight="1" x14ac:dyDescent="0.3">
      <c r="F142" s="62"/>
    </row>
    <row r="143" spans="6:6" ht="14.4" customHeight="1" x14ac:dyDescent="0.3">
      <c r="F143" s="62"/>
    </row>
    <row r="144" spans="6:6" ht="14.4" customHeight="1" x14ac:dyDescent="0.3">
      <c r="F144" s="62"/>
    </row>
    <row r="145" spans="6:6" ht="14.4" customHeight="1" x14ac:dyDescent="0.3">
      <c r="F145" s="62"/>
    </row>
  </sheetData>
  <sheetProtection algorithmName="SHA-512" hashValue="i3A8lagWhpHbL8oGY5uHSaI/uKQIxAzI5a5n5SgLcF1cvzX0QBimdhmD+iE/8sz25lWrs+yl3QM4kVApp8619A==" saltValue="WUZBOlGFI2r3XupPVAye7Q==" spinCount="100000" sheet="1" objects="1" scenarios="1"/>
  <mergeCells count="2">
    <mergeCell ref="F9:H9"/>
    <mergeCell ref="F10:H10"/>
  </mergeCells>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&amp;C&amp;F</oddHeader>
    <oddFooter>&amp;L&amp;"Arial,Vet"&amp;D&amp;C&amp;"Arial,Vet"&amp;A&amp;R&amp;"Arial,Vet"&amp;N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zoomScale="85" zoomScaleNormal="85" workbookViewId="0">
      <selection activeCell="C15" sqref="C15"/>
    </sheetView>
  </sheetViews>
  <sheetFormatPr defaultColWidth="9.109375" defaultRowHeight="13.8" x14ac:dyDescent="0.3"/>
  <cols>
    <col min="1" max="1" width="45.6640625" style="2" customWidth="1"/>
    <col min="2" max="2" width="2.6640625" style="2" customWidth="1"/>
    <col min="3" max="3" width="14.88671875" style="2" customWidth="1"/>
    <col min="4" max="4" width="10.33203125" style="2" bestFit="1" customWidth="1"/>
    <col min="5" max="16384" width="9.109375" style="2"/>
  </cols>
  <sheetData>
    <row r="2" spans="1:4" x14ac:dyDescent="0.3">
      <c r="A2" s="2" t="s">
        <v>36</v>
      </c>
      <c r="C2" s="2" t="s">
        <v>101</v>
      </c>
    </row>
    <row r="3" spans="1:4" x14ac:dyDescent="0.3">
      <c r="A3" s="2" t="s">
        <v>55</v>
      </c>
      <c r="C3" s="138">
        <v>41913</v>
      </c>
    </row>
    <row r="4" spans="1:4" x14ac:dyDescent="0.3">
      <c r="A4" s="2" t="s">
        <v>35</v>
      </c>
      <c r="C4" s="138">
        <v>42217</v>
      </c>
    </row>
    <row r="5" spans="1:4" x14ac:dyDescent="0.3">
      <c r="A5" s="1" t="s">
        <v>20</v>
      </c>
      <c r="B5" s="1"/>
      <c r="C5" s="139">
        <v>42583</v>
      </c>
      <c r="D5" s="1"/>
    </row>
    <row r="6" spans="1:4" x14ac:dyDescent="0.3">
      <c r="A6" s="1" t="s">
        <v>28</v>
      </c>
      <c r="B6" s="1"/>
      <c r="C6" s="3">
        <f>MONTH(C5)</f>
        <v>8</v>
      </c>
      <c r="D6" s="1"/>
    </row>
    <row r="7" spans="1:4" x14ac:dyDescent="0.3">
      <c r="A7" s="1"/>
      <c r="B7" s="1"/>
      <c r="C7" s="139">
        <v>42461</v>
      </c>
      <c r="D7" s="1"/>
    </row>
    <row r="8" spans="1:4" x14ac:dyDescent="0.3">
      <c r="A8" s="1"/>
      <c r="B8" s="1"/>
      <c r="C8" s="139">
        <v>42491</v>
      </c>
      <c r="D8" s="1"/>
    </row>
    <row r="9" spans="1:4" x14ac:dyDescent="0.3">
      <c r="A9" s="1"/>
      <c r="B9" s="1"/>
      <c r="C9" s="139">
        <v>42522</v>
      </c>
      <c r="D9" s="1"/>
    </row>
    <row r="10" spans="1:4" x14ac:dyDescent="0.3">
      <c r="A10" s="1"/>
      <c r="B10" s="1"/>
      <c r="C10" s="3"/>
      <c r="D10" s="1"/>
    </row>
    <row r="11" spans="1:4" x14ac:dyDescent="0.3">
      <c r="A11" s="4" t="s">
        <v>4</v>
      </c>
      <c r="B11" s="4"/>
      <c r="C11" s="5">
        <v>13</v>
      </c>
      <c r="D11" s="1"/>
    </row>
    <row r="12" spans="1:4" x14ac:dyDescent="0.3">
      <c r="A12" s="4" t="s">
        <v>5</v>
      </c>
      <c r="B12" s="4"/>
      <c r="C12" s="5">
        <v>26</v>
      </c>
      <c r="D12" s="1"/>
    </row>
    <row r="13" spans="1:4" x14ac:dyDescent="0.3">
      <c r="A13" s="4" t="s">
        <v>7</v>
      </c>
      <c r="B13" s="4"/>
      <c r="C13" s="140">
        <v>58829.87</v>
      </c>
      <c r="D13" s="4"/>
    </row>
    <row r="14" spans="1:4" x14ac:dyDescent="0.3">
      <c r="A14" s="4" t="s">
        <v>6</v>
      </c>
      <c r="B14" s="4"/>
      <c r="C14" s="140">
        <v>2865.02</v>
      </c>
      <c r="D14" s="4"/>
    </row>
    <row r="16" spans="1:4" x14ac:dyDescent="0.3">
      <c r="D16" s="184"/>
    </row>
  </sheetData>
  <sheetProtection algorithmName="SHA-512" hashValue="eYirq2V2oskbvo1H3K0JNWcBdB2sDFLXf/2FaUUFp2OtcK5Dzm16qyxiIXH/R0xB33u2xFUZYiirjPgTD2AMfA==" saltValue="R94HMK0wg4jRE1qdbaWGig==" spinCount="100000" sheet="1" objects="1" scenarios="1"/>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toelichting</vt:lpstr>
      <vt:lpstr>invoer</vt:lpstr>
      <vt:lpstr>groeibekostiging</vt:lpstr>
      <vt:lpstr>tab</vt:lpstr>
      <vt:lpstr>groeibekostiging!Afdrukbereik</vt:lpstr>
      <vt:lpstr>invoer!Afdrukbereik</vt:lpstr>
      <vt:lpstr>toelichting!Afdrukbereik</vt:lpstr>
      <vt:lpstr>invoer!tabel_schooljaren</vt:lpstr>
      <vt:lpstr>tabel_schooljaren</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groeiregeling basisschool</dc:title>
  <dc:creator>Keizer</dc:creator>
  <cp:lastModifiedBy>Martin</cp:lastModifiedBy>
  <cp:lastPrinted>2012-10-05T06:42:25Z</cp:lastPrinted>
  <dcterms:created xsi:type="dcterms:W3CDTF">2000-05-19T15:53:56Z</dcterms:created>
  <dcterms:modified xsi:type="dcterms:W3CDTF">2015-10-22T13:09:16Z</dcterms:modified>
</cp:coreProperties>
</file>