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Users\B. Keizer\Documents\Instrumenten\toolbox 2016\passend onderwijs\VO\"/>
    </mc:Choice>
  </mc:AlternateContent>
  <bookViews>
    <workbookView xWindow="0" yWindow="0" windowWidth="19200" windowHeight="11595" tabRatio="879" activeTab="1"/>
  </bookViews>
  <sheets>
    <sheet name="toel" sheetId="6" r:id="rId1"/>
    <sheet name="1 februari" sheetId="22" r:id="rId2"/>
    <sheet name="1 febr 2016" sheetId="23" state="hidden" r:id="rId3"/>
    <sheet name="1 febr 2017" sheetId="24" state="hidden" r:id="rId4"/>
    <sheet name="1 febr 2018" sheetId="25" state="hidden" r:id="rId5"/>
    <sheet name="1 febr 2019" sheetId="26" state="hidden" r:id="rId6"/>
    <sheet name="1 febr 2020" sheetId="27" state="hidden" r:id="rId7"/>
    <sheet name="Totaal weergave" sheetId="30" state="hidden" r:id="rId8"/>
    <sheet name="tab" sheetId="4" r:id="rId9"/>
    <sheet name="kijkglas 3" sheetId="31" r:id="rId10"/>
    <sheet name="SWV gegevens" sheetId="32" r:id="rId11"/>
  </sheets>
  <externalReferences>
    <externalReference r:id="rId12"/>
  </externalReferences>
  <definedNames>
    <definedName name="_xlnm.Print_Area" localSheetId="2">'1 febr 2016'!$B$2:$AA$137</definedName>
    <definedName name="_xlnm.Print_Area" localSheetId="3">'1 febr 2017'!$B$2:$AA$137</definedName>
    <definedName name="_xlnm.Print_Area" localSheetId="4">'1 febr 2018'!$B$2:$AA$137</definedName>
    <definedName name="_xlnm.Print_Area" localSheetId="5">'1 febr 2019'!$B$2:$AA$137</definedName>
    <definedName name="_xlnm.Print_Area" localSheetId="6">'1 febr 2020'!$B$2:$AA$137</definedName>
    <definedName name="_xlnm.Print_Area" localSheetId="1">'1 februari'!$B$2:$AA$52</definedName>
    <definedName name="_xlnm.Print_Area" localSheetId="8">tab!$B$2:$N$63</definedName>
    <definedName name="_xlnm.Print_Area" localSheetId="0">toel!$C$2:$C$39</definedName>
    <definedName name="_xlnm.Print_Area" localSheetId="7">'Totaal weergave'!$B$2:$N$21</definedName>
    <definedName name="baden" localSheetId="10">[1]tab!#REF!</definedName>
    <definedName name="baden">tab!#REF!</definedName>
    <definedName name="categorie">tab!$G$44:$I$46</definedName>
    <definedName name="MIvast">tab!$B$51:$F$55</definedName>
    <definedName name="Schaal2013">tab!$B$73:$W$115</definedName>
  </definedNames>
  <calcPr calcId="152511"/>
</workbook>
</file>

<file path=xl/calcChain.xml><?xml version="1.0" encoding="utf-8"?>
<calcChain xmlns="http://schemas.openxmlformats.org/spreadsheetml/2006/main">
  <c r="F9" i="4" l="1"/>
  <c r="F769" i="31" l="1"/>
  <c r="G769" i="31"/>
  <c r="H769" i="31"/>
  <c r="I769" i="31"/>
  <c r="J769" i="31"/>
  <c r="K769" i="31"/>
  <c r="L769" i="31"/>
  <c r="E769"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179" i="31"/>
  <c r="N180" i="31"/>
  <c r="N181" i="31"/>
  <c r="N182" i="31"/>
  <c r="N183" i="31"/>
  <c r="N184" i="31"/>
  <c r="N185" i="31"/>
  <c r="N186" i="31"/>
  <c r="N187" i="31"/>
  <c r="N188" i="31"/>
  <c r="N189" i="31"/>
  <c r="N190" i="31"/>
  <c r="N191" i="31"/>
  <c r="N192" i="31"/>
  <c r="N193" i="31"/>
  <c r="N194" i="31"/>
  <c r="N195" i="31"/>
  <c r="N196" i="31"/>
  <c r="N197" i="31"/>
  <c r="N198" i="31"/>
  <c r="N199" i="31"/>
  <c r="N200" i="31"/>
  <c r="N201" i="31"/>
  <c r="N202" i="31"/>
  <c r="N203" i="31"/>
  <c r="N204" i="31"/>
  <c r="N205" i="31"/>
  <c r="N206" i="31"/>
  <c r="N207" i="31"/>
  <c r="N208" i="31"/>
  <c r="N209" i="31"/>
  <c r="N210" i="31"/>
  <c r="N211" i="31"/>
  <c r="N212" i="31"/>
  <c r="N213" i="31"/>
  <c r="N214" i="31"/>
  <c r="N215" i="31"/>
  <c r="N216" i="31"/>
  <c r="N217" i="31"/>
  <c r="N218" i="31"/>
  <c r="N219" i="31"/>
  <c r="N220" i="31"/>
  <c r="N221" i="31"/>
  <c r="N222" i="31"/>
  <c r="N223" i="31"/>
  <c r="N224" i="31"/>
  <c r="N225" i="31"/>
  <c r="N226" i="31"/>
  <c r="N227" i="31"/>
  <c r="N228" i="31"/>
  <c r="N229" i="31"/>
  <c r="N230" i="31"/>
  <c r="N231" i="31"/>
  <c r="N232" i="31"/>
  <c r="N233" i="31"/>
  <c r="N234" i="31"/>
  <c r="N235" i="31"/>
  <c r="N236" i="31"/>
  <c r="N237" i="31"/>
  <c r="N238" i="31"/>
  <c r="N239" i="31"/>
  <c r="N240" i="31"/>
  <c r="N241" i="31"/>
  <c r="N242" i="31"/>
  <c r="N243" i="31"/>
  <c r="N244" i="31"/>
  <c r="N245" i="31"/>
  <c r="N246" i="31"/>
  <c r="N247" i="31"/>
  <c r="N248" i="31"/>
  <c r="N249" i="31"/>
  <c r="N250" i="31"/>
  <c r="N251" i="31"/>
  <c r="N252" i="31"/>
  <c r="N253" i="31"/>
  <c r="N254" i="31"/>
  <c r="N255" i="31"/>
  <c r="N256" i="31"/>
  <c r="N257" i="31"/>
  <c r="N258" i="31"/>
  <c r="N259" i="31"/>
  <c r="N260" i="31"/>
  <c r="N261" i="31"/>
  <c r="N262" i="31"/>
  <c r="N263" i="31"/>
  <c r="N264" i="31"/>
  <c r="N265" i="31"/>
  <c r="N266" i="31"/>
  <c r="N267" i="31"/>
  <c r="N268" i="31"/>
  <c r="N269" i="31"/>
  <c r="N270" i="31"/>
  <c r="N271" i="31"/>
  <c r="N272" i="31"/>
  <c r="N273" i="31"/>
  <c r="N274" i="31"/>
  <c r="N275" i="31"/>
  <c r="N276" i="31"/>
  <c r="N277" i="31"/>
  <c r="N278" i="31"/>
  <c r="N279" i="31"/>
  <c r="N280" i="31"/>
  <c r="N281" i="31"/>
  <c r="N282" i="31"/>
  <c r="N283" i="31"/>
  <c r="N284" i="31"/>
  <c r="N285" i="31"/>
  <c r="N286" i="31"/>
  <c r="N287" i="31"/>
  <c r="N288" i="31"/>
  <c r="N289" i="31"/>
  <c r="N290" i="31"/>
  <c r="N291" i="31"/>
  <c r="N292" i="31"/>
  <c r="N293" i="31"/>
  <c r="N294" i="31"/>
  <c r="N295" i="31"/>
  <c r="N296" i="31"/>
  <c r="N297" i="31"/>
  <c r="N298" i="31"/>
  <c r="N299" i="31"/>
  <c r="N300" i="31"/>
  <c r="N301" i="31"/>
  <c r="N302" i="31"/>
  <c r="N303" i="31"/>
  <c r="N304" i="31"/>
  <c r="N305" i="31"/>
  <c r="N306" i="31"/>
  <c r="N307" i="31"/>
  <c r="N308" i="31"/>
  <c r="N309" i="31"/>
  <c r="N310" i="31"/>
  <c r="N311" i="31"/>
  <c r="N312" i="31"/>
  <c r="N313" i="31"/>
  <c r="N314" i="31"/>
  <c r="N315" i="31"/>
  <c r="N316" i="31"/>
  <c r="N317" i="31"/>
  <c r="N318" i="31"/>
  <c r="N319" i="31"/>
  <c r="N320" i="31"/>
  <c r="N321" i="31"/>
  <c r="N322" i="31"/>
  <c r="N323" i="31"/>
  <c r="N324" i="31"/>
  <c r="N325" i="31"/>
  <c r="N326" i="31"/>
  <c r="N327" i="31"/>
  <c r="N328" i="31"/>
  <c r="N329" i="31"/>
  <c r="N330" i="31"/>
  <c r="N331" i="31"/>
  <c r="N332" i="31"/>
  <c r="N333" i="31"/>
  <c r="N334" i="31"/>
  <c r="N335" i="31"/>
  <c r="N336" i="31"/>
  <c r="N337" i="31"/>
  <c r="N338" i="31"/>
  <c r="N339" i="31"/>
  <c r="N340" i="31"/>
  <c r="N341" i="31"/>
  <c r="N342" i="31"/>
  <c r="N343" i="31"/>
  <c r="N344" i="31"/>
  <c r="N345" i="31"/>
  <c r="N346" i="31"/>
  <c r="N347" i="31"/>
  <c r="N348" i="31"/>
  <c r="N349" i="31"/>
  <c r="N350" i="31"/>
  <c r="N351" i="31"/>
  <c r="N352" i="31"/>
  <c r="N353" i="31"/>
  <c r="N354" i="31"/>
  <c r="N355" i="31"/>
  <c r="N356" i="31"/>
  <c r="N357" i="31"/>
  <c r="N358" i="31"/>
  <c r="N359" i="31"/>
  <c r="N360" i="31"/>
  <c r="N361" i="31"/>
  <c r="N362" i="31"/>
  <c r="N363" i="31"/>
  <c r="N364" i="31"/>
  <c r="N365" i="31"/>
  <c r="N366" i="31"/>
  <c r="N367" i="31"/>
  <c r="N368" i="31"/>
  <c r="N369" i="31"/>
  <c r="N370" i="31"/>
  <c r="N371" i="31"/>
  <c r="N372" i="31"/>
  <c r="N373" i="31"/>
  <c r="N374" i="31"/>
  <c r="N375" i="31"/>
  <c r="N376" i="31"/>
  <c r="N377" i="31"/>
  <c r="N378" i="31"/>
  <c r="N379" i="31"/>
  <c r="N380" i="31"/>
  <c r="N381" i="31"/>
  <c r="N382" i="31"/>
  <c r="N383" i="31"/>
  <c r="N384" i="31"/>
  <c r="N385" i="31"/>
  <c r="N386" i="31"/>
  <c r="N387" i="31"/>
  <c r="N388" i="31"/>
  <c r="N389" i="31"/>
  <c r="N390" i="31"/>
  <c r="N391" i="31"/>
  <c r="N392" i="31"/>
  <c r="N393" i="31"/>
  <c r="N394" i="31"/>
  <c r="N395" i="31"/>
  <c r="N396" i="31"/>
  <c r="N397" i="31"/>
  <c r="N398" i="31"/>
  <c r="N399" i="31"/>
  <c r="N400" i="31"/>
  <c r="N401" i="31"/>
  <c r="N402" i="31"/>
  <c r="N403" i="31"/>
  <c r="N404" i="31"/>
  <c r="N405" i="31"/>
  <c r="N406" i="31"/>
  <c r="N407" i="31"/>
  <c r="N408" i="31"/>
  <c r="N409" i="31"/>
  <c r="N410" i="31"/>
  <c r="N411" i="31"/>
  <c r="N412" i="31"/>
  <c r="N413" i="31"/>
  <c r="N414" i="31"/>
  <c r="N415" i="31"/>
  <c r="N416" i="31"/>
  <c r="N417" i="31"/>
  <c r="N418" i="31"/>
  <c r="N419" i="31"/>
  <c r="N420" i="31"/>
  <c r="N421" i="31"/>
  <c r="N422" i="31"/>
  <c r="N423" i="31"/>
  <c r="N424" i="31"/>
  <c r="N425" i="31"/>
  <c r="N426" i="31"/>
  <c r="N427" i="31"/>
  <c r="N428" i="31"/>
  <c r="N429" i="31"/>
  <c r="N430" i="31"/>
  <c r="N431" i="31"/>
  <c r="N432" i="31"/>
  <c r="N433" i="31"/>
  <c r="N434" i="31"/>
  <c r="N435" i="31"/>
  <c r="N436" i="31"/>
  <c r="N437" i="31"/>
  <c r="N438" i="31"/>
  <c r="N439" i="31"/>
  <c r="N440" i="31"/>
  <c r="N441" i="31"/>
  <c r="N442" i="31"/>
  <c r="N443" i="31"/>
  <c r="N444" i="31"/>
  <c r="N445" i="31"/>
  <c r="N446" i="31"/>
  <c r="N447" i="31"/>
  <c r="N448" i="31"/>
  <c r="N449" i="31"/>
  <c r="N450" i="31"/>
  <c r="N451" i="31"/>
  <c r="N452" i="31"/>
  <c r="N453" i="31"/>
  <c r="N454" i="31"/>
  <c r="N455" i="31"/>
  <c r="N456" i="31"/>
  <c r="N457" i="31"/>
  <c r="N458" i="31"/>
  <c r="N459" i="31"/>
  <c r="N460" i="31"/>
  <c r="N461" i="31"/>
  <c r="N462" i="31"/>
  <c r="N463" i="31"/>
  <c r="N464" i="31"/>
  <c r="N465" i="31"/>
  <c r="N466" i="31"/>
  <c r="N467" i="31"/>
  <c r="N468" i="31"/>
  <c r="N469" i="31"/>
  <c r="N470" i="31"/>
  <c r="N471" i="31"/>
  <c r="N472" i="31"/>
  <c r="N473" i="31"/>
  <c r="N474" i="31"/>
  <c r="N475" i="31"/>
  <c r="N476" i="31"/>
  <c r="N477" i="31"/>
  <c r="N478" i="31"/>
  <c r="N479" i="31"/>
  <c r="N480" i="31"/>
  <c r="N481" i="31"/>
  <c r="N482" i="31"/>
  <c r="N483" i="31"/>
  <c r="N484" i="31"/>
  <c r="N485" i="31"/>
  <c r="N486" i="31"/>
  <c r="N487" i="31"/>
  <c r="N488" i="31"/>
  <c r="N489" i="31"/>
  <c r="N490" i="31"/>
  <c r="N491" i="31"/>
  <c r="N492" i="31"/>
  <c r="N493" i="31"/>
  <c r="N494" i="31"/>
  <c r="N495" i="31"/>
  <c r="N496" i="31"/>
  <c r="N497" i="31"/>
  <c r="N498" i="31"/>
  <c r="N499" i="31"/>
  <c r="N500" i="31"/>
  <c r="N501" i="31"/>
  <c r="N502" i="31"/>
  <c r="N503" i="31"/>
  <c r="N504" i="31"/>
  <c r="N505" i="31"/>
  <c r="N506" i="31"/>
  <c r="N507" i="31"/>
  <c r="N508" i="31"/>
  <c r="N509" i="31"/>
  <c r="N510" i="31"/>
  <c r="N511" i="31"/>
  <c r="N512" i="31"/>
  <c r="N513" i="31"/>
  <c r="N514" i="31"/>
  <c r="N515" i="31"/>
  <c r="N516" i="31"/>
  <c r="N517" i="31"/>
  <c r="N518" i="31"/>
  <c r="N519" i="31"/>
  <c r="N520" i="31"/>
  <c r="N521" i="31"/>
  <c r="N522" i="31"/>
  <c r="N523" i="31"/>
  <c r="N524" i="31"/>
  <c r="N525" i="31"/>
  <c r="N526" i="31"/>
  <c r="N527" i="31"/>
  <c r="N528" i="31"/>
  <c r="N529" i="31"/>
  <c r="N530" i="31"/>
  <c r="N531" i="31"/>
  <c r="N532" i="31"/>
  <c r="N533" i="31"/>
  <c r="N534" i="31"/>
  <c r="N535" i="31"/>
  <c r="N536" i="31"/>
  <c r="N537" i="31"/>
  <c r="N538" i="31"/>
  <c r="N539" i="31"/>
  <c r="N540" i="31"/>
  <c r="N541" i="31"/>
  <c r="N542" i="31"/>
  <c r="N543" i="31"/>
  <c r="N544" i="31"/>
  <c r="N545" i="31"/>
  <c r="N546" i="31"/>
  <c r="N547" i="31"/>
  <c r="N548" i="31"/>
  <c r="N549" i="31"/>
  <c r="N550" i="31"/>
  <c r="N551" i="31"/>
  <c r="N552" i="31"/>
  <c r="N553" i="31"/>
  <c r="N554" i="31"/>
  <c r="N555" i="31"/>
  <c r="N556" i="31"/>
  <c r="N557" i="31"/>
  <c r="N558" i="31"/>
  <c r="N559" i="31"/>
  <c r="N560" i="31"/>
  <c r="N561" i="31"/>
  <c r="N562" i="31"/>
  <c r="N563" i="31"/>
  <c r="N564" i="31"/>
  <c r="N565" i="31"/>
  <c r="N566" i="31"/>
  <c r="N567" i="31"/>
  <c r="N568" i="31"/>
  <c r="N569" i="31"/>
  <c r="N570" i="31"/>
  <c r="N571" i="31"/>
  <c r="N572" i="31"/>
  <c r="N573" i="31"/>
  <c r="N574" i="31"/>
  <c r="N575" i="31"/>
  <c r="N576" i="31"/>
  <c r="N577" i="31"/>
  <c r="N578" i="31"/>
  <c r="N579" i="31"/>
  <c r="N580" i="31"/>
  <c r="N581" i="31"/>
  <c r="N582" i="31"/>
  <c r="N583" i="31"/>
  <c r="N584" i="31"/>
  <c r="N585" i="31"/>
  <c r="N586" i="31"/>
  <c r="N587" i="31"/>
  <c r="N588" i="31"/>
  <c r="N589" i="31"/>
  <c r="N590" i="31"/>
  <c r="N591" i="31"/>
  <c r="N592" i="31"/>
  <c r="N593" i="31"/>
  <c r="N594" i="31"/>
  <c r="N595" i="31"/>
  <c r="N596" i="31"/>
  <c r="N597" i="31"/>
  <c r="N598" i="31"/>
  <c r="N599" i="31"/>
  <c r="N600" i="31"/>
  <c r="N601" i="31"/>
  <c r="N602" i="31"/>
  <c r="N603" i="31"/>
  <c r="N604" i="31"/>
  <c r="N605" i="31"/>
  <c r="N606" i="31"/>
  <c r="N607" i="31"/>
  <c r="N608" i="31"/>
  <c r="N609" i="31"/>
  <c r="N610" i="31"/>
  <c r="N611" i="31"/>
  <c r="N612" i="31"/>
  <c r="N613" i="31"/>
  <c r="N614" i="31"/>
  <c r="N615" i="31"/>
  <c r="N616" i="31"/>
  <c r="N617" i="31"/>
  <c r="N618" i="31"/>
  <c r="N619" i="31"/>
  <c r="N620" i="31"/>
  <c r="N621" i="31"/>
  <c r="N622" i="31"/>
  <c r="N623" i="31"/>
  <c r="N624" i="31"/>
  <c r="N625" i="31"/>
  <c r="N626" i="31"/>
  <c r="N627" i="31"/>
  <c r="N628" i="31"/>
  <c r="N629" i="31"/>
  <c r="N630" i="31"/>
  <c r="N631" i="31"/>
  <c r="N632" i="31"/>
  <c r="N633" i="31"/>
  <c r="N634" i="31"/>
  <c r="N635" i="31"/>
  <c r="N636" i="31"/>
  <c r="N637" i="31"/>
  <c r="N638" i="31"/>
  <c r="N639" i="31"/>
  <c r="N640" i="31"/>
  <c r="N641" i="31"/>
  <c r="N642" i="31"/>
  <c r="N643" i="31"/>
  <c r="N644" i="31"/>
  <c r="N645" i="31"/>
  <c r="N646" i="31"/>
  <c r="N647" i="31"/>
  <c r="N648" i="31"/>
  <c r="N649" i="31"/>
  <c r="N650" i="31"/>
  <c r="N651" i="31"/>
  <c r="N652" i="31"/>
  <c r="N653" i="31"/>
  <c r="N654" i="31"/>
  <c r="N655" i="31"/>
  <c r="N656" i="31"/>
  <c r="N657" i="31"/>
  <c r="N658" i="31"/>
  <c r="N659" i="31"/>
  <c r="N660" i="31"/>
  <c r="N661" i="31"/>
  <c r="N662" i="31"/>
  <c r="N663" i="31"/>
  <c r="N664" i="31"/>
  <c r="N665" i="31"/>
  <c r="N666" i="31"/>
  <c r="N667" i="31"/>
  <c r="N668" i="31"/>
  <c r="N669" i="31"/>
  <c r="N670" i="31"/>
  <c r="N671" i="31"/>
  <c r="N672" i="31"/>
  <c r="N673" i="31"/>
  <c r="N674" i="31"/>
  <c r="N675" i="31"/>
  <c r="N676" i="31"/>
  <c r="N677" i="31"/>
  <c r="N678" i="31"/>
  <c r="N679" i="31"/>
  <c r="N680" i="31"/>
  <c r="N681" i="31"/>
  <c r="N682" i="31"/>
  <c r="N683" i="31"/>
  <c r="N684" i="31"/>
  <c r="N685" i="31"/>
  <c r="N686" i="31"/>
  <c r="N687" i="31"/>
  <c r="N688" i="31"/>
  <c r="N689" i="31"/>
  <c r="N690" i="31"/>
  <c r="N691" i="31"/>
  <c r="N692" i="31"/>
  <c r="N693" i="31"/>
  <c r="N694" i="31"/>
  <c r="N695" i="31"/>
  <c r="N696" i="31"/>
  <c r="N697" i="31"/>
  <c r="N698" i="31"/>
  <c r="N699" i="31"/>
  <c r="N700" i="31"/>
  <c r="N701" i="31"/>
  <c r="N702" i="31"/>
  <c r="N703" i="31"/>
  <c r="N704" i="31"/>
  <c r="N705" i="31"/>
  <c r="N706" i="31"/>
  <c r="N707" i="31"/>
  <c r="N708" i="31"/>
  <c r="N709" i="31"/>
  <c r="N710" i="31"/>
  <c r="N711" i="31"/>
  <c r="N712" i="31"/>
  <c r="N713" i="31"/>
  <c r="N714" i="31"/>
  <c r="N715" i="31"/>
  <c r="N716" i="31"/>
  <c r="N717" i="31"/>
  <c r="N718" i="31"/>
  <c r="N719" i="31"/>
  <c r="N720" i="31"/>
  <c r="N721" i="31"/>
  <c r="N722" i="31"/>
  <c r="N723" i="31"/>
  <c r="N724" i="31"/>
  <c r="N725" i="31"/>
  <c r="N726" i="31"/>
  <c r="N727" i="31"/>
  <c r="N728" i="31"/>
  <c r="N729" i="31"/>
  <c r="N730" i="31"/>
  <c r="N731" i="31"/>
  <c r="N732" i="31"/>
  <c r="N733" i="31"/>
  <c r="N734" i="31"/>
  <c r="N735" i="31"/>
  <c r="N736" i="31"/>
  <c r="N737" i="31"/>
  <c r="N738" i="31"/>
  <c r="N739" i="31"/>
  <c r="N740" i="31"/>
  <c r="N741" i="31"/>
  <c r="N742" i="31"/>
  <c r="N743" i="31"/>
  <c r="N744" i="31"/>
  <c r="N745" i="31"/>
  <c r="N746" i="31"/>
  <c r="N747" i="31"/>
  <c r="N748" i="31"/>
  <c r="N749" i="31"/>
  <c r="N750" i="31"/>
  <c r="N751" i="31"/>
  <c r="N752" i="31"/>
  <c r="N753" i="31"/>
  <c r="N754" i="31"/>
  <c r="N755" i="31"/>
  <c r="N756" i="31"/>
  <c r="N757" i="31"/>
  <c r="N758" i="31"/>
  <c r="N759" i="31"/>
  <c r="N760" i="31"/>
  <c r="N761" i="31"/>
  <c r="N762" i="31"/>
  <c r="N763" i="31"/>
  <c r="N764" i="31"/>
  <c r="N765" i="31"/>
  <c r="N766" i="31"/>
  <c r="N767" i="31"/>
  <c r="N11" i="31"/>
  <c r="N770" i="31" l="1"/>
  <c r="N769" i="31"/>
  <c r="B758" i="31"/>
  <c r="A758" i="31" s="1"/>
  <c r="B747" i="31"/>
  <c r="A747" i="31" s="1"/>
  <c r="B740" i="31"/>
  <c r="B741" i="31" s="1"/>
  <c r="B737" i="31"/>
  <c r="A737" i="31" s="1"/>
  <c r="B728" i="31"/>
  <c r="B729" i="31" s="1"/>
  <c r="B722" i="31"/>
  <c r="A722" i="31" s="1"/>
  <c r="B748" i="31" l="1"/>
  <c r="B749" i="31" s="1"/>
  <c r="B750" i="31" s="1"/>
  <c r="B738" i="31"/>
  <c r="A738" i="31" s="1"/>
  <c r="B742" i="31"/>
  <c r="A741" i="31"/>
  <c r="B730" i="31"/>
  <c r="A729" i="31"/>
  <c r="B723" i="31"/>
  <c r="B739" i="31"/>
  <c r="A739" i="31" s="1"/>
  <c r="B759" i="31"/>
  <c r="A728" i="31"/>
  <c r="A740" i="31"/>
  <c r="E12" i="22"/>
  <c r="A749" i="31" l="1"/>
  <c r="A748" i="31"/>
  <c r="A730" i="31"/>
  <c r="B731" i="31"/>
  <c r="A750" i="31"/>
  <c r="B751" i="31"/>
  <c r="B760" i="31"/>
  <c r="A759" i="31"/>
  <c r="A742" i="31"/>
  <c r="B743" i="31"/>
  <c r="B724" i="31"/>
  <c r="A723" i="31"/>
  <c r="J12" i="22"/>
  <c r="B732" i="31" l="1"/>
  <c r="A731" i="31"/>
  <c r="B744" i="31"/>
  <c r="A743" i="31"/>
  <c r="B761" i="31"/>
  <c r="A760" i="31"/>
  <c r="B752" i="31"/>
  <c r="A751" i="31"/>
  <c r="B725" i="31"/>
  <c r="A724" i="31"/>
  <c r="F29" i="4"/>
  <c r="G29" i="4"/>
  <c r="F30" i="4"/>
  <c r="G30" i="4"/>
  <c r="F31" i="4"/>
  <c r="G31" i="4"/>
  <c r="E30" i="4"/>
  <c r="E31" i="4"/>
  <c r="E29" i="4"/>
  <c r="D29" i="4"/>
  <c r="D30" i="4"/>
  <c r="D31" i="4"/>
  <c r="D32" i="4"/>
  <c r="D28" i="4"/>
  <c r="C29" i="4"/>
  <c r="C30" i="4"/>
  <c r="C31" i="4"/>
  <c r="C32" i="4"/>
  <c r="C28" i="4"/>
  <c r="G58" i="4"/>
  <c r="H58" i="4"/>
  <c r="I58" i="4"/>
  <c r="G59" i="4"/>
  <c r="H59" i="4"/>
  <c r="I59" i="4"/>
  <c r="H57" i="4"/>
  <c r="I57" i="4"/>
  <c r="G57" i="4"/>
  <c r="C58" i="4"/>
  <c r="C59" i="4"/>
  <c r="C57" i="4"/>
  <c r="A725" i="31" l="1"/>
  <c r="B726" i="31"/>
  <c r="B745" i="31"/>
  <c r="A744" i="31"/>
  <c r="B733" i="31"/>
  <c r="A732" i="31"/>
  <c r="B753" i="31"/>
  <c r="A752" i="31"/>
  <c r="A761" i="31"/>
  <c r="B762" i="31"/>
  <c r="D55" i="4"/>
  <c r="E51" i="4"/>
  <c r="A726" i="31" l="1"/>
  <c r="B727" i="31"/>
  <c r="A727" i="31" s="1"/>
  <c r="A733" i="31"/>
  <c r="B734" i="31"/>
  <c r="A745" i="31"/>
  <c r="B746" i="31"/>
  <c r="A746" i="31" s="1"/>
  <c r="A762" i="31"/>
  <c r="B763" i="31"/>
  <c r="A753" i="31"/>
  <c r="B754" i="31"/>
  <c r="G9" i="22"/>
  <c r="E47" i="22" l="1"/>
  <c r="E43" i="22"/>
  <c r="E39" i="22"/>
  <c r="E35" i="22"/>
  <c r="E31" i="22"/>
  <c r="E27" i="22"/>
  <c r="E23" i="22"/>
  <c r="E19" i="22"/>
  <c r="E40" i="22"/>
  <c r="E28" i="22"/>
  <c r="E20" i="22"/>
  <c r="E46" i="22"/>
  <c r="E42" i="22"/>
  <c r="E38" i="22"/>
  <c r="E34" i="22"/>
  <c r="E30" i="22"/>
  <c r="E26" i="22"/>
  <c r="E22" i="22"/>
  <c r="E48" i="22"/>
  <c r="E32" i="22"/>
  <c r="E45" i="22"/>
  <c r="E41" i="22"/>
  <c r="E37" i="22"/>
  <c r="E33" i="22"/>
  <c r="E29" i="22"/>
  <c r="E25" i="22"/>
  <c r="E21" i="22"/>
  <c r="E44" i="22"/>
  <c r="E36" i="22"/>
  <c r="E24" i="22"/>
  <c r="A734" i="31"/>
  <c r="B735" i="31"/>
  <c r="B764" i="31"/>
  <c r="A763" i="31"/>
  <c r="A754" i="31"/>
  <c r="B755" i="31"/>
  <c r="B11" i="31"/>
  <c r="B12" i="31" s="1"/>
  <c r="B756" i="31" l="1"/>
  <c r="A755" i="31"/>
  <c r="B765" i="31"/>
  <c r="A764" i="31"/>
  <c r="B736" i="31"/>
  <c r="A736" i="31" s="1"/>
  <c r="A735" i="31"/>
  <c r="A12" i="31"/>
  <c r="B13" i="31"/>
  <c r="A13" i="31" s="1"/>
  <c r="A11" i="31"/>
  <c r="G8" i="22"/>
  <c r="B83" i="31"/>
  <c r="B165" i="31"/>
  <c r="A765" i="31" l="1"/>
  <c r="B766" i="31"/>
  <c r="B757" i="31"/>
  <c r="A757" i="31" s="1"/>
  <c r="A756" i="31"/>
  <c r="B14" i="31"/>
  <c r="B15" i="31" s="1"/>
  <c r="A83" i="31"/>
  <c r="B84" i="31"/>
  <c r="B68" i="31"/>
  <c r="A165" i="31"/>
  <c r="B166" i="31"/>
  <c r="A766" i="31" l="1"/>
  <c r="B767" i="31"/>
  <c r="A767" i="31" s="1"/>
  <c r="A14" i="31"/>
  <c r="A68" i="31"/>
  <c r="B69" i="31"/>
  <c r="A84" i="31"/>
  <c r="B85" i="31"/>
  <c r="A166" i="31"/>
  <c r="B167" i="31"/>
  <c r="A15" i="31"/>
  <c r="B16" i="31"/>
  <c r="B94" i="31" l="1"/>
  <c r="B17" i="31"/>
  <c r="A16" i="31"/>
  <c r="A167" i="31"/>
  <c r="B168" i="31"/>
  <c r="A85" i="31"/>
  <c r="B86" i="31"/>
  <c r="A69" i="31"/>
  <c r="B70" i="31"/>
  <c r="B217" i="31" l="1"/>
  <c r="A17" i="31"/>
  <c r="B18" i="31"/>
  <c r="B71" i="31"/>
  <c r="A70" i="31"/>
  <c r="B87" i="31"/>
  <c r="A86" i="31"/>
  <c r="A168" i="31"/>
  <c r="B169" i="31"/>
  <c r="B95" i="31"/>
  <c r="A94" i="31"/>
  <c r="A18" i="31" l="1"/>
  <c r="B19" i="31"/>
  <c r="A217" i="31"/>
  <c r="B218" i="31"/>
  <c r="A95" i="31"/>
  <c r="B96" i="31"/>
  <c r="A71" i="31"/>
  <c r="B72" i="31"/>
  <c r="B200" i="31"/>
  <c r="A169" i="31"/>
  <c r="B170" i="31"/>
  <c r="A87" i="31"/>
  <c r="B88" i="31"/>
  <c r="A88" i="31" l="1"/>
  <c r="B89" i="31"/>
  <c r="A218" i="31"/>
  <c r="B219" i="31"/>
  <c r="A19" i="31"/>
  <c r="B20" i="31"/>
  <c r="A170" i="31"/>
  <c r="B171" i="31"/>
  <c r="B73" i="31"/>
  <c r="A72" i="31"/>
  <c r="A200" i="31"/>
  <c r="B201" i="31"/>
  <c r="B97" i="31"/>
  <c r="A96" i="31"/>
  <c r="A89" i="31" l="1"/>
  <c r="B90" i="31"/>
  <c r="B220" i="31"/>
  <c r="A219" i="31"/>
  <c r="B21" i="31"/>
  <c r="A20" i="31"/>
  <c r="A201" i="31"/>
  <c r="B202" i="31"/>
  <c r="B262" i="31"/>
  <c r="A171" i="31"/>
  <c r="B172" i="31"/>
  <c r="A97" i="31"/>
  <c r="B98" i="31"/>
  <c r="A73" i="31"/>
  <c r="B74" i="31"/>
  <c r="A90" i="31" l="1"/>
  <c r="B91" i="31"/>
  <c r="A202" i="31"/>
  <c r="B203" i="31"/>
  <c r="A21" i="31"/>
  <c r="B22" i="31"/>
  <c r="A262" i="31"/>
  <c r="B263" i="31"/>
  <c r="B110" i="31"/>
  <c r="A220" i="31"/>
  <c r="B221" i="31"/>
  <c r="A98" i="31"/>
  <c r="B99" i="31"/>
  <c r="A74" i="31"/>
  <c r="B75" i="31"/>
  <c r="A172" i="31"/>
  <c r="B173" i="31"/>
  <c r="B120" i="31"/>
  <c r="A91" i="31" l="1"/>
  <c r="B92" i="31"/>
  <c r="B111" i="31"/>
  <c r="A110" i="31"/>
  <c r="A263" i="31"/>
  <c r="B264" i="31"/>
  <c r="A203" i="31"/>
  <c r="B204" i="31"/>
  <c r="A99" i="31"/>
  <c r="B100" i="31"/>
  <c r="A221" i="31"/>
  <c r="B222" i="31"/>
  <c r="B23" i="31"/>
  <c r="A22" i="31"/>
  <c r="A75" i="31"/>
  <c r="B76" i="31"/>
  <c r="A120" i="31"/>
  <c r="B121" i="31"/>
  <c r="A173" i="31"/>
  <c r="B174" i="31"/>
  <c r="A92" i="31" l="1"/>
  <c r="B93" i="31"/>
  <c r="A93" i="31" s="1"/>
  <c r="B223" i="31"/>
  <c r="A222" i="31"/>
  <c r="A204" i="31"/>
  <c r="B205" i="31"/>
  <c r="B112" i="31"/>
  <c r="A111" i="31"/>
  <c r="A100" i="31"/>
  <c r="B101" i="31"/>
  <c r="A264" i="31"/>
  <c r="B265" i="31"/>
  <c r="A23" i="31"/>
  <c r="B24" i="31"/>
  <c r="A174" i="31"/>
  <c r="B175" i="31"/>
  <c r="A121" i="31"/>
  <c r="B122" i="31"/>
  <c r="A76" i="31"/>
  <c r="B77" i="31"/>
  <c r="B229" i="31"/>
  <c r="A205" i="31" l="1"/>
  <c r="B206" i="31"/>
  <c r="A265" i="31"/>
  <c r="B266" i="31"/>
  <c r="A24" i="31"/>
  <c r="B25" i="31"/>
  <c r="A101" i="31"/>
  <c r="B102" i="31"/>
  <c r="A229" i="31"/>
  <c r="B230" i="31"/>
  <c r="B113" i="31"/>
  <c r="A112" i="31"/>
  <c r="B224" i="31"/>
  <c r="A223" i="31"/>
  <c r="A175" i="31"/>
  <c r="B176" i="31"/>
  <c r="A77" i="31"/>
  <c r="B78" i="31"/>
  <c r="A122" i="31"/>
  <c r="B123" i="31"/>
  <c r="A266" i="31" l="1"/>
  <c r="B267" i="31"/>
  <c r="A25" i="31"/>
  <c r="B26" i="31"/>
  <c r="A206" i="31"/>
  <c r="B207" i="31"/>
  <c r="A123" i="31"/>
  <c r="B124" i="31"/>
  <c r="B103" i="31"/>
  <c r="A102" i="31"/>
  <c r="A113" i="31"/>
  <c r="B114" i="31"/>
  <c r="A230" i="31"/>
  <c r="B231" i="31"/>
  <c r="B225" i="31"/>
  <c r="A224" i="31"/>
  <c r="A176" i="31"/>
  <c r="B177" i="31"/>
  <c r="B79" i="31"/>
  <c r="A78" i="31"/>
  <c r="A207" i="31" l="1"/>
  <c r="B208" i="31"/>
  <c r="A26" i="31"/>
  <c r="B27" i="31"/>
  <c r="A267" i="31"/>
  <c r="B268" i="31"/>
  <c r="A114" i="31"/>
  <c r="B115" i="31"/>
  <c r="B232" i="31"/>
  <c r="A231" i="31"/>
  <c r="A124" i="31"/>
  <c r="B125" i="31"/>
  <c r="B32" i="31"/>
  <c r="A225" i="31"/>
  <c r="B226" i="31"/>
  <c r="B104" i="31"/>
  <c r="A103" i="31"/>
  <c r="B46" i="31"/>
  <c r="A177" i="31"/>
  <c r="B178" i="31"/>
  <c r="A79" i="31"/>
  <c r="B80" i="31"/>
  <c r="A268" i="31" l="1"/>
  <c r="B269" i="31"/>
  <c r="B28" i="31"/>
  <c r="A27" i="31"/>
  <c r="A226" i="31"/>
  <c r="B227" i="31"/>
  <c r="A208" i="31"/>
  <c r="B209" i="31"/>
  <c r="A125" i="31"/>
  <c r="B126" i="31"/>
  <c r="B116" i="31"/>
  <c r="A115" i="31"/>
  <c r="A32" i="31"/>
  <c r="B33" i="31"/>
  <c r="A104" i="31"/>
  <c r="B105" i="31"/>
  <c r="B233" i="31"/>
  <c r="A232" i="31"/>
  <c r="B47" i="31"/>
  <c r="A46" i="31"/>
  <c r="B81" i="31"/>
  <c r="A80" i="31"/>
  <c r="A178" i="31"/>
  <c r="B179" i="31"/>
  <c r="B245" i="31"/>
  <c r="B210" i="31" l="1"/>
  <c r="A209" i="31"/>
  <c r="B228" i="31"/>
  <c r="A228" i="31" s="1"/>
  <c r="A227" i="31"/>
  <c r="B29" i="31"/>
  <c r="A28" i="31"/>
  <c r="A269" i="31"/>
  <c r="B270" i="31"/>
  <c r="A81" i="31"/>
  <c r="B82" i="31"/>
  <c r="A82" i="31" s="1"/>
  <c r="B117" i="31"/>
  <c r="A116" i="31"/>
  <c r="A33" i="31"/>
  <c r="B34" i="31"/>
  <c r="B127" i="31"/>
  <c r="A126" i="31"/>
  <c r="A105" i="31"/>
  <c r="B106" i="31"/>
  <c r="B280" i="31"/>
  <c r="A233" i="31"/>
  <c r="B234" i="31"/>
  <c r="A47" i="31"/>
  <c r="B48" i="31"/>
  <c r="A245" i="31"/>
  <c r="B246" i="31"/>
  <c r="A179" i="31"/>
  <c r="B180" i="31"/>
  <c r="A270" i="31" l="1"/>
  <c r="B271" i="31"/>
  <c r="A106" i="31"/>
  <c r="B107" i="31"/>
  <c r="A29" i="31"/>
  <c r="B30" i="31"/>
  <c r="A210" i="31"/>
  <c r="B211" i="31"/>
  <c r="A34" i="31"/>
  <c r="B35" i="31"/>
  <c r="A127" i="31"/>
  <c r="B128" i="31"/>
  <c r="A234" i="31"/>
  <c r="B235" i="31"/>
  <c r="B157" i="31"/>
  <c r="A48" i="31"/>
  <c r="B49" i="31"/>
  <c r="B281" i="31"/>
  <c r="A280" i="31"/>
  <c r="A117" i="31"/>
  <c r="B118" i="31"/>
  <c r="A180" i="31"/>
  <c r="B181" i="31"/>
  <c r="A246" i="31"/>
  <c r="B247" i="31"/>
  <c r="A157" i="31" l="1"/>
  <c r="B158" i="31"/>
  <c r="A211" i="31"/>
  <c r="B212" i="31"/>
  <c r="A30" i="31"/>
  <c r="B31" i="31"/>
  <c r="A31" i="31" s="1"/>
  <c r="A107" i="31"/>
  <c r="B108" i="31"/>
  <c r="A271" i="31"/>
  <c r="B272" i="31"/>
  <c r="B129" i="31"/>
  <c r="A128" i="31"/>
  <c r="B282" i="31"/>
  <c r="A281" i="31"/>
  <c r="A118" i="31"/>
  <c r="B119" i="31"/>
  <c r="A119" i="31" s="1"/>
  <c r="A49" i="31"/>
  <c r="B50" i="31"/>
  <c r="A235" i="31"/>
  <c r="B236" i="31"/>
  <c r="B36" i="31"/>
  <c r="A35" i="31"/>
  <c r="A247" i="31"/>
  <c r="B248" i="31"/>
  <c r="A181" i="31"/>
  <c r="B182" i="31"/>
  <c r="B109" i="31" l="1"/>
  <c r="A109" i="31" s="1"/>
  <c r="A108" i="31"/>
  <c r="A212" i="31"/>
  <c r="B213" i="31"/>
  <c r="A272" i="31"/>
  <c r="B273" i="31"/>
  <c r="A158" i="31"/>
  <c r="B159" i="31"/>
  <c r="B283" i="31"/>
  <c r="A282" i="31"/>
  <c r="A236" i="31"/>
  <c r="B237" i="31"/>
  <c r="A50" i="31"/>
  <c r="B51" i="31"/>
  <c r="B37" i="31"/>
  <c r="A36" i="31"/>
  <c r="A129" i="31"/>
  <c r="B130" i="31"/>
  <c r="A182" i="31"/>
  <c r="B183" i="31"/>
  <c r="A248" i="31"/>
  <c r="B249" i="31"/>
  <c r="A159" i="31" l="1"/>
  <c r="B160" i="31"/>
  <c r="A273" i="31"/>
  <c r="B274" i="31"/>
  <c r="A213" i="31"/>
  <c r="B214" i="31"/>
  <c r="B38" i="31"/>
  <c r="A37" i="31"/>
  <c r="B131" i="31"/>
  <c r="A130" i="31"/>
  <c r="A51" i="31"/>
  <c r="B52" i="31"/>
  <c r="A237" i="31"/>
  <c r="B238" i="31"/>
  <c r="B284" i="31"/>
  <c r="A283" i="31"/>
  <c r="A249" i="31"/>
  <c r="B250" i="31"/>
  <c r="A183" i="31"/>
  <c r="B184" i="31"/>
  <c r="A38" i="31" l="1"/>
  <c r="B39" i="31"/>
  <c r="A214" i="31"/>
  <c r="B215" i="31"/>
  <c r="A274" i="31"/>
  <c r="B275" i="31"/>
  <c r="A160" i="31"/>
  <c r="B161" i="31"/>
  <c r="A184" i="31"/>
  <c r="B185" i="31"/>
  <c r="A131" i="31"/>
  <c r="B132" i="31"/>
  <c r="A52" i="31"/>
  <c r="B53" i="31"/>
  <c r="B239" i="31"/>
  <c r="A238" i="31"/>
  <c r="B285" i="31"/>
  <c r="A284" i="31"/>
  <c r="A250" i="31"/>
  <c r="B251" i="31"/>
  <c r="A161" i="31" l="1"/>
  <c r="B162" i="31"/>
  <c r="B276" i="31"/>
  <c r="A275" i="31"/>
  <c r="A215" i="31"/>
  <c r="B216" i="31"/>
  <c r="A216" i="31" s="1"/>
  <c r="B40" i="31"/>
  <c r="A39" i="31"/>
  <c r="A53" i="31"/>
  <c r="B54" i="31"/>
  <c r="A185" i="31"/>
  <c r="B186" i="31"/>
  <c r="A132" i="31"/>
  <c r="B133" i="31"/>
  <c r="A239" i="31"/>
  <c r="B240" i="31"/>
  <c r="B286" i="31"/>
  <c r="A285" i="31"/>
  <c r="A251" i="31"/>
  <c r="B252" i="31"/>
  <c r="B41" i="31" l="1"/>
  <c r="A40" i="31"/>
  <c r="B277" i="31"/>
  <c r="A276" i="31"/>
  <c r="A162" i="31"/>
  <c r="B163" i="31"/>
  <c r="A186" i="31"/>
  <c r="B187" i="31"/>
  <c r="A252" i="31"/>
  <c r="B253" i="31"/>
  <c r="A133" i="31"/>
  <c r="B134" i="31"/>
  <c r="A54" i="31"/>
  <c r="B55" i="31"/>
  <c r="A240" i="31"/>
  <c r="B241" i="31"/>
  <c r="B287" i="31"/>
  <c r="A286" i="31"/>
  <c r="A163" i="31" l="1"/>
  <c r="B164" i="31"/>
  <c r="A164" i="31" s="1"/>
  <c r="B278" i="31"/>
  <c r="A277" i="31"/>
  <c r="B42" i="31"/>
  <c r="A41" i="31"/>
  <c r="B56" i="31"/>
  <c r="A55" i="31"/>
  <c r="A241" i="31"/>
  <c r="B242" i="31"/>
  <c r="A134" i="31"/>
  <c r="B135" i="31"/>
  <c r="A187" i="31"/>
  <c r="B188" i="31"/>
  <c r="A253" i="31"/>
  <c r="B254" i="31"/>
  <c r="B288" i="31"/>
  <c r="A287" i="31"/>
  <c r="B43" i="31" l="1"/>
  <c r="A42" i="31"/>
  <c r="A242" i="31"/>
  <c r="B243" i="31"/>
  <c r="B279" i="31"/>
  <c r="A279" i="31" s="1"/>
  <c r="A278" i="31"/>
  <c r="A254" i="31"/>
  <c r="B255" i="31"/>
  <c r="A135" i="31"/>
  <c r="B136" i="31"/>
  <c r="A188" i="31"/>
  <c r="B189" i="31"/>
  <c r="B289" i="31"/>
  <c r="A288" i="31"/>
  <c r="B57" i="31"/>
  <c r="A56" i="31"/>
  <c r="A243" i="31" l="1"/>
  <c r="B244" i="31"/>
  <c r="A244" i="31" s="1"/>
  <c r="A57" i="31"/>
  <c r="B58" i="31"/>
  <c r="A43" i="31"/>
  <c r="B44" i="31"/>
  <c r="A189" i="31"/>
  <c r="B190" i="31"/>
  <c r="A255" i="31"/>
  <c r="B256" i="31"/>
  <c r="A136" i="31"/>
  <c r="B137" i="31"/>
  <c r="B290" i="31"/>
  <c r="A289" i="31"/>
  <c r="B45" i="31" l="1"/>
  <c r="A45" i="31" s="1"/>
  <c r="A44" i="31"/>
  <c r="A58" i="31"/>
  <c r="B59" i="31"/>
  <c r="A256" i="31"/>
  <c r="B257" i="31"/>
  <c r="A137" i="31"/>
  <c r="B138" i="31"/>
  <c r="A190" i="31"/>
  <c r="B191" i="31"/>
  <c r="B291" i="31"/>
  <c r="A290" i="31"/>
  <c r="A59" i="31" l="1"/>
  <c r="B60" i="31"/>
  <c r="A191" i="31"/>
  <c r="B192" i="31"/>
  <c r="B258" i="31"/>
  <c r="A257" i="31"/>
  <c r="A138" i="31"/>
  <c r="B139" i="31"/>
  <c r="B292" i="31"/>
  <c r="A291" i="31"/>
  <c r="A60" i="31" l="1"/>
  <c r="B61" i="31"/>
  <c r="B293" i="31"/>
  <c r="A292" i="31"/>
  <c r="A258" i="31"/>
  <c r="B259" i="31"/>
  <c r="A139" i="31"/>
  <c r="B140" i="31"/>
  <c r="A192" i="31"/>
  <c r="B193" i="31"/>
  <c r="D20" i="4"/>
  <c r="D21" i="4"/>
  <c r="D19" i="4"/>
  <c r="A259" i="31" l="1"/>
  <c r="B260" i="31"/>
  <c r="A61" i="31"/>
  <c r="B62" i="31"/>
  <c r="A193" i="31"/>
  <c r="B194" i="31"/>
  <c r="A140" i="31"/>
  <c r="B141" i="31"/>
  <c r="B294" i="31"/>
  <c r="A293" i="31"/>
  <c r="R20" i="22"/>
  <c r="Q20" i="22"/>
  <c r="A141" i="31" l="1"/>
  <c r="B142" i="31"/>
  <c r="B63" i="31"/>
  <c r="A62" i="31"/>
  <c r="A260" i="31"/>
  <c r="B261" i="31"/>
  <c r="A261" i="31" s="1"/>
  <c r="A194" i="31"/>
  <c r="B195" i="31"/>
  <c r="B295" i="31"/>
  <c r="A294" i="31"/>
  <c r="Q21" i="22"/>
  <c r="R21" i="22"/>
  <c r="G9" i="4"/>
  <c r="H9" i="4" s="1"/>
  <c r="I9" i="4" s="1"/>
  <c r="F10" i="4"/>
  <c r="G10" i="4" s="1"/>
  <c r="H10" i="4" s="1"/>
  <c r="I10" i="4" s="1"/>
  <c r="F11" i="4"/>
  <c r="G11" i="4" s="1"/>
  <c r="H11" i="4" s="1"/>
  <c r="I11" i="4" s="1"/>
  <c r="F12" i="4"/>
  <c r="G12" i="4" s="1"/>
  <c r="H12" i="4" s="1"/>
  <c r="I12" i="4" s="1"/>
  <c r="F8" i="4"/>
  <c r="G8" i="4" s="1"/>
  <c r="H8" i="4" s="1"/>
  <c r="I8" i="4" s="1"/>
  <c r="E9" i="30"/>
  <c r="A142" i="31" l="1"/>
  <c r="B143" i="31"/>
  <c r="B64" i="31"/>
  <c r="A63" i="31"/>
  <c r="B296" i="31"/>
  <c r="A295" i="31"/>
  <c r="A195" i="31"/>
  <c r="B196" i="31"/>
  <c r="R22" i="22"/>
  <c r="Q22" i="22"/>
  <c r="F17" i="30"/>
  <c r="G17" i="30"/>
  <c r="H17" i="30"/>
  <c r="I17" i="30"/>
  <c r="J17" i="30"/>
  <c r="E17" i="30"/>
  <c r="E8" i="30"/>
  <c r="D5" i="30" s="1"/>
  <c r="G8" i="27"/>
  <c r="G8" i="26"/>
  <c r="G8" i="25"/>
  <c r="G8" i="24"/>
  <c r="G8" i="23"/>
  <c r="A64" i="31" l="1"/>
  <c r="B65" i="31"/>
  <c r="A143" i="31"/>
  <c r="B144" i="31"/>
  <c r="B297" i="31"/>
  <c r="A296" i="31"/>
  <c r="B197" i="31"/>
  <c r="A196" i="31"/>
  <c r="Q23" i="22"/>
  <c r="R23" i="22"/>
  <c r="A144" i="31" l="1"/>
  <c r="B145" i="31"/>
  <c r="A65" i="31"/>
  <c r="B66" i="31"/>
  <c r="B198" i="31"/>
  <c r="A197" i="31"/>
  <c r="B298" i="31"/>
  <c r="A297" i="31"/>
  <c r="R24" i="22"/>
  <c r="Q24" i="22"/>
  <c r="N125" i="27"/>
  <c r="M125" i="27"/>
  <c r="L125" i="27"/>
  <c r="I125" i="27"/>
  <c r="H125" i="27"/>
  <c r="G125" i="27"/>
  <c r="O124" i="27"/>
  <c r="J124" i="27"/>
  <c r="O123" i="27"/>
  <c r="J123" i="27"/>
  <c r="O122" i="27"/>
  <c r="J122" i="27"/>
  <c r="O121" i="27"/>
  <c r="J121" i="27"/>
  <c r="O120" i="27"/>
  <c r="J120" i="27"/>
  <c r="O119" i="27"/>
  <c r="J119" i="27"/>
  <c r="O118" i="27"/>
  <c r="J118" i="27"/>
  <c r="O117" i="27"/>
  <c r="J117" i="27"/>
  <c r="O116" i="27"/>
  <c r="J116" i="27"/>
  <c r="O115" i="27"/>
  <c r="J115" i="27"/>
  <c r="O114" i="27"/>
  <c r="J114" i="27"/>
  <c r="O113" i="27"/>
  <c r="J113" i="27"/>
  <c r="O112" i="27"/>
  <c r="J112" i="27"/>
  <c r="O111" i="27"/>
  <c r="J111" i="27"/>
  <c r="O110" i="27"/>
  <c r="J110" i="27"/>
  <c r="O109" i="27"/>
  <c r="J109" i="27"/>
  <c r="O108" i="27"/>
  <c r="J108" i="27"/>
  <c r="O107" i="27"/>
  <c r="J107" i="27"/>
  <c r="O106" i="27"/>
  <c r="J106" i="27"/>
  <c r="O105" i="27"/>
  <c r="J105" i="27"/>
  <c r="O104" i="27"/>
  <c r="J104" i="27"/>
  <c r="O103" i="27"/>
  <c r="J103" i="27"/>
  <c r="O102" i="27"/>
  <c r="J102" i="27"/>
  <c r="O101" i="27"/>
  <c r="J101" i="27"/>
  <c r="O100" i="27"/>
  <c r="J100" i="27"/>
  <c r="O99" i="27"/>
  <c r="J99" i="27"/>
  <c r="O98" i="27"/>
  <c r="J98" i="27"/>
  <c r="O97" i="27"/>
  <c r="J97" i="27"/>
  <c r="O96" i="27"/>
  <c r="J96" i="27"/>
  <c r="O95" i="27"/>
  <c r="J95" i="27"/>
  <c r="N89" i="27"/>
  <c r="M89" i="27"/>
  <c r="L89" i="27"/>
  <c r="I89" i="27"/>
  <c r="H89" i="27"/>
  <c r="G89" i="27"/>
  <c r="R88" i="27"/>
  <c r="Q88" i="27"/>
  <c r="Q124" i="27" s="1"/>
  <c r="O88" i="27"/>
  <c r="J88" i="27"/>
  <c r="R87" i="27"/>
  <c r="Q87" i="27"/>
  <c r="Q123" i="27" s="1"/>
  <c r="O87" i="27"/>
  <c r="J87" i="27"/>
  <c r="R86" i="27"/>
  <c r="Q86" i="27"/>
  <c r="Q122" i="27" s="1"/>
  <c r="O86" i="27"/>
  <c r="J86" i="27"/>
  <c r="R85" i="27"/>
  <c r="Q85" i="27"/>
  <c r="Q121" i="27" s="1"/>
  <c r="O85" i="27"/>
  <c r="J85" i="27"/>
  <c r="R84" i="27"/>
  <c r="Q84" i="27"/>
  <c r="Q120" i="27" s="1"/>
  <c r="O84" i="27"/>
  <c r="J84" i="27"/>
  <c r="R83" i="27"/>
  <c r="Q83" i="27"/>
  <c r="Q119" i="27" s="1"/>
  <c r="O83" i="27"/>
  <c r="J83" i="27"/>
  <c r="T83" i="27" s="1"/>
  <c r="R82" i="27"/>
  <c r="Q82" i="27"/>
  <c r="Q118" i="27" s="1"/>
  <c r="O82" i="27"/>
  <c r="J82" i="27"/>
  <c r="R81" i="27"/>
  <c r="Q81" i="27"/>
  <c r="Q117" i="27" s="1"/>
  <c r="O81" i="27"/>
  <c r="J81" i="27"/>
  <c r="T81" i="27" s="1"/>
  <c r="R80" i="27"/>
  <c r="Q80" i="27"/>
  <c r="Q116" i="27" s="1"/>
  <c r="O80" i="27"/>
  <c r="J80" i="27"/>
  <c r="R79" i="27"/>
  <c r="Q79" i="27"/>
  <c r="Q115" i="27" s="1"/>
  <c r="O79" i="27"/>
  <c r="J79" i="27"/>
  <c r="T79" i="27" s="1"/>
  <c r="R78" i="27"/>
  <c r="Q78" i="27"/>
  <c r="Q114" i="27" s="1"/>
  <c r="O78" i="27"/>
  <c r="J78" i="27"/>
  <c r="R77" i="27"/>
  <c r="Q77" i="27"/>
  <c r="Q113" i="27" s="1"/>
  <c r="O77" i="27"/>
  <c r="J77" i="27"/>
  <c r="T77" i="27" s="1"/>
  <c r="R76" i="27"/>
  <c r="Q76" i="27"/>
  <c r="Q112" i="27" s="1"/>
  <c r="O76" i="27"/>
  <c r="J76" i="27"/>
  <c r="R75" i="27"/>
  <c r="Q75" i="27"/>
  <c r="Q111" i="27" s="1"/>
  <c r="O75" i="27"/>
  <c r="J75" i="27"/>
  <c r="T75" i="27" s="1"/>
  <c r="R74" i="27"/>
  <c r="Q74" i="27"/>
  <c r="Q110" i="27" s="1"/>
  <c r="O74" i="27"/>
  <c r="J74" i="27"/>
  <c r="R73" i="27"/>
  <c r="Q73" i="27"/>
  <c r="Q109" i="27" s="1"/>
  <c r="O73" i="27"/>
  <c r="J73" i="27"/>
  <c r="T73" i="27" s="1"/>
  <c r="R72" i="27"/>
  <c r="Q72" i="27"/>
  <c r="Q108" i="27" s="1"/>
  <c r="O72" i="27"/>
  <c r="J72" i="27"/>
  <c r="R71" i="27"/>
  <c r="Q71" i="27"/>
  <c r="Q107" i="27" s="1"/>
  <c r="O71" i="27"/>
  <c r="J71" i="27"/>
  <c r="T71" i="27" s="1"/>
  <c r="R70" i="27"/>
  <c r="Q70" i="27"/>
  <c r="Q106" i="27" s="1"/>
  <c r="O70" i="27"/>
  <c r="J70" i="27"/>
  <c r="R69" i="27"/>
  <c r="Q69" i="27"/>
  <c r="Q105" i="27" s="1"/>
  <c r="O69" i="27"/>
  <c r="J69" i="27"/>
  <c r="T69" i="27" s="1"/>
  <c r="R68" i="27"/>
  <c r="Q68" i="27"/>
  <c r="Q104" i="27" s="1"/>
  <c r="O68" i="27"/>
  <c r="J68" i="27"/>
  <c r="R67" i="27"/>
  <c r="Q67" i="27"/>
  <c r="Q103" i="27" s="1"/>
  <c r="O67" i="27"/>
  <c r="J67" i="27"/>
  <c r="T67" i="27" s="1"/>
  <c r="R66" i="27"/>
  <c r="Q66" i="27"/>
  <c r="Q102" i="27" s="1"/>
  <c r="O66" i="27"/>
  <c r="J66" i="27"/>
  <c r="R65" i="27"/>
  <c r="Q65" i="27"/>
  <c r="Q101" i="27" s="1"/>
  <c r="O65" i="27"/>
  <c r="J65" i="27"/>
  <c r="T65" i="27" s="1"/>
  <c r="R64" i="27"/>
  <c r="Q64" i="27"/>
  <c r="Q100" i="27" s="1"/>
  <c r="O64" i="27"/>
  <c r="J64" i="27"/>
  <c r="R63" i="27"/>
  <c r="Q63" i="27"/>
  <c r="Q99" i="27" s="1"/>
  <c r="O63" i="27"/>
  <c r="J63" i="27"/>
  <c r="T63" i="27" s="1"/>
  <c r="R62" i="27"/>
  <c r="Q62" i="27"/>
  <c r="Q98" i="27" s="1"/>
  <c r="O62" i="27"/>
  <c r="J62" i="27"/>
  <c r="R61" i="27"/>
  <c r="Q61" i="27"/>
  <c r="Q97" i="27" s="1"/>
  <c r="O61" i="27"/>
  <c r="J61" i="27"/>
  <c r="T61" i="27" s="1"/>
  <c r="R60" i="27"/>
  <c r="Q60" i="27"/>
  <c r="Q96" i="27" s="1"/>
  <c r="O60" i="27"/>
  <c r="J60" i="27"/>
  <c r="R59" i="27"/>
  <c r="Q59" i="27"/>
  <c r="Q95" i="27" s="1"/>
  <c r="O59" i="27"/>
  <c r="J59" i="27"/>
  <c r="N53" i="27"/>
  <c r="M53" i="27"/>
  <c r="M127" i="27" s="1"/>
  <c r="L53" i="27"/>
  <c r="L127" i="27" s="1"/>
  <c r="I53" i="27"/>
  <c r="H53" i="27"/>
  <c r="G53" i="27"/>
  <c r="G127" i="27" s="1"/>
  <c r="O52" i="27"/>
  <c r="J52" i="27"/>
  <c r="O51" i="27"/>
  <c r="J51" i="27"/>
  <c r="O50" i="27"/>
  <c r="J50" i="27"/>
  <c r="O49" i="27"/>
  <c r="J49" i="27"/>
  <c r="O48" i="27"/>
  <c r="J48" i="27"/>
  <c r="O47" i="27"/>
  <c r="J47" i="27"/>
  <c r="O46" i="27"/>
  <c r="J46" i="27"/>
  <c r="O45" i="27"/>
  <c r="J45" i="27"/>
  <c r="O44" i="27"/>
  <c r="J44" i="27"/>
  <c r="O43" i="27"/>
  <c r="J43" i="27"/>
  <c r="O42" i="27"/>
  <c r="J42" i="27"/>
  <c r="O41" i="27"/>
  <c r="J41" i="27"/>
  <c r="O40" i="27"/>
  <c r="J40" i="27"/>
  <c r="O39" i="27"/>
  <c r="J39" i="27"/>
  <c r="O38" i="27"/>
  <c r="J38" i="27"/>
  <c r="O37" i="27"/>
  <c r="J37" i="27"/>
  <c r="O36" i="27"/>
  <c r="J36" i="27"/>
  <c r="O35" i="27"/>
  <c r="J35" i="27"/>
  <c r="O34" i="27"/>
  <c r="J34" i="27"/>
  <c r="O33" i="27"/>
  <c r="J33" i="27"/>
  <c r="O32" i="27"/>
  <c r="J32" i="27"/>
  <c r="O31" i="27"/>
  <c r="J31" i="27"/>
  <c r="O30" i="27"/>
  <c r="J30" i="27"/>
  <c r="O29" i="27"/>
  <c r="J29" i="27"/>
  <c r="O28" i="27"/>
  <c r="J28" i="27"/>
  <c r="O27" i="27"/>
  <c r="J27" i="27"/>
  <c r="O26" i="27"/>
  <c r="J26" i="27"/>
  <c r="O25" i="27"/>
  <c r="J25" i="27"/>
  <c r="O24" i="27"/>
  <c r="J24" i="27"/>
  <c r="O23" i="27"/>
  <c r="J23" i="27"/>
  <c r="C5" i="27"/>
  <c r="N125" i="26"/>
  <c r="M125" i="26"/>
  <c r="L125" i="26"/>
  <c r="I125" i="26"/>
  <c r="H125" i="26"/>
  <c r="G125" i="26"/>
  <c r="O124" i="26"/>
  <c r="J124" i="26"/>
  <c r="O123" i="26"/>
  <c r="J123" i="26"/>
  <c r="O122" i="26"/>
  <c r="J122" i="26"/>
  <c r="O121" i="26"/>
  <c r="J121" i="26"/>
  <c r="O120" i="26"/>
  <c r="J120" i="26"/>
  <c r="O119" i="26"/>
  <c r="J119" i="26"/>
  <c r="O118" i="26"/>
  <c r="J118" i="26"/>
  <c r="O117" i="26"/>
  <c r="J117" i="26"/>
  <c r="O116" i="26"/>
  <c r="J116" i="26"/>
  <c r="O115" i="26"/>
  <c r="J115" i="26"/>
  <c r="O114" i="26"/>
  <c r="J114" i="26"/>
  <c r="O113" i="26"/>
  <c r="J113" i="26"/>
  <c r="O112" i="26"/>
  <c r="J112" i="26"/>
  <c r="O111" i="26"/>
  <c r="J111" i="26"/>
  <c r="O110" i="26"/>
  <c r="J110" i="26"/>
  <c r="O109" i="26"/>
  <c r="J109" i="26"/>
  <c r="O108" i="26"/>
  <c r="J108" i="26"/>
  <c r="O107" i="26"/>
  <c r="J107" i="26"/>
  <c r="O106" i="26"/>
  <c r="J106" i="26"/>
  <c r="O105" i="26"/>
  <c r="J105" i="26"/>
  <c r="O104" i="26"/>
  <c r="J104" i="26"/>
  <c r="O103" i="26"/>
  <c r="J103" i="26"/>
  <c r="O102" i="26"/>
  <c r="J102" i="26"/>
  <c r="O101" i="26"/>
  <c r="J101" i="26"/>
  <c r="O100" i="26"/>
  <c r="J100" i="26"/>
  <c r="O99" i="26"/>
  <c r="J99" i="26"/>
  <c r="O98" i="26"/>
  <c r="J98" i="26"/>
  <c r="O97" i="26"/>
  <c r="J97" i="26"/>
  <c r="O96" i="26"/>
  <c r="J96" i="26"/>
  <c r="O95" i="26"/>
  <c r="J95" i="26"/>
  <c r="N89" i="26"/>
  <c r="M89" i="26"/>
  <c r="L89" i="26"/>
  <c r="I89" i="26"/>
  <c r="H89" i="26"/>
  <c r="G89" i="26"/>
  <c r="R88" i="26"/>
  <c r="Q88" i="26"/>
  <c r="Q124" i="26" s="1"/>
  <c r="O88" i="26"/>
  <c r="J88" i="26"/>
  <c r="R87" i="26"/>
  <c r="Q87" i="26"/>
  <c r="Q123" i="26" s="1"/>
  <c r="O87" i="26"/>
  <c r="J87" i="26"/>
  <c r="R86" i="26"/>
  <c r="Q86" i="26"/>
  <c r="Q122" i="26" s="1"/>
  <c r="O86" i="26"/>
  <c r="J86" i="26"/>
  <c r="R85" i="26"/>
  <c r="Q85" i="26"/>
  <c r="Q121" i="26" s="1"/>
  <c r="O85" i="26"/>
  <c r="J85" i="26"/>
  <c r="R84" i="26"/>
  <c r="Q84" i="26"/>
  <c r="Q120" i="26" s="1"/>
  <c r="O84" i="26"/>
  <c r="J84" i="26"/>
  <c r="R83" i="26"/>
  <c r="Q83" i="26"/>
  <c r="Q119" i="26" s="1"/>
  <c r="O83" i="26"/>
  <c r="J83" i="26"/>
  <c r="R82" i="26"/>
  <c r="Q82" i="26"/>
  <c r="Q118" i="26" s="1"/>
  <c r="O82" i="26"/>
  <c r="J82" i="26"/>
  <c r="R81" i="26"/>
  <c r="Q81" i="26"/>
  <c r="Q117" i="26" s="1"/>
  <c r="O81" i="26"/>
  <c r="J81" i="26"/>
  <c r="R80" i="26"/>
  <c r="Q80" i="26"/>
  <c r="Q116" i="26" s="1"/>
  <c r="O80" i="26"/>
  <c r="J80" i="26"/>
  <c r="R79" i="26"/>
  <c r="Q79" i="26"/>
  <c r="Q115" i="26" s="1"/>
  <c r="O79" i="26"/>
  <c r="J79" i="26"/>
  <c r="R78" i="26"/>
  <c r="Q78" i="26"/>
  <c r="Q114" i="26" s="1"/>
  <c r="O78" i="26"/>
  <c r="J78" i="26"/>
  <c r="R77" i="26"/>
  <c r="Q77" i="26"/>
  <c r="Q113" i="26" s="1"/>
  <c r="O77" i="26"/>
  <c r="J77" i="26"/>
  <c r="R76" i="26"/>
  <c r="Q76" i="26"/>
  <c r="Q112" i="26" s="1"/>
  <c r="O76" i="26"/>
  <c r="J76" i="26"/>
  <c r="R75" i="26"/>
  <c r="Q75" i="26"/>
  <c r="Q111" i="26" s="1"/>
  <c r="O75" i="26"/>
  <c r="J75" i="26"/>
  <c r="R74" i="26"/>
  <c r="Q74" i="26"/>
  <c r="Q110" i="26" s="1"/>
  <c r="O74" i="26"/>
  <c r="J74" i="26"/>
  <c r="R73" i="26"/>
  <c r="Q73" i="26"/>
  <c r="Q109" i="26" s="1"/>
  <c r="O73" i="26"/>
  <c r="J73" i="26"/>
  <c r="R72" i="26"/>
  <c r="Q72" i="26"/>
  <c r="Q108" i="26" s="1"/>
  <c r="O72" i="26"/>
  <c r="J72" i="26"/>
  <c r="R71" i="26"/>
  <c r="Q71" i="26"/>
  <c r="Q107" i="26" s="1"/>
  <c r="O71" i="26"/>
  <c r="J71" i="26"/>
  <c r="R70" i="26"/>
  <c r="Q70" i="26"/>
  <c r="Q106" i="26" s="1"/>
  <c r="O70" i="26"/>
  <c r="J70" i="26"/>
  <c r="R69" i="26"/>
  <c r="Q69" i="26"/>
  <c r="Q105" i="26" s="1"/>
  <c r="O69" i="26"/>
  <c r="J69" i="26"/>
  <c r="R68" i="26"/>
  <c r="Q68" i="26"/>
  <c r="Q104" i="26" s="1"/>
  <c r="O68" i="26"/>
  <c r="J68" i="26"/>
  <c r="R67" i="26"/>
  <c r="Q67" i="26"/>
  <c r="Q103" i="26" s="1"/>
  <c r="O67" i="26"/>
  <c r="J67" i="26"/>
  <c r="R66" i="26"/>
  <c r="Q66" i="26"/>
  <c r="Q102" i="26" s="1"/>
  <c r="O66" i="26"/>
  <c r="J66" i="26"/>
  <c r="R65" i="26"/>
  <c r="Q65" i="26"/>
  <c r="Q101" i="26" s="1"/>
  <c r="O65" i="26"/>
  <c r="J65" i="26"/>
  <c r="R64" i="26"/>
  <c r="Q64" i="26"/>
  <c r="Q100" i="26" s="1"/>
  <c r="O64" i="26"/>
  <c r="J64" i="26"/>
  <c r="R63" i="26"/>
  <c r="Q63" i="26"/>
  <c r="Q99" i="26" s="1"/>
  <c r="O63" i="26"/>
  <c r="J63" i="26"/>
  <c r="R62" i="26"/>
  <c r="Q62" i="26"/>
  <c r="Q98" i="26" s="1"/>
  <c r="O62" i="26"/>
  <c r="J62" i="26"/>
  <c r="R61" i="26"/>
  <c r="Q61" i="26"/>
  <c r="Q97" i="26" s="1"/>
  <c r="O61" i="26"/>
  <c r="J61" i="26"/>
  <c r="R60" i="26"/>
  <c r="Q60" i="26"/>
  <c r="Q96" i="26" s="1"/>
  <c r="O60" i="26"/>
  <c r="J60" i="26"/>
  <c r="R59" i="26"/>
  <c r="Q59" i="26"/>
  <c r="Q95" i="26" s="1"/>
  <c r="O59" i="26"/>
  <c r="J59" i="26"/>
  <c r="N53" i="26"/>
  <c r="M53" i="26"/>
  <c r="L53" i="26"/>
  <c r="I53" i="26"/>
  <c r="I127" i="26" s="1"/>
  <c r="H53" i="26"/>
  <c r="G53" i="26"/>
  <c r="O52" i="26"/>
  <c r="J52" i="26"/>
  <c r="O51" i="26"/>
  <c r="J51" i="26"/>
  <c r="O50" i="26"/>
  <c r="J50" i="26"/>
  <c r="O49" i="26"/>
  <c r="J49" i="26"/>
  <c r="O48" i="26"/>
  <c r="J48" i="26"/>
  <c r="O47" i="26"/>
  <c r="J47" i="26"/>
  <c r="O46" i="26"/>
  <c r="J46" i="26"/>
  <c r="O45" i="26"/>
  <c r="J45" i="26"/>
  <c r="O44" i="26"/>
  <c r="J44" i="26"/>
  <c r="O43" i="26"/>
  <c r="J43" i="26"/>
  <c r="O42" i="26"/>
  <c r="J42" i="26"/>
  <c r="O41" i="26"/>
  <c r="J41" i="26"/>
  <c r="O40" i="26"/>
  <c r="J40" i="26"/>
  <c r="O39" i="26"/>
  <c r="J39" i="26"/>
  <c r="O38" i="26"/>
  <c r="J38" i="26"/>
  <c r="O37" i="26"/>
  <c r="J37" i="26"/>
  <c r="O36" i="26"/>
  <c r="J36" i="26"/>
  <c r="O35" i="26"/>
  <c r="J35" i="26"/>
  <c r="O34" i="26"/>
  <c r="J34" i="26"/>
  <c r="O33" i="26"/>
  <c r="J33" i="26"/>
  <c r="O32" i="26"/>
  <c r="J32" i="26"/>
  <c r="O31" i="26"/>
  <c r="J31" i="26"/>
  <c r="O30" i="26"/>
  <c r="J30" i="26"/>
  <c r="O29" i="26"/>
  <c r="J29" i="26"/>
  <c r="O28" i="26"/>
  <c r="J28" i="26"/>
  <c r="O27" i="26"/>
  <c r="J27" i="26"/>
  <c r="O26" i="26"/>
  <c r="J26" i="26"/>
  <c r="O25" i="26"/>
  <c r="J25" i="26"/>
  <c r="O24" i="26"/>
  <c r="J24" i="26"/>
  <c r="O23" i="26"/>
  <c r="J23" i="26"/>
  <c r="C5" i="26"/>
  <c r="N125" i="25"/>
  <c r="M125" i="25"/>
  <c r="L125" i="25"/>
  <c r="I125" i="25"/>
  <c r="H125" i="25"/>
  <c r="G125" i="25"/>
  <c r="O124" i="25"/>
  <c r="J124" i="25"/>
  <c r="O123" i="25"/>
  <c r="J123" i="25"/>
  <c r="O122" i="25"/>
  <c r="J122" i="25"/>
  <c r="O121" i="25"/>
  <c r="J121" i="25"/>
  <c r="O120" i="25"/>
  <c r="J120" i="25"/>
  <c r="O119" i="25"/>
  <c r="J119" i="25"/>
  <c r="O118" i="25"/>
  <c r="J118" i="25"/>
  <c r="O117" i="25"/>
  <c r="J117" i="25"/>
  <c r="O116" i="25"/>
  <c r="J116" i="25"/>
  <c r="O115" i="25"/>
  <c r="J115" i="25"/>
  <c r="O114" i="25"/>
  <c r="J114" i="25"/>
  <c r="O113" i="25"/>
  <c r="J113" i="25"/>
  <c r="O112" i="25"/>
  <c r="J112" i="25"/>
  <c r="O111" i="25"/>
  <c r="J111" i="25"/>
  <c r="O110" i="25"/>
  <c r="J110" i="25"/>
  <c r="O109" i="25"/>
  <c r="J109" i="25"/>
  <c r="O108" i="25"/>
  <c r="J108" i="25"/>
  <c r="O107" i="25"/>
  <c r="J107" i="25"/>
  <c r="O106" i="25"/>
  <c r="J106" i="25"/>
  <c r="O105" i="25"/>
  <c r="J105" i="25"/>
  <c r="O104" i="25"/>
  <c r="J104" i="25"/>
  <c r="O103" i="25"/>
  <c r="J103" i="25"/>
  <c r="O102" i="25"/>
  <c r="J102" i="25"/>
  <c r="O101" i="25"/>
  <c r="J101" i="25"/>
  <c r="O100" i="25"/>
  <c r="J100" i="25"/>
  <c r="O99" i="25"/>
  <c r="J99" i="25"/>
  <c r="O98" i="25"/>
  <c r="J98" i="25"/>
  <c r="O97" i="25"/>
  <c r="J97" i="25"/>
  <c r="O96" i="25"/>
  <c r="J96" i="25"/>
  <c r="O95" i="25"/>
  <c r="J95" i="25"/>
  <c r="N89" i="25"/>
  <c r="M89" i="25"/>
  <c r="L89" i="25"/>
  <c r="I89" i="25"/>
  <c r="H89" i="25"/>
  <c r="G89" i="25"/>
  <c r="R88" i="25"/>
  <c r="Q88" i="25"/>
  <c r="Q124" i="25" s="1"/>
  <c r="O88" i="25"/>
  <c r="J88" i="25"/>
  <c r="R87" i="25"/>
  <c r="Q87" i="25"/>
  <c r="Q123" i="25" s="1"/>
  <c r="O87" i="25"/>
  <c r="J87" i="25"/>
  <c r="R86" i="25"/>
  <c r="Q86" i="25"/>
  <c r="Q122" i="25" s="1"/>
  <c r="O86" i="25"/>
  <c r="J86" i="25"/>
  <c r="T86" i="25" s="1"/>
  <c r="R85" i="25"/>
  <c r="Q85" i="25"/>
  <c r="Q121" i="25" s="1"/>
  <c r="O85" i="25"/>
  <c r="J85" i="25"/>
  <c r="R84" i="25"/>
  <c r="Q84" i="25"/>
  <c r="Q120" i="25" s="1"/>
  <c r="O84" i="25"/>
  <c r="J84" i="25"/>
  <c r="T84" i="25" s="1"/>
  <c r="R83" i="25"/>
  <c r="Q83" i="25"/>
  <c r="Q119" i="25" s="1"/>
  <c r="O83" i="25"/>
  <c r="J83" i="25"/>
  <c r="R82" i="25"/>
  <c r="Q82" i="25"/>
  <c r="Q118" i="25" s="1"/>
  <c r="O82" i="25"/>
  <c r="J82" i="25"/>
  <c r="T82" i="25" s="1"/>
  <c r="R81" i="25"/>
  <c r="Q81" i="25"/>
  <c r="Q117" i="25" s="1"/>
  <c r="O81" i="25"/>
  <c r="J81" i="25"/>
  <c r="R80" i="25"/>
  <c r="Q80" i="25"/>
  <c r="Q116" i="25" s="1"/>
  <c r="O80" i="25"/>
  <c r="J80" i="25"/>
  <c r="T80" i="25" s="1"/>
  <c r="R79" i="25"/>
  <c r="Q79" i="25"/>
  <c r="Q115" i="25" s="1"/>
  <c r="O79" i="25"/>
  <c r="J79" i="25"/>
  <c r="R78" i="25"/>
  <c r="Q78" i="25"/>
  <c r="Q114" i="25" s="1"/>
  <c r="O78" i="25"/>
  <c r="J78" i="25"/>
  <c r="T78" i="25" s="1"/>
  <c r="R77" i="25"/>
  <c r="Q77" i="25"/>
  <c r="Q113" i="25" s="1"/>
  <c r="O77" i="25"/>
  <c r="J77" i="25"/>
  <c r="R76" i="25"/>
  <c r="Q76" i="25"/>
  <c r="Q112" i="25" s="1"/>
  <c r="O76" i="25"/>
  <c r="J76" i="25"/>
  <c r="T76" i="25" s="1"/>
  <c r="R75" i="25"/>
  <c r="Q75" i="25"/>
  <c r="Q111" i="25" s="1"/>
  <c r="O75" i="25"/>
  <c r="J75" i="25"/>
  <c r="R74" i="25"/>
  <c r="Q74" i="25"/>
  <c r="Q110" i="25" s="1"/>
  <c r="O74" i="25"/>
  <c r="J74" i="25"/>
  <c r="T74" i="25" s="1"/>
  <c r="R73" i="25"/>
  <c r="Q73" i="25"/>
  <c r="Q109" i="25" s="1"/>
  <c r="O73" i="25"/>
  <c r="J73" i="25"/>
  <c r="R72" i="25"/>
  <c r="Q72" i="25"/>
  <c r="Q108" i="25" s="1"/>
  <c r="O72" i="25"/>
  <c r="J72" i="25"/>
  <c r="T72" i="25" s="1"/>
  <c r="R71" i="25"/>
  <c r="Q71" i="25"/>
  <c r="Q107" i="25" s="1"/>
  <c r="O71" i="25"/>
  <c r="J71" i="25"/>
  <c r="R70" i="25"/>
  <c r="Q70" i="25"/>
  <c r="Q106" i="25" s="1"/>
  <c r="O70" i="25"/>
  <c r="J70" i="25"/>
  <c r="R69" i="25"/>
  <c r="Q69" i="25"/>
  <c r="Q105" i="25" s="1"/>
  <c r="O69" i="25"/>
  <c r="J69" i="25"/>
  <c r="R68" i="25"/>
  <c r="Q68" i="25"/>
  <c r="Q104" i="25" s="1"/>
  <c r="O68" i="25"/>
  <c r="J68" i="25"/>
  <c r="T68" i="25" s="1"/>
  <c r="R67" i="25"/>
  <c r="Q67" i="25"/>
  <c r="Q103" i="25" s="1"/>
  <c r="O67" i="25"/>
  <c r="J67" i="25"/>
  <c r="R66" i="25"/>
  <c r="Q66" i="25"/>
  <c r="Q102" i="25" s="1"/>
  <c r="O66" i="25"/>
  <c r="J66" i="25"/>
  <c r="T66" i="25" s="1"/>
  <c r="R65" i="25"/>
  <c r="Q65" i="25"/>
  <c r="Q101" i="25" s="1"/>
  <c r="O65" i="25"/>
  <c r="J65" i="25"/>
  <c r="R64" i="25"/>
  <c r="Q64" i="25"/>
  <c r="Q100" i="25" s="1"/>
  <c r="O64" i="25"/>
  <c r="J64" i="25"/>
  <c r="T64" i="25" s="1"/>
  <c r="R63" i="25"/>
  <c r="Q63" i="25"/>
  <c r="Q99" i="25" s="1"/>
  <c r="O63" i="25"/>
  <c r="J63" i="25"/>
  <c r="R62" i="25"/>
  <c r="Q62" i="25"/>
  <c r="Q98" i="25" s="1"/>
  <c r="O62" i="25"/>
  <c r="J62" i="25"/>
  <c r="T62" i="25" s="1"/>
  <c r="R61" i="25"/>
  <c r="Q61" i="25"/>
  <c r="Q97" i="25" s="1"/>
  <c r="O61" i="25"/>
  <c r="J61" i="25"/>
  <c r="R60" i="25"/>
  <c r="Q60" i="25"/>
  <c r="Q96" i="25" s="1"/>
  <c r="O60" i="25"/>
  <c r="J60" i="25"/>
  <c r="R59" i="25"/>
  <c r="Q59" i="25"/>
  <c r="Q95" i="25" s="1"/>
  <c r="O59" i="25"/>
  <c r="J59" i="25"/>
  <c r="N53" i="25"/>
  <c r="N127" i="25" s="1"/>
  <c r="M53" i="25"/>
  <c r="L53" i="25"/>
  <c r="I53" i="25"/>
  <c r="I127" i="25" s="1"/>
  <c r="H53" i="25"/>
  <c r="H127" i="25" s="1"/>
  <c r="G53" i="25"/>
  <c r="O52" i="25"/>
  <c r="J52" i="25"/>
  <c r="O51" i="25"/>
  <c r="J51" i="25"/>
  <c r="O50" i="25"/>
  <c r="J50" i="25"/>
  <c r="O49" i="25"/>
  <c r="J49" i="25"/>
  <c r="O48" i="25"/>
  <c r="J48" i="25"/>
  <c r="O47" i="25"/>
  <c r="J47" i="25"/>
  <c r="O46" i="25"/>
  <c r="J46" i="25"/>
  <c r="O45" i="25"/>
  <c r="J45" i="25"/>
  <c r="O44" i="25"/>
  <c r="J44" i="25"/>
  <c r="O43" i="25"/>
  <c r="J43" i="25"/>
  <c r="O42" i="25"/>
  <c r="J42" i="25"/>
  <c r="O41" i="25"/>
  <c r="J41" i="25"/>
  <c r="O40" i="25"/>
  <c r="J40" i="25"/>
  <c r="O39" i="25"/>
  <c r="J39" i="25"/>
  <c r="O38" i="25"/>
  <c r="J38" i="25"/>
  <c r="O37" i="25"/>
  <c r="J37" i="25"/>
  <c r="O36" i="25"/>
  <c r="J36" i="25"/>
  <c r="O35" i="25"/>
  <c r="J35" i="25"/>
  <c r="O34" i="25"/>
  <c r="J34" i="25"/>
  <c r="O33" i="25"/>
  <c r="J33" i="25"/>
  <c r="O32" i="25"/>
  <c r="J32" i="25"/>
  <c r="O31" i="25"/>
  <c r="J31" i="25"/>
  <c r="O30" i="25"/>
  <c r="J30" i="25"/>
  <c r="O29" i="25"/>
  <c r="J29" i="25"/>
  <c r="O28" i="25"/>
  <c r="J28" i="25"/>
  <c r="O27" i="25"/>
  <c r="J27" i="25"/>
  <c r="O26" i="25"/>
  <c r="J26" i="25"/>
  <c r="O25" i="25"/>
  <c r="J25" i="25"/>
  <c r="O24" i="25"/>
  <c r="J24" i="25"/>
  <c r="O23" i="25"/>
  <c r="J23" i="25"/>
  <c r="C5" i="25"/>
  <c r="N125" i="24"/>
  <c r="M125" i="24"/>
  <c r="L125" i="24"/>
  <c r="I125" i="24"/>
  <c r="H125" i="24"/>
  <c r="G125" i="24"/>
  <c r="O124" i="24"/>
  <c r="J124" i="24"/>
  <c r="O123" i="24"/>
  <c r="J123" i="24"/>
  <c r="O122" i="24"/>
  <c r="J122" i="24"/>
  <c r="O121" i="24"/>
  <c r="J121" i="24"/>
  <c r="O120" i="24"/>
  <c r="J120" i="24"/>
  <c r="O119" i="24"/>
  <c r="J119" i="24"/>
  <c r="O118" i="24"/>
  <c r="J118" i="24"/>
  <c r="O117" i="24"/>
  <c r="J117" i="24"/>
  <c r="O116" i="24"/>
  <c r="J116" i="24"/>
  <c r="O115" i="24"/>
  <c r="J115" i="24"/>
  <c r="O114" i="24"/>
  <c r="J114" i="24"/>
  <c r="O113" i="24"/>
  <c r="J113" i="24"/>
  <c r="O112" i="24"/>
  <c r="J112" i="24"/>
  <c r="O111" i="24"/>
  <c r="J111" i="24"/>
  <c r="O110" i="24"/>
  <c r="J110" i="24"/>
  <c r="O109" i="24"/>
  <c r="J109" i="24"/>
  <c r="O108" i="24"/>
  <c r="J108" i="24"/>
  <c r="O107" i="24"/>
  <c r="J107" i="24"/>
  <c r="O106" i="24"/>
  <c r="J106" i="24"/>
  <c r="O105" i="24"/>
  <c r="J105" i="24"/>
  <c r="O104" i="24"/>
  <c r="J104" i="24"/>
  <c r="O103" i="24"/>
  <c r="J103" i="24"/>
  <c r="O102" i="24"/>
  <c r="J102" i="24"/>
  <c r="O101" i="24"/>
  <c r="J101" i="24"/>
  <c r="O100" i="24"/>
  <c r="J100" i="24"/>
  <c r="O99" i="24"/>
  <c r="J99" i="24"/>
  <c r="O98" i="24"/>
  <c r="J98" i="24"/>
  <c r="O97" i="24"/>
  <c r="J97" i="24"/>
  <c r="O96" i="24"/>
  <c r="J96" i="24"/>
  <c r="O95" i="24"/>
  <c r="J95" i="24"/>
  <c r="N89" i="24"/>
  <c r="M89" i="24"/>
  <c r="L89" i="24"/>
  <c r="I89" i="24"/>
  <c r="H89" i="24"/>
  <c r="G89" i="24"/>
  <c r="R88" i="24"/>
  <c r="Q88" i="24"/>
  <c r="Q124" i="24" s="1"/>
  <c r="O88" i="24"/>
  <c r="J88" i="24"/>
  <c r="R87" i="24"/>
  <c r="Q87" i="24"/>
  <c r="Q123" i="24" s="1"/>
  <c r="O87" i="24"/>
  <c r="J87" i="24"/>
  <c r="R86" i="24"/>
  <c r="Q86" i="24"/>
  <c r="Q122" i="24" s="1"/>
  <c r="O86" i="24"/>
  <c r="J86" i="24"/>
  <c r="R85" i="24"/>
  <c r="Q85" i="24"/>
  <c r="Q121" i="24" s="1"/>
  <c r="O85" i="24"/>
  <c r="J85" i="24"/>
  <c r="R84" i="24"/>
  <c r="Q84" i="24"/>
  <c r="Q120" i="24" s="1"/>
  <c r="O84" i="24"/>
  <c r="J84" i="24"/>
  <c r="R83" i="24"/>
  <c r="Q83" i="24"/>
  <c r="Q119" i="24" s="1"/>
  <c r="O83" i="24"/>
  <c r="J83" i="24"/>
  <c r="R82" i="24"/>
  <c r="Q82" i="24"/>
  <c r="Q118" i="24" s="1"/>
  <c r="O82" i="24"/>
  <c r="J82" i="24"/>
  <c r="R81" i="24"/>
  <c r="Q81" i="24"/>
  <c r="Q117" i="24" s="1"/>
  <c r="O81" i="24"/>
  <c r="J81" i="24"/>
  <c r="R80" i="24"/>
  <c r="Q80" i="24"/>
  <c r="Q116" i="24" s="1"/>
  <c r="O80" i="24"/>
  <c r="J80" i="24"/>
  <c r="R79" i="24"/>
  <c r="Q79" i="24"/>
  <c r="Q115" i="24" s="1"/>
  <c r="O79" i="24"/>
  <c r="J79" i="24"/>
  <c r="R78" i="24"/>
  <c r="Q78" i="24"/>
  <c r="Q114" i="24" s="1"/>
  <c r="O78" i="24"/>
  <c r="J78" i="24"/>
  <c r="R77" i="24"/>
  <c r="Q77" i="24"/>
  <c r="Q113" i="24" s="1"/>
  <c r="O77" i="24"/>
  <c r="J77" i="24"/>
  <c r="R76" i="24"/>
  <c r="Q76" i="24"/>
  <c r="Q112" i="24" s="1"/>
  <c r="O76" i="24"/>
  <c r="J76" i="24"/>
  <c r="R75" i="24"/>
  <c r="Q75" i="24"/>
  <c r="Q111" i="24" s="1"/>
  <c r="O75" i="24"/>
  <c r="J75" i="24"/>
  <c r="R74" i="24"/>
  <c r="Q74" i="24"/>
  <c r="Q110" i="24" s="1"/>
  <c r="O74" i="24"/>
  <c r="J74" i="24"/>
  <c r="R73" i="24"/>
  <c r="Q73" i="24"/>
  <c r="Q109" i="24" s="1"/>
  <c r="O73" i="24"/>
  <c r="J73" i="24"/>
  <c r="R72" i="24"/>
  <c r="Q72" i="24"/>
  <c r="Q108" i="24" s="1"/>
  <c r="O72" i="24"/>
  <c r="J72" i="24"/>
  <c r="R71" i="24"/>
  <c r="Q71" i="24"/>
  <c r="Q107" i="24" s="1"/>
  <c r="O71" i="24"/>
  <c r="J71" i="24"/>
  <c r="R70" i="24"/>
  <c r="Q70" i="24"/>
  <c r="Q106" i="24" s="1"/>
  <c r="O70" i="24"/>
  <c r="J70" i="24"/>
  <c r="R69" i="24"/>
  <c r="Q69" i="24"/>
  <c r="Q105" i="24" s="1"/>
  <c r="O69" i="24"/>
  <c r="J69" i="24"/>
  <c r="R68" i="24"/>
  <c r="Q68" i="24"/>
  <c r="Q104" i="24" s="1"/>
  <c r="O68" i="24"/>
  <c r="J68" i="24"/>
  <c r="R67" i="24"/>
  <c r="Q67" i="24"/>
  <c r="Q103" i="24" s="1"/>
  <c r="O67" i="24"/>
  <c r="J67" i="24"/>
  <c r="R66" i="24"/>
  <c r="Q66" i="24"/>
  <c r="Q102" i="24" s="1"/>
  <c r="O66" i="24"/>
  <c r="J66" i="24"/>
  <c r="R65" i="24"/>
  <c r="Q65" i="24"/>
  <c r="Q101" i="24" s="1"/>
  <c r="O65" i="24"/>
  <c r="J65" i="24"/>
  <c r="R64" i="24"/>
  <c r="Q64" i="24"/>
  <c r="Q100" i="24" s="1"/>
  <c r="O64" i="24"/>
  <c r="J64" i="24"/>
  <c r="R63" i="24"/>
  <c r="Q63" i="24"/>
  <c r="Q99" i="24" s="1"/>
  <c r="O63" i="24"/>
  <c r="J63" i="24"/>
  <c r="R62" i="24"/>
  <c r="Q62" i="24"/>
  <c r="Q98" i="24" s="1"/>
  <c r="O62" i="24"/>
  <c r="J62" i="24"/>
  <c r="R61" i="24"/>
  <c r="Q61" i="24"/>
  <c r="Q97" i="24" s="1"/>
  <c r="O61" i="24"/>
  <c r="J61" i="24"/>
  <c r="R60" i="24"/>
  <c r="Q60" i="24"/>
  <c r="Q96" i="24" s="1"/>
  <c r="O60" i="24"/>
  <c r="J60" i="24"/>
  <c r="R59" i="24"/>
  <c r="Q59" i="24"/>
  <c r="Q95" i="24" s="1"/>
  <c r="O59" i="24"/>
  <c r="J59" i="24"/>
  <c r="J89" i="24" s="1"/>
  <c r="N53" i="24"/>
  <c r="M53" i="24"/>
  <c r="M127" i="24" s="1"/>
  <c r="L53" i="24"/>
  <c r="I53" i="24"/>
  <c r="H53" i="24"/>
  <c r="G53" i="24"/>
  <c r="G127" i="24" s="1"/>
  <c r="O52" i="24"/>
  <c r="J52" i="24"/>
  <c r="O51" i="24"/>
  <c r="J51" i="24"/>
  <c r="O50" i="24"/>
  <c r="J50" i="24"/>
  <c r="O49" i="24"/>
  <c r="J49" i="24"/>
  <c r="O48" i="24"/>
  <c r="J48" i="24"/>
  <c r="O47" i="24"/>
  <c r="J47" i="24"/>
  <c r="O46" i="24"/>
  <c r="J46" i="24"/>
  <c r="O45" i="24"/>
  <c r="J45" i="24"/>
  <c r="O44" i="24"/>
  <c r="J44" i="24"/>
  <c r="O43" i="24"/>
  <c r="J43" i="24"/>
  <c r="O42" i="24"/>
  <c r="J42" i="24"/>
  <c r="O41" i="24"/>
  <c r="J41" i="24"/>
  <c r="O40" i="24"/>
  <c r="J40" i="24"/>
  <c r="O39" i="24"/>
  <c r="J39" i="24"/>
  <c r="O38" i="24"/>
  <c r="J38" i="24"/>
  <c r="O37" i="24"/>
  <c r="J37" i="24"/>
  <c r="O36" i="24"/>
  <c r="J36" i="24"/>
  <c r="O35" i="24"/>
  <c r="J35" i="24"/>
  <c r="O34" i="24"/>
  <c r="J34" i="24"/>
  <c r="O33" i="24"/>
  <c r="J33" i="24"/>
  <c r="O32" i="24"/>
  <c r="J32" i="24"/>
  <c r="O31" i="24"/>
  <c r="J31" i="24"/>
  <c r="O30" i="24"/>
  <c r="J30" i="24"/>
  <c r="O29" i="24"/>
  <c r="J29" i="24"/>
  <c r="O28" i="24"/>
  <c r="J28" i="24"/>
  <c r="O27" i="24"/>
  <c r="J27" i="24"/>
  <c r="O26" i="24"/>
  <c r="J26" i="24"/>
  <c r="O25" i="24"/>
  <c r="J25" i="24"/>
  <c r="O24" i="24"/>
  <c r="J24" i="24"/>
  <c r="O23" i="24"/>
  <c r="J23" i="24"/>
  <c r="C5" i="24"/>
  <c r="N125" i="23"/>
  <c r="M125" i="23"/>
  <c r="L125" i="23"/>
  <c r="I125" i="23"/>
  <c r="H125" i="23"/>
  <c r="G125" i="23"/>
  <c r="O124" i="23"/>
  <c r="J124" i="23"/>
  <c r="O123" i="23"/>
  <c r="J123" i="23"/>
  <c r="O122" i="23"/>
  <c r="J122" i="23"/>
  <c r="O121" i="23"/>
  <c r="J121" i="23"/>
  <c r="O120" i="23"/>
  <c r="J120" i="23"/>
  <c r="O119" i="23"/>
  <c r="J119" i="23"/>
  <c r="O118" i="23"/>
  <c r="J118" i="23"/>
  <c r="O117" i="23"/>
  <c r="J117" i="23"/>
  <c r="O116" i="23"/>
  <c r="J116" i="23"/>
  <c r="O115" i="23"/>
  <c r="J115" i="23"/>
  <c r="O114" i="23"/>
  <c r="J114" i="23"/>
  <c r="O113" i="23"/>
  <c r="J113" i="23"/>
  <c r="O112" i="23"/>
  <c r="J112" i="23"/>
  <c r="O111" i="23"/>
  <c r="J111" i="23"/>
  <c r="O110" i="23"/>
  <c r="J110" i="23"/>
  <c r="O109" i="23"/>
  <c r="J109" i="23"/>
  <c r="O108" i="23"/>
  <c r="J108" i="23"/>
  <c r="O107" i="23"/>
  <c r="J107" i="23"/>
  <c r="O106" i="23"/>
  <c r="J106" i="23"/>
  <c r="O105" i="23"/>
  <c r="J105" i="23"/>
  <c r="O104" i="23"/>
  <c r="J104" i="23"/>
  <c r="O103" i="23"/>
  <c r="J103" i="23"/>
  <c r="O102" i="23"/>
  <c r="J102" i="23"/>
  <c r="O101" i="23"/>
  <c r="J101" i="23"/>
  <c r="O100" i="23"/>
  <c r="J100" i="23"/>
  <c r="O99" i="23"/>
  <c r="J99" i="23"/>
  <c r="O98" i="23"/>
  <c r="J98" i="23"/>
  <c r="O97" i="23"/>
  <c r="J97" i="23"/>
  <c r="T97" i="23" s="1"/>
  <c r="O96" i="23"/>
  <c r="J96" i="23"/>
  <c r="O95" i="23"/>
  <c r="J95" i="23"/>
  <c r="N89" i="23"/>
  <c r="M89" i="23"/>
  <c r="L89" i="23"/>
  <c r="I89" i="23"/>
  <c r="H89" i="23"/>
  <c r="G89" i="23"/>
  <c r="R88" i="23"/>
  <c r="Q88" i="23"/>
  <c r="O88" i="23"/>
  <c r="J88" i="23"/>
  <c r="R87" i="23"/>
  <c r="Q87" i="23"/>
  <c r="O87" i="23"/>
  <c r="J87" i="23"/>
  <c r="R86" i="23"/>
  <c r="Q86" i="23"/>
  <c r="O86" i="23"/>
  <c r="J86" i="23"/>
  <c r="R85" i="23"/>
  <c r="Q85" i="23"/>
  <c r="O85" i="23"/>
  <c r="J85" i="23"/>
  <c r="R84" i="23"/>
  <c r="Q84" i="23"/>
  <c r="O84" i="23"/>
  <c r="J84" i="23"/>
  <c r="R83" i="23"/>
  <c r="Q83" i="23"/>
  <c r="O83" i="23"/>
  <c r="J83" i="23"/>
  <c r="R82" i="23"/>
  <c r="Q82" i="23"/>
  <c r="O82" i="23"/>
  <c r="J82" i="23"/>
  <c r="R81" i="23"/>
  <c r="Q81" i="23"/>
  <c r="O81" i="23"/>
  <c r="J81" i="23"/>
  <c r="R80" i="23"/>
  <c r="Q80" i="23"/>
  <c r="O80" i="23"/>
  <c r="J80" i="23"/>
  <c r="R79" i="23"/>
  <c r="Q79" i="23"/>
  <c r="O79" i="23"/>
  <c r="J79" i="23"/>
  <c r="R78" i="23"/>
  <c r="Q78" i="23"/>
  <c r="O78" i="23"/>
  <c r="J78" i="23"/>
  <c r="R77" i="23"/>
  <c r="Q77" i="23"/>
  <c r="O77" i="23"/>
  <c r="J77" i="23"/>
  <c r="R76" i="23"/>
  <c r="Q76" i="23"/>
  <c r="O76" i="23"/>
  <c r="J76" i="23"/>
  <c r="R75" i="23"/>
  <c r="Q75" i="23"/>
  <c r="O75" i="23"/>
  <c r="J75" i="23"/>
  <c r="R74" i="23"/>
  <c r="Q74" i="23"/>
  <c r="O74" i="23"/>
  <c r="J74" i="23"/>
  <c r="R73" i="23"/>
  <c r="Q73" i="23"/>
  <c r="O73" i="23"/>
  <c r="J73" i="23"/>
  <c r="R72" i="23"/>
  <c r="Q72" i="23"/>
  <c r="O72" i="23"/>
  <c r="J72" i="23"/>
  <c r="R71" i="23"/>
  <c r="Q71" i="23"/>
  <c r="O71" i="23"/>
  <c r="J71" i="23"/>
  <c r="R70" i="23"/>
  <c r="Q70" i="23"/>
  <c r="O70" i="23"/>
  <c r="J70" i="23"/>
  <c r="R69" i="23"/>
  <c r="Q69" i="23"/>
  <c r="O69" i="23"/>
  <c r="J69" i="23"/>
  <c r="R68" i="23"/>
  <c r="Q68" i="23"/>
  <c r="O68" i="23"/>
  <c r="J68" i="23"/>
  <c r="R67" i="23"/>
  <c r="Q67" i="23"/>
  <c r="O67" i="23"/>
  <c r="J67" i="23"/>
  <c r="R66" i="23"/>
  <c r="Q66" i="23"/>
  <c r="O66" i="23"/>
  <c r="J66" i="23"/>
  <c r="R65" i="23"/>
  <c r="Q65" i="23"/>
  <c r="O65" i="23"/>
  <c r="J65" i="23"/>
  <c r="R64" i="23"/>
  <c r="Q64" i="23"/>
  <c r="O64" i="23"/>
  <c r="J64" i="23"/>
  <c r="R63" i="23"/>
  <c r="Q63" i="23"/>
  <c r="O63" i="23"/>
  <c r="J63" i="23"/>
  <c r="R62" i="23"/>
  <c r="Q62" i="23"/>
  <c r="O62" i="23"/>
  <c r="J62" i="23"/>
  <c r="R61" i="23"/>
  <c r="Q61" i="23"/>
  <c r="O61" i="23"/>
  <c r="J61" i="23"/>
  <c r="R60" i="23"/>
  <c r="Q60" i="23"/>
  <c r="O60" i="23"/>
  <c r="J60" i="23"/>
  <c r="R59" i="23"/>
  <c r="Q59" i="23"/>
  <c r="O59" i="23"/>
  <c r="J59" i="23"/>
  <c r="N53" i="23"/>
  <c r="M53" i="23"/>
  <c r="M127" i="23" s="1"/>
  <c r="L53" i="23"/>
  <c r="L127" i="23" s="1"/>
  <c r="I53" i="23"/>
  <c r="H53" i="23"/>
  <c r="G53" i="23"/>
  <c r="G127" i="23" s="1"/>
  <c r="O52" i="23"/>
  <c r="J52" i="23"/>
  <c r="O51" i="23"/>
  <c r="J51" i="23"/>
  <c r="O50" i="23"/>
  <c r="J50" i="23"/>
  <c r="O49" i="23"/>
  <c r="J49" i="23"/>
  <c r="O48" i="23"/>
  <c r="J48" i="23"/>
  <c r="O47" i="23"/>
  <c r="J47" i="23"/>
  <c r="O46" i="23"/>
  <c r="J46" i="23"/>
  <c r="O45" i="23"/>
  <c r="J45" i="23"/>
  <c r="O44" i="23"/>
  <c r="J44" i="23"/>
  <c r="O43" i="23"/>
  <c r="J43" i="23"/>
  <c r="O42" i="23"/>
  <c r="J42" i="23"/>
  <c r="O41" i="23"/>
  <c r="J41" i="23"/>
  <c r="O40" i="23"/>
  <c r="J40" i="23"/>
  <c r="O39" i="23"/>
  <c r="J39" i="23"/>
  <c r="O38" i="23"/>
  <c r="J38" i="23"/>
  <c r="O37" i="23"/>
  <c r="J37" i="23"/>
  <c r="O36" i="23"/>
  <c r="J36" i="23"/>
  <c r="O35" i="23"/>
  <c r="J35" i="23"/>
  <c r="O34" i="23"/>
  <c r="J34" i="23"/>
  <c r="O33" i="23"/>
  <c r="J33" i="23"/>
  <c r="O32" i="23"/>
  <c r="J32" i="23"/>
  <c r="O31" i="23"/>
  <c r="J31" i="23"/>
  <c r="O30" i="23"/>
  <c r="J30" i="23"/>
  <c r="O29" i="23"/>
  <c r="J29" i="23"/>
  <c r="O28" i="23"/>
  <c r="J28" i="23"/>
  <c r="O27" i="23"/>
  <c r="J27" i="23"/>
  <c r="O26" i="23"/>
  <c r="J26" i="23"/>
  <c r="O25" i="23"/>
  <c r="J25" i="23"/>
  <c r="O24" i="23"/>
  <c r="J24" i="23"/>
  <c r="O23" i="23"/>
  <c r="J23" i="23"/>
  <c r="C5" i="23"/>
  <c r="I127" i="23" l="1"/>
  <c r="T61" i="23"/>
  <c r="T63" i="23"/>
  <c r="T65" i="23"/>
  <c r="T67" i="23"/>
  <c r="T69" i="23"/>
  <c r="T71" i="23"/>
  <c r="T73" i="23"/>
  <c r="T75" i="23"/>
  <c r="T77" i="23"/>
  <c r="T79" i="23"/>
  <c r="T81" i="23"/>
  <c r="T83" i="23"/>
  <c r="T85" i="23"/>
  <c r="L127" i="24"/>
  <c r="O53" i="26"/>
  <c r="H127" i="26"/>
  <c r="N127" i="26"/>
  <c r="I127" i="27"/>
  <c r="A66" i="31"/>
  <c r="B67" i="31"/>
  <c r="A67" i="31" s="1"/>
  <c r="A145" i="31"/>
  <c r="B146" i="31"/>
  <c r="B299" i="31"/>
  <c r="A298" i="31"/>
  <c r="A198" i="31"/>
  <c r="B199" i="31"/>
  <c r="A199" i="31" s="1"/>
  <c r="H127" i="24"/>
  <c r="N127" i="24"/>
  <c r="G127" i="25"/>
  <c r="M127" i="25"/>
  <c r="L127" i="26"/>
  <c r="O89" i="26"/>
  <c r="J89" i="23"/>
  <c r="T61" i="24"/>
  <c r="T63" i="24"/>
  <c r="T65" i="24"/>
  <c r="T67" i="24"/>
  <c r="T69" i="24"/>
  <c r="T71" i="24"/>
  <c r="T73" i="24"/>
  <c r="T75" i="24"/>
  <c r="T77" i="24"/>
  <c r="T79" i="24"/>
  <c r="T81" i="24"/>
  <c r="T83" i="24"/>
  <c r="T85" i="24"/>
  <c r="T87" i="24"/>
  <c r="T97" i="24"/>
  <c r="T99" i="24"/>
  <c r="T101" i="24"/>
  <c r="T103" i="24"/>
  <c r="T105" i="24"/>
  <c r="T107" i="24"/>
  <c r="T109" i="24"/>
  <c r="T111" i="24"/>
  <c r="T62" i="26"/>
  <c r="T64" i="26"/>
  <c r="T66" i="26"/>
  <c r="T68" i="26"/>
  <c r="U68" i="26" s="1"/>
  <c r="T72" i="26"/>
  <c r="T74" i="26"/>
  <c r="T76" i="26"/>
  <c r="T78" i="26"/>
  <c r="U78" i="26" s="1"/>
  <c r="T80" i="26"/>
  <c r="T82" i="26"/>
  <c r="T84" i="26"/>
  <c r="T86" i="26"/>
  <c r="U86" i="26" s="1"/>
  <c r="T88" i="26"/>
  <c r="T98" i="26"/>
  <c r="T100" i="26"/>
  <c r="T102" i="26"/>
  <c r="U102" i="26" s="1"/>
  <c r="O89" i="25"/>
  <c r="T87" i="23"/>
  <c r="T99" i="23"/>
  <c r="T101" i="23"/>
  <c r="T103" i="23"/>
  <c r="T105" i="23"/>
  <c r="T107" i="23"/>
  <c r="T109" i="23"/>
  <c r="T111" i="23"/>
  <c r="T113" i="23"/>
  <c r="T115" i="23"/>
  <c r="T117" i="23"/>
  <c r="T119" i="23"/>
  <c r="T121" i="23"/>
  <c r="T123" i="23"/>
  <c r="T88" i="25"/>
  <c r="T98" i="25"/>
  <c r="T100" i="25"/>
  <c r="T102" i="25"/>
  <c r="T104" i="25"/>
  <c r="T108" i="25"/>
  <c r="T110" i="25"/>
  <c r="T112" i="25"/>
  <c r="T114" i="25"/>
  <c r="T116" i="25"/>
  <c r="T118" i="25"/>
  <c r="T120" i="25"/>
  <c r="T122" i="25"/>
  <c r="T124" i="25"/>
  <c r="T85" i="27"/>
  <c r="T87" i="27"/>
  <c r="T97" i="27"/>
  <c r="T99" i="27"/>
  <c r="T101" i="27"/>
  <c r="T103" i="27"/>
  <c r="T105" i="27"/>
  <c r="T107" i="27"/>
  <c r="T109" i="27"/>
  <c r="T111" i="27"/>
  <c r="T113" i="27"/>
  <c r="T115" i="27"/>
  <c r="T117" i="27"/>
  <c r="T119" i="27"/>
  <c r="T121" i="27"/>
  <c r="T123" i="27"/>
  <c r="T113" i="24"/>
  <c r="T115" i="24"/>
  <c r="T117" i="24"/>
  <c r="T119" i="24"/>
  <c r="T121" i="24"/>
  <c r="T123" i="24"/>
  <c r="J125" i="24"/>
  <c r="T104" i="26"/>
  <c r="T108" i="26"/>
  <c r="T110" i="26"/>
  <c r="T112" i="26"/>
  <c r="T114" i="26"/>
  <c r="T116" i="26"/>
  <c r="T118" i="26"/>
  <c r="T120" i="26"/>
  <c r="T122" i="26"/>
  <c r="T124" i="26"/>
  <c r="W26" i="24"/>
  <c r="W28" i="24"/>
  <c r="J89" i="25"/>
  <c r="O125" i="23"/>
  <c r="X76" i="25"/>
  <c r="O125" i="27"/>
  <c r="R101" i="23"/>
  <c r="X101" i="23" s="1"/>
  <c r="X65" i="23"/>
  <c r="R103" i="23"/>
  <c r="X103" i="23" s="1"/>
  <c r="X67" i="23"/>
  <c r="R109" i="23"/>
  <c r="X109" i="23" s="1"/>
  <c r="X73" i="23"/>
  <c r="R113" i="23"/>
  <c r="X113" i="23" s="1"/>
  <c r="X77" i="23"/>
  <c r="R115" i="23"/>
  <c r="X115" i="23" s="1"/>
  <c r="X79" i="23"/>
  <c r="R117" i="23"/>
  <c r="X117" i="23" s="1"/>
  <c r="X81" i="23"/>
  <c r="R119" i="23"/>
  <c r="X119" i="23" s="1"/>
  <c r="X83" i="23"/>
  <c r="R121" i="23"/>
  <c r="X121" i="23" s="1"/>
  <c r="X85" i="23"/>
  <c r="R123" i="23"/>
  <c r="X123" i="23" s="1"/>
  <c r="X87" i="23"/>
  <c r="J53" i="24"/>
  <c r="S95" i="24"/>
  <c r="S23" i="24"/>
  <c r="S59" i="24"/>
  <c r="X25" i="24"/>
  <c r="S97" i="24"/>
  <c r="U97" i="24" s="1"/>
  <c r="S25" i="24"/>
  <c r="S61" i="24"/>
  <c r="T25" i="24"/>
  <c r="S63" i="24"/>
  <c r="U63" i="24" s="1"/>
  <c r="S27" i="24"/>
  <c r="S99" i="24"/>
  <c r="S101" i="24"/>
  <c r="S29" i="24"/>
  <c r="S65" i="24"/>
  <c r="X31" i="24"/>
  <c r="S67" i="24"/>
  <c r="U67" i="24" s="1"/>
  <c r="S103" i="24"/>
  <c r="U103" i="24" s="1"/>
  <c r="S31" i="24"/>
  <c r="T31" i="24"/>
  <c r="S105" i="24"/>
  <c r="U105" i="24" s="1"/>
  <c r="S33" i="24"/>
  <c r="S69" i="24"/>
  <c r="X33" i="24"/>
  <c r="T33" i="24"/>
  <c r="X35" i="24"/>
  <c r="S71" i="24"/>
  <c r="S35" i="24"/>
  <c r="S107" i="24"/>
  <c r="T35" i="24"/>
  <c r="S109" i="24"/>
  <c r="U109" i="24" s="1"/>
  <c r="S37" i="24"/>
  <c r="X37" i="24"/>
  <c r="S73" i="24"/>
  <c r="U73" i="24" s="1"/>
  <c r="T37" i="24"/>
  <c r="X39" i="24"/>
  <c r="S75" i="24"/>
  <c r="U75" i="24" s="1"/>
  <c r="S111" i="24"/>
  <c r="U111" i="24" s="1"/>
  <c r="S39" i="24"/>
  <c r="T39" i="24"/>
  <c r="X41" i="24"/>
  <c r="S113" i="24"/>
  <c r="U113" i="24" s="1"/>
  <c r="S41" i="24"/>
  <c r="S77" i="24"/>
  <c r="T41" i="24"/>
  <c r="X43" i="24"/>
  <c r="S79" i="24"/>
  <c r="S43" i="24"/>
  <c r="S115" i="24"/>
  <c r="U115" i="24" s="1"/>
  <c r="T43" i="24"/>
  <c r="S117" i="24"/>
  <c r="S45" i="24"/>
  <c r="S81" i="24"/>
  <c r="U81" i="24" s="1"/>
  <c r="X45" i="24"/>
  <c r="T45" i="24"/>
  <c r="X47" i="24"/>
  <c r="S83" i="24"/>
  <c r="U83" i="24" s="1"/>
  <c r="S119" i="24"/>
  <c r="S47" i="24"/>
  <c r="T47" i="24"/>
  <c r="S121" i="24"/>
  <c r="U121" i="24" s="1"/>
  <c r="S49" i="24"/>
  <c r="X49" i="24"/>
  <c r="S85" i="24"/>
  <c r="T49" i="24"/>
  <c r="X51" i="24"/>
  <c r="S87" i="24"/>
  <c r="S51" i="24"/>
  <c r="S123" i="24"/>
  <c r="T51" i="24"/>
  <c r="R95" i="23"/>
  <c r="R99" i="23"/>
  <c r="X99" i="23" s="1"/>
  <c r="X63" i="23"/>
  <c r="R105" i="23"/>
  <c r="X105" i="23" s="1"/>
  <c r="X69" i="23"/>
  <c r="R111" i="23"/>
  <c r="X111" i="23" s="1"/>
  <c r="X75" i="23"/>
  <c r="R97" i="23"/>
  <c r="X61" i="23"/>
  <c r="R107" i="23"/>
  <c r="X107" i="23" s="1"/>
  <c r="X71" i="23"/>
  <c r="R96" i="25"/>
  <c r="R98" i="25"/>
  <c r="X62" i="25"/>
  <c r="W62" i="25"/>
  <c r="R100" i="25"/>
  <c r="X100" i="25" s="1"/>
  <c r="X64" i="25"/>
  <c r="R102" i="25"/>
  <c r="X102" i="25" s="1"/>
  <c r="X66" i="25"/>
  <c r="R108" i="25"/>
  <c r="X108" i="25" s="1"/>
  <c r="X72" i="25"/>
  <c r="R110" i="25"/>
  <c r="X110" i="25" s="1"/>
  <c r="X74" i="25"/>
  <c r="R116" i="25"/>
  <c r="X116" i="25" s="1"/>
  <c r="X80" i="25"/>
  <c r="R122" i="25"/>
  <c r="X122" i="25" s="1"/>
  <c r="X86" i="25"/>
  <c r="R124" i="25"/>
  <c r="X124" i="25" s="1"/>
  <c r="X88" i="25"/>
  <c r="X26" i="26"/>
  <c r="S62" i="26"/>
  <c r="U62" i="26" s="1"/>
  <c r="S98" i="26"/>
  <c r="U98" i="26" s="1"/>
  <c r="S26" i="26"/>
  <c r="W26" i="26"/>
  <c r="Y26" i="26" s="1"/>
  <c r="T26" i="26"/>
  <c r="S32" i="26"/>
  <c r="S68" i="26"/>
  <c r="X32" i="26"/>
  <c r="S104" i="26"/>
  <c r="T32" i="26"/>
  <c r="X36" i="26"/>
  <c r="S72" i="26"/>
  <c r="S36" i="26"/>
  <c r="S108" i="26"/>
  <c r="U108" i="26" s="1"/>
  <c r="T36" i="26"/>
  <c r="X42" i="26"/>
  <c r="S78" i="26"/>
  <c r="S114" i="26"/>
  <c r="S42" i="26"/>
  <c r="T42" i="26"/>
  <c r="X50" i="26"/>
  <c r="S122" i="26"/>
  <c r="S50" i="26"/>
  <c r="S86" i="26"/>
  <c r="T50" i="26"/>
  <c r="R107" i="27"/>
  <c r="X107" i="27" s="1"/>
  <c r="X71" i="27"/>
  <c r="R111" i="27"/>
  <c r="X111" i="27" s="1"/>
  <c r="X75" i="27"/>
  <c r="R115" i="27"/>
  <c r="X115" i="27" s="1"/>
  <c r="X79" i="27"/>
  <c r="R119" i="27"/>
  <c r="X119" i="27" s="1"/>
  <c r="X83" i="27"/>
  <c r="S23" i="23"/>
  <c r="S27" i="23"/>
  <c r="X31" i="23"/>
  <c r="S31" i="23"/>
  <c r="T31" i="23"/>
  <c r="S35" i="23"/>
  <c r="X35" i="23"/>
  <c r="T35" i="23"/>
  <c r="S39" i="23"/>
  <c r="X39" i="23"/>
  <c r="T39" i="23"/>
  <c r="S43" i="23"/>
  <c r="X43" i="23"/>
  <c r="T43" i="23"/>
  <c r="X47" i="23"/>
  <c r="S47" i="23"/>
  <c r="T47" i="23"/>
  <c r="S51" i="23"/>
  <c r="X51" i="23"/>
  <c r="T51" i="23"/>
  <c r="Q96" i="23"/>
  <c r="S96" i="23" s="1"/>
  <c r="S60" i="23"/>
  <c r="Q98" i="23"/>
  <c r="S62" i="23"/>
  <c r="Q100" i="23"/>
  <c r="S64" i="23"/>
  <c r="Q102" i="23"/>
  <c r="S66" i="23"/>
  <c r="Q104" i="23"/>
  <c r="S68" i="23"/>
  <c r="Q106" i="23"/>
  <c r="S106" i="23" s="1"/>
  <c r="S70" i="23"/>
  <c r="Q108" i="23"/>
  <c r="S72" i="23"/>
  <c r="Q110" i="23"/>
  <c r="S74" i="23"/>
  <c r="Q112" i="23"/>
  <c r="S76" i="23"/>
  <c r="Q114" i="23"/>
  <c r="S78" i="23"/>
  <c r="Q116" i="23"/>
  <c r="S80" i="23"/>
  <c r="Q118" i="23"/>
  <c r="S82" i="23"/>
  <c r="Q120" i="23"/>
  <c r="S84" i="23"/>
  <c r="Q122" i="23"/>
  <c r="S86" i="23"/>
  <c r="Q124" i="23"/>
  <c r="S88" i="23"/>
  <c r="J125" i="23"/>
  <c r="O53" i="24"/>
  <c r="W25" i="24"/>
  <c r="Y25" i="24" s="1"/>
  <c r="O89" i="24"/>
  <c r="R96" i="24"/>
  <c r="R98" i="24"/>
  <c r="X62" i="24"/>
  <c r="R100" i="24"/>
  <c r="X100" i="24" s="1"/>
  <c r="X64" i="24"/>
  <c r="R102" i="24"/>
  <c r="X102" i="24" s="1"/>
  <c r="X66" i="24"/>
  <c r="R104" i="24"/>
  <c r="X104" i="24" s="1"/>
  <c r="X68" i="24"/>
  <c r="R106" i="24"/>
  <c r="R108" i="24"/>
  <c r="X108" i="24" s="1"/>
  <c r="X72" i="24"/>
  <c r="R110" i="24"/>
  <c r="X110" i="24" s="1"/>
  <c r="X74" i="24"/>
  <c r="R112" i="24"/>
  <c r="X112" i="24" s="1"/>
  <c r="X76" i="24"/>
  <c r="R114" i="24"/>
  <c r="X114" i="24" s="1"/>
  <c r="X78" i="24"/>
  <c r="R116" i="24"/>
  <c r="X116" i="24" s="1"/>
  <c r="X80" i="24"/>
  <c r="R118" i="24"/>
  <c r="X118" i="24" s="1"/>
  <c r="X82" i="24"/>
  <c r="R120" i="24"/>
  <c r="X120" i="24" s="1"/>
  <c r="X84" i="24"/>
  <c r="R122" i="24"/>
  <c r="X122" i="24" s="1"/>
  <c r="X86" i="24"/>
  <c r="R124" i="24"/>
  <c r="X124" i="24" s="1"/>
  <c r="X88" i="24"/>
  <c r="S96" i="25"/>
  <c r="S24" i="25"/>
  <c r="S60" i="25"/>
  <c r="X26" i="25"/>
  <c r="S62" i="25"/>
  <c r="S98" i="25"/>
  <c r="S26" i="25"/>
  <c r="T26" i="25"/>
  <c r="W26" i="25"/>
  <c r="S28" i="25"/>
  <c r="S100" i="25"/>
  <c r="U100" i="25" s="1"/>
  <c r="S64" i="25"/>
  <c r="X28" i="25"/>
  <c r="W28" i="25"/>
  <c r="T28" i="25"/>
  <c r="X30" i="25"/>
  <c r="S102" i="25"/>
  <c r="S66" i="25"/>
  <c r="U66" i="25" s="1"/>
  <c r="S30" i="25"/>
  <c r="T30" i="25"/>
  <c r="S32" i="25"/>
  <c r="X32" i="25"/>
  <c r="S104" i="25"/>
  <c r="U104" i="25" s="1"/>
  <c r="S68" i="25"/>
  <c r="T32" i="25"/>
  <c r="S106" i="25"/>
  <c r="S70" i="25"/>
  <c r="S34" i="25"/>
  <c r="X36" i="25"/>
  <c r="S108" i="25"/>
  <c r="S36" i="25"/>
  <c r="S72" i="25"/>
  <c r="T36" i="25"/>
  <c r="S74" i="25"/>
  <c r="U74" i="25" s="1"/>
  <c r="X38" i="25"/>
  <c r="S110" i="25"/>
  <c r="S38" i="25"/>
  <c r="T38" i="25"/>
  <c r="X40" i="25"/>
  <c r="S112" i="25"/>
  <c r="S40" i="25"/>
  <c r="S76" i="25"/>
  <c r="U76" i="25" s="1"/>
  <c r="T40" i="25"/>
  <c r="X42" i="25"/>
  <c r="S78" i="25"/>
  <c r="S114" i="25"/>
  <c r="S42" i="25"/>
  <c r="T42" i="25"/>
  <c r="S44" i="25"/>
  <c r="X44" i="25"/>
  <c r="S80" i="25"/>
  <c r="U80" i="25" s="1"/>
  <c r="S116" i="25"/>
  <c r="T44" i="25"/>
  <c r="X46" i="25"/>
  <c r="S118" i="25"/>
  <c r="U118" i="25" s="1"/>
  <c r="S82" i="25"/>
  <c r="S46" i="25"/>
  <c r="T46" i="25"/>
  <c r="S48" i="25"/>
  <c r="S120" i="25"/>
  <c r="S84" i="25"/>
  <c r="X48" i="25"/>
  <c r="T48" i="25"/>
  <c r="S122" i="25"/>
  <c r="S86" i="25"/>
  <c r="X50" i="25"/>
  <c r="S50" i="25"/>
  <c r="T50" i="25"/>
  <c r="X52" i="25"/>
  <c r="S124" i="25"/>
  <c r="S52" i="25"/>
  <c r="S88" i="25"/>
  <c r="T52" i="25"/>
  <c r="R95" i="26"/>
  <c r="R97" i="26"/>
  <c r="X61" i="26"/>
  <c r="W61" i="26"/>
  <c r="R99" i="26"/>
  <c r="X99" i="26" s="1"/>
  <c r="X63" i="26"/>
  <c r="R101" i="26"/>
  <c r="X101" i="26" s="1"/>
  <c r="X65" i="26"/>
  <c r="R103" i="26"/>
  <c r="X103" i="26" s="1"/>
  <c r="X67" i="26"/>
  <c r="R105" i="26"/>
  <c r="X105" i="26" s="1"/>
  <c r="X69" i="26"/>
  <c r="R107" i="26"/>
  <c r="X107" i="26" s="1"/>
  <c r="X71" i="26"/>
  <c r="R109" i="26"/>
  <c r="X109" i="26" s="1"/>
  <c r="X73" i="26"/>
  <c r="R111" i="26"/>
  <c r="X111" i="26" s="1"/>
  <c r="X75" i="26"/>
  <c r="R113" i="26"/>
  <c r="X113" i="26" s="1"/>
  <c r="X77" i="26"/>
  <c r="R115" i="26"/>
  <c r="X115" i="26" s="1"/>
  <c r="X79" i="26"/>
  <c r="R117" i="26"/>
  <c r="X117" i="26" s="1"/>
  <c r="X81" i="26"/>
  <c r="R119" i="26"/>
  <c r="X119" i="26" s="1"/>
  <c r="X83" i="26"/>
  <c r="R121" i="26"/>
  <c r="X121" i="26" s="1"/>
  <c r="X85" i="26"/>
  <c r="R123" i="26"/>
  <c r="X123" i="26" s="1"/>
  <c r="X87" i="26"/>
  <c r="O125" i="26"/>
  <c r="S59" i="27"/>
  <c r="S23" i="27"/>
  <c r="S95" i="27"/>
  <c r="S61" i="27"/>
  <c r="X25" i="27"/>
  <c r="S97" i="27"/>
  <c r="S25" i="27"/>
  <c r="W25" i="27"/>
  <c r="T25" i="27"/>
  <c r="S99" i="27"/>
  <c r="S27" i="27"/>
  <c r="S63" i="27"/>
  <c r="S65" i="27"/>
  <c r="U65" i="27" s="1"/>
  <c r="S101" i="27"/>
  <c r="S29" i="27"/>
  <c r="X31" i="27"/>
  <c r="S103" i="27"/>
  <c r="S31" i="27"/>
  <c r="S67" i="27"/>
  <c r="U67" i="27" s="1"/>
  <c r="T31" i="27"/>
  <c r="S69" i="27"/>
  <c r="X33" i="27"/>
  <c r="S105" i="27"/>
  <c r="U105" i="27" s="1"/>
  <c r="S33" i="27"/>
  <c r="T33" i="27"/>
  <c r="X35" i="27"/>
  <c r="S107" i="27"/>
  <c r="S35" i="27"/>
  <c r="S71" i="27"/>
  <c r="T35" i="27"/>
  <c r="S73" i="27"/>
  <c r="U73" i="27" s="1"/>
  <c r="S37" i="27"/>
  <c r="X37" i="27"/>
  <c r="S109" i="27"/>
  <c r="U109" i="27" s="1"/>
  <c r="T37" i="27"/>
  <c r="X39" i="27"/>
  <c r="S111" i="27"/>
  <c r="S39" i="27"/>
  <c r="S75" i="27"/>
  <c r="U75" i="27" s="1"/>
  <c r="T39" i="27"/>
  <c r="S77" i="27"/>
  <c r="X41" i="27"/>
  <c r="S113" i="27"/>
  <c r="U113" i="27" s="1"/>
  <c r="S41" i="27"/>
  <c r="T41" i="27"/>
  <c r="X43" i="27"/>
  <c r="S115" i="27"/>
  <c r="S43" i="27"/>
  <c r="S79" i="27"/>
  <c r="T43" i="27"/>
  <c r="S81" i="27"/>
  <c r="U81" i="27" s="1"/>
  <c r="S117" i="27"/>
  <c r="U117" i="27" s="1"/>
  <c r="X45" i="27"/>
  <c r="S45" i="27"/>
  <c r="T45" i="27"/>
  <c r="X47" i="27"/>
  <c r="S119" i="27"/>
  <c r="S47" i="27"/>
  <c r="S83" i="27"/>
  <c r="U83" i="27" s="1"/>
  <c r="T47" i="27"/>
  <c r="U47" i="27" s="1"/>
  <c r="S85" i="27"/>
  <c r="X49" i="27"/>
  <c r="S121" i="27"/>
  <c r="U121" i="27" s="1"/>
  <c r="S49" i="27"/>
  <c r="T49" i="27"/>
  <c r="X51" i="27"/>
  <c r="S123" i="27"/>
  <c r="S51" i="27"/>
  <c r="U51" i="27" s="1"/>
  <c r="S87" i="27"/>
  <c r="T51" i="27"/>
  <c r="J89" i="27"/>
  <c r="J125" i="27"/>
  <c r="R104" i="25"/>
  <c r="X104" i="25" s="1"/>
  <c r="X68" i="25"/>
  <c r="R106" i="25"/>
  <c r="R114" i="25"/>
  <c r="X114" i="25" s="1"/>
  <c r="X78" i="25"/>
  <c r="R118" i="25"/>
  <c r="X118" i="25" s="1"/>
  <c r="X82" i="25"/>
  <c r="X30" i="26"/>
  <c r="S66" i="26"/>
  <c r="S102" i="26"/>
  <c r="S30" i="26"/>
  <c r="T30" i="26"/>
  <c r="X38" i="26"/>
  <c r="S38" i="26"/>
  <c r="S74" i="26"/>
  <c r="U74" i="26" s="1"/>
  <c r="S110" i="26"/>
  <c r="U110" i="26" s="1"/>
  <c r="T38" i="26"/>
  <c r="X46" i="26"/>
  <c r="S82" i="26"/>
  <c r="U82" i="26" s="1"/>
  <c r="S118" i="26"/>
  <c r="U118" i="26" s="1"/>
  <c r="S46" i="26"/>
  <c r="T46" i="26"/>
  <c r="X52" i="26"/>
  <c r="S88" i="26"/>
  <c r="U88" i="26" s="1"/>
  <c r="S124" i="26"/>
  <c r="U124" i="26" s="1"/>
  <c r="S52" i="26"/>
  <c r="T52" i="26"/>
  <c r="R95" i="27"/>
  <c r="R97" i="27"/>
  <c r="X61" i="27"/>
  <c r="W61" i="27"/>
  <c r="R99" i="27"/>
  <c r="X99" i="27" s="1"/>
  <c r="X63" i="27"/>
  <c r="R101" i="27"/>
  <c r="X101" i="27" s="1"/>
  <c r="X65" i="27"/>
  <c r="R103" i="27"/>
  <c r="X103" i="27" s="1"/>
  <c r="X67" i="27"/>
  <c r="R113" i="27"/>
  <c r="X113" i="27" s="1"/>
  <c r="X77" i="27"/>
  <c r="R117" i="27"/>
  <c r="X117" i="27" s="1"/>
  <c r="X81" i="27"/>
  <c r="R123" i="27"/>
  <c r="X123" i="27" s="1"/>
  <c r="X87" i="27"/>
  <c r="X25" i="23"/>
  <c r="S25" i="23"/>
  <c r="T25" i="23"/>
  <c r="S29" i="23"/>
  <c r="X33" i="23"/>
  <c r="S33" i="23"/>
  <c r="T33" i="23"/>
  <c r="X37" i="23"/>
  <c r="S37" i="23"/>
  <c r="T37" i="23"/>
  <c r="X41" i="23"/>
  <c r="S41" i="23"/>
  <c r="T41" i="23"/>
  <c r="X45" i="23"/>
  <c r="S45" i="23"/>
  <c r="T45" i="23"/>
  <c r="X49" i="23"/>
  <c r="S49" i="23"/>
  <c r="T49" i="23"/>
  <c r="O53" i="23"/>
  <c r="H127" i="23"/>
  <c r="N127" i="23"/>
  <c r="O89" i="23"/>
  <c r="R96" i="23"/>
  <c r="R98" i="23"/>
  <c r="X62" i="23"/>
  <c r="R100" i="23"/>
  <c r="X100" i="23" s="1"/>
  <c r="X64" i="23"/>
  <c r="R102" i="23"/>
  <c r="X102" i="23" s="1"/>
  <c r="X66" i="23"/>
  <c r="R104" i="23"/>
  <c r="X104" i="23" s="1"/>
  <c r="X68" i="23"/>
  <c r="R106" i="23"/>
  <c r="R108" i="23"/>
  <c r="X108" i="23" s="1"/>
  <c r="X72" i="23"/>
  <c r="R110" i="23"/>
  <c r="X110" i="23" s="1"/>
  <c r="X74" i="23"/>
  <c r="R112" i="23"/>
  <c r="X112" i="23" s="1"/>
  <c r="X76" i="23"/>
  <c r="R114" i="23"/>
  <c r="X114" i="23" s="1"/>
  <c r="X78" i="23"/>
  <c r="R116" i="23"/>
  <c r="X116" i="23" s="1"/>
  <c r="X80" i="23"/>
  <c r="R118" i="23"/>
  <c r="X118" i="23" s="1"/>
  <c r="X82" i="23"/>
  <c r="R120" i="23"/>
  <c r="X120" i="23" s="1"/>
  <c r="X84" i="23"/>
  <c r="R122" i="23"/>
  <c r="X122" i="23" s="1"/>
  <c r="X86" i="23"/>
  <c r="R124" i="23"/>
  <c r="X124" i="23" s="1"/>
  <c r="X88" i="23"/>
  <c r="S60" i="24"/>
  <c r="S96" i="24"/>
  <c r="S24" i="24"/>
  <c r="X26" i="24"/>
  <c r="S98" i="24"/>
  <c r="S26" i="24"/>
  <c r="S62" i="24"/>
  <c r="T26" i="24"/>
  <c r="S64" i="24"/>
  <c r="X28" i="24"/>
  <c r="S100" i="24"/>
  <c r="S28" i="24"/>
  <c r="T28" i="24"/>
  <c r="X30" i="24"/>
  <c r="S102" i="24"/>
  <c r="S30" i="24"/>
  <c r="S66" i="24"/>
  <c r="T30" i="24"/>
  <c r="X32" i="24"/>
  <c r="S68" i="24"/>
  <c r="S32" i="24"/>
  <c r="S104" i="24"/>
  <c r="T32" i="24"/>
  <c r="S106" i="24"/>
  <c r="S34" i="24"/>
  <c r="S70" i="24"/>
  <c r="X36" i="24"/>
  <c r="S72" i="24"/>
  <c r="S36" i="24"/>
  <c r="S108" i="24"/>
  <c r="T36" i="24"/>
  <c r="S110" i="24"/>
  <c r="S38" i="24"/>
  <c r="X38" i="24"/>
  <c r="S74" i="24"/>
  <c r="T38" i="24"/>
  <c r="S76" i="24"/>
  <c r="X40" i="24"/>
  <c r="S112" i="24"/>
  <c r="S40" i="24"/>
  <c r="T40" i="24"/>
  <c r="X42" i="24"/>
  <c r="S114" i="24"/>
  <c r="U114" i="24" s="1"/>
  <c r="S42" i="24"/>
  <c r="S78" i="24"/>
  <c r="T42" i="24"/>
  <c r="S80" i="24"/>
  <c r="X44" i="24"/>
  <c r="S116" i="24"/>
  <c r="S44" i="24"/>
  <c r="T44" i="24"/>
  <c r="X46" i="24"/>
  <c r="S118" i="24"/>
  <c r="S46" i="24"/>
  <c r="S82" i="24"/>
  <c r="T46" i="24"/>
  <c r="X48" i="24"/>
  <c r="S84" i="24"/>
  <c r="S48" i="24"/>
  <c r="S120" i="24"/>
  <c r="T48" i="24"/>
  <c r="S122" i="24"/>
  <c r="S50" i="24"/>
  <c r="X50" i="24"/>
  <c r="S86" i="24"/>
  <c r="T50" i="24"/>
  <c r="X52" i="24"/>
  <c r="S88" i="24"/>
  <c r="S52" i="24"/>
  <c r="S124" i="24"/>
  <c r="T52" i="24"/>
  <c r="I127" i="24"/>
  <c r="T62" i="24"/>
  <c r="U62" i="24" s="1"/>
  <c r="T64" i="24"/>
  <c r="T66" i="24"/>
  <c r="T68" i="24"/>
  <c r="U107" i="24"/>
  <c r="T72" i="24"/>
  <c r="T74" i="24"/>
  <c r="T76" i="24"/>
  <c r="T78" i="24"/>
  <c r="T80" i="24"/>
  <c r="T82" i="24"/>
  <c r="U82" i="24" s="1"/>
  <c r="T84" i="24"/>
  <c r="T86" i="24"/>
  <c r="U123" i="24"/>
  <c r="T88" i="24"/>
  <c r="T98" i="24"/>
  <c r="T100" i="24"/>
  <c r="U100" i="24" s="1"/>
  <c r="T102" i="24"/>
  <c r="T104" i="24"/>
  <c r="T108" i="24"/>
  <c r="T110" i="24"/>
  <c r="T112" i="24"/>
  <c r="T114" i="24"/>
  <c r="T116" i="24"/>
  <c r="T118" i="24"/>
  <c r="T120" i="24"/>
  <c r="T122" i="24"/>
  <c r="T124" i="24"/>
  <c r="L127" i="25"/>
  <c r="R95" i="25"/>
  <c r="R97" i="25"/>
  <c r="X61" i="25"/>
  <c r="W61" i="25"/>
  <c r="R99" i="25"/>
  <c r="X99" i="25" s="1"/>
  <c r="X63" i="25"/>
  <c r="R101" i="25"/>
  <c r="X101" i="25" s="1"/>
  <c r="X65" i="25"/>
  <c r="R103" i="25"/>
  <c r="X103" i="25" s="1"/>
  <c r="X67" i="25"/>
  <c r="R105" i="25"/>
  <c r="X105" i="25" s="1"/>
  <c r="X69" i="25"/>
  <c r="R107" i="25"/>
  <c r="X107" i="25" s="1"/>
  <c r="X71" i="25"/>
  <c r="R109" i="25"/>
  <c r="X109" i="25" s="1"/>
  <c r="X73" i="25"/>
  <c r="R111" i="25"/>
  <c r="X111" i="25" s="1"/>
  <c r="X75" i="25"/>
  <c r="R113" i="25"/>
  <c r="X113" i="25" s="1"/>
  <c r="X77" i="25"/>
  <c r="R115" i="25"/>
  <c r="X115" i="25" s="1"/>
  <c r="X79" i="25"/>
  <c r="R117" i="25"/>
  <c r="X117" i="25" s="1"/>
  <c r="X81" i="25"/>
  <c r="R119" i="25"/>
  <c r="X119" i="25" s="1"/>
  <c r="X83" i="25"/>
  <c r="R121" i="25"/>
  <c r="X121" i="25" s="1"/>
  <c r="X85" i="25"/>
  <c r="R123" i="25"/>
  <c r="X123" i="25" s="1"/>
  <c r="X87" i="25"/>
  <c r="O125" i="25"/>
  <c r="J53" i="26"/>
  <c r="S95" i="26"/>
  <c r="S23" i="26"/>
  <c r="S59" i="26"/>
  <c r="S97" i="26"/>
  <c r="S25" i="26"/>
  <c r="S61" i="26"/>
  <c r="X25" i="26"/>
  <c r="T25" i="26"/>
  <c r="W25" i="26"/>
  <c r="Y25" i="26" s="1"/>
  <c r="S63" i="26"/>
  <c r="S27" i="26"/>
  <c r="S99" i="26"/>
  <c r="S101" i="26"/>
  <c r="S29" i="26"/>
  <c r="S65" i="26"/>
  <c r="S67" i="26"/>
  <c r="U67" i="26" s="1"/>
  <c r="X31" i="26"/>
  <c r="S103" i="26"/>
  <c r="S31" i="26"/>
  <c r="T31" i="26"/>
  <c r="S105" i="26"/>
  <c r="S33" i="26"/>
  <c r="S69" i="26"/>
  <c r="X33" i="26"/>
  <c r="T33" i="26"/>
  <c r="S71" i="26"/>
  <c r="X35" i="26"/>
  <c r="S107" i="26"/>
  <c r="S35" i="26"/>
  <c r="T35" i="26"/>
  <c r="S109" i="26"/>
  <c r="S37" i="26"/>
  <c r="X37" i="26"/>
  <c r="S73" i="26"/>
  <c r="T37" i="26"/>
  <c r="S75" i="26"/>
  <c r="X39" i="26"/>
  <c r="S111" i="26"/>
  <c r="S39" i="26"/>
  <c r="T39" i="26"/>
  <c r="S113" i="26"/>
  <c r="S41" i="26"/>
  <c r="S77" i="26"/>
  <c r="X41" i="26"/>
  <c r="T41" i="26"/>
  <c r="S79" i="26"/>
  <c r="X43" i="26"/>
  <c r="S43" i="26"/>
  <c r="S115" i="26"/>
  <c r="T43" i="26"/>
  <c r="S117" i="26"/>
  <c r="S45" i="26"/>
  <c r="X45" i="26"/>
  <c r="S81" i="26"/>
  <c r="T45" i="26"/>
  <c r="S83" i="26"/>
  <c r="X47" i="26"/>
  <c r="S119" i="26"/>
  <c r="S47" i="26"/>
  <c r="T47" i="26"/>
  <c r="S121" i="26"/>
  <c r="S49" i="26"/>
  <c r="X49" i="26"/>
  <c r="S85" i="26"/>
  <c r="T49" i="26"/>
  <c r="S87" i="26"/>
  <c r="X51" i="26"/>
  <c r="S123" i="26"/>
  <c r="S51" i="26"/>
  <c r="T51" i="26"/>
  <c r="U51" i="26" s="1"/>
  <c r="G127" i="26"/>
  <c r="M127" i="26"/>
  <c r="J89" i="26"/>
  <c r="T61" i="26"/>
  <c r="T63" i="26"/>
  <c r="T65" i="26"/>
  <c r="T67" i="26"/>
  <c r="T69" i="26"/>
  <c r="U69" i="26" s="1"/>
  <c r="T71" i="26"/>
  <c r="T73" i="26"/>
  <c r="T75" i="26"/>
  <c r="T77" i="26"/>
  <c r="T79" i="26"/>
  <c r="T81" i="26"/>
  <c r="T83" i="26"/>
  <c r="T85" i="26"/>
  <c r="T87" i="26"/>
  <c r="U87" i="26" s="1"/>
  <c r="T97" i="26"/>
  <c r="T99" i="26"/>
  <c r="T101" i="26"/>
  <c r="T103" i="26"/>
  <c r="T105" i="26"/>
  <c r="T107" i="26"/>
  <c r="T109" i="26"/>
  <c r="T111" i="26"/>
  <c r="T113" i="26"/>
  <c r="T115" i="26"/>
  <c r="T117" i="26"/>
  <c r="T119" i="26"/>
  <c r="T121" i="26"/>
  <c r="T123" i="26"/>
  <c r="J125" i="26"/>
  <c r="O53" i="27"/>
  <c r="H127" i="27"/>
  <c r="N127" i="27"/>
  <c r="O89" i="27"/>
  <c r="R96" i="27"/>
  <c r="R98" i="27"/>
  <c r="X62" i="27"/>
  <c r="W62" i="27"/>
  <c r="R100" i="27"/>
  <c r="X100" i="27" s="1"/>
  <c r="X64" i="27"/>
  <c r="R102" i="27"/>
  <c r="X102" i="27" s="1"/>
  <c r="X66" i="27"/>
  <c r="R104" i="27"/>
  <c r="X104" i="27" s="1"/>
  <c r="X68" i="27"/>
  <c r="R106" i="27"/>
  <c r="R108" i="27"/>
  <c r="X108" i="27" s="1"/>
  <c r="X72" i="27"/>
  <c r="R110" i="27"/>
  <c r="X110" i="27" s="1"/>
  <c r="X74" i="27"/>
  <c r="R112" i="27"/>
  <c r="X112" i="27" s="1"/>
  <c r="X76" i="27"/>
  <c r="R114" i="27"/>
  <c r="X114" i="27" s="1"/>
  <c r="X78" i="27"/>
  <c r="R116" i="27"/>
  <c r="X116" i="27" s="1"/>
  <c r="X80" i="27"/>
  <c r="R118" i="27"/>
  <c r="X118" i="27" s="1"/>
  <c r="X82" i="27"/>
  <c r="R120" i="27"/>
  <c r="X120" i="27" s="1"/>
  <c r="X84" i="27"/>
  <c r="R122" i="27"/>
  <c r="X122" i="27" s="1"/>
  <c r="X86" i="27"/>
  <c r="R124" i="27"/>
  <c r="X124" i="27" s="1"/>
  <c r="X88" i="27"/>
  <c r="R120" i="25"/>
  <c r="X120" i="25" s="1"/>
  <c r="X84" i="25"/>
  <c r="S96" i="26"/>
  <c r="S24" i="26"/>
  <c r="S60" i="26"/>
  <c r="X28" i="26"/>
  <c r="S100" i="26"/>
  <c r="S28" i="26"/>
  <c r="S64" i="26"/>
  <c r="U64" i="26" s="1"/>
  <c r="T28" i="26"/>
  <c r="W28" i="26"/>
  <c r="S106" i="26"/>
  <c r="S34" i="26"/>
  <c r="S70" i="26"/>
  <c r="S112" i="26"/>
  <c r="U112" i="26" s="1"/>
  <c r="X40" i="26"/>
  <c r="S40" i="26"/>
  <c r="S76" i="26"/>
  <c r="T40" i="26"/>
  <c r="X44" i="26"/>
  <c r="S116" i="26"/>
  <c r="U116" i="26" s="1"/>
  <c r="S44" i="26"/>
  <c r="S80" i="26"/>
  <c r="U80" i="26" s="1"/>
  <c r="T44" i="26"/>
  <c r="S48" i="26"/>
  <c r="S84" i="26"/>
  <c r="X48" i="26"/>
  <c r="S120" i="26"/>
  <c r="T48" i="26"/>
  <c r="R105" i="27"/>
  <c r="X105" i="27" s="1"/>
  <c r="X69" i="27"/>
  <c r="R109" i="27"/>
  <c r="X109" i="27" s="1"/>
  <c r="X73" i="27"/>
  <c r="R121" i="27"/>
  <c r="X121" i="27" s="1"/>
  <c r="X85" i="27"/>
  <c r="S24" i="23"/>
  <c r="X26" i="23"/>
  <c r="S26" i="23"/>
  <c r="T26" i="23"/>
  <c r="X28" i="23"/>
  <c r="S28" i="23"/>
  <c r="T28" i="23"/>
  <c r="X30" i="23"/>
  <c r="S30" i="23"/>
  <c r="T30" i="23"/>
  <c r="X32" i="23"/>
  <c r="S32" i="23"/>
  <c r="T32" i="23"/>
  <c r="S34" i="23"/>
  <c r="X36" i="23"/>
  <c r="S36" i="23"/>
  <c r="T36" i="23"/>
  <c r="X38" i="23"/>
  <c r="S38" i="23"/>
  <c r="T38" i="23"/>
  <c r="S40" i="23"/>
  <c r="X40" i="23"/>
  <c r="T40" i="23"/>
  <c r="X42" i="23"/>
  <c r="S42" i="23"/>
  <c r="T42" i="23"/>
  <c r="X44" i="23"/>
  <c r="S44" i="23"/>
  <c r="T44" i="23"/>
  <c r="X46" i="23"/>
  <c r="S46" i="23"/>
  <c r="T46" i="23"/>
  <c r="X48" i="23"/>
  <c r="S48" i="23"/>
  <c r="T48" i="23"/>
  <c r="S50" i="23"/>
  <c r="X50" i="23"/>
  <c r="T50" i="23"/>
  <c r="X52" i="23"/>
  <c r="S52" i="23"/>
  <c r="T52" i="23"/>
  <c r="Q95" i="23"/>
  <c r="S95" i="23" s="1"/>
  <c r="S59" i="23"/>
  <c r="Q97" i="23"/>
  <c r="S61" i="23"/>
  <c r="T62" i="23"/>
  <c r="Q99" i="23"/>
  <c r="S63" i="23"/>
  <c r="U63" i="23" s="1"/>
  <c r="T64" i="23"/>
  <c r="U64" i="23" s="1"/>
  <c r="Q101" i="23"/>
  <c r="S65" i="23"/>
  <c r="T66" i="23"/>
  <c r="Q103" i="23"/>
  <c r="S67" i="23"/>
  <c r="U67" i="23" s="1"/>
  <c r="T68" i="23"/>
  <c r="Q105" i="23"/>
  <c r="S69" i="23"/>
  <c r="U69" i="23" s="1"/>
  <c r="Q107" i="23"/>
  <c r="S71" i="23"/>
  <c r="U71" i="23" s="1"/>
  <c r="T72" i="23"/>
  <c r="U72" i="23" s="1"/>
  <c r="Q109" i="23"/>
  <c r="S73" i="23"/>
  <c r="T74" i="23"/>
  <c r="Q111" i="23"/>
  <c r="S75" i="23"/>
  <c r="U75" i="23" s="1"/>
  <c r="T76" i="23"/>
  <c r="U76" i="23" s="1"/>
  <c r="Q113" i="23"/>
  <c r="S77" i="23"/>
  <c r="U77" i="23" s="1"/>
  <c r="T78" i="23"/>
  <c r="Q115" i="23"/>
  <c r="S79" i="23"/>
  <c r="T80" i="23"/>
  <c r="U80" i="23" s="1"/>
  <c r="Q117" i="23"/>
  <c r="S81" i="23"/>
  <c r="T82" i="23"/>
  <c r="Q119" i="23"/>
  <c r="S83" i="23"/>
  <c r="U83" i="23" s="1"/>
  <c r="T84" i="23"/>
  <c r="U84" i="23" s="1"/>
  <c r="Q121" i="23"/>
  <c r="S85" i="23"/>
  <c r="U85" i="23" s="1"/>
  <c r="T86" i="23"/>
  <c r="Q123" i="23"/>
  <c r="S87" i="23"/>
  <c r="U87" i="23" s="1"/>
  <c r="T88" i="23"/>
  <c r="U88" i="23" s="1"/>
  <c r="T98" i="23"/>
  <c r="T100" i="23"/>
  <c r="T102" i="23"/>
  <c r="T104" i="23"/>
  <c r="T108" i="23"/>
  <c r="T110" i="23"/>
  <c r="T112" i="23"/>
  <c r="T114" i="23"/>
  <c r="T116" i="23"/>
  <c r="T118" i="23"/>
  <c r="T120" i="23"/>
  <c r="T122" i="23"/>
  <c r="T124" i="23"/>
  <c r="R95" i="24"/>
  <c r="R97" i="24"/>
  <c r="X61" i="24"/>
  <c r="R99" i="24"/>
  <c r="X99" i="24" s="1"/>
  <c r="X63" i="24"/>
  <c r="R101" i="24"/>
  <c r="X101" i="24" s="1"/>
  <c r="X65" i="24"/>
  <c r="R103" i="24"/>
  <c r="X103" i="24" s="1"/>
  <c r="X67" i="24"/>
  <c r="R105" i="24"/>
  <c r="X105" i="24" s="1"/>
  <c r="X69" i="24"/>
  <c r="R107" i="24"/>
  <c r="X107" i="24" s="1"/>
  <c r="X71" i="24"/>
  <c r="R109" i="24"/>
  <c r="X109" i="24" s="1"/>
  <c r="X73" i="24"/>
  <c r="R111" i="24"/>
  <c r="X111" i="24" s="1"/>
  <c r="X75" i="24"/>
  <c r="R113" i="24"/>
  <c r="X113" i="24" s="1"/>
  <c r="X77" i="24"/>
  <c r="R115" i="24"/>
  <c r="X115" i="24" s="1"/>
  <c r="X79" i="24"/>
  <c r="R117" i="24"/>
  <c r="X117" i="24" s="1"/>
  <c r="X81" i="24"/>
  <c r="X83" i="24"/>
  <c r="R121" i="24"/>
  <c r="X121" i="24" s="1"/>
  <c r="X85" i="24"/>
  <c r="R123" i="24"/>
  <c r="X123" i="24" s="1"/>
  <c r="X87" i="24"/>
  <c r="O125" i="24"/>
  <c r="S59" i="25"/>
  <c r="S23" i="25"/>
  <c r="S95" i="25"/>
  <c r="X25" i="25"/>
  <c r="S61" i="25"/>
  <c r="S97" i="25"/>
  <c r="S25" i="25"/>
  <c r="W25" i="25"/>
  <c r="Y25" i="25" s="1"/>
  <c r="T25" i="25"/>
  <c r="S99" i="25"/>
  <c r="S27" i="25"/>
  <c r="S63" i="25"/>
  <c r="S101" i="25"/>
  <c r="S65" i="25"/>
  <c r="S29" i="25"/>
  <c r="S103" i="25"/>
  <c r="S31" i="25"/>
  <c r="X31" i="25"/>
  <c r="S67" i="25"/>
  <c r="T31" i="25"/>
  <c r="X33" i="25"/>
  <c r="S69" i="25"/>
  <c r="S105" i="25"/>
  <c r="S33" i="25"/>
  <c r="T33" i="25"/>
  <c r="S107" i="25"/>
  <c r="X35" i="25"/>
  <c r="S35" i="25"/>
  <c r="S71" i="25"/>
  <c r="T35" i="25"/>
  <c r="X37" i="25"/>
  <c r="S73" i="25"/>
  <c r="S109" i="25"/>
  <c r="S37" i="25"/>
  <c r="T37" i="25"/>
  <c r="S111" i="25"/>
  <c r="S39" i="25"/>
  <c r="S75" i="25"/>
  <c r="X39" i="25"/>
  <c r="T39" i="25"/>
  <c r="X41" i="25"/>
  <c r="S77" i="25"/>
  <c r="S113" i="25"/>
  <c r="S41" i="25"/>
  <c r="T41" i="25"/>
  <c r="S115" i="25"/>
  <c r="S43" i="25"/>
  <c r="X43" i="25"/>
  <c r="S79" i="25"/>
  <c r="T43" i="25"/>
  <c r="X45" i="25"/>
  <c r="S117" i="25"/>
  <c r="S81" i="25"/>
  <c r="S45" i="25"/>
  <c r="T45" i="25"/>
  <c r="S119" i="25"/>
  <c r="S47" i="25"/>
  <c r="X47" i="25"/>
  <c r="S83" i="25"/>
  <c r="T47" i="25"/>
  <c r="X49" i="25"/>
  <c r="S85" i="25"/>
  <c r="S121" i="25"/>
  <c r="S49" i="25"/>
  <c r="T49" i="25"/>
  <c r="S123" i="25"/>
  <c r="X51" i="25"/>
  <c r="S51" i="25"/>
  <c r="S87" i="25"/>
  <c r="T51" i="25"/>
  <c r="T61" i="25"/>
  <c r="T63" i="25"/>
  <c r="T65" i="25"/>
  <c r="U102" i="25"/>
  <c r="T67" i="25"/>
  <c r="U67" i="25" s="1"/>
  <c r="T69" i="25"/>
  <c r="T71" i="25"/>
  <c r="U71" i="25" s="1"/>
  <c r="T73" i="25"/>
  <c r="U110" i="25"/>
  <c r="T75" i="25"/>
  <c r="U112" i="25"/>
  <c r="T77" i="25"/>
  <c r="U77" i="25" s="1"/>
  <c r="T79" i="25"/>
  <c r="T81" i="25"/>
  <c r="T83" i="25"/>
  <c r="U120" i="25"/>
  <c r="T85" i="25"/>
  <c r="T87" i="25"/>
  <c r="T97" i="25"/>
  <c r="T99" i="25"/>
  <c r="T101" i="25"/>
  <c r="T103" i="25"/>
  <c r="T105" i="25"/>
  <c r="T107" i="25"/>
  <c r="T109" i="25"/>
  <c r="T111" i="25"/>
  <c r="T113" i="25"/>
  <c r="T115" i="25"/>
  <c r="T117" i="25"/>
  <c r="T119" i="25"/>
  <c r="T121" i="25"/>
  <c r="T123" i="25"/>
  <c r="J125" i="25"/>
  <c r="O127" i="26"/>
  <c r="R96" i="26"/>
  <c r="R98" i="26"/>
  <c r="X62" i="26"/>
  <c r="W62" i="26"/>
  <c r="R100" i="26"/>
  <c r="X100" i="26" s="1"/>
  <c r="X64" i="26"/>
  <c r="R102" i="26"/>
  <c r="X102" i="26" s="1"/>
  <c r="X66" i="26"/>
  <c r="R104" i="26"/>
  <c r="X104" i="26" s="1"/>
  <c r="X68" i="26"/>
  <c r="R106" i="26"/>
  <c r="R108" i="26"/>
  <c r="X108" i="26" s="1"/>
  <c r="X72" i="26"/>
  <c r="R110" i="26"/>
  <c r="X110" i="26" s="1"/>
  <c r="X74" i="26"/>
  <c r="R112" i="26"/>
  <c r="X112" i="26" s="1"/>
  <c r="X76" i="26"/>
  <c r="R114" i="26"/>
  <c r="X114" i="26" s="1"/>
  <c r="X78" i="26"/>
  <c r="R116" i="26"/>
  <c r="X116" i="26" s="1"/>
  <c r="X80" i="26"/>
  <c r="R118" i="26"/>
  <c r="X118" i="26" s="1"/>
  <c r="X82" i="26"/>
  <c r="R120" i="26"/>
  <c r="X120" i="26" s="1"/>
  <c r="X84" i="26"/>
  <c r="R122" i="26"/>
  <c r="X122" i="26" s="1"/>
  <c r="X86" i="26"/>
  <c r="R124" i="26"/>
  <c r="X124" i="26" s="1"/>
  <c r="X88" i="26"/>
  <c r="S60" i="27"/>
  <c r="S96" i="27"/>
  <c r="S24" i="27"/>
  <c r="S26" i="27"/>
  <c r="X26" i="27"/>
  <c r="Y26" i="27" s="1"/>
  <c r="S62" i="27"/>
  <c r="S98" i="27"/>
  <c r="W26" i="27"/>
  <c r="T26" i="27"/>
  <c r="X28" i="27"/>
  <c r="S100" i="27"/>
  <c r="S28" i="27"/>
  <c r="S64" i="27"/>
  <c r="W28" i="27"/>
  <c r="T28" i="27"/>
  <c r="S66" i="27"/>
  <c r="X30" i="27"/>
  <c r="S30" i="27"/>
  <c r="S102" i="27"/>
  <c r="T30" i="27"/>
  <c r="X32" i="27"/>
  <c r="S32" i="27"/>
  <c r="S68" i="27"/>
  <c r="S104" i="27"/>
  <c r="T32" i="27"/>
  <c r="S106" i="27"/>
  <c r="S34" i="27"/>
  <c r="S70" i="27"/>
  <c r="X36" i="27"/>
  <c r="S72" i="27"/>
  <c r="S108" i="27"/>
  <c r="S36" i="27"/>
  <c r="T36" i="27"/>
  <c r="S110" i="27"/>
  <c r="S38" i="27"/>
  <c r="S74" i="27"/>
  <c r="X38" i="27"/>
  <c r="T38" i="27"/>
  <c r="X40" i="27"/>
  <c r="S76" i="27"/>
  <c r="S112" i="27"/>
  <c r="S40" i="27"/>
  <c r="T40" i="27"/>
  <c r="S42" i="27"/>
  <c r="X42" i="27"/>
  <c r="S78" i="27"/>
  <c r="S114" i="27"/>
  <c r="T42" i="27"/>
  <c r="U42" i="27" s="1"/>
  <c r="X44" i="27"/>
  <c r="S116" i="27"/>
  <c r="S44" i="27"/>
  <c r="S80" i="27"/>
  <c r="T44" i="27"/>
  <c r="S82" i="27"/>
  <c r="S118" i="27"/>
  <c r="X46" i="27"/>
  <c r="S46" i="27"/>
  <c r="T46" i="27"/>
  <c r="X48" i="27"/>
  <c r="S48" i="27"/>
  <c r="S84" i="27"/>
  <c r="S120" i="27"/>
  <c r="T48" i="27"/>
  <c r="X50" i="27"/>
  <c r="S122" i="27"/>
  <c r="S50" i="27"/>
  <c r="S86" i="27"/>
  <c r="T50" i="27"/>
  <c r="X52" i="27"/>
  <c r="S88" i="27"/>
  <c r="S52" i="27"/>
  <c r="S124" i="27"/>
  <c r="T52" i="27"/>
  <c r="T62" i="27"/>
  <c r="T64" i="27"/>
  <c r="U101" i="27"/>
  <c r="T66" i="27"/>
  <c r="U66" i="27" s="1"/>
  <c r="U103" i="27"/>
  <c r="T68" i="27"/>
  <c r="T72" i="27"/>
  <c r="T74" i="27"/>
  <c r="U74" i="27" s="1"/>
  <c r="U111" i="27"/>
  <c r="T76" i="27"/>
  <c r="U76" i="27" s="1"/>
  <c r="T78" i="27"/>
  <c r="T80" i="27"/>
  <c r="T82" i="27"/>
  <c r="U119" i="27"/>
  <c r="T84" i="27"/>
  <c r="T86" i="27"/>
  <c r="T88" i="27"/>
  <c r="T98" i="27"/>
  <c r="T100" i="27"/>
  <c r="T102" i="27"/>
  <c r="T104" i="27"/>
  <c r="T108" i="27"/>
  <c r="T110" i="27"/>
  <c r="T112" i="27"/>
  <c r="T114" i="27"/>
  <c r="T116" i="27"/>
  <c r="T118" i="27"/>
  <c r="T120" i="27"/>
  <c r="T122" i="27"/>
  <c r="T124" i="27"/>
  <c r="R25" i="22"/>
  <c r="Q25" i="22"/>
  <c r="Y25" i="27"/>
  <c r="J53" i="27"/>
  <c r="Y61" i="27"/>
  <c r="U35" i="27"/>
  <c r="U61" i="27"/>
  <c r="U63" i="27"/>
  <c r="U69" i="27"/>
  <c r="U71" i="27"/>
  <c r="U77" i="27"/>
  <c r="U79" i="27"/>
  <c r="U84" i="27"/>
  <c r="U85" i="27"/>
  <c r="U87" i="27"/>
  <c r="U26" i="26"/>
  <c r="Y28" i="26"/>
  <c r="U72" i="26"/>
  <c r="Y61" i="26"/>
  <c r="O53" i="25"/>
  <c r="J53" i="25"/>
  <c r="Y62" i="25"/>
  <c r="R112" i="25"/>
  <c r="X112" i="25" s="1"/>
  <c r="U78" i="25"/>
  <c r="U62" i="25"/>
  <c r="U64" i="25"/>
  <c r="U68" i="25"/>
  <c r="U72" i="25"/>
  <c r="U82" i="25"/>
  <c r="U84" i="25"/>
  <c r="U86" i="25"/>
  <c r="U88" i="25"/>
  <c r="Y26" i="24"/>
  <c r="U61" i="24"/>
  <c r="U65" i="24"/>
  <c r="U74" i="24"/>
  <c r="U77" i="24"/>
  <c r="W61" i="24"/>
  <c r="W62" i="24"/>
  <c r="Y62" i="24" s="1"/>
  <c r="R119" i="24"/>
  <c r="X119" i="24" s="1"/>
  <c r="U87" i="24"/>
  <c r="J53" i="23"/>
  <c r="J127" i="23" s="1"/>
  <c r="W26" i="23"/>
  <c r="W28" i="23"/>
  <c r="W25" i="23"/>
  <c r="U25" i="23"/>
  <c r="U61" i="23"/>
  <c r="U68" i="23"/>
  <c r="W61" i="23"/>
  <c r="Y61" i="23" s="1"/>
  <c r="W62" i="23"/>
  <c r="U79" i="23"/>
  <c r="Y61" i="24" l="1"/>
  <c r="J127" i="27"/>
  <c r="U65" i="25"/>
  <c r="U65" i="23"/>
  <c r="J127" i="24"/>
  <c r="U81" i="23"/>
  <c r="U73" i="23"/>
  <c r="U120" i="26"/>
  <c r="U81" i="26"/>
  <c r="U80" i="24"/>
  <c r="Y28" i="24"/>
  <c r="U79" i="24"/>
  <c r="U71" i="24"/>
  <c r="B147" i="31"/>
  <c r="A146" i="31"/>
  <c r="B300" i="31"/>
  <c r="A299" i="31"/>
  <c r="Y28" i="27"/>
  <c r="U97" i="27"/>
  <c r="U122" i="25"/>
  <c r="U114" i="25"/>
  <c r="U99" i="24"/>
  <c r="U117" i="24"/>
  <c r="Y62" i="26"/>
  <c r="U39" i="27"/>
  <c r="U116" i="25"/>
  <c r="U76" i="26"/>
  <c r="U85" i="24"/>
  <c r="U69" i="24"/>
  <c r="U100" i="26"/>
  <c r="U123" i="27"/>
  <c r="U115" i="27"/>
  <c r="U107" i="27"/>
  <c r="U122" i="26"/>
  <c r="U114" i="26"/>
  <c r="U119" i="24"/>
  <c r="U84" i="26"/>
  <c r="U44" i="26"/>
  <c r="U99" i="27"/>
  <c r="U124" i="25"/>
  <c r="U108" i="25"/>
  <c r="U98" i="25"/>
  <c r="U104" i="26"/>
  <c r="U101" i="24"/>
  <c r="U66" i="26"/>
  <c r="U43" i="27"/>
  <c r="U81" i="25"/>
  <c r="U37" i="23"/>
  <c r="Y25" i="23"/>
  <c r="U115" i="26"/>
  <c r="U85" i="26"/>
  <c r="U52" i="26"/>
  <c r="U35" i="23"/>
  <c r="U50" i="26"/>
  <c r="U79" i="25"/>
  <c r="U61" i="25"/>
  <c r="U62" i="27"/>
  <c r="U87" i="25"/>
  <c r="U80" i="27"/>
  <c r="Y62" i="27"/>
  <c r="U26" i="27"/>
  <c r="U45" i="27"/>
  <c r="Y61" i="25"/>
  <c r="O127" i="24"/>
  <c r="U86" i="27"/>
  <c r="U48" i="27"/>
  <c r="U28" i="27"/>
  <c r="O127" i="27"/>
  <c r="U77" i="26"/>
  <c r="U65" i="26"/>
  <c r="U85" i="25"/>
  <c r="U69" i="25"/>
  <c r="U79" i="26"/>
  <c r="U63" i="25"/>
  <c r="U78" i="24"/>
  <c r="U64" i="27"/>
  <c r="U73" i="25"/>
  <c r="U46" i="27"/>
  <c r="U36" i="27"/>
  <c r="U33" i="26"/>
  <c r="U47" i="26"/>
  <c r="U108" i="27"/>
  <c r="U109" i="26"/>
  <c r="U76" i="24"/>
  <c r="U88" i="27"/>
  <c r="U82" i="27"/>
  <c r="U116" i="27"/>
  <c r="U110" i="27"/>
  <c r="U72" i="27"/>
  <c r="U71" i="26"/>
  <c r="U103" i="26"/>
  <c r="U82" i="23"/>
  <c r="U74" i="23"/>
  <c r="U66" i="23"/>
  <c r="U62" i="23"/>
  <c r="U116" i="24"/>
  <c r="U124" i="27"/>
  <c r="U121" i="25"/>
  <c r="U83" i="25"/>
  <c r="U113" i="25"/>
  <c r="U105" i="25"/>
  <c r="U83" i="26"/>
  <c r="U75" i="26"/>
  <c r="U97" i="26"/>
  <c r="U124" i="24"/>
  <c r="U122" i="24"/>
  <c r="U84" i="24"/>
  <c r="U108" i="24"/>
  <c r="U104" i="24"/>
  <c r="U40" i="27"/>
  <c r="U47" i="23"/>
  <c r="U31" i="23"/>
  <c r="U51" i="25"/>
  <c r="U35" i="25"/>
  <c r="U40" i="26"/>
  <c r="U43" i="25"/>
  <c r="U45" i="26"/>
  <c r="U37" i="26"/>
  <c r="U49" i="25"/>
  <c r="U41" i="25"/>
  <c r="U33" i="25"/>
  <c r="U35" i="26"/>
  <c r="U46" i="26"/>
  <c r="U25" i="25"/>
  <c r="U28" i="26"/>
  <c r="U43" i="26"/>
  <c r="U48" i="26"/>
  <c r="U52" i="27"/>
  <c r="U44" i="27"/>
  <c r="U30" i="26"/>
  <c r="U25" i="27"/>
  <c r="U50" i="25"/>
  <c r="U42" i="25"/>
  <c r="U30" i="25"/>
  <c r="U26" i="25"/>
  <c r="U39" i="23"/>
  <c r="U32" i="26"/>
  <c r="U50" i="27"/>
  <c r="U32" i="27"/>
  <c r="U30" i="27"/>
  <c r="U49" i="26"/>
  <c r="U41" i="26"/>
  <c r="U43" i="23"/>
  <c r="U36" i="26"/>
  <c r="U49" i="27"/>
  <c r="U41" i="27"/>
  <c r="U33" i="27"/>
  <c r="U38" i="27"/>
  <c r="U73" i="26"/>
  <c r="U63" i="26"/>
  <c r="U39" i="26"/>
  <c r="U31" i="26"/>
  <c r="U25" i="26"/>
  <c r="U86" i="24"/>
  <c r="U38" i="26"/>
  <c r="U42" i="26"/>
  <c r="S125" i="25"/>
  <c r="S132" i="25" s="1"/>
  <c r="U75" i="25"/>
  <c r="U111" i="26"/>
  <c r="U68" i="24"/>
  <c r="U41" i="23"/>
  <c r="U122" i="27"/>
  <c r="U112" i="27"/>
  <c r="U123" i="25"/>
  <c r="U115" i="25"/>
  <c r="U107" i="25"/>
  <c r="U99" i="25"/>
  <c r="U97" i="25"/>
  <c r="U117" i="26"/>
  <c r="U118" i="24"/>
  <c r="U66" i="24"/>
  <c r="U64" i="24"/>
  <c r="U98" i="24"/>
  <c r="S125" i="27"/>
  <c r="S132" i="27" s="1"/>
  <c r="U78" i="27"/>
  <c r="U107" i="26"/>
  <c r="U104" i="27"/>
  <c r="U109" i="25"/>
  <c r="U101" i="25"/>
  <c r="U119" i="26"/>
  <c r="U61" i="26"/>
  <c r="U88" i="24"/>
  <c r="U120" i="24"/>
  <c r="U110" i="24"/>
  <c r="U72" i="24"/>
  <c r="U49" i="23"/>
  <c r="U45" i="23"/>
  <c r="U33" i="23"/>
  <c r="U120" i="27"/>
  <c r="U123" i="26"/>
  <c r="U99" i="26"/>
  <c r="U86" i="23"/>
  <c r="U78" i="23"/>
  <c r="S125" i="24"/>
  <c r="S132" i="24" s="1"/>
  <c r="U118" i="27"/>
  <c r="U114" i="27"/>
  <c r="U68" i="27"/>
  <c r="U102" i="27"/>
  <c r="U100" i="27"/>
  <c r="U98" i="27"/>
  <c r="U119" i="25"/>
  <c r="U117" i="25"/>
  <c r="U111" i="25"/>
  <c r="U103" i="25"/>
  <c r="U121" i="26"/>
  <c r="U113" i="26"/>
  <c r="U105" i="26"/>
  <c r="S125" i="26"/>
  <c r="S132" i="26" s="1"/>
  <c r="U112" i="24"/>
  <c r="U102" i="24"/>
  <c r="U37" i="27"/>
  <c r="U31" i="27"/>
  <c r="U52" i="25"/>
  <c r="U36" i="25"/>
  <c r="X98" i="26"/>
  <c r="W98" i="26"/>
  <c r="S107" i="23"/>
  <c r="U107" i="23" s="1"/>
  <c r="S101" i="23"/>
  <c r="U101" i="23" s="1"/>
  <c r="X97" i="26"/>
  <c r="W97" i="26"/>
  <c r="W97" i="23"/>
  <c r="X97" i="23"/>
  <c r="S117" i="23"/>
  <c r="U117" i="23" s="1"/>
  <c r="S109" i="23"/>
  <c r="U109" i="23" s="1"/>
  <c r="S103" i="23"/>
  <c r="U103" i="23" s="1"/>
  <c r="X97" i="25"/>
  <c r="W97" i="25"/>
  <c r="W98" i="23"/>
  <c r="X98" i="23"/>
  <c r="U46" i="25"/>
  <c r="U44" i="25"/>
  <c r="U40" i="25"/>
  <c r="U38" i="25"/>
  <c r="Y28" i="25"/>
  <c r="U28" i="25"/>
  <c r="S122" i="23"/>
  <c r="U122" i="23" s="1"/>
  <c r="S118" i="23"/>
  <c r="U118" i="23" s="1"/>
  <c r="S114" i="23"/>
  <c r="U114" i="23" s="1"/>
  <c r="S110" i="23"/>
  <c r="U110" i="23" s="1"/>
  <c r="S102" i="23"/>
  <c r="U102" i="23" s="1"/>
  <c r="S98" i="23"/>
  <c r="U98" i="23" s="1"/>
  <c r="U101" i="26"/>
  <c r="X98" i="25"/>
  <c r="W98" i="25"/>
  <c r="J127" i="25"/>
  <c r="U45" i="25"/>
  <c r="U37" i="25"/>
  <c r="W97" i="24"/>
  <c r="X97" i="24"/>
  <c r="S119" i="23"/>
  <c r="U119" i="23" s="1"/>
  <c r="S111" i="23"/>
  <c r="U111" i="23" s="1"/>
  <c r="S105" i="23"/>
  <c r="U105" i="23" s="1"/>
  <c r="S97" i="23"/>
  <c r="X98" i="27"/>
  <c r="W98" i="27"/>
  <c r="X97" i="27"/>
  <c r="W97" i="27"/>
  <c r="U32" i="25"/>
  <c r="Y26" i="25"/>
  <c r="S123" i="23"/>
  <c r="U123" i="23" s="1"/>
  <c r="S115" i="23"/>
  <c r="U115" i="23" s="1"/>
  <c r="Y62" i="23"/>
  <c r="O127" i="25"/>
  <c r="U47" i="25"/>
  <c r="U39" i="25"/>
  <c r="U31" i="25"/>
  <c r="S121" i="23"/>
  <c r="U121" i="23" s="1"/>
  <c r="S113" i="23"/>
  <c r="U113" i="23" s="1"/>
  <c r="S99" i="23"/>
  <c r="U99" i="23" s="1"/>
  <c r="J127" i="26"/>
  <c r="O127" i="23"/>
  <c r="U48" i="25"/>
  <c r="W98" i="24"/>
  <c r="X98" i="24"/>
  <c r="S124" i="23"/>
  <c r="U124" i="23" s="1"/>
  <c r="S120" i="23"/>
  <c r="U120" i="23" s="1"/>
  <c r="S116" i="23"/>
  <c r="U116" i="23" s="1"/>
  <c r="S112" i="23"/>
  <c r="U112" i="23" s="1"/>
  <c r="S108" i="23"/>
  <c r="U108" i="23" s="1"/>
  <c r="S104" i="23"/>
  <c r="U104" i="23" s="1"/>
  <c r="S100" i="23"/>
  <c r="U100" i="23" s="1"/>
  <c r="Q26" i="22"/>
  <c r="R26" i="22"/>
  <c r="S89" i="27"/>
  <c r="S131" i="27" s="1"/>
  <c r="S53" i="27"/>
  <c r="S130" i="27" s="1"/>
  <c r="S89" i="26"/>
  <c r="S131" i="26" s="1"/>
  <c r="S53" i="26"/>
  <c r="S130" i="26" s="1"/>
  <c r="S89" i="25"/>
  <c r="S131" i="25" s="1"/>
  <c r="S53" i="25"/>
  <c r="S130" i="25" s="1"/>
  <c r="U52" i="24"/>
  <c r="U50" i="24"/>
  <c r="U48" i="24"/>
  <c r="U46" i="24"/>
  <c r="U44" i="24"/>
  <c r="U42" i="24"/>
  <c r="U40" i="24"/>
  <c r="U38" i="24"/>
  <c r="U36" i="24"/>
  <c r="U32" i="24"/>
  <c r="U30" i="24"/>
  <c r="U28" i="24"/>
  <c r="U26" i="24"/>
  <c r="S53" i="24"/>
  <c r="S130" i="24" s="1"/>
  <c r="S89" i="24"/>
  <c r="S131" i="24" s="1"/>
  <c r="U51" i="24"/>
  <c r="U49" i="24"/>
  <c r="U47" i="24"/>
  <c r="U45" i="24"/>
  <c r="U43" i="24"/>
  <c r="U41" i="24"/>
  <c r="U39" i="24"/>
  <c r="U37" i="24"/>
  <c r="U35" i="24"/>
  <c r="U33" i="24"/>
  <c r="U31" i="24"/>
  <c r="U25" i="24"/>
  <c r="U48" i="23"/>
  <c r="U46" i="23"/>
  <c r="U44" i="23"/>
  <c r="U42" i="23"/>
  <c r="U40" i="23"/>
  <c r="U38" i="23"/>
  <c r="U36" i="23"/>
  <c r="U32" i="23"/>
  <c r="U30" i="23"/>
  <c r="U28" i="23"/>
  <c r="Y28" i="23"/>
  <c r="U26" i="23"/>
  <c r="Y26" i="23"/>
  <c r="S89" i="23"/>
  <c r="S131" i="23" s="1"/>
  <c r="U52" i="23"/>
  <c r="U51" i="23"/>
  <c r="U50" i="23"/>
  <c r="S53" i="23"/>
  <c r="S130" i="23" s="1"/>
  <c r="B148" i="31" l="1"/>
  <c r="A147" i="31"/>
  <c r="B301" i="31"/>
  <c r="A300" i="31"/>
  <c r="Y97" i="27"/>
  <c r="S125" i="23"/>
  <c r="S132" i="23" s="1"/>
  <c r="S134" i="23" s="1"/>
  <c r="Y98" i="24"/>
  <c r="Y98" i="23"/>
  <c r="Y98" i="25"/>
  <c r="U97" i="23"/>
  <c r="Y97" i="24"/>
  <c r="Y97" i="25"/>
  <c r="Y97" i="23"/>
  <c r="Y98" i="27"/>
  <c r="Y97" i="26"/>
  <c r="Y98" i="26"/>
  <c r="R27" i="22"/>
  <c r="Q27" i="22"/>
  <c r="S134" i="26"/>
  <c r="S134" i="27"/>
  <c r="S134" i="25"/>
  <c r="S134" i="24"/>
  <c r="A148" i="31" l="1"/>
  <c r="B149" i="31"/>
  <c r="B302" i="31"/>
  <c r="A301" i="31"/>
  <c r="Q28" i="22"/>
  <c r="R28" i="22"/>
  <c r="D56" i="4"/>
  <c r="A149" i="31" l="1"/>
  <c r="B150" i="31"/>
  <c r="B303" i="31"/>
  <c r="A302" i="31"/>
  <c r="R29" i="22"/>
  <c r="Q29" i="22"/>
  <c r="A150" i="31" l="1"/>
  <c r="B151" i="31"/>
  <c r="B304" i="31"/>
  <c r="A303" i="31"/>
  <c r="Q30" i="22"/>
  <c r="R30" i="22"/>
  <c r="D51" i="4"/>
  <c r="D52" i="4"/>
  <c r="E52" i="4"/>
  <c r="D53" i="4"/>
  <c r="E53" i="4"/>
  <c r="D54" i="4"/>
  <c r="E54" i="4"/>
  <c r="E55" i="4"/>
  <c r="C52" i="4"/>
  <c r="C53" i="4"/>
  <c r="C54" i="4"/>
  <c r="C55" i="4"/>
  <c r="C51" i="4"/>
  <c r="A151" i="31" l="1"/>
  <c r="B152" i="31"/>
  <c r="B305" i="31"/>
  <c r="A304" i="31"/>
  <c r="X27" i="24"/>
  <c r="X24" i="25"/>
  <c r="X59" i="27"/>
  <c r="X27" i="26"/>
  <c r="X60" i="27"/>
  <c r="X24" i="27"/>
  <c r="X24" i="24"/>
  <c r="X70" i="27"/>
  <c r="X23" i="24"/>
  <c r="X27" i="23"/>
  <c r="X34" i="25"/>
  <c r="X23" i="27"/>
  <c r="X34" i="24"/>
  <c r="X29" i="26"/>
  <c r="X24" i="23"/>
  <c r="X23" i="25"/>
  <c r="X70" i="26"/>
  <c r="X29" i="24"/>
  <c r="X23" i="23"/>
  <c r="X59" i="26"/>
  <c r="X29" i="27"/>
  <c r="X24" i="26"/>
  <c r="X34" i="23"/>
  <c r="X27" i="25"/>
  <c r="X60" i="26"/>
  <c r="X34" i="27"/>
  <c r="X27" i="27"/>
  <c r="X29" i="23"/>
  <c r="X23" i="26"/>
  <c r="X34" i="26"/>
  <c r="X29" i="25"/>
  <c r="X106" i="27"/>
  <c r="X95" i="27"/>
  <c r="X96" i="26"/>
  <c r="X106" i="26"/>
  <c r="X96" i="27"/>
  <c r="X95" i="26"/>
  <c r="X106" i="25"/>
  <c r="X95" i="24"/>
  <c r="X95" i="25"/>
  <c r="X95" i="23"/>
  <c r="X106" i="23"/>
  <c r="X96" i="23"/>
  <c r="X106" i="24"/>
  <c r="X96" i="24"/>
  <c r="X96" i="25"/>
  <c r="X59" i="23"/>
  <c r="X59" i="24"/>
  <c r="X60" i="24"/>
  <c r="X60" i="25"/>
  <c r="X70" i="24"/>
  <c r="X70" i="25"/>
  <c r="X60" i="23"/>
  <c r="X59" i="25"/>
  <c r="X70" i="23"/>
  <c r="R31" i="22"/>
  <c r="Q31" i="22"/>
  <c r="W60" i="27"/>
  <c r="W64" i="27"/>
  <c r="Y64" i="27" s="1"/>
  <c r="W66" i="27"/>
  <c r="Y66" i="27" s="1"/>
  <c r="W68" i="27"/>
  <c r="Y68" i="27" s="1"/>
  <c r="W70" i="27"/>
  <c r="W72" i="27"/>
  <c r="Y72" i="27" s="1"/>
  <c r="W74" i="27"/>
  <c r="Y74" i="27" s="1"/>
  <c r="W76" i="27"/>
  <c r="Y76" i="27" s="1"/>
  <c r="W78" i="27"/>
  <c r="Y78" i="27" s="1"/>
  <c r="W80" i="27"/>
  <c r="Y80" i="27" s="1"/>
  <c r="W82" i="27"/>
  <c r="Y82" i="27" s="1"/>
  <c r="W84" i="27"/>
  <c r="Y84" i="27" s="1"/>
  <c r="W86" i="27"/>
  <c r="Y86" i="27" s="1"/>
  <c r="W88" i="27"/>
  <c r="Y88" i="27" s="1"/>
  <c r="W65" i="27"/>
  <c r="Y65" i="27" s="1"/>
  <c r="W69" i="27"/>
  <c r="Y69" i="27" s="1"/>
  <c r="W73" i="27"/>
  <c r="Y73" i="27" s="1"/>
  <c r="W77" i="27"/>
  <c r="Y77" i="27" s="1"/>
  <c r="W81" i="27"/>
  <c r="Y81" i="27" s="1"/>
  <c r="W85" i="27"/>
  <c r="Y85" i="27" s="1"/>
  <c r="W60" i="26"/>
  <c r="W64" i="26"/>
  <c r="Y64" i="26" s="1"/>
  <c r="W63" i="27"/>
  <c r="Y63" i="27" s="1"/>
  <c r="W67" i="27"/>
  <c r="Y67" i="27" s="1"/>
  <c r="W71" i="27"/>
  <c r="Y71" i="27" s="1"/>
  <c r="W75" i="27"/>
  <c r="Y75" i="27" s="1"/>
  <c r="W79" i="27"/>
  <c r="Y79" i="27" s="1"/>
  <c r="W83" i="27"/>
  <c r="Y83" i="27" s="1"/>
  <c r="W87" i="27"/>
  <c r="Y87" i="27" s="1"/>
  <c r="W63" i="26"/>
  <c r="Y63" i="26" s="1"/>
  <c r="W65" i="26"/>
  <c r="Y65" i="26" s="1"/>
  <c r="W67" i="26"/>
  <c r="Y67" i="26" s="1"/>
  <c r="W69" i="26"/>
  <c r="Y69" i="26" s="1"/>
  <c r="W71" i="26"/>
  <c r="Y71" i="26" s="1"/>
  <c r="W73" i="26"/>
  <c r="Y73" i="26" s="1"/>
  <c r="W75" i="26"/>
  <c r="Y75" i="26" s="1"/>
  <c r="W77" i="26"/>
  <c r="Y77" i="26" s="1"/>
  <c r="W79" i="26"/>
  <c r="Y79" i="26" s="1"/>
  <c r="W81" i="26"/>
  <c r="Y81" i="26" s="1"/>
  <c r="W83" i="26"/>
  <c r="Y83" i="26" s="1"/>
  <c r="W85" i="26"/>
  <c r="Y85" i="26" s="1"/>
  <c r="W87" i="26"/>
  <c r="Y87" i="26" s="1"/>
  <c r="W60" i="25"/>
  <c r="W64" i="25"/>
  <c r="Y64" i="25" s="1"/>
  <c r="W66" i="25"/>
  <c r="Y66" i="25" s="1"/>
  <c r="W68" i="25"/>
  <c r="Y68" i="25" s="1"/>
  <c r="W70" i="25"/>
  <c r="W72" i="25"/>
  <c r="Y72" i="25" s="1"/>
  <c r="W74" i="25"/>
  <c r="Y74" i="25" s="1"/>
  <c r="W76" i="25"/>
  <c r="Y76" i="25" s="1"/>
  <c r="W78" i="25"/>
  <c r="Y78" i="25" s="1"/>
  <c r="W80" i="25"/>
  <c r="Y80" i="25" s="1"/>
  <c r="W82" i="25"/>
  <c r="Y82" i="25" s="1"/>
  <c r="W84" i="25"/>
  <c r="Y84" i="25" s="1"/>
  <c r="W86" i="25"/>
  <c r="Y86" i="25" s="1"/>
  <c r="W88" i="25"/>
  <c r="Y88" i="25" s="1"/>
  <c r="W66" i="26"/>
  <c r="Y66" i="26" s="1"/>
  <c r="W68" i="26"/>
  <c r="Y68" i="26" s="1"/>
  <c r="W70" i="26"/>
  <c r="W72" i="26"/>
  <c r="Y72" i="26" s="1"/>
  <c r="W74" i="26"/>
  <c r="Y74" i="26" s="1"/>
  <c r="W76" i="26"/>
  <c r="Y76" i="26" s="1"/>
  <c r="W78" i="26"/>
  <c r="Y78" i="26" s="1"/>
  <c r="W80" i="26"/>
  <c r="Y80" i="26" s="1"/>
  <c r="W82" i="26"/>
  <c r="Y82" i="26" s="1"/>
  <c r="W84" i="26"/>
  <c r="Y84" i="26" s="1"/>
  <c r="W86" i="26"/>
  <c r="Y86" i="26" s="1"/>
  <c r="W88" i="26"/>
  <c r="Y88" i="26" s="1"/>
  <c r="W63" i="25"/>
  <c r="Y63" i="25" s="1"/>
  <c r="W65" i="25"/>
  <c r="Y65" i="25" s="1"/>
  <c r="W67" i="25"/>
  <c r="Y67" i="25" s="1"/>
  <c r="W69" i="25"/>
  <c r="Y69" i="25" s="1"/>
  <c r="W71" i="25"/>
  <c r="Y71" i="25" s="1"/>
  <c r="W73" i="25"/>
  <c r="Y73" i="25" s="1"/>
  <c r="W75" i="25"/>
  <c r="Y75" i="25" s="1"/>
  <c r="W77" i="25"/>
  <c r="Y77" i="25" s="1"/>
  <c r="W79" i="25"/>
  <c r="Y79" i="25" s="1"/>
  <c r="W81" i="25"/>
  <c r="Y81" i="25" s="1"/>
  <c r="W83" i="25"/>
  <c r="Y83" i="25" s="1"/>
  <c r="W85" i="25"/>
  <c r="Y85" i="25" s="1"/>
  <c r="W87" i="25"/>
  <c r="Y87" i="25" s="1"/>
  <c r="W59" i="27"/>
  <c r="W59" i="25"/>
  <c r="W82" i="24"/>
  <c r="Y82" i="24" s="1"/>
  <c r="W59" i="24"/>
  <c r="W63" i="24"/>
  <c r="Y63" i="24" s="1"/>
  <c r="W65" i="24"/>
  <c r="Y65" i="24" s="1"/>
  <c r="W67" i="24"/>
  <c r="Y67" i="24" s="1"/>
  <c r="W69" i="24"/>
  <c r="Y69" i="24" s="1"/>
  <c r="W71" i="24"/>
  <c r="Y71" i="24" s="1"/>
  <c r="W73" i="24"/>
  <c r="Y73" i="24" s="1"/>
  <c r="W75" i="24"/>
  <c r="Y75" i="24" s="1"/>
  <c r="W77" i="24"/>
  <c r="Y77" i="24" s="1"/>
  <c r="W79" i="24"/>
  <c r="Y79" i="24" s="1"/>
  <c r="W85" i="24"/>
  <c r="Y85" i="24" s="1"/>
  <c r="W87" i="24"/>
  <c r="Y87" i="24" s="1"/>
  <c r="W60" i="23"/>
  <c r="W64" i="23"/>
  <c r="Y64" i="23" s="1"/>
  <c r="W66" i="23"/>
  <c r="Y66" i="23" s="1"/>
  <c r="W68" i="23"/>
  <c r="Y68" i="23" s="1"/>
  <c r="W70" i="23"/>
  <c r="W72" i="23"/>
  <c r="Y72" i="23" s="1"/>
  <c r="W74" i="23"/>
  <c r="Y74" i="23" s="1"/>
  <c r="W76" i="23"/>
  <c r="Y76" i="23" s="1"/>
  <c r="W78" i="23"/>
  <c r="Y78" i="23" s="1"/>
  <c r="W80" i="23"/>
  <c r="Y80" i="23" s="1"/>
  <c r="W82" i="23"/>
  <c r="Y82" i="23" s="1"/>
  <c r="W84" i="23"/>
  <c r="Y84" i="23" s="1"/>
  <c r="W86" i="23"/>
  <c r="Y86" i="23" s="1"/>
  <c r="W88" i="23"/>
  <c r="Y88" i="23" s="1"/>
  <c r="W59" i="26"/>
  <c r="W60" i="24"/>
  <c r="W66" i="24"/>
  <c r="Y66" i="24" s="1"/>
  <c r="W70" i="24"/>
  <c r="W74" i="24"/>
  <c r="Y74" i="24" s="1"/>
  <c r="W78" i="24"/>
  <c r="Y78" i="24" s="1"/>
  <c r="W84" i="24"/>
  <c r="Y84" i="24" s="1"/>
  <c r="W88" i="24"/>
  <c r="Y88" i="24" s="1"/>
  <c r="W59" i="23"/>
  <c r="W65" i="23"/>
  <c r="Y65" i="23" s="1"/>
  <c r="W69" i="23"/>
  <c r="Y69" i="23" s="1"/>
  <c r="W73" i="23"/>
  <c r="Y73" i="23" s="1"/>
  <c r="W77" i="23"/>
  <c r="Y77" i="23" s="1"/>
  <c r="W81" i="23"/>
  <c r="Y81" i="23" s="1"/>
  <c r="W85" i="23"/>
  <c r="Y85" i="23" s="1"/>
  <c r="W80" i="24"/>
  <c r="Y80" i="24" s="1"/>
  <c r="W64" i="24"/>
  <c r="Y64" i="24" s="1"/>
  <c r="W68" i="24"/>
  <c r="Y68" i="24" s="1"/>
  <c r="W72" i="24"/>
  <c r="Y72" i="24" s="1"/>
  <c r="W76" i="24"/>
  <c r="Y76" i="24" s="1"/>
  <c r="W81" i="24"/>
  <c r="Y81" i="24" s="1"/>
  <c r="W83" i="24"/>
  <c r="Y83" i="24" s="1"/>
  <c r="W86" i="24"/>
  <c r="Y86" i="24" s="1"/>
  <c r="W63" i="23"/>
  <c r="Y63" i="23" s="1"/>
  <c r="W67" i="23"/>
  <c r="Y67" i="23" s="1"/>
  <c r="W71" i="23"/>
  <c r="Y71" i="23" s="1"/>
  <c r="W75" i="23"/>
  <c r="Y75" i="23" s="1"/>
  <c r="W79" i="23"/>
  <c r="Y79" i="23" s="1"/>
  <c r="W83" i="23"/>
  <c r="Y83" i="23" s="1"/>
  <c r="W87" i="23"/>
  <c r="Y87" i="23" s="1"/>
  <c r="W99" i="27"/>
  <c r="Y99" i="27" s="1"/>
  <c r="W101" i="27"/>
  <c r="Y101" i="27" s="1"/>
  <c r="W103" i="27"/>
  <c r="Y103" i="27" s="1"/>
  <c r="W105" i="27"/>
  <c r="Y105" i="27" s="1"/>
  <c r="W107" i="27"/>
  <c r="Y107" i="27" s="1"/>
  <c r="W109" i="27"/>
  <c r="Y109" i="27" s="1"/>
  <c r="W111" i="27"/>
  <c r="Y111" i="27" s="1"/>
  <c r="W113" i="27"/>
  <c r="Y113" i="27" s="1"/>
  <c r="W115" i="27"/>
  <c r="Y115" i="27" s="1"/>
  <c r="W117" i="27"/>
  <c r="Y117" i="27" s="1"/>
  <c r="W119" i="27"/>
  <c r="Y119" i="27" s="1"/>
  <c r="W121" i="27"/>
  <c r="Y121" i="27" s="1"/>
  <c r="W123" i="27"/>
  <c r="Y123" i="27" s="1"/>
  <c r="W96" i="27"/>
  <c r="W102" i="27"/>
  <c r="Y102" i="27" s="1"/>
  <c r="W110" i="27"/>
  <c r="Y110" i="27" s="1"/>
  <c r="W114" i="27"/>
  <c r="Y114" i="27" s="1"/>
  <c r="W118" i="27"/>
  <c r="Y118" i="27" s="1"/>
  <c r="W122" i="27"/>
  <c r="Y122" i="27" s="1"/>
  <c r="W99" i="26"/>
  <c r="Y99" i="26" s="1"/>
  <c r="W101" i="26"/>
  <c r="Y101" i="26" s="1"/>
  <c r="W103" i="26"/>
  <c r="Y103" i="26" s="1"/>
  <c r="W105" i="26"/>
  <c r="Y105" i="26" s="1"/>
  <c r="W107" i="26"/>
  <c r="Y107" i="26" s="1"/>
  <c r="W109" i="26"/>
  <c r="Y109" i="26" s="1"/>
  <c r="W111" i="26"/>
  <c r="Y111" i="26" s="1"/>
  <c r="W113" i="26"/>
  <c r="Y113" i="26" s="1"/>
  <c r="W115" i="26"/>
  <c r="Y115" i="26" s="1"/>
  <c r="W117" i="26"/>
  <c r="Y117" i="26" s="1"/>
  <c r="W119" i="26"/>
  <c r="Y119" i="26" s="1"/>
  <c r="W121" i="26"/>
  <c r="Y121" i="26" s="1"/>
  <c r="W123" i="26"/>
  <c r="Y123" i="26" s="1"/>
  <c r="W100" i="27"/>
  <c r="Y100" i="27" s="1"/>
  <c r="W104" i="27"/>
  <c r="Y104" i="27" s="1"/>
  <c r="W106" i="27"/>
  <c r="W108" i="27"/>
  <c r="Y108" i="27" s="1"/>
  <c r="W112" i="27"/>
  <c r="Y112" i="27" s="1"/>
  <c r="W116" i="27"/>
  <c r="Y116" i="27" s="1"/>
  <c r="W120" i="27"/>
  <c r="Y120" i="27" s="1"/>
  <c r="W124" i="27"/>
  <c r="Y124" i="27" s="1"/>
  <c r="W96" i="26"/>
  <c r="W100" i="26"/>
  <c r="Y100" i="26" s="1"/>
  <c r="W102" i="26"/>
  <c r="Y102" i="26" s="1"/>
  <c r="W104" i="26"/>
  <c r="Y104" i="26" s="1"/>
  <c r="W106" i="26"/>
  <c r="W108" i="26"/>
  <c r="Y108" i="26" s="1"/>
  <c r="W110" i="26"/>
  <c r="Y110" i="26" s="1"/>
  <c r="W112" i="26"/>
  <c r="Y112" i="26" s="1"/>
  <c r="W114" i="26"/>
  <c r="Y114" i="26" s="1"/>
  <c r="W116" i="26"/>
  <c r="Y116" i="26" s="1"/>
  <c r="W118" i="26"/>
  <c r="Y118" i="26" s="1"/>
  <c r="W120" i="26"/>
  <c r="Y120" i="26" s="1"/>
  <c r="W122" i="26"/>
  <c r="Y122" i="26" s="1"/>
  <c r="W124" i="26"/>
  <c r="Y124" i="26" s="1"/>
  <c r="W99" i="25"/>
  <c r="Y99" i="25" s="1"/>
  <c r="W101" i="25"/>
  <c r="Y101" i="25" s="1"/>
  <c r="W103" i="25"/>
  <c r="Y103" i="25" s="1"/>
  <c r="W105" i="25"/>
  <c r="Y105" i="25" s="1"/>
  <c r="W107" i="25"/>
  <c r="Y107" i="25" s="1"/>
  <c r="W109" i="25"/>
  <c r="Y109" i="25" s="1"/>
  <c r="W111" i="25"/>
  <c r="Y111" i="25" s="1"/>
  <c r="W113" i="25"/>
  <c r="Y113" i="25" s="1"/>
  <c r="W115" i="25"/>
  <c r="Y115" i="25" s="1"/>
  <c r="W117" i="25"/>
  <c r="Y117" i="25" s="1"/>
  <c r="W119" i="25"/>
  <c r="Y119" i="25" s="1"/>
  <c r="W121" i="25"/>
  <c r="Y121" i="25" s="1"/>
  <c r="W123" i="25"/>
  <c r="Y123" i="25" s="1"/>
  <c r="W96" i="25"/>
  <c r="W100" i="25"/>
  <c r="Y100" i="25" s="1"/>
  <c r="W102" i="25"/>
  <c r="Y102" i="25" s="1"/>
  <c r="W104" i="25"/>
  <c r="Y104" i="25" s="1"/>
  <c r="W106" i="25"/>
  <c r="W108" i="25"/>
  <c r="Y108" i="25" s="1"/>
  <c r="W110" i="25"/>
  <c r="Y110" i="25" s="1"/>
  <c r="W112" i="25"/>
  <c r="Y112" i="25" s="1"/>
  <c r="W114" i="25"/>
  <c r="Y114" i="25" s="1"/>
  <c r="W116" i="25"/>
  <c r="Y116" i="25" s="1"/>
  <c r="W118" i="25"/>
  <c r="Y118" i="25" s="1"/>
  <c r="W120" i="25"/>
  <c r="Y120" i="25" s="1"/>
  <c r="W122" i="25"/>
  <c r="Y122" i="25" s="1"/>
  <c r="W124" i="25"/>
  <c r="Y124" i="25" s="1"/>
  <c r="W95" i="24"/>
  <c r="W99" i="24"/>
  <c r="Y99" i="24" s="1"/>
  <c r="W101" i="24"/>
  <c r="Y101" i="24" s="1"/>
  <c r="W103" i="24"/>
  <c r="Y103" i="24" s="1"/>
  <c r="W105" i="24"/>
  <c r="Y105" i="24" s="1"/>
  <c r="W107" i="24"/>
  <c r="Y107" i="24" s="1"/>
  <c r="W109" i="24"/>
  <c r="Y109" i="24" s="1"/>
  <c r="W111" i="24"/>
  <c r="Y111" i="24" s="1"/>
  <c r="W113" i="24"/>
  <c r="Y113" i="24" s="1"/>
  <c r="W115" i="24"/>
  <c r="Y115" i="24" s="1"/>
  <c r="W117" i="24"/>
  <c r="Y117" i="24" s="1"/>
  <c r="W120" i="24"/>
  <c r="Y120" i="24" s="1"/>
  <c r="W122" i="24"/>
  <c r="Y122" i="24" s="1"/>
  <c r="W124" i="24"/>
  <c r="Y124" i="24" s="1"/>
  <c r="W95" i="26"/>
  <c r="W96" i="23"/>
  <c r="W100" i="23"/>
  <c r="Y100" i="23" s="1"/>
  <c r="W102" i="23"/>
  <c r="Y102" i="23" s="1"/>
  <c r="W104" i="23"/>
  <c r="Y104" i="23" s="1"/>
  <c r="W106" i="23"/>
  <c r="W108" i="23"/>
  <c r="Y108" i="23" s="1"/>
  <c r="W110" i="23"/>
  <c r="Y110" i="23" s="1"/>
  <c r="W112" i="23"/>
  <c r="Y112" i="23" s="1"/>
  <c r="W114" i="23"/>
  <c r="Y114" i="23" s="1"/>
  <c r="W116" i="23"/>
  <c r="Y116" i="23" s="1"/>
  <c r="W118" i="23"/>
  <c r="Y118" i="23" s="1"/>
  <c r="W120" i="23"/>
  <c r="Y120" i="23" s="1"/>
  <c r="W122" i="23"/>
  <c r="Y122" i="23" s="1"/>
  <c r="W124" i="23"/>
  <c r="Y124" i="23" s="1"/>
  <c r="W96" i="24"/>
  <c r="W100" i="24"/>
  <c r="Y100" i="24" s="1"/>
  <c r="W102" i="24"/>
  <c r="Y102" i="24" s="1"/>
  <c r="W104" i="24"/>
  <c r="Y104" i="24" s="1"/>
  <c r="W106" i="24"/>
  <c r="W108" i="24"/>
  <c r="Y108" i="24" s="1"/>
  <c r="W110" i="24"/>
  <c r="Y110" i="24" s="1"/>
  <c r="W112" i="24"/>
  <c r="Y112" i="24" s="1"/>
  <c r="W114" i="24"/>
  <c r="Y114" i="24" s="1"/>
  <c r="W116" i="24"/>
  <c r="Y116" i="24" s="1"/>
  <c r="W118" i="24"/>
  <c r="Y118" i="24" s="1"/>
  <c r="W121" i="24"/>
  <c r="Y121" i="24" s="1"/>
  <c r="W123" i="24"/>
  <c r="Y123" i="24" s="1"/>
  <c r="W95" i="23"/>
  <c r="W99" i="23"/>
  <c r="Y99" i="23" s="1"/>
  <c r="W101" i="23"/>
  <c r="Y101" i="23" s="1"/>
  <c r="W103" i="23"/>
  <c r="Y103" i="23" s="1"/>
  <c r="W105" i="23"/>
  <c r="Y105" i="23" s="1"/>
  <c r="W107" i="23"/>
  <c r="Y107" i="23" s="1"/>
  <c r="W109" i="23"/>
  <c r="Y109" i="23" s="1"/>
  <c r="W111" i="23"/>
  <c r="Y111" i="23" s="1"/>
  <c r="W113" i="23"/>
  <c r="Y113" i="23" s="1"/>
  <c r="W115" i="23"/>
  <c r="Y115" i="23" s="1"/>
  <c r="W117" i="23"/>
  <c r="Y117" i="23" s="1"/>
  <c r="W119" i="23"/>
  <c r="Y119" i="23" s="1"/>
  <c r="W121" i="23"/>
  <c r="Y121" i="23" s="1"/>
  <c r="W123" i="23"/>
  <c r="Y123" i="23" s="1"/>
  <c r="W95" i="25"/>
  <c r="W95" i="27"/>
  <c r="W119" i="24"/>
  <c r="Y119" i="24" s="1"/>
  <c r="W27" i="27"/>
  <c r="W29" i="27"/>
  <c r="W31" i="27"/>
  <c r="Y31" i="27" s="1"/>
  <c r="W33" i="27"/>
  <c r="Y33" i="27" s="1"/>
  <c r="W35" i="27"/>
  <c r="Y35" i="27" s="1"/>
  <c r="W37" i="27"/>
  <c r="Y37" i="27" s="1"/>
  <c r="W39" i="27"/>
  <c r="Y39" i="27" s="1"/>
  <c r="W41" i="27"/>
  <c r="Y41" i="27" s="1"/>
  <c r="W43" i="27"/>
  <c r="Y43" i="27" s="1"/>
  <c r="W45" i="27"/>
  <c r="Y45" i="27" s="1"/>
  <c r="W47" i="27"/>
  <c r="Y47" i="27" s="1"/>
  <c r="W24" i="27"/>
  <c r="W32" i="27"/>
  <c r="Y32" i="27" s="1"/>
  <c r="W34" i="27"/>
  <c r="Y34" i="27" s="1"/>
  <c r="W36" i="27"/>
  <c r="Y36" i="27" s="1"/>
  <c r="W40" i="27"/>
  <c r="Y40" i="27" s="1"/>
  <c r="W44" i="27"/>
  <c r="Y44" i="27" s="1"/>
  <c r="W48" i="27"/>
  <c r="Y48" i="27" s="1"/>
  <c r="W50" i="27"/>
  <c r="Y50" i="27" s="1"/>
  <c r="W52" i="27"/>
  <c r="Y52" i="27" s="1"/>
  <c r="W30" i="27"/>
  <c r="Y30" i="27" s="1"/>
  <c r="W38" i="27"/>
  <c r="Y38" i="27" s="1"/>
  <c r="W42" i="27"/>
  <c r="Y42" i="27" s="1"/>
  <c r="W46" i="27"/>
  <c r="Y46" i="27" s="1"/>
  <c r="W49" i="27"/>
  <c r="Y49" i="27" s="1"/>
  <c r="W51" i="27"/>
  <c r="Y51" i="27" s="1"/>
  <c r="W24" i="26"/>
  <c r="W30" i="26"/>
  <c r="Y30" i="26" s="1"/>
  <c r="W32" i="26"/>
  <c r="Y32" i="26" s="1"/>
  <c r="W34" i="26"/>
  <c r="W36" i="26"/>
  <c r="Y36" i="26" s="1"/>
  <c r="W38" i="26"/>
  <c r="Y38" i="26" s="1"/>
  <c r="W40" i="26"/>
  <c r="Y40" i="26" s="1"/>
  <c r="W42" i="26"/>
  <c r="Y42" i="26" s="1"/>
  <c r="W44" i="26"/>
  <c r="Y44" i="26" s="1"/>
  <c r="W46" i="26"/>
  <c r="Y46" i="26" s="1"/>
  <c r="W48" i="26"/>
  <c r="Y48" i="26" s="1"/>
  <c r="W50" i="26"/>
  <c r="Y50" i="26" s="1"/>
  <c r="W52" i="26"/>
  <c r="Y52" i="26" s="1"/>
  <c r="W27" i="25"/>
  <c r="W29" i="25"/>
  <c r="W31" i="25"/>
  <c r="Y31" i="25" s="1"/>
  <c r="W33" i="25"/>
  <c r="Y33" i="25" s="1"/>
  <c r="W35" i="25"/>
  <c r="Y35" i="25" s="1"/>
  <c r="W37" i="25"/>
  <c r="Y37" i="25" s="1"/>
  <c r="W39" i="25"/>
  <c r="Y39" i="25" s="1"/>
  <c r="W41" i="25"/>
  <c r="Y41" i="25" s="1"/>
  <c r="W43" i="25"/>
  <c r="Y43" i="25" s="1"/>
  <c r="W45" i="25"/>
  <c r="Y45" i="25" s="1"/>
  <c r="W47" i="25"/>
  <c r="Y47" i="25" s="1"/>
  <c r="W49" i="25"/>
  <c r="Y49" i="25" s="1"/>
  <c r="W51" i="25"/>
  <c r="Y51" i="25" s="1"/>
  <c r="W27" i="26"/>
  <c r="W29" i="26"/>
  <c r="W31" i="26"/>
  <c r="Y31" i="26" s="1"/>
  <c r="W33" i="26"/>
  <c r="Y33" i="26" s="1"/>
  <c r="W35" i="26"/>
  <c r="Y35" i="26" s="1"/>
  <c r="W37" i="26"/>
  <c r="Y37" i="26" s="1"/>
  <c r="W39" i="26"/>
  <c r="Y39" i="26" s="1"/>
  <c r="W41" i="26"/>
  <c r="Y41" i="26" s="1"/>
  <c r="W43" i="26"/>
  <c r="Y43" i="26" s="1"/>
  <c r="W45" i="26"/>
  <c r="Y45" i="26" s="1"/>
  <c r="W47" i="26"/>
  <c r="Y47" i="26" s="1"/>
  <c r="W49" i="26"/>
  <c r="Y49" i="26" s="1"/>
  <c r="W51" i="26"/>
  <c r="Y51" i="26" s="1"/>
  <c r="W24" i="25"/>
  <c r="W30" i="25"/>
  <c r="Y30" i="25" s="1"/>
  <c r="W32" i="25"/>
  <c r="Y32" i="25" s="1"/>
  <c r="W34" i="25"/>
  <c r="W36" i="25"/>
  <c r="Y36" i="25" s="1"/>
  <c r="W38" i="25"/>
  <c r="Y38" i="25" s="1"/>
  <c r="W40" i="25"/>
  <c r="Y40" i="25" s="1"/>
  <c r="W42" i="25"/>
  <c r="Y42" i="25" s="1"/>
  <c r="W44" i="25"/>
  <c r="Y44" i="25" s="1"/>
  <c r="W46" i="25"/>
  <c r="Y46" i="25" s="1"/>
  <c r="W48" i="25"/>
  <c r="Y48" i="25" s="1"/>
  <c r="W50" i="25"/>
  <c r="Y50" i="25" s="1"/>
  <c r="W52" i="25"/>
  <c r="Y52" i="25" s="1"/>
  <c r="W50" i="23"/>
  <c r="Y50" i="23" s="1"/>
  <c r="W52" i="23"/>
  <c r="Y52" i="23" s="1"/>
  <c r="W24" i="24"/>
  <c r="W29" i="24"/>
  <c r="Y29" i="24" s="1"/>
  <c r="W31" i="24"/>
  <c r="Y31" i="24" s="1"/>
  <c r="W33" i="24"/>
  <c r="Y33" i="24" s="1"/>
  <c r="W35" i="24"/>
  <c r="Y35" i="24" s="1"/>
  <c r="W37" i="24"/>
  <c r="Y37" i="24" s="1"/>
  <c r="W39" i="24"/>
  <c r="Y39" i="24" s="1"/>
  <c r="W41" i="24"/>
  <c r="Y41" i="24" s="1"/>
  <c r="W43" i="24"/>
  <c r="Y43" i="24" s="1"/>
  <c r="W45" i="24"/>
  <c r="Y45" i="24" s="1"/>
  <c r="W47" i="24"/>
  <c r="Y47" i="24" s="1"/>
  <c r="W49" i="24"/>
  <c r="Y49" i="24" s="1"/>
  <c r="W51" i="24"/>
  <c r="Y51" i="24" s="1"/>
  <c r="W23" i="27"/>
  <c r="W51" i="23"/>
  <c r="Y51" i="23" s="1"/>
  <c r="W27" i="24"/>
  <c r="Y27" i="24" s="1"/>
  <c r="W30" i="24"/>
  <c r="Y30" i="24" s="1"/>
  <c r="W32" i="24"/>
  <c r="Y32" i="24" s="1"/>
  <c r="W34" i="24"/>
  <c r="W36" i="24"/>
  <c r="Y36" i="24" s="1"/>
  <c r="W38" i="24"/>
  <c r="Y38" i="24" s="1"/>
  <c r="W40" i="24"/>
  <c r="Y40" i="24" s="1"/>
  <c r="W42" i="24"/>
  <c r="Y42" i="24" s="1"/>
  <c r="W44" i="24"/>
  <c r="Y44" i="24" s="1"/>
  <c r="W46" i="24"/>
  <c r="Y46" i="24" s="1"/>
  <c r="W48" i="24"/>
  <c r="Y48" i="24" s="1"/>
  <c r="W50" i="24"/>
  <c r="Y50" i="24" s="1"/>
  <c r="W52" i="24"/>
  <c r="Y52" i="24" s="1"/>
  <c r="W23" i="26"/>
  <c r="W23" i="25"/>
  <c r="W23" i="24"/>
  <c r="W23" i="23"/>
  <c r="W24" i="23"/>
  <c r="W30" i="23"/>
  <c r="Y30" i="23" s="1"/>
  <c r="W32" i="23"/>
  <c r="Y32" i="23" s="1"/>
  <c r="W34" i="23"/>
  <c r="W36" i="23"/>
  <c r="Y36" i="23" s="1"/>
  <c r="W38" i="23"/>
  <c r="Y38" i="23" s="1"/>
  <c r="W40" i="23"/>
  <c r="Y40" i="23" s="1"/>
  <c r="W42" i="23"/>
  <c r="Y42" i="23" s="1"/>
  <c r="W44" i="23"/>
  <c r="Y44" i="23" s="1"/>
  <c r="W46" i="23"/>
  <c r="Y46" i="23" s="1"/>
  <c r="W48" i="23"/>
  <c r="Y48" i="23" s="1"/>
  <c r="W27" i="23"/>
  <c r="W29" i="23"/>
  <c r="W31" i="23"/>
  <c r="Y31" i="23" s="1"/>
  <c r="W33" i="23"/>
  <c r="Y33" i="23" s="1"/>
  <c r="W35" i="23"/>
  <c r="Y35" i="23" s="1"/>
  <c r="W37" i="23"/>
  <c r="Y37" i="23" s="1"/>
  <c r="W39" i="23"/>
  <c r="Y39" i="23" s="1"/>
  <c r="W41" i="23"/>
  <c r="Y41" i="23" s="1"/>
  <c r="W43" i="23"/>
  <c r="Y43" i="23" s="1"/>
  <c r="W45" i="23"/>
  <c r="Y45" i="23" s="1"/>
  <c r="W47" i="23"/>
  <c r="Y47" i="23" s="1"/>
  <c r="W49" i="23"/>
  <c r="Y49" i="23" s="1"/>
  <c r="F55" i="4"/>
  <c r="F54" i="4"/>
  <c r="F53" i="4"/>
  <c r="F52" i="4"/>
  <c r="F51" i="4"/>
  <c r="Y24" i="24" l="1"/>
  <c r="Y27" i="27"/>
  <c r="A152" i="31"/>
  <c r="B153" i="31"/>
  <c r="B306" i="31"/>
  <c r="A305" i="31"/>
  <c r="Y34" i="24"/>
  <c r="Q32" i="22"/>
  <c r="R32" i="22"/>
  <c r="Y27" i="23"/>
  <c r="Y34" i="23"/>
  <c r="Y27" i="26"/>
  <c r="Y24" i="26"/>
  <c r="X125" i="26"/>
  <c r="X132" i="26" s="1"/>
  <c r="X89" i="23"/>
  <c r="X131" i="23" s="1"/>
  <c r="X89" i="26"/>
  <c r="X131" i="26" s="1"/>
  <c r="X125" i="24"/>
  <c r="X132" i="24" s="1"/>
  <c r="Y106" i="24"/>
  <c r="Y96" i="23"/>
  <c r="Y96" i="26"/>
  <c r="Y24" i="25"/>
  <c r="Y70" i="23"/>
  <c r="Y60" i="25"/>
  <c r="Y60" i="26"/>
  <c r="Y60" i="27"/>
  <c r="Y23" i="26"/>
  <c r="W53" i="26"/>
  <c r="W130" i="26" s="1"/>
  <c r="Y106" i="27"/>
  <c r="X53" i="23"/>
  <c r="X130" i="23" s="1"/>
  <c r="Y29" i="25"/>
  <c r="X53" i="24"/>
  <c r="X130" i="24" s="1"/>
  <c r="X125" i="23"/>
  <c r="X132" i="23" s="1"/>
  <c r="X125" i="25"/>
  <c r="X132" i="25" s="1"/>
  <c r="X125" i="27"/>
  <c r="X132" i="27" s="1"/>
  <c r="Y29" i="23"/>
  <c r="Y24" i="23"/>
  <c r="W53" i="25"/>
  <c r="W130" i="25" s="1"/>
  <c r="Y23" i="25"/>
  <c r="Y29" i="26"/>
  <c r="Y34" i="26"/>
  <c r="Y24" i="27"/>
  <c r="Y29" i="27"/>
  <c r="Y95" i="25"/>
  <c r="W125" i="25"/>
  <c r="W132" i="25" s="1"/>
  <c r="Y95" i="23"/>
  <c r="W125" i="23"/>
  <c r="W132" i="23" s="1"/>
  <c r="W125" i="26"/>
  <c r="W132" i="26" s="1"/>
  <c r="Y95" i="26"/>
  <c r="Y95" i="24"/>
  <c r="W125" i="24"/>
  <c r="W132" i="24" s="1"/>
  <c r="Y106" i="25"/>
  <c r="Y96" i="25"/>
  <c r="Y96" i="27"/>
  <c r="X89" i="24"/>
  <c r="X131" i="24" s="1"/>
  <c r="X89" i="25"/>
  <c r="X131" i="25" s="1"/>
  <c r="X53" i="25"/>
  <c r="X130" i="25" s="1"/>
  <c r="Y27" i="25"/>
  <c r="Y34" i="25"/>
  <c r="X53" i="26"/>
  <c r="X130" i="26" s="1"/>
  <c r="X53" i="27"/>
  <c r="X130" i="27" s="1"/>
  <c r="Y70" i="24"/>
  <c r="Y60" i="24"/>
  <c r="W89" i="27"/>
  <c r="W131" i="27" s="1"/>
  <c r="Y59" i="27"/>
  <c r="Y23" i="23"/>
  <c r="W53" i="23"/>
  <c r="W130" i="23" s="1"/>
  <c r="W53" i="24"/>
  <c r="W130" i="24" s="1"/>
  <c r="Y23" i="24"/>
  <c r="Y53" i="24" s="1"/>
  <c r="Y130" i="24" s="1"/>
  <c r="W53" i="27"/>
  <c r="W130" i="27" s="1"/>
  <c r="Y23" i="27"/>
  <c r="W125" i="27"/>
  <c r="W132" i="27" s="1"/>
  <c r="Y95" i="27"/>
  <c r="Y96" i="24"/>
  <c r="Y106" i="23"/>
  <c r="Y106" i="26"/>
  <c r="X89" i="27"/>
  <c r="X131" i="27" s="1"/>
  <c r="Y59" i="23"/>
  <c r="W89" i="23"/>
  <c r="W131" i="23" s="1"/>
  <c r="Y59" i="26"/>
  <c r="W89" i="26"/>
  <c r="W131" i="26" s="1"/>
  <c r="Y60" i="23"/>
  <c r="Y59" i="24"/>
  <c r="W89" i="24"/>
  <c r="W131" i="24" s="1"/>
  <c r="Y59" i="25"/>
  <c r="W89" i="25"/>
  <c r="W131" i="25" s="1"/>
  <c r="Y70" i="26"/>
  <c r="Y70" i="25"/>
  <c r="Y70" i="27"/>
  <c r="A153" i="31" l="1"/>
  <c r="B154" i="31"/>
  <c r="B307" i="31"/>
  <c r="A306" i="31"/>
  <c r="R33" i="22"/>
  <c r="Q33" i="22"/>
  <c r="Y53" i="23"/>
  <c r="Y130" i="23" s="1"/>
  <c r="Y89" i="24"/>
  <c r="Y131" i="24" s="1"/>
  <c r="Y125" i="27"/>
  <c r="Y132" i="27" s="1"/>
  <c r="Y53" i="27"/>
  <c r="Y130" i="27" s="1"/>
  <c r="Y89" i="26"/>
  <c r="Y131" i="26" s="1"/>
  <c r="Y125" i="24"/>
  <c r="Y132" i="24" s="1"/>
  <c r="Y89" i="23"/>
  <c r="Y131" i="23" s="1"/>
  <c r="W134" i="23"/>
  <c r="X134" i="26"/>
  <c r="Y125" i="26"/>
  <c r="Y132" i="26" s="1"/>
  <c r="W134" i="25"/>
  <c r="Y53" i="26"/>
  <c r="Y130" i="26" s="1"/>
  <c r="Y89" i="25"/>
  <c r="Y131" i="25" s="1"/>
  <c r="W134" i="27"/>
  <c r="W134" i="24"/>
  <c r="Y89" i="27"/>
  <c r="Y131" i="27" s="1"/>
  <c r="X134" i="27"/>
  <c r="X134" i="25"/>
  <c r="Y125" i="23"/>
  <c r="Y132" i="23" s="1"/>
  <c r="Y125" i="25"/>
  <c r="Y132" i="25" s="1"/>
  <c r="Y53" i="25"/>
  <c r="Y130" i="25" s="1"/>
  <c r="X134" i="24"/>
  <c r="X134" i="23"/>
  <c r="W134" i="26"/>
  <c r="K30" i="4"/>
  <c r="K29" i="4"/>
  <c r="J31" i="4"/>
  <c r="K31" i="4"/>
  <c r="J30" i="4"/>
  <c r="J29" i="4"/>
  <c r="A154" i="31" l="1"/>
  <c r="B155" i="31"/>
  <c r="B308" i="31"/>
  <c r="A307" i="31"/>
  <c r="Q34" i="22"/>
  <c r="R34" i="22"/>
  <c r="Y134" i="24"/>
  <c r="Y134" i="23"/>
  <c r="Y134" i="27"/>
  <c r="Y134" i="26"/>
  <c r="T60" i="27"/>
  <c r="U60" i="27" s="1"/>
  <c r="T70" i="27"/>
  <c r="U70" i="27" s="1"/>
  <c r="T59" i="27"/>
  <c r="T60" i="26"/>
  <c r="U60" i="26" s="1"/>
  <c r="T70" i="26"/>
  <c r="U70" i="26" s="1"/>
  <c r="T59" i="26"/>
  <c r="T60" i="24"/>
  <c r="U60" i="24" s="1"/>
  <c r="T70" i="24"/>
  <c r="U70" i="24" s="1"/>
  <c r="T59" i="24"/>
  <c r="T60" i="25"/>
  <c r="U60" i="25" s="1"/>
  <c r="T70" i="25"/>
  <c r="U70" i="25" s="1"/>
  <c r="T59" i="25"/>
  <c r="T59" i="23"/>
  <c r="T60" i="23"/>
  <c r="U60" i="23" s="1"/>
  <c r="T70" i="23"/>
  <c r="U70" i="23" s="1"/>
  <c r="Y134" i="25"/>
  <c r="T96" i="27"/>
  <c r="U96" i="27" s="1"/>
  <c r="T106" i="27"/>
  <c r="U106" i="27" s="1"/>
  <c r="T95" i="27"/>
  <c r="T96" i="26"/>
  <c r="U96" i="26" s="1"/>
  <c r="T106" i="26"/>
  <c r="U106" i="26" s="1"/>
  <c r="T95" i="26"/>
  <c r="T96" i="25"/>
  <c r="U96" i="25" s="1"/>
  <c r="T106" i="25"/>
  <c r="U106" i="25" s="1"/>
  <c r="T95" i="25"/>
  <c r="T96" i="24"/>
  <c r="U96" i="24" s="1"/>
  <c r="T106" i="24"/>
  <c r="U106" i="24" s="1"/>
  <c r="T95" i="24"/>
  <c r="T95" i="23"/>
  <c r="T96" i="23"/>
  <c r="U96" i="23" s="1"/>
  <c r="T106" i="23"/>
  <c r="U106" i="23" s="1"/>
  <c r="T24" i="27"/>
  <c r="U24" i="27" s="1"/>
  <c r="T34" i="27"/>
  <c r="U34" i="27" s="1"/>
  <c r="T29" i="27"/>
  <c r="U29" i="27" s="1"/>
  <c r="T27" i="27"/>
  <c r="U27" i="27" s="1"/>
  <c r="T23" i="27"/>
  <c r="T27" i="26"/>
  <c r="U27" i="26" s="1"/>
  <c r="T29" i="26"/>
  <c r="U29" i="26" s="1"/>
  <c r="T27" i="25"/>
  <c r="U27" i="25" s="1"/>
  <c r="T29" i="25"/>
  <c r="U29" i="25" s="1"/>
  <c r="T23" i="25"/>
  <c r="T27" i="24"/>
  <c r="U27" i="24" s="1"/>
  <c r="T29" i="24"/>
  <c r="U29" i="24" s="1"/>
  <c r="T24" i="26"/>
  <c r="U24" i="26" s="1"/>
  <c r="T34" i="26"/>
  <c r="U34" i="26" s="1"/>
  <c r="T23" i="26"/>
  <c r="T24" i="25"/>
  <c r="U24" i="25" s="1"/>
  <c r="T34" i="25"/>
  <c r="U34" i="25" s="1"/>
  <c r="T24" i="24"/>
  <c r="U24" i="24" s="1"/>
  <c r="T34" i="24"/>
  <c r="U34" i="24" s="1"/>
  <c r="T27" i="23"/>
  <c r="U27" i="23" s="1"/>
  <c r="T29" i="23"/>
  <c r="U29" i="23" s="1"/>
  <c r="T23" i="24"/>
  <c r="T24" i="23"/>
  <c r="U24" i="23" s="1"/>
  <c r="T34" i="23"/>
  <c r="U34" i="23" s="1"/>
  <c r="T23" i="23"/>
  <c r="I29" i="4"/>
  <c r="I30" i="4"/>
  <c r="I31" i="4"/>
  <c r="A155" i="31" l="1"/>
  <c r="B156" i="31"/>
  <c r="A156" i="31" s="1"/>
  <c r="B309" i="31"/>
  <c r="A308" i="31"/>
  <c r="R35" i="22"/>
  <c r="Q35" i="22"/>
  <c r="T53" i="24"/>
  <c r="T130" i="24" s="1"/>
  <c r="U23" i="24"/>
  <c r="U53" i="24" s="1"/>
  <c r="U130" i="24" s="1"/>
  <c r="T53" i="25"/>
  <c r="T130" i="25" s="1"/>
  <c r="U23" i="25"/>
  <c r="U53" i="25" s="1"/>
  <c r="U130" i="25" s="1"/>
  <c r="U95" i="24"/>
  <c r="U125" i="24" s="1"/>
  <c r="U132" i="24" s="1"/>
  <c r="T125" i="24"/>
  <c r="T132" i="24" s="1"/>
  <c r="T125" i="26"/>
  <c r="T132" i="26" s="1"/>
  <c r="U95" i="26"/>
  <c r="U125" i="26" s="1"/>
  <c r="U132" i="26" s="1"/>
  <c r="U59" i="25"/>
  <c r="U89" i="25" s="1"/>
  <c r="U131" i="25" s="1"/>
  <c r="T89" i="25"/>
  <c r="T131" i="25" s="1"/>
  <c r="T89" i="26"/>
  <c r="T131" i="26" s="1"/>
  <c r="U59" i="26"/>
  <c r="U89" i="26" s="1"/>
  <c r="U131" i="26" s="1"/>
  <c r="T53" i="23"/>
  <c r="T130" i="23" s="1"/>
  <c r="U23" i="23"/>
  <c r="U53" i="23" s="1"/>
  <c r="U130" i="23" s="1"/>
  <c r="U23" i="26"/>
  <c r="U53" i="26" s="1"/>
  <c r="U130" i="26" s="1"/>
  <c r="T53" i="26"/>
  <c r="T130" i="26" s="1"/>
  <c r="U23" i="27"/>
  <c r="U53" i="27" s="1"/>
  <c r="U130" i="27" s="1"/>
  <c r="T53" i="27"/>
  <c r="T130" i="27" s="1"/>
  <c r="T125" i="23"/>
  <c r="T132" i="23" s="1"/>
  <c r="U95" i="23"/>
  <c r="U125" i="23" s="1"/>
  <c r="U132" i="23" s="1"/>
  <c r="T125" i="25"/>
  <c r="T132" i="25" s="1"/>
  <c r="U95" i="25"/>
  <c r="U125" i="25" s="1"/>
  <c r="U132" i="25" s="1"/>
  <c r="T125" i="27"/>
  <c r="T132" i="27" s="1"/>
  <c r="U95" i="27"/>
  <c r="U125" i="27" s="1"/>
  <c r="U132" i="27" s="1"/>
  <c r="T89" i="23"/>
  <c r="T131" i="23" s="1"/>
  <c r="U59" i="23"/>
  <c r="U89" i="23" s="1"/>
  <c r="U131" i="23" s="1"/>
  <c r="T89" i="24"/>
  <c r="T131" i="24" s="1"/>
  <c r="U59" i="24"/>
  <c r="U89" i="24" s="1"/>
  <c r="U131" i="24" s="1"/>
  <c r="T89" i="27"/>
  <c r="T131" i="27" s="1"/>
  <c r="U59" i="27"/>
  <c r="U89" i="27" s="1"/>
  <c r="U131" i="27" s="1"/>
  <c r="B310" i="31" l="1"/>
  <c r="A309" i="31"/>
  <c r="R36" i="22"/>
  <c r="Q36" i="22"/>
  <c r="T134" i="27"/>
  <c r="T134" i="26"/>
  <c r="U134" i="23"/>
  <c r="U134" i="25"/>
  <c r="U134" i="24"/>
  <c r="U134" i="27"/>
  <c r="U134" i="26"/>
  <c r="T134" i="23"/>
  <c r="T134" i="25"/>
  <c r="T134" i="24"/>
  <c r="B311" i="31" l="1"/>
  <c r="A310" i="31"/>
  <c r="Q37" i="22"/>
  <c r="R37" i="22"/>
  <c r="C5" i="22"/>
  <c r="B312" i="31" l="1"/>
  <c r="A311" i="31"/>
  <c r="R38" i="22"/>
  <c r="Q38" i="22"/>
  <c r="B313" i="31" l="1"/>
  <c r="A312" i="31"/>
  <c r="R39" i="22"/>
  <c r="Q39" i="22"/>
  <c r="B314" i="31" l="1"/>
  <c r="A313" i="31"/>
  <c r="Q40" i="22"/>
  <c r="R40" i="22"/>
  <c r="B315" i="31" l="1"/>
  <c r="A314" i="31"/>
  <c r="R41" i="22"/>
  <c r="Q41" i="22"/>
  <c r="B316" i="31" l="1"/>
  <c r="A315" i="31"/>
  <c r="Q42" i="22"/>
  <c r="R42" i="22"/>
  <c r="B317" i="31" l="1"/>
  <c r="A316" i="31"/>
  <c r="R43" i="22"/>
  <c r="Q43" i="22"/>
  <c r="B318" i="31" l="1"/>
  <c r="A317" i="31"/>
  <c r="Q44" i="22"/>
  <c r="R44" i="22"/>
  <c r="B319" i="31" l="1"/>
  <c r="A318" i="31"/>
  <c r="R45" i="22"/>
  <c r="Q45" i="22"/>
  <c r="B320" i="31" l="1"/>
  <c r="A319" i="31"/>
  <c r="Q46" i="22"/>
  <c r="R46" i="22"/>
  <c r="B321" i="31" l="1"/>
  <c r="A320" i="31"/>
  <c r="Q47" i="22"/>
  <c r="R47" i="22"/>
  <c r="B322" i="31" l="1"/>
  <c r="A321" i="31"/>
  <c r="R48" i="22"/>
  <c r="Q48" i="22"/>
  <c r="B323" i="31" l="1"/>
  <c r="A322" i="31"/>
  <c r="B324" i="31" l="1"/>
  <c r="A323" i="31"/>
  <c r="B325" i="31" l="1"/>
  <c r="A324" i="31"/>
  <c r="B326" i="31" l="1"/>
  <c r="A325" i="31"/>
  <c r="B327" i="31" l="1"/>
  <c r="A326" i="31"/>
  <c r="B328" i="31" l="1"/>
  <c r="A327" i="31"/>
  <c r="B329" i="31" l="1"/>
  <c r="A328" i="31"/>
  <c r="B330" i="31" l="1"/>
  <c r="A329" i="31"/>
  <c r="B331" i="31" l="1"/>
  <c r="A330" i="31"/>
  <c r="B332" i="31" l="1"/>
  <c r="A331" i="31"/>
  <c r="B333" i="31" l="1"/>
  <c r="A332" i="31"/>
  <c r="B334" i="31" l="1"/>
  <c r="A333" i="31"/>
  <c r="B335" i="31" l="1"/>
  <c r="A334" i="31"/>
  <c r="B336" i="31" l="1"/>
  <c r="A335" i="31"/>
  <c r="B337" i="31" l="1"/>
  <c r="A336" i="31"/>
  <c r="B338" i="31" l="1"/>
  <c r="A337" i="31"/>
  <c r="B339" i="31" l="1"/>
  <c r="A338" i="31"/>
  <c r="B340" i="31" l="1"/>
  <c r="A339" i="31"/>
  <c r="B341" i="31" l="1"/>
  <c r="A340" i="31"/>
  <c r="B342" i="31" l="1"/>
  <c r="A341" i="31"/>
  <c r="B343" i="31" l="1"/>
  <c r="A342" i="31"/>
  <c r="B344" i="31" l="1"/>
  <c r="A343" i="31"/>
  <c r="B345" i="31" l="1"/>
  <c r="A344" i="31"/>
  <c r="B346" i="31" l="1"/>
  <c r="A345" i="31"/>
  <c r="B347" i="31" l="1"/>
  <c r="A346" i="31"/>
  <c r="B348" i="31" l="1"/>
  <c r="A347" i="31"/>
  <c r="B349" i="31" l="1"/>
  <c r="A348" i="31"/>
  <c r="B350" i="31" l="1"/>
  <c r="A349" i="31"/>
  <c r="B351" i="31" l="1"/>
  <c r="A350" i="31"/>
  <c r="B352" i="31" l="1"/>
  <c r="A351" i="31"/>
  <c r="B353" i="31" l="1"/>
  <c r="A352" i="31"/>
  <c r="B354" i="31" l="1"/>
  <c r="A353" i="31"/>
  <c r="B355" i="31" l="1"/>
  <c r="A354" i="31"/>
  <c r="B356" i="31" l="1"/>
  <c r="A355" i="31"/>
  <c r="B357" i="31" l="1"/>
  <c r="A356" i="31"/>
  <c r="B358" i="31" l="1"/>
  <c r="A357" i="31"/>
  <c r="B359" i="31" l="1"/>
  <c r="A358" i="31"/>
  <c r="B360" i="31" l="1"/>
  <c r="A359" i="31"/>
  <c r="B361" i="31" l="1"/>
  <c r="A360" i="31"/>
  <c r="B362" i="31" l="1"/>
  <c r="A361" i="31"/>
  <c r="B363" i="31" l="1"/>
  <c r="A362" i="31"/>
  <c r="B364" i="31" l="1"/>
  <c r="A363" i="31"/>
  <c r="B365" i="31" l="1"/>
  <c r="A364" i="31"/>
  <c r="B366" i="31" l="1"/>
  <c r="A365" i="31"/>
  <c r="B367" i="31" l="1"/>
  <c r="A366" i="31"/>
  <c r="B368" i="31" l="1"/>
  <c r="A367" i="31"/>
  <c r="B369" i="31" l="1"/>
  <c r="A368" i="31"/>
  <c r="B370" i="31" l="1"/>
  <c r="A369" i="31"/>
  <c r="B371" i="31" l="1"/>
  <c r="A370" i="31"/>
  <c r="B372" i="31" l="1"/>
  <c r="A371" i="31"/>
  <c r="B373" i="31" l="1"/>
  <c r="A372" i="31"/>
  <c r="B374" i="31" l="1"/>
  <c r="A373" i="31"/>
  <c r="B375" i="31" l="1"/>
  <c r="A374" i="31"/>
  <c r="B376" i="31" l="1"/>
  <c r="A375" i="31"/>
  <c r="B377" i="31" l="1"/>
  <c r="A376" i="31"/>
  <c r="B378" i="31" l="1"/>
  <c r="A377" i="31"/>
  <c r="B379" i="31" l="1"/>
  <c r="A378" i="31"/>
  <c r="B380" i="31" l="1"/>
  <c r="A379" i="31"/>
  <c r="B381" i="31" l="1"/>
  <c r="A380" i="31"/>
  <c r="B382" i="31" l="1"/>
  <c r="A381" i="31"/>
  <c r="B383" i="31" l="1"/>
  <c r="A382" i="31"/>
  <c r="B384" i="31" l="1"/>
  <c r="A383" i="31"/>
  <c r="B385" i="31" l="1"/>
  <c r="A384" i="31"/>
  <c r="B386" i="31" l="1"/>
  <c r="A385" i="31"/>
  <c r="B387" i="31" l="1"/>
  <c r="A386" i="31"/>
  <c r="B388" i="31" l="1"/>
  <c r="A387" i="31"/>
  <c r="B389" i="31" l="1"/>
  <c r="A388" i="31"/>
  <c r="B390" i="31" l="1"/>
  <c r="A389" i="31"/>
  <c r="L48" i="22" l="1"/>
  <c r="N45" i="22"/>
  <c r="H43" i="22"/>
  <c r="L40" i="22"/>
  <c r="N37" i="22"/>
  <c r="H35" i="22"/>
  <c r="L32" i="22"/>
  <c r="N29" i="22"/>
  <c r="G47" i="22"/>
  <c r="I44" i="22"/>
  <c r="M41" i="22"/>
  <c r="G39" i="22"/>
  <c r="I36" i="22"/>
  <c r="M33" i="22"/>
  <c r="G31" i="22"/>
  <c r="I28" i="22"/>
  <c r="M25" i="22"/>
  <c r="G23" i="22"/>
  <c r="I20" i="22"/>
  <c r="H48" i="22"/>
  <c r="L45" i="22"/>
  <c r="N42" i="22"/>
  <c r="H40" i="22"/>
  <c r="L37" i="22"/>
  <c r="N34" i="22"/>
  <c r="H32" i="22"/>
  <c r="L29" i="22"/>
  <c r="N26" i="22"/>
  <c r="M48" i="22"/>
  <c r="G38" i="22"/>
  <c r="G28" i="22"/>
  <c r="I23" i="22"/>
  <c r="N19" i="22"/>
  <c r="G40" i="22"/>
  <c r="I29" i="22"/>
  <c r="G24" i="22"/>
  <c r="L20" i="22"/>
  <c r="G42" i="22"/>
  <c r="I31" i="22"/>
  <c r="M24" i="22"/>
  <c r="H21" i="22"/>
  <c r="G44" i="22"/>
  <c r="M30" i="22"/>
  <c r="H27" i="22"/>
  <c r="N21" i="22"/>
  <c r="M38" i="22"/>
  <c r="L24" i="22"/>
  <c r="H47" i="22"/>
  <c r="N41" i="22"/>
  <c r="L36" i="22"/>
  <c r="H31" i="22"/>
  <c r="I48" i="22"/>
  <c r="I40" i="22"/>
  <c r="M37" i="22"/>
  <c r="I32" i="22"/>
  <c r="G27" i="22"/>
  <c r="M21" i="22"/>
  <c r="G19" i="22"/>
  <c r="L41" i="22"/>
  <c r="H36" i="22"/>
  <c r="N30" i="22"/>
  <c r="I43" i="22"/>
  <c r="M32" i="22"/>
  <c r="L21" i="22"/>
  <c r="M34" i="22"/>
  <c r="H22" i="22"/>
  <c r="M36" i="22"/>
  <c r="N22" i="22"/>
  <c r="I19" i="22"/>
  <c r="N25" i="22"/>
  <c r="G20" i="22"/>
  <c r="H41" i="22"/>
  <c r="H33" i="22"/>
  <c r="G45" i="22"/>
  <c r="M39" i="22"/>
  <c r="M31" i="22"/>
  <c r="I26" i="22"/>
  <c r="G21" i="22"/>
  <c r="H46" i="22"/>
  <c r="N40" i="22"/>
  <c r="L35" i="22"/>
  <c r="H30" i="22"/>
  <c r="N24" i="22"/>
  <c r="G30" i="22"/>
  <c r="H24" i="22"/>
  <c r="N47" i="22"/>
  <c r="H45" i="22"/>
  <c r="L42" i="22"/>
  <c r="N39" i="22"/>
  <c r="H37" i="22"/>
  <c r="L34" i="22"/>
  <c r="N31" i="22"/>
  <c r="H29" i="22"/>
  <c r="I46" i="22"/>
  <c r="M43" i="22"/>
  <c r="G41" i="22"/>
  <c r="I38" i="22"/>
  <c r="M35" i="22"/>
  <c r="G33" i="22"/>
  <c r="I30" i="22"/>
  <c r="M27" i="22"/>
  <c r="G25" i="22"/>
  <c r="I22" i="22"/>
  <c r="M19" i="22"/>
  <c r="L47" i="22"/>
  <c r="N44" i="22"/>
  <c r="H42" i="22"/>
  <c r="L39" i="22"/>
  <c r="N36" i="22"/>
  <c r="H34" i="22"/>
  <c r="L31" i="22"/>
  <c r="N28" i="22"/>
  <c r="H26" i="22"/>
  <c r="G46" i="22"/>
  <c r="I35" i="22"/>
  <c r="M26" i="22"/>
  <c r="L22" i="22"/>
  <c r="G48" i="22"/>
  <c r="I37" i="22"/>
  <c r="N27" i="22"/>
  <c r="H23" i="22"/>
  <c r="L19" i="22"/>
  <c r="I39" i="22"/>
  <c r="M28" i="22"/>
  <c r="N23" i="22"/>
  <c r="H20" i="22"/>
  <c r="L28" i="22"/>
  <c r="N20" i="22"/>
  <c r="L44" i="22"/>
  <c r="H39" i="22"/>
  <c r="N33" i="22"/>
  <c r="M45" i="22"/>
  <c r="G43" i="22"/>
  <c r="G35" i="22"/>
  <c r="M29" i="22"/>
  <c r="I24" i="22"/>
  <c r="N46" i="22"/>
  <c r="H44" i="22"/>
  <c r="N38" i="22"/>
  <c r="L33" i="22"/>
  <c r="H28" i="22"/>
  <c r="L25" i="22"/>
  <c r="I25" i="22"/>
  <c r="I45" i="22"/>
  <c r="L26" i="22"/>
  <c r="I47" i="22"/>
  <c r="I27" i="22"/>
  <c r="G36" i="22"/>
  <c r="L23" i="22"/>
  <c r="L46" i="22"/>
  <c r="N43" i="22"/>
  <c r="L38" i="22"/>
  <c r="N35" i="22"/>
  <c r="L30" i="22"/>
  <c r="M47" i="22"/>
  <c r="I42" i="22"/>
  <c r="G37" i="22"/>
  <c r="I34" i="22"/>
  <c r="G29" i="22"/>
  <c r="M23" i="22"/>
  <c r="N48" i="22"/>
  <c r="L43" i="22"/>
  <c r="H38" i="22"/>
  <c r="N32" i="22"/>
  <c r="L27" i="22"/>
  <c r="M40" i="22"/>
  <c r="M20" i="22"/>
  <c r="M42" i="22"/>
  <c r="M44" i="22"/>
  <c r="M46" i="22"/>
  <c r="H19" i="22"/>
  <c r="M22" i="22"/>
  <c r="G32" i="22"/>
  <c r="G34" i="22"/>
  <c r="I33" i="22"/>
  <c r="H25" i="22"/>
  <c r="G26" i="22"/>
  <c r="I41" i="22"/>
  <c r="I21" i="22"/>
  <c r="G22" i="22"/>
  <c r="B391" i="31"/>
  <c r="A390" i="31"/>
  <c r="B392" i="31" l="1"/>
  <c r="A391" i="31"/>
  <c r="B393" i="31" l="1"/>
  <c r="A392" i="31"/>
  <c r="B394" i="31" l="1"/>
  <c r="A393" i="31"/>
  <c r="B395" i="31" l="1"/>
  <c r="A394" i="31"/>
  <c r="B396" i="31" l="1"/>
  <c r="A395" i="31"/>
  <c r="B397" i="31" l="1"/>
  <c r="A396" i="31"/>
  <c r="B398" i="31" l="1"/>
  <c r="A397" i="31"/>
  <c r="B399" i="31" l="1"/>
  <c r="A398" i="31"/>
  <c r="B400" i="31" l="1"/>
  <c r="A399" i="31"/>
  <c r="B401" i="31" l="1"/>
  <c r="A400" i="31"/>
  <c r="B402" i="31" l="1"/>
  <c r="A401" i="31"/>
  <c r="B403" i="31" l="1"/>
  <c r="A402" i="31"/>
  <c r="B404" i="31" l="1"/>
  <c r="A403" i="31"/>
  <c r="B405" i="31" l="1"/>
  <c r="A404" i="31"/>
  <c r="B406" i="31" l="1"/>
  <c r="A405" i="31"/>
  <c r="B407" i="31" l="1"/>
  <c r="A406" i="31"/>
  <c r="B408" i="31" l="1"/>
  <c r="A407" i="31"/>
  <c r="B409" i="31" l="1"/>
  <c r="A408" i="31"/>
  <c r="B410" i="31" l="1"/>
  <c r="A409" i="31"/>
  <c r="B411" i="31" l="1"/>
  <c r="A410" i="31"/>
  <c r="B412" i="31" l="1"/>
  <c r="A411" i="31"/>
  <c r="B413" i="31" l="1"/>
  <c r="A412" i="31"/>
  <c r="B414" i="31" l="1"/>
  <c r="A413" i="31"/>
  <c r="B415" i="31" l="1"/>
  <c r="A414" i="31"/>
  <c r="B416" i="31" l="1"/>
  <c r="A415" i="31"/>
  <c r="B417" i="31" l="1"/>
  <c r="A416" i="31"/>
  <c r="B418" i="31" l="1"/>
  <c r="A417" i="31"/>
  <c r="B419" i="31" l="1"/>
  <c r="A418" i="31"/>
  <c r="B420" i="31" l="1"/>
  <c r="A419" i="31"/>
  <c r="B421" i="31" l="1"/>
  <c r="A420" i="31"/>
  <c r="B422" i="31" l="1"/>
  <c r="A421" i="31"/>
  <c r="B423" i="31" l="1"/>
  <c r="A422" i="31"/>
  <c r="B424" i="31" l="1"/>
  <c r="A423" i="31"/>
  <c r="B425" i="31" l="1"/>
  <c r="A424" i="31"/>
  <c r="B426" i="31" l="1"/>
  <c r="A425" i="31"/>
  <c r="B427" i="31" l="1"/>
  <c r="A426" i="31"/>
  <c r="B428" i="31" l="1"/>
  <c r="A427" i="31"/>
  <c r="B429" i="31" l="1"/>
  <c r="A428" i="31"/>
  <c r="B430" i="31" l="1"/>
  <c r="A429" i="31"/>
  <c r="B431" i="31" l="1"/>
  <c r="A430" i="31"/>
  <c r="B432" i="31" l="1"/>
  <c r="A431" i="31"/>
  <c r="B433" i="31" l="1"/>
  <c r="A432" i="31"/>
  <c r="B434" i="31" l="1"/>
  <c r="A433" i="31"/>
  <c r="B435" i="31" l="1"/>
  <c r="A434" i="31"/>
  <c r="B436" i="31" l="1"/>
  <c r="A435" i="31"/>
  <c r="B437" i="31" l="1"/>
  <c r="A436" i="31"/>
  <c r="B438" i="31" l="1"/>
  <c r="A437" i="31"/>
  <c r="B439" i="31" l="1"/>
  <c r="A438" i="31"/>
  <c r="B440" i="31" l="1"/>
  <c r="A439" i="31"/>
  <c r="B441" i="31" l="1"/>
  <c r="A440" i="31"/>
  <c r="B442" i="31" l="1"/>
  <c r="A441" i="31"/>
  <c r="B443" i="31" l="1"/>
  <c r="A442" i="31"/>
  <c r="B444" i="31" l="1"/>
  <c r="A443" i="31"/>
  <c r="B445" i="31" l="1"/>
  <c r="A444" i="31"/>
  <c r="B446" i="31" l="1"/>
  <c r="A445" i="31"/>
  <c r="B447" i="31" l="1"/>
  <c r="A446" i="31"/>
  <c r="B448" i="31" l="1"/>
  <c r="A447" i="31"/>
  <c r="B449" i="31" l="1"/>
  <c r="A448" i="31"/>
  <c r="B450" i="31" l="1"/>
  <c r="A449" i="31"/>
  <c r="B451" i="31" l="1"/>
  <c r="A450" i="31"/>
  <c r="B452" i="31" l="1"/>
  <c r="A451" i="31"/>
  <c r="B453" i="31" l="1"/>
  <c r="A452" i="31"/>
  <c r="B454" i="31" l="1"/>
  <c r="A453" i="31"/>
  <c r="B455" i="31" l="1"/>
  <c r="A454" i="31"/>
  <c r="B456" i="31" l="1"/>
  <c r="A455" i="31"/>
  <c r="B457" i="31" l="1"/>
  <c r="A456" i="31"/>
  <c r="B458" i="31" l="1"/>
  <c r="A457" i="31"/>
  <c r="B459" i="31" l="1"/>
  <c r="A458" i="31"/>
  <c r="B460" i="31" l="1"/>
  <c r="A459" i="31"/>
  <c r="B461" i="31" l="1"/>
  <c r="A460" i="31"/>
  <c r="B462" i="31" l="1"/>
  <c r="A461" i="31"/>
  <c r="B463" i="31" l="1"/>
  <c r="A462" i="31"/>
  <c r="B464" i="31" l="1"/>
  <c r="A463" i="31"/>
  <c r="B465" i="31" l="1"/>
  <c r="A464" i="31"/>
  <c r="B466" i="31" l="1"/>
  <c r="A465" i="31"/>
  <c r="B467" i="31" l="1"/>
  <c r="A466" i="31"/>
  <c r="B468" i="31" l="1"/>
  <c r="A467" i="31"/>
  <c r="B469" i="31" l="1"/>
  <c r="A468" i="31"/>
  <c r="O35" i="22" l="1"/>
  <c r="O42" i="22"/>
  <c r="O38" i="22"/>
  <c r="B470" i="31"/>
  <c r="A469" i="31"/>
  <c r="O20" i="22" l="1"/>
  <c r="O36" i="22"/>
  <c r="O43" i="22"/>
  <c r="O22" i="22"/>
  <c r="O34" i="22"/>
  <c r="D29" i="22"/>
  <c r="D33" i="23" s="1"/>
  <c r="E33" i="23"/>
  <c r="J37" i="22"/>
  <c r="T37" i="22"/>
  <c r="X37" i="22"/>
  <c r="J32" i="22"/>
  <c r="X32" i="22"/>
  <c r="T32" i="22"/>
  <c r="D43" i="22"/>
  <c r="D47" i="23" s="1"/>
  <c r="E47" i="23"/>
  <c r="D33" i="22"/>
  <c r="D37" i="23" s="1"/>
  <c r="E37" i="23"/>
  <c r="M49" i="22"/>
  <c r="D25" i="22"/>
  <c r="D29" i="23" s="1"/>
  <c r="E29" i="23"/>
  <c r="D41" i="22"/>
  <c r="D45" i="23" s="1"/>
  <c r="E45" i="23"/>
  <c r="X21" i="22"/>
  <c r="J21" i="22"/>
  <c r="T21" i="22"/>
  <c r="J33" i="22"/>
  <c r="X33" i="22"/>
  <c r="T33" i="22"/>
  <c r="D42" i="22"/>
  <c r="D46" i="23" s="1"/>
  <c r="E46" i="23"/>
  <c r="D23" i="22"/>
  <c r="D27" i="23" s="1"/>
  <c r="E27" i="23"/>
  <c r="O27" i="22"/>
  <c r="J30" i="22"/>
  <c r="X30" i="22"/>
  <c r="T30" i="22"/>
  <c r="D44" i="22"/>
  <c r="D48" i="23" s="1"/>
  <c r="E48" i="23"/>
  <c r="D32" i="22"/>
  <c r="D36" i="23" s="1"/>
  <c r="E36" i="23"/>
  <c r="O47" i="22"/>
  <c r="J24" i="22"/>
  <c r="X24" i="22"/>
  <c r="T24" i="22"/>
  <c r="D19" i="22"/>
  <c r="D23" i="23" s="1"/>
  <c r="E23" i="23"/>
  <c r="D28" i="22"/>
  <c r="D32" i="23" s="1"/>
  <c r="E32" i="23"/>
  <c r="O32" i="22"/>
  <c r="X19" i="22"/>
  <c r="J19" i="22"/>
  <c r="T19" i="22"/>
  <c r="G49" i="22"/>
  <c r="D27" i="22"/>
  <c r="D31" i="23" s="1"/>
  <c r="E31" i="23"/>
  <c r="J41" i="22"/>
  <c r="T41" i="22"/>
  <c r="X41" i="22"/>
  <c r="D22" i="22"/>
  <c r="D26" i="23" s="1"/>
  <c r="E26" i="23"/>
  <c r="O40" i="22"/>
  <c r="D47" i="22"/>
  <c r="D51" i="23" s="1"/>
  <c r="E51" i="23"/>
  <c r="O23" i="22"/>
  <c r="O28" i="22"/>
  <c r="D45" i="22"/>
  <c r="D49" i="23" s="1"/>
  <c r="E49" i="23"/>
  <c r="D37" i="22"/>
  <c r="D41" i="23" s="1"/>
  <c r="E41" i="23"/>
  <c r="O25" i="22"/>
  <c r="X22" i="22"/>
  <c r="J22" i="22"/>
  <c r="T22" i="22"/>
  <c r="J27" i="22"/>
  <c r="X27" i="22"/>
  <c r="T27" i="22"/>
  <c r="D38" i="22"/>
  <c r="D42" i="23" s="1"/>
  <c r="E42" i="23"/>
  <c r="J44" i="22"/>
  <c r="T44" i="22"/>
  <c r="X44" i="22"/>
  <c r="D48" i="22"/>
  <c r="D52" i="23" s="1"/>
  <c r="E52" i="23"/>
  <c r="O48" i="22"/>
  <c r="D31" i="22"/>
  <c r="D35" i="23" s="1"/>
  <c r="E35" i="23"/>
  <c r="D21" i="22"/>
  <c r="D25" i="23" s="1"/>
  <c r="E25" i="23"/>
  <c r="J26" i="22"/>
  <c r="X26" i="22"/>
  <c r="T26" i="22"/>
  <c r="O37" i="22"/>
  <c r="D46" i="22"/>
  <c r="D50" i="23" s="1"/>
  <c r="E50" i="23"/>
  <c r="O33" i="22"/>
  <c r="J25" i="22"/>
  <c r="X25" i="22"/>
  <c r="T25" i="22"/>
  <c r="J31" i="22"/>
  <c r="X31" i="22"/>
  <c r="T31" i="22"/>
  <c r="O19" i="22"/>
  <c r="L49" i="22"/>
  <c r="D39" i="22"/>
  <c r="D43" i="23" s="1"/>
  <c r="E43" i="23"/>
  <c r="O21" i="22"/>
  <c r="J29" i="22"/>
  <c r="X29" i="22"/>
  <c r="T29" i="22"/>
  <c r="D36" i="22"/>
  <c r="D40" i="23" s="1"/>
  <c r="E40" i="23"/>
  <c r="D20" i="22"/>
  <c r="D24" i="23" s="1"/>
  <c r="E24" i="23"/>
  <c r="J39" i="22"/>
  <c r="T39" i="22"/>
  <c r="X39" i="22"/>
  <c r="D30" i="22"/>
  <c r="D34" i="23" s="1"/>
  <c r="E34" i="23"/>
  <c r="B471" i="31"/>
  <c r="A470" i="31"/>
  <c r="D35" i="22"/>
  <c r="D39" i="23" s="1"/>
  <c r="E39" i="23"/>
  <c r="J35" i="22"/>
  <c r="T35" i="22"/>
  <c r="X35" i="22"/>
  <c r="D34" i="22"/>
  <c r="D38" i="23" s="1"/>
  <c r="E38" i="23"/>
  <c r="D24" i="22"/>
  <c r="D28" i="23" s="1"/>
  <c r="E28" i="23"/>
  <c r="N49" i="22"/>
  <c r="J48" i="22"/>
  <c r="T48" i="22"/>
  <c r="X48" i="22"/>
  <c r="O26" i="22"/>
  <c r="J47" i="22"/>
  <c r="T47" i="22"/>
  <c r="X47" i="22"/>
  <c r="J38" i="22"/>
  <c r="T38" i="22"/>
  <c r="X38" i="22"/>
  <c r="X20" i="22"/>
  <c r="J20" i="22"/>
  <c r="T20" i="22"/>
  <c r="O45" i="22"/>
  <c r="X23" i="22"/>
  <c r="J23" i="22"/>
  <c r="T23" i="22"/>
  <c r="D40" i="22"/>
  <c r="D44" i="23" s="1"/>
  <c r="E44" i="23"/>
  <c r="O31" i="22"/>
  <c r="O44" i="22"/>
  <c r="J28" i="22"/>
  <c r="X28" i="22"/>
  <c r="T28" i="22"/>
  <c r="O41" i="22"/>
  <c r="O39" i="22"/>
  <c r="D26" i="22"/>
  <c r="D30" i="23" s="1"/>
  <c r="E30" i="23"/>
  <c r="H49" i="22"/>
  <c r="O30" i="22"/>
  <c r="J42" i="22"/>
  <c r="T42" i="22"/>
  <c r="X42" i="22"/>
  <c r="O29" i="22"/>
  <c r="O24" i="22"/>
  <c r="I49" i="22"/>
  <c r="J46" i="22"/>
  <c r="T46" i="22"/>
  <c r="X46" i="22"/>
  <c r="J40" i="22"/>
  <c r="T40" i="22"/>
  <c r="X40" i="22"/>
  <c r="O46" i="22"/>
  <c r="J43" i="22"/>
  <c r="T43" i="22"/>
  <c r="X43" i="22"/>
  <c r="J45" i="22"/>
  <c r="T45" i="22"/>
  <c r="X45" i="22"/>
  <c r="J36" i="22"/>
  <c r="T36" i="22"/>
  <c r="X36" i="22"/>
  <c r="J34" i="22"/>
  <c r="T34" i="22"/>
  <c r="X34" i="22"/>
  <c r="P45" i="22" l="1"/>
  <c r="S45" i="22"/>
  <c r="W45" i="22"/>
  <c r="D30" i="24"/>
  <c r="D66" i="23"/>
  <c r="E44" i="24"/>
  <c r="E80" i="23"/>
  <c r="E28" i="24"/>
  <c r="E64" i="23"/>
  <c r="D39" i="24"/>
  <c r="D75" i="23"/>
  <c r="E24" i="24"/>
  <c r="E60" i="23"/>
  <c r="E43" i="24"/>
  <c r="E79" i="23"/>
  <c r="D35" i="24"/>
  <c r="D71" i="23"/>
  <c r="D59" i="23"/>
  <c r="D23" i="24"/>
  <c r="D46" i="24"/>
  <c r="D82" i="23"/>
  <c r="D45" i="24"/>
  <c r="D81" i="23"/>
  <c r="E37" i="24"/>
  <c r="E73" i="23"/>
  <c r="S36" i="22"/>
  <c r="P36" i="22"/>
  <c r="W36" i="22"/>
  <c r="S28" i="22"/>
  <c r="P28" i="22"/>
  <c r="W28" i="22"/>
  <c r="D28" i="24"/>
  <c r="D64" i="23"/>
  <c r="D41" i="24"/>
  <c r="D77" i="23"/>
  <c r="E26" i="24"/>
  <c r="E62" i="23"/>
  <c r="S41" i="22"/>
  <c r="P41" i="22"/>
  <c r="W41" i="22"/>
  <c r="E32" i="24"/>
  <c r="E68" i="23"/>
  <c r="E27" i="24"/>
  <c r="E63" i="23"/>
  <c r="S21" i="22"/>
  <c r="P21" i="22"/>
  <c r="W21" i="22"/>
  <c r="S48" i="22"/>
  <c r="P48" i="22"/>
  <c r="W48" i="22"/>
  <c r="B472" i="31"/>
  <c r="A471" i="31"/>
  <c r="E40" i="24"/>
  <c r="E76" i="23"/>
  <c r="S31" i="22"/>
  <c r="P31" i="22"/>
  <c r="W31" i="22"/>
  <c r="D25" i="24"/>
  <c r="D61" i="23"/>
  <c r="E52" i="24"/>
  <c r="E88" i="23"/>
  <c r="S44" i="22"/>
  <c r="P44" i="22"/>
  <c r="W44" i="22"/>
  <c r="E49" i="24"/>
  <c r="E85" i="23"/>
  <c r="E51" i="24"/>
  <c r="E87" i="23"/>
  <c r="D26" i="24"/>
  <c r="D62" i="23"/>
  <c r="E31" i="24"/>
  <c r="E67" i="23"/>
  <c r="S19" i="22"/>
  <c r="P19" i="22"/>
  <c r="W19" i="22"/>
  <c r="J49" i="22"/>
  <c r="D32" i="24"/>
  <c r="D68" i="23"/>
  <c r="D36" i="24"/>
  <c r="D72" i="23"/>
  <c r="D27" i="24"/>
  <c r="D63" i="23"/>
  <c r="D29" i="24"/>
  <c r="D65" i="23"/>
  <c r="E47" i="24"/>
  <c r="E83" i="23"/>
  <c r="S32" i="22"/>
  <c r="P32" i="22"/>
  <c r="W32" i="22"/>
  <c r="E33" i="24"/>
  <c r="E69" i="23"/>
  <c r="S42" i="22"/>
  <c r="P42" i="22"/>
  <c r="W42" i="22"/>
  <c r="D34" i="24"/>
  <c r="D70" i="23"/>
  <c r="D50" i="24"/>
  <c r="D86" i="23"/>
  <c r="S26" i="22"/>
  <c r="P26" i="22"/>
  <c r="W26" i="22"/>
  <c r="D42" i="24"/>
  <c r="D78" i="23"/>
  <c r="E41" i="24"/>
  <c r="E77" i="23"/>
  <c r="D48" i="24"/>
  <c r="D84" i="23"/>
  <c r="D44" i="24"/>
  <c r="D80" i="23"/>
  <c r="D24" i="24"/>
  <c r="D60" i="23"/>
  <c r="D43" i="24"/>
  <c r="D79" i="23"/>
  <c r="S25" i="22"/>
  <c r="P25" i="22"/>
  <c r="W25" i="22"/>
  <c r="E25" i="24"/>
  <c r="E61" i="23"/>
  <c r="P22" i="22"/>
  <c r="W22" i="22"/>
  <c r="S22" i="22"/>
  <c r="E36" i="24"/>
  <c r="E72" i="23"/>
  <c r="E29" i="24"/>
  <c r="E65" i="23"/>
  <c r="D37" i="24"/>
  <c r="D73" i="23"/>
  <c r="P37" i="22"/>
  <c r="S37" i="22"/>
  <c r="W37" i="22"/>
  <c r="S34" i="22"/>
  <c r="P34" i="22"/>
  <c r="W34" i="22"/>
  <c r="S46" i="22"/>
  <c r="P46" i="22"/>
  <c r="W46" i="22"/>
  <c r="S47" i="22"/>
  <c r="P47" i="22"/>
  <c r="W47" i="22"/>
  <c r="E38" i="24"/>
  <c r="E74" i="23"/>
  <c r="S35" i="22"/>
  <c r="P35" i="22"/>
  <c r="W35" i="22"/>
  <c r="S29" i="22"/>
  <c r="P29" i="22"/>
  <c r="W29" i="22"/>
  <c r="S43" i="22"/>
  <c r="P43" i="22"/>
  <c r="W43" i="22"/>
  <c r="S40" i="22"/>
  <c r="P40" i="22"/>
  <c r="W40" i="22"/>
  <c r="E30" i="24"/>
  <c r="E66" i="23"/>
  <c r="S23" i="22"/>
  <c r="P23" i="22"/>
  <c r="W23" i="22"/>
  <c r="S20" i="22"/>
  <c r="W20" i="22"/>
  <c r="P20" i="22"/>
  <c r="S38" i="22"/>
  <c r="P38" i="22"/>
  <c r="W38" i="22"/>
  <c r="D38" i="24"/>
  <c r="D74" i="23"/>
  <c r="E39" i="24"/>
  <c r="E75" i="23"/>
  <c r="E34" i="24"/>
  <c r="E70" i="23"/>
  <c r="S39" i="22"/>
  <c r="P39" i="22"/>
  <c r="W39" i="22"/>
  <c r="D40" i="24"/>
  <c r="D76" i="23"/>
  <c r="O49" i="22"/>
  <c r="E50" i="24"/>
  <c r="E86" i="23"/>
  <c r="E35" i="24"/>
  <c r="E71" i="23"/>
  <c r="D52" i="24"/>
  <c r="D88" i="23"/>
  <c r="E42" i="24"/>
  <c r="E78" i="23"/>
  <c r="S27" i="22"/>
  <c r="P27" i="22"/>
  <c r="W27" i="22"/>
  <c r="D49" i="24"/>
  <c r="D85" i="23"/>
  <c r="D51" i="24"/>
  <c r="D87" i="23"/>
  <c r="D31" i="24"/>
  <c r="D67" i="23"/>
  <c r="E59" i="23"/>
  <c r="E23" i="24"/>
  <c r="P24" i="22"/>
  <c r="S24" i="22"/>
  <c r="W24" i="22"/>
  <c r="E48" i="24"/>
  <c r="E84" i="23"/>
  <c r="P30" i="22"/>
  <c r="S30" i="22"/>
  <c r="W30" i="22"/>
  <c r="E46" i="24"/>
  <c r="E82" i="23"/>
  <c r="P33" i="22"/>
  <c r="S33" i="22"/>
  <c r="W33" i="22"/>
  <c r="E45" i="24"/>
  <c r="E81" i="23"/>
  <c r="D47" i="24"/>
  <c r="D83" i="23"/>
  <c r="D33" i="24"/>
  <c r="D69" i="23"/>
  <c r="Y45" i="22" l="1"/>
  <c r="Y23" i="22"/>
  <c r="Y48" i="22"/>
  <c r="U21" i="22"/>
  <c r="U45" i="22"/>
  <c r="Y29" i="22"/>
  <c r="Y47" i="22"/>
  <c r="U25" i="22"/>
  <c r="Y19" i="22"/>
  <c r="Y21" i="22"/>
  <c r="Y28" i="22"/>
  <c r="U24" i="22"/>
  <c r="U28" i="22"/>
  <c r="U20" i="22"/>
  <c r="Y46" i="22"/>
  <c r="Y44" i="22"/>
  <c r="Y41" i="22"/>
  <c r="Y25" i="22"/>
  <c r="Y36" i="22"/>
  <c r="U33" i="22"/>
  <c r="U29" i="22"/>
  <c r="Y39" i="22"/>
  <c r="Y43" i="22"/>
  <c r="U32" i="22"/>
  <c r="U31" i="22"/>
  <c r="U22" i="22"/>
  <c r="Y26" i="22"/>
  <c r="U30" i="22"/>
  <c r="U27" i="22"/>
  <c r="U38" i="22"/>
  <c r="U40" i="22"/>
  <c r="Y33" i="22"/>
  <c r="Y27" i="22"/>
  <c r="Y38" i="22"/>
  <c r="U23" i="22"/>
  <c r="Y40" i="22"/>
  <c r="U26" i="22"/>
  <c r="Y32" i="22"/>
  <c r="U19" i="22"/>
  <c r="Y31" i="22"/>
  <c r="D33" i="25"/>
  <c r="D69" i="24"/>
  <c r="D52" i="25"/>
  <c r="D88" i="24"/>
  <c r="D40" i="25"/>
  <c r="D76" i="24"/>
  <c r="D48" i="25"/>
  <c r="D84" i="24"/>
  <c r="D27" i="25"/>
  <c r="D63" i="24"/>
  <c r="D32" i="25"/>
  <c r="D68" i="24"/>
  <c r="D26" i="25"/>
  <c r="D62" i="24"/>
  <c r="E49" i="25"/>
  <c r="E85" i="24"/>
  <c r="D46" i="25"/>
  <c r="D82" i="24"/>
  <c r="E24" i="25"/>
  <c r="E60" i="24"/>
  <c r="E28" i="25"/>
  <c r="E64" i="24"/>
  <c r="D49" i="25"/>
  <c r="D85" i="24"/>
  <c r="E34" i="25"/>
  <c r="E70" i="24"/>
  <c r="U34" i="22"/>
  <c r="U42" i="22"/>
  <c r="D59" i="24"/>
  <c r="D95" i="24" s="1"/>
  <c r="D23" i="25"/>
  <c r="E59" i="24"/>
  <c r="E95" i="24" s="1"/>
  <c r="E23" i="25"/>
  <c r="E42" i="25"/>
  <c r="E78" i="24"/>
  <c r="E35" i="25"/>
  <c r="E71" i="24"/>
  <c r="Y20" i="22"/>
  <c r="U47" i="22"/>
  <c r="U46" i="22"/>
  <c r="Y37" i="22"/>
  <c r="D37" i="25"/>
  <c r="D73" i="24"/>
  <c r="D24" i="25"/>
  <c r="D60" i="24"/>
  <c r="E41" i="25"/>
  <c r="E77" i="24"/>
  <c r="D50" i="25"/>
  <c r="D86" i="24"/>
  <c r="D34" i="25"/>
  <c r="D70" i="24"/>
  <c r="D29" i="25"/>
  <c r="D65" i="24"/>
  <c r="D36" i="25"/>
  <c r="D72" i="24"/>
  <c r="E31" i="25"/>
  <c r="E67" i="24"/>
  <c r="E51" i="25"/>
  <c r="E87" i="24"/>
  <c r="U48" i="22"/>
  <c r="U41" i="22"/>
  <c r="D41" i="25"/>
  <c r="D77" i="24"/>
  <c r="U36" i="22"/>
  <c r="D45" i="25"/>
  <c r="D81" i="24"/>
  <c r="E43" i="25"/>
  <c r="E79" i="24"/>
  <c r="D39" i="25"/>
  <c r="D75" i="24"/>
  <c r="E44" i="25"/>
  <c r="E80" i="24"/>
  <c r="E45" i="25"/>
  <c r="E81" i="24"/>
  <c r="E50" i="25"/>
  <c r="E86" i="24"/>
  <c r="E29" i="25"/>
  <c r="E65" i="24"/>
  <c r="D43" i="25"/>
  <c r="D79" i="24"/>
  <c r="D44" i="25"/>
  <c r="D80" i="24"/>
  <c r="E47" i="25"/>
  <c r="E83" i="24"/>
  <c r="E27" i="25"/>
  <c r="E63" i="24"/>
  <c r="E26" i="25"/>
  <c r="E62" i="24"/>
  <c r="D28" i="25"/>
  <c r="D64" i="24"/>
  <c r="E37" i="25"/>
  <c r="E73" i="24"/>
  <c r="D35" i="25"/>
  <c r="D71" i="24"/>
  <c r="D30" i="25"/>
  <c r="D66" i="24"/>
  <c r="E46" i="25"/>
  <c r="E82" i="24"/>
  <c r="D31" i="25"/>
  <c r="D67" i="24"/>
  <c r="D38" i="25"/>
  <c r="D74" i="24"/>
  <c r="E30" i="25"/>
  <c r="E66" i="24"/>
  <c r="U35" i="22"/>
  <c r="D42" i="25"/>
  <c r="D78" i="24"/>
  <c r="E52" i="25"/>
  <c r="E88" i="24"/>
  <c r="E40" i="25"/>
  <c r="E76" i="24"/>
  <c r="D47" i="25"/>
  <c r="D83" i="24"/>
  <c r="Y30" i="22"/>
  <c r="E48" i="25"/>
  <c r="E84" i="24"/>
  <c r="Y24" i="22"/>
  <c r="D51" i="25"/>
  <c r="D87" i="24"/>
  <c r="U39" i="22"/>
  <c r="E39" i="25"/>
  <c r="E75" i="24"/>
  <c r="U43" i="22"/>
  <c r="Y35" i="22"/>
  <c r="E38" i="25"/>
  <c r="E74" i="24"/>
  <c r="Y34" i="22"/>
  <c r="U37" i="22"/>
  <c r="E36" i="25"/>
  <c r="E72" i="24"/>
  <c r="Y22" i="22"/>
  <c r="E25" i="25"/>
  <c r="E61" i="24"/>
  <c r="Y42" i="22"/>
  <c r="E33" i="25"/>
  <c r="E69" i="24"/>
  <c r="U44" i="22"/>
  <c r="D25" i="25"/>
  <c r="D61" i="24"/>
  <c r="B473" i="31"/>
  <c r="A472" i="31"/>
  <c r="E32" i="25"/>
  <c r="E68" i="24"/>
  <c r="U50" i="22" l="1"/>
  <c r="E16" i="30" s="1"/>
  <c r="F16" i="30" s="1"/>
  <c r="G16" i="30" s="1"/>
  <c r="H16" i="30" s="1"/>
  <c r="I16" i="30" s="1"/>
  <c r="J16" i="30" s="1"/>
  <c r="Y50" i="22"/>
  <c r="E18" i="30" s="1"/>
  <c r="F18" i="30" s="1"/>
  <c r="G18" i="30" s="1"/>
  <c r="H18" i="30" s="1"/>
  <c r="I18" i="30" s="1"/>
  <c r="J18" i="30" s="1"/>
  <c r="E33" i="26"/>
  <c r="E69" i="25"/>
  <c r="E30" i="26"/>
  <c r="E66" i="25"/>
  <c r="D30" i="26"/>
  <c r="D66" i="25"/>
  <c r="E26" i="26"/>
  <c r="E62" i="25"/>
  <c r="D43" i="26"/>
  <c r="D79" i="25"/>
  <c r="E44" i="26"/>
  <c r="E80" i="25"/>
  <c r="D50" i="26"/>
  <c r="D86" i="25"/>
  <c r="D49" i="26"/>
  <c r="D85" i="25"/>
  <c r="E49" i="26"/>
  <c r="E85" i="25"/>
  <c r="D48" i="26"/>
  <c r="D84" i="25"/>
  <c r="E32" i="26"/>
  <c r="E68" i="25"/>
  <c r="D51" i="26"/>
  <c r="D87" i="25"/>
  <c r="E40" i="26"/>
  <c r="E76" i="25"/>
  <c r="D41" i="26"/>
  <c r="D77" i="25"/>
  <c r="D23" i="26"/>
  <c r="D59" i="25"/>
  <c r="D95" i="25" s="1"/>
  <c r="E36" i="26"/>
  <c r="E72" i="25"/>
  <c r="E38" i="26"/>
  <c r="E74" i="25"/>
  <c r="E39" i="26"/>
  <c r="E75" i="25"/>
  <c r="D38" i="26"/>
  <c r="D74" i="25"/>
  <c r="E46" i="26"/>
  <c r="E82" i="25"/>
  <c r="D35" i="26"/>
  <c r="D71" i="25"/>
  <c r="D28" i="26"/>
  <c r="D64" i="25"/>
  <c r="E27" i="26"/>
  <c r="E63" i="25"/>
  <c r="D44" i="26"/>
  <c r="D80" i="25"/>
  <c r="E29" i="26"/>
  <c r="E65" i="25"/>
  <c r="E45" i="26"/>
  <c r="E81" i="25"/>
  <c r="D39" i="26"/>
  <c r="D75" i="25"/>
  <c r="D45" i="26"/>
  <c r="D81" i="25"/>
  <c r="D36" i="26"/>
  <c r="D72" i="25"/>
  <c r="D34" i="26"/>
  <c r="D70" i="25"/>
  <c r="E41" i="26"/>
  <c r="E77" i="25"/>
  <c r="D37" i="26"/>
  <c r="D73" i="25"/>
  <c r="E42" i="26"/>
  <c r="E78" i="25"/>
  <c r="E34" i="26"/>
  <c r="E70" i="25"/>
  <c r="E28" i="26"/>
  <c r="E64" i="25"/>
  <c r="D46" i="26"/>
  <c r="D82" i="25"/>
  <c r="D26" i="26"/>
  <c r="D62" i="25"/>
  <c r="D27" i="26"/>
  <c r="D63" i="25"/>
  <c r="D40" i="26"/>
  <c r="D76" i="25"/>
  <c r="D33" i="26"/>
  <c r="D69" i="25"/>
  <c r="E48" i="26"/>
  <c r="E84" i="25"/>
  <c r="D31" i="26"/>
  <c r="D67" i="25"/>
  <c r="E37" i="26"/>
  <c r="E73" i="25"/>
  <c r="E47" i="26"/>
  <c r="E83" i="25"/>
  <c r="E50" i="26"/>
  <c r="E86" i="25"/>
  <c r="E43" i="26"/>
  <c r="E79" i="25"/>
  <c r="D29" i="26"/>
  <c r="D65" i="25"/>
  <c r="D24" i="26"/>
  <c r="D60" i="25"/>
  <c r="E35" i="26"/>
  <c r="E71" i="25"/>
  <c r="E24" i="26"/>
  <c r="E60" i="25"/>
  <c r="D32" i="26"/>
  <c r="D68" i="25"/>
  <c r="D52" i="26"/>
  <c r="D88" i="25"/>
  <c r="D25" i="26"/>
  <c r="D61" i="25"/>
  <c r="D42" i="26"/>
  <c r="D78" i="25"/>
  <c r="E51" i="26"/>
  <c r="E87" i="25"/>
  <c r="B474" i="31"/>
  <c r="A473" i="31"/>
  <c r="E25" i="26"/>
  <c r="E61" i="25"/>
  <c r="D47" i="26"/>
  <c r="D83" i="25"/>
  <c r="E52" i="26"/>
  <c r="E88" i="25"/>
  <c r="E31" i="26"/>
  <c r="E67" i="25"/>
  <c r="E23" i="26"/>
  <c r="E59" i="25"/>
  <c r="E95" i="25" s="1"/>
  <c r="E31" i="27" l="1"/>
  <c r="E67" i="27" s="1"/>
  <c r="E67" i="26"/>
  <c r="D47" i="27"/>
  <c r="D83" i="27" s="1"/>
  <c r="D83" i="26"/>
  <c r="D52" i="27"/>
  <c r="D88" i="27" s="1"/>
  <c r="D88" i="26"/>
  <c r="D24" i="27"/>
  <c r="D60" i="27" s="1"/>
  <c r="D60" i="26"/>
  <c r="E43" i="27"/>
  <c r="E79" i="27" s="1"/>
  <c r="E79" i="26"/>
  <c r="D31" i="27"/>
  <c r="D67" i="27" s="1"/>
  <c r="D67" i="26"/>
  <c r="D27" i="27"/>
  <c r="D63" i="27" s="1"/>
  <c r="D63" i="26"/>
  <c r="E34" i="27"/>
  <c r="E70" i="27" s="1"/>
  <c r="E70" i="26"/>
  <c r="D34" i="27"/>
  <c r="D70" i="27" s="1"/>
  <c r="D70" i="26"/>
  <c r="E45" i="27"/>
  <c r="E81" i="27" s="1"/>
  <c r="E81" i="26"/>
  <c r="D28" i="27"/>
  <c r="D64" i="27" s="1"/>
  <c r="D64" i="26"/>
  <c r="E39" i="27"/>
  <c r="E75" i="27" s="1"/>
  <c r="E75" i="26"/>
  <c r="E36" i="27"/>
  <c r="E72" i="27" s="1"/>
  <c r="E72" i="26"/>
  <c r="D41" i="27"/>
  <c r="D77" i="27" s="1"/>
  <c r="D77" i="26"/>
  <c r="D48" i="27"/>
  <c r="D84" i="27" s="1"/>
  <c r="D84" i="26"/>
  <c r="D49" i="27"/>
  <c r="D85" i="27" s="1"/>
  <c r="D85" i="26"/>
  <c r="E44" i="27"/>
  <c r="E80" i="27" s="1"/>
  <c r="E80" i="26"/>
  <c r="E26" i="27"/>
  <c r="E62" i="27" s="1"/>
  <c r="E62" i="26"/>
  <c r="E30" i="27"/>
  <c r="E66" i="27" s="1"/>
  <c r="E66" i="26"/>
  <c r="B475" i="31"/>
  <c r="A474" i="31"/>
  <c r="D42" i="27"/>
  <c r="D78" i="27" s="1"/>
  <c r="D78" i="26"/>
  <c r="E24" i="27"/>
  <c r="E60" i="27" s="1"/>
  <c r="E60" i="26"/>
  <c r="E47" i="27"/>
  <c r="E83" i="27" s="1"/>
  <c r="E83" i="26"/>
  <c r="D33" i="27"/>
  <c r="D69" i="27" s="1"/>
  <c r="D69" i="26"/>
  <c r="D46" i="27"/>
  <c r="D82" i="27" s="1"/>
  <c r="D82" i="26"/>
  <c r="D37" i="27"/>
  <c r="D73" i="27" s="1"/>
  <c r="D73" i="26"/>
  <c r="D45" i="27"/>
  <c r="D81" i="27" s="1"/>
  <c r="D81" i="26"/>
  <c r="D44" i="27"/>
  <c r="D80" i="27" s="1"/>
  <c r="D80" i="26"/>
  <c r="E46" i="27"/>
  <c r="E82" i="27" s="1"/>
  <c r="E82" i="26"/>
  <c r="D51" i="27"/>
  <c r="D87" i="27" s="1"/>
  <c r="D87" i="26"/>
  <c r="E23" i="27"/>
  <c r="E59" i="27" s="1"/>
  <c r="E95" i="27" s="1"/>
  <c r="E59" i="26"/>
  <c r="E95" i="26" s="1"/>
  <c r="E52" i="27"/>
  <c r="E88" i="27" s="1"/>
  <c r="E88" i="26"/>
  <c r="E25" i="27"/>
  <c r="E61" i="27" s="1"/>
  <c r="E61" i="26"/>
  <c r="E51" i="27"/>
  <c r="E87" i="27" s="1"/>
  <c r="E87" i="26"/>
  <c r="D25" i="27"/>
  <c r="D61" i="27" s="1"/>
  <c r="D61" i="26"/>
  <c r="D32" i="27"/>
  <c r="D68" i="27" s="1"/>
  <c r="D68" i="26"/>
  <c r="E35" i="27"/>
  <c r="E71" i="27" s="1"/>
  <c r="E71" i="26"/>
  <c r="D29" i="27"/>
  <c r="D65" i="27" s="1"/>
  <c r="D65" i="26"/>
  <c r="E50" i="27"/>
  <c r="E86" i="27" s="1"/>
  <c r="E86" i="26"/>
  <c r="E37" i="27"/>
  <c r="E73" i="27" s="1"/>
  <c r="E73" i="26"/>
  <c r="E48" i="27"/>
  <c r="E84" i="27" s="1"/>
  <c r="E84" i="26"/>
  <c r="D40" i="27"/>
  <c r="D76" i="27" s="1"/>
  <c r="D76" i="26"/>
  <c r="D26" i="27"/>
  <c r="D62" i="27" s="1"/>
  <c r="D62" i="26"/>
  <c r="E28" i="27"/>
  <c r="E64" i="27" s="1"/>
  <c r="E64" i="26"/>
  <c r="E42" i="27"/>
  <c r="E78" i="27" s="1"/>
  <c r="E78" i="26"/>
  <c r="E41" i="27"/>
  <c r="E77" i="27" s="1"/>
  <c r="E77" i="26"/>
  <c r="D36" i="27"/>
  <c r="D72" i="27" s="1"/>
  <c r="D72" i="26"/>
  <c r="D39" i="27"/>
  <c r="D75" i="27" s="1"/>
  <c r="D75" i="26"/>
  <c r="E29" i="27"/>
  <c r="E65" i="27" s="1"/>
  <c r="E65" i="26"/>
  <c r="E27" i="27"/>
  <c r="E63" i="27" s="1"/>
  <c r="E63" i="26"/>
  <c r="D35" i="27"/>
  <c r="D71" i="27" s="1"/>
  <c r="D71" i="26"/>
  <c r="D38" i="27"/>
  <c r="D74" i="27" s="1"/>
  <c r="D74" i="26"/>
  <c r="E38" i="27"/>
  <c r="E74" i="27" s="1"/>
  <c r="E74" i="26"/>
  <c r="D59" i="26"/>
  <c r="D95" i="26" s="1"/>
  <c r="D23" i="27"/>
  <c r="D59" i="27" s="1"/>
  <c r="D95" i="27" s="1"/>
  <c r="E40" i="27"/>
  <c r="E76" i="27" s="1"/>
  <c r="E76" i="26"/>
  <c r="E32" i="27"/>
  <c r="E68" i="27" s="1"/>
  <c r="E68" i="26"/>
  <c r="E49" i="27"/>
  <c r="E85" i="27" s="1"/>
  <c r="E85" i="26"/>
  <c r="D50" i="27"/>
  <c r="D86" i="27" s="1"/>
  <c r="D86" i="26"/>
  <c r="D43" i="27"/>
  <c r="D79" i="27" s="1"/>
  <c r="D79" i="26"/>
  <c r="D30" i="27"/>
  <c r="D66" i="27" s="1"/>
  <c r="D66" i="26"/>
  <c r="E33" i="27"/>
  <c r="E69" i="27" s="1"/>
  <c r="E69" i="26"/>
  <c r="B476" i="31" l="1"/>
  <c r="A475" i="31"/>
  <c r="A476" i="31" l="1"/>
  <c r="B477" i="31"/>
  <c r="B478" i="31" l="1"/>
  <c r="A477" i="31"/>
  <c r="B479" i="31" l="1"/>
  <c r="A478" i="31"/>
  <c r="B480" i="31" l="1"/>
  <c r="A479" i="31"/>
  <c r="B481" i="31" l="1"/>
  <c r="A480" i="31"/>
  <c r="B482" i="31" l="1"/>
  <c r="A481" i="31"/>
  <c r="B483" i="31" l="1"/>
  <c r="A482" i="31"/>
  <c r="B484" i="31" l="1"/>
  <c r="A483" i="31"/>
  <c r="B485" i="31" l="1"/>
  <c r="A484" i="31"/>
  <c r="B486" i="31" l="1"/>
  <c r="A485" i="31"/>
  <c r="B487" i="31" l="1"/>
  <c r="A486" i="31"/>
  <c r="B488" i="31" l="1"/>
  <c r="A487" i="31"/>
  <c r="B489" i="31" l="1"/>
  <c r="A488" i="31"/>
  <c r="B490" i="31" l="1"/>
  <c r="A489" i="31"/>
  <c r="B491" i="31" l="1"/>
  <c r="A490" i="31"/>
  <c r="B492" i="31" l="1"/>
  <c r="A491" i="31"/>
  <c r="B493" i="31" l="1"/>
  <c r="A492" i="31"/>
  <c r="B494" i="31" l="1"/>
  <c r="A493" i="31"/>
  <c r="B495" i="31" l="1"/>
  <c r="A494" i="31"/>
  <c r="B496" i="31" l="1"/>
  <c r="A495" i="31"/>
  <c r="B497" i="31" l="1"/>
  <c r="A496" i="31"/>
  <c r="B498" i="31" l="1"/>
  <c r="A497" i="31"/>
  <c r="B499" i="31" l="1"/>
  <c r="A498" i="31"/>
  <c r="B500" i="31" l="1"/>
  <c r="A499" i="31"/>
  <c r="B501" i="31" l="1"/>
  <c r="A500" i="31"/>
  <c r="B502" i="31" l="1"/>
  <c r="A501" i="31"/>
  <c r="B503" i="31" l="1"/>
  <c r="A502" i="31"/>
  <c r="B504" i="31" l="1"/>
  <c r="A503" i="31"/>
  <c r="B505" i="31" l="1"/>
  <c r="A504" i="31"/>
  <c r="B506" i="31" l="1"/>
  <c r="A505" i="31"/>
  <c r="B507" i="31" l="1"/>
  <c r="A506" i="31"/>
  <c r="B508" i="31" l="1"/>
  <c r="A507" i="31"/>
  <c r="B509" i="31" l="1"/>
  <c r="A508" i="31"/>
  <c r="B510" i="31" l="1"/>
  <c r="A509" i="31"/>
  <c r="B511" i="31" l="1"/>
  <c r="A510" i="31"/>
  <c r="B512" i="31" l="1"/>
  <c r="A511" i="31"/>
  <c r="B513" i="31" l="1"/>
  <c r="A512" i="31"/>
  <c r="B514" i="31" l="1"/>
  <c r="A513" i="31"/>
  <c r="B515" i="31" l="1"/>
  <c r="A514" i="31"/>
  <c r="B516" i="31" l="1"/>
  <c r="A515" i="31"/>
  <c r="B517" i="31" l="1"/>
  <c r="A516" i="31"/>
  <c r="B518" i="31" l="1"/>
  <c r="A517" i="31"/>
  <c r="B519" i="31" l="1"/>
  <c r="A518" i="31"/>
  <c r="B520" i="31" l="1"/>
  <c r="A519" i="31"/>
  <c r="B521" i="31" l="1"/>
  <c r="A520" i="31"/>
  <c r="B522" i="31" l="1"/>
  <c r="A521" i="31"/>
  <c r="B523" i="31" l="1"/>
  <c r="A522" i="31"/>
  <c r="B524" i="31" l="1"/>
  <c r="A523" i="31"/>
  <c r="B525" i="31" l="1"/>
  <c r="A524" i="31"/>
  <c r="B526" i="31" l="1"/>
  <c r="A525" i="31"/>
  <c r="B527" i="31" l="1"/>
  <c r="A526" i="31"/>
  <c r="B528" i="31" l="1"/>
  <c r="A527" i="31"/>
  <c r="B529" i="31" l="1"/>
  <c r="A528" i="31"/>
  <c r="B530" i="31" l="1"/>
  <c r="A529" i="31"/>
  <c r="B531" i="31" l="1"/>
  <c r="A530" i="31"/>
  <c r="B532" i="31" l="1"/>
  <c r="A531" i="31"/>
  <c r="B533" i="31" l="1"/>
  <c r="A532" i="31"/>
  <c r="B534" i="31" l="1"/>
  <c r="A533" i="31"/>
  <c r="B535" i="31" l="1"/>
  <c r="A534" i="31"/>
  <c r="B536" i="31" l="1"/>
  <c r="A535" i="31"/>
  <c r="B537" i="31" l="1"/>
  <c r="A536" i="31"/>
  <c r="B538" i="31" l="1"/>
  <c r="A537" i="31"/>
  <c r="B539" i="31" l="1"/>
  <c r="A538" i="31"/>
  <c r="B540" i="31" l="1"/>
  <c r="A539" i="31"/>
  <c r="B541" i="31" l="1"/>
  <c r="A540" i="31"/>
  <c r="B542" i="31" l="1"/>
  <c r="A541" i="31"/>
  <c r="B543" i="31" l="1"/>
  <c r="A542" i="31"/>
  <c r="B544" i="31" l="1"/>
  <c r="A543" i="31"/>
  <c r="B545" i="31" l="1"/>
  <c r="A544" i="31"/>
  <c r="B546" i="31" l="1"/>
  <c r="A545" i="31"/>
  <c r="B547" i="31" l="1"/>
  <c r="A546" i="31"/>
  <c r="B548" i="31" l="1"/>
  <c r="A547" i="31"/>
  <c r="B549" i="31" l="1"/>
  <c r="A548" i="31"/>
  <c r="B550" i="31" l="1"/>
  <c r="A549" i="31"/>
  <c r="B551" i="31" l="1"/>
  <c r="A550" i="31"/>
  <c r="B552" i="31" l="1"/>
  <c r="A551" i="31"/>
  <c r="B553" i="31" l="1"/>
  <c r="A552" i="31"/>
  <c r="B554" i="31" l="1"/>
  <c r="A553" i="31"/>
  <c r="B555" i="31" l="1"/>
  <c r="A554" i="31"/>
  <c r="B556" i="31" l="1"/>
  <c r="A555" i="31"/>
  <c r="B557" i="31" l="1"/>
  <c r="A556" i="31"/>
  <c r="B558" i="31" l="1"/>
  <c r="A557" i="31"/>
  <c r="B559" i="31" l="1"/>
  <c r="A558" i="31"/>
  <c r="B560" i="31" l="1"/>
  <c r="A559" i="31"/>
  <c r="B561" i="31" l="1"/>
  <c r="A560" i="31"/>
  <c r="B562" i="31" l="1"/>
  <c r="A561" i="31"/>
  <c r="B563" i="31" l="1"/>
  <c r="A562" i="31"/>
  <c r="B564" i="31" l="1"/>
  <c r="A563" i="31"/>
  <c r="B565" i="31" l="1"/>
  <c r="A564" i="31"/>
  <c r="B566" i="31" l="1"/>
  <c r="A565" i="31"/>
  <c r="B567" i="31" l="1"/>
  <c r="A566" i="31"/>
  <c r="B568" i="31" l="1"/>
  <c r="A567" i="31"/>
  <c r="B569" i="31" l="1"/>
  <c r="A568" i="31"/>
  <c r="B570" i="31" l="1"/>
  <c r="A569" i="31"/>
  <c r="B571" i="31" l="1"/>
  <c r="A570" i="31"/>
  <c r="B572" i="31" l="1"/>
  <c r="A571" i="31"/>
  <c r="B573" i="31" l="1"/>
  <c r="A572" i="31"/>
  <c r="B574" i="31" l="1"/>
  <c r="A573" i="31"/>
  <c r="B575" i="31" l="1"/>
  <c r="A574" i="31"/>
  <c r="B576" i="31" l="1"/>
  <c r="A575" i="31"/>
  <c r="B577" i="31" l="1"/>
  <c r="A576" i="31"/>
  <c r="B578" i="31" l="1"/>
  <c r="A577" i="31"/>
  <c r="B579" i="31" l="1"/>
  <c r="A578" i="31"/>
  <c r="B580" i="31" l="1"/>
  <c r="A579" i="31"/>
  <c r="B581" i="31" l="1"/>
  <c r="A580" i="31"/>
  <c r="B582" i="31" l="1"/>
  <c r="A581" i="31"/>
  <c r="B583" i="31" l="1"/>
  <c r="A582" i="31"/>
  <c r="B584" i="31" l="1"/>
  <c r="A583" i="31"/>
  <c r="B585" i="31" l="1"/>
  <c r="A584" i="31"/>
  <c r="B586" i="31" l="1"/>
  <c r="A585" i="31"/>
  <c r="B587" i="31" l="1"/>
  <c r="A586" i="31"/>
  <c r="B588" i="31" l="1"/>
  <c r="A587" i="31"/>
  <c r="B589" i="31" l="1"/>
  <c r="A588" i="31"/>
  <c r="B590" i="31" l="1"/>
  <c r="A589" i="31"/>
  <c r="B591" i="31" l="1"/>
  <c r="A590" i="31"/>
  <c r="B592" i="31" l="1"/>
  <c r="A591" i="31"/>
  <c r="B593" i="31" l="1"/>
  <c r="A592" i="31"/>
  <c r="B594" i="31" l="1"/>
  <c r="A593" i="31"/>
  <c r="B595" i="31" l="1"/>
  <c r="A594" i="31"/>
  <c r="B596" i="31" l="1"/>
  <c r="A595" i="31"/>
  <c r="B597" i="31" l="1"/>
  <c r="A596" i="31"/>
  <c r="B598" i="31" l="1"/>
  <c r="A597" i="31"/>
  <c r="B599" i="31" l="1"/>
  <c r="A598" i="31"/>
  <c r="B600" i="31" l="1"/>
  <c r="A599" i="31"/>
  <c r="B601" i="31" l="1"/>
  <c r="A600" i="31"/>
  <c r="B602" i="31" l="1"/>
  <c r="A601" i="31"/>
  <c r="B603" i="31" l="1"/>
  <c r="A602" i="31"/>
  <c r="B604" i="31" l="1"/>
  <c r="A603" i="31"/>
  <c r="B605" i="31" l="1"/>
  <c r="A604" i="31"/>
  <c r="B606" i="31" l="1"/>
  <c r="A605" i="31"/>
  <c r="B607" i="31" l="1"/>
  <c r="A606" i="31"/>
  <c r="B608" i="31" l="1"/>
  <c r="A607" i="31"/>
  <c r="B609" i="31" l="1"/>
  <c r="A608" i="31"/>
  <c r="B610" i="31" l="1"/>
  <c r="A609" i="31"/>
  <c r="B611" i="31" l="1"/>
  <c r="A610" i="31"/>
  <c r="B612" i="31" l="1"/>
  <c r="A611" i="31"/>
  <c r="B613" i="31" l="1"/>
  <c r="A612" i="31"/>
  <c r="B614" i="31" l="1"/>
  <c r="A613" i="31"/>
  <c r="B615" i="31" l="1"/>
  <c r="A614" i="31"/>
  <c r="B616" i="31" l="1"/>
  <c r="A615" i="31"/>
  <c r="B617" i="31" l="1"/>
  <c r="A616" i="31"/>
  <c r="B618" i="31" l="1"/>
  <c r="A617" i="31"/>
  <c r="B619" i="31" l="1"/>
  <c r="A618" i="31"/>
  <c r="B620" i="31" l="1"/>
  <c r="A619" i="31"/>
  <c r="B621" i="31" l="1"/>
  <c r="A620" i="31"/>
  <c r="B622" i="31" l="1"/>
  <c r="A621" i="31"/>
  <c r="B623" i="31" l="1"/>
  <c r="A622" i="31"/>
  <c r="B624" i="31" l="1"/>
  <c r="A623" i="31"/>
  <c r="B625" i="31" l="1"/>
  <c r="A624" i="31"/>
  <c r="B626" i="31" l="1"/>
  <c r="A625" i="31"/>
  <c r="B627" i="31" l="1"/>
  <c r="A626" i="31"/>
  <c r="B628" i="31" l="1"/>
  <c r="A627" i="31"/>
  <c r="B629" i="31" l="1"/>
  <c r="A628" i="31"/>
  <c r="B630" i="31" l="1"/>
  <c r="A629" i="31"/>
  <c r="B631" i="31" l="1"/>
  <c r="A630" i="31"/>
  <c r="B632" i="31" l="1"/>
  <c r="A631" i="31"/>
  <c r="B633" i="31" l="1"/>
  <c r="A632" i="31"/>
  <c r="B634" i="31" l="1"/>
  <c r="A633" i="31"/>
  <c r="B635" i="31" l="1"/>
  <c r="A634" i="31"/>
  <c r="B636" i="31" l="1"/>
  <c r="A635" i="31"/>
  <c r="B637" i="31" l="1"/>
  <c r="A636" i="31"/>
  <c r="B638" i="31" l="1"/>
  <c r="A637" i="31"/>
  <c r="B639" i="31" l="1"/>
  <c r="A638" i="31"/>
  <c r="B640" i="31" l="1"/>
  <c r="A639" i="31"/>
  <c r="B641" i="31" l="1"/>
  <c r="A640" i="31"/>
  <c r="B642" i="31" l="1"/>
  <c r="A641" i="31"/>
  <c r="B643" i="31" l="1"/>
  <c r="A642" i="31"/>
  <c r="B644" i="31" l="1"/>
  <c r="A643" i="31"/>
  <c r="B645" i="31" l="1"/>
  <c r="A644" i="31"/>
  <c r="B646" i="31" l="1"/>
  <c r="A645" i="31"/>
  <c r="B647" i="31" l="1"/>
  <c r="A646" i="31"/>
  <c r="B648" i="31" l="1"/>
  <c r="A647" i="31"/>
  <c r="B649" i="31" l="1"/>
  <c r="A648" i="31"/>
  <c r="B650" i="31" l="1"/>
  <c r="A649" i="31"/>
  <c r="B651" i="31" l="1"/>
  <c r="A650" i="31"/>
  <c r="B652" i="31" l="1"/>
  <c r="A651" i="31"/>
  <c r="B653" i="31" l="1"/>
  <c r="A652" i="31"/>
  <c r="B654" i="31" l="1"/>
  <c r="A653" i="31"/>
  <c r="B655" i="31" l="1"/>
  <c r="A654" i="31"/>
  <c r="B656" i="31" l="1"/>
  <c r="A655" i="31"/>
  <c r="B657" i="31" l="1"/>
  <c r="A656" i="31"/>
  <c r="B658" i="31" l="1"/>
  <c r="A657" i="31"/>
  <c r="B659" i="31" l="1"/>
  <c r="A658" i="31"/>
  <c r="B660" i="31" l="1"/>
  <c r="A659" i="31"/>
  <c r="B661" i="31" l="1"/>
  <c r="A660" i="31"/>
  <c r="B662" i="31" l="1"/>
  <c r="A661" i="31"/>
  <c r="B663" i="31" l="1"/>
  <c r="A662" i="31"/>
  <c r="B664" i="31" l="1"/>
  <c r="A663" i="31"/>
  <c r="B665" i="31" l="1"/>
  <c r="A664" i="31"/>
  <c r="B666" i="31" l="1"/>
  <c r="A665" i="31"/>
  <c r="B667" i="31" l="1"/>
  <c r="A666" i="31"/>
  <c r="B668" i="31" l="1"/>
  <c r="A667" i="31"/>
  <c r="B669" i="31" l="1"/>
  <c r="A668" i="31"/>
  <c r="B670" i="31" l="1"/>
  <c r="A669" i="31"/>
  <c r="B671" i="31" l="1"/>
  <c r="A670" i="31"/>
  <c r="B672" i="31" l="1"/>
  <c r="A671" i="31"/>
  <c r="B673" i="31" l="1"/>
  <c r="A672" i="31"/>
  <c r="B674" i="31" l="1"/>
  <c r="A673" i="31"/>
  <c r="B675" i="31" l="1"/>
  <c r="A674" i="31"/>
  <c r="B676" i="31" l="1"/>
  <c r="A675" i="31"/>
  <c r="B677" i="31" l="1"/>
  <c r="A676" i="31"/>
  <c r="B678" i="31" l="1"/>
  <c r="A677" i="31"/>
  <c r="B679" i="31" l="1"/>
  <c r="A678" i="31"/>
  <c r="B680" i="31" l="1"/>
  <c r="A679" i="31"/>
  <c r="B681" i="31" l="1"/>
  <c r="A680" i="31"/>
  <c r="B682" i="31" l="1"/>
  <c r="A681" i="31"/>
  <c r="B683" i="31" l="1"/>
  <c r="A682" i="31"/>
  <c r="B684" i="31" l="1"/>
  <c r="A683" i="31"/>
  <c r="B685" i="31" l="1"/>
  <c r="A684" i="31"/>
  <c r="B686" i="31" l="1"/>
  <c r="A685" i="31"/>
  <c r="B687" i="31" l="1"/>
  <c r="A686" i="31"/>
  <c r="B688" i="31" l="1"/>
  <c r="A687" i="31"/>
  <c r="B689" i="31" l="1"/>
  <c r="A688" i="31"/>
  <c r="B690" i="31" l="1"/>
  <c r="A689" i="31"/>
  <c r="B691" i="31" l="1"/>
  <c r="A690" i="31"/>
  <c r="B692" i="31" l="1"/>
  <c r="A691" i="31"/>
  <c r="B693" i="31" l="1"/>
  <c r="A692" i="31"/>
  <c r="B694" i="31" l="1"/>
  <c r="A693" i="31"/>
  <c r="B695" i="31" l="1"/>
  <c r="A694" i="31"/>
  <c r="B696" i="31" l="1"/>
  <c r="A695" i="31"/>
  <c r="B697" i="31" l="1"/>
  <c r="A696" i="31"/>
  <c r="B698" i="31" l="1"/>
  <c r="A697" i="31"/>
  <c r="B699" i="31" l="1"/>
  <c r="A698" i="31"/>
  <c r="B700" i="31" l="1"/>
  <c r="A699" i="31"/>
  <c r="B701" i="31" l="1"/>
  <c r="A700" i="31"/>
  <c r="B702" i="31" l="1"/>
  <c r="A701" i="31"/>
  <c r="B703" i="31" l="1"/>
  <c r="A702" i="31"/>
  <c r="B704" i="31" l="1"/>
  <c r="A703" i="31"/>
  <c r="B705" i="31" l="1"/>
  <c r="A704" i="31"/>
  <c r="B706" i="31" l="1"/>
  <c r="A705" i="31"/>
  <c r="B707" i="31" l="1"/>
  <c r="A706" i="31"/>
  <c r="B708" i="31" l="1"/>
  <c r="A707" i="31"/>
  <c r="B709" i="31" l="1"/>
  <c r="A708" i="31"/>
  <c r="B710" i="31" l="1"/>
  <c r="A709" i="31"/>
  <c r="B711" i="31" l="1"/>
  <c r="A710" i="31"/>
  <c r="B712" i="31" l="1"/>
  <c r="A711" i="31"/>
  <c r="B713" i="31" l="1"/>
  <c r="A712" i="31"/>
  <c r="B714" i="31" l="1"/>
  <c r="A713" i="31"/>
  <c r="B715" i="31" l="1"/>
  <c r="A714" i="31"/>
  <c r="B716" i="31" l="1"/>
  <c r="A715" i="31"/>
  <c r="A716" i="31" l="1"/>
  <c r="B717" i="31"/>
  <c r="B718" i="31" l="1"/>
  <c r="A717" i="31"/>
  <c r="A718" i="31" l="1"/>
  <c r="B719" i="31"/>
  <c r="B720" i="31" l="1"/>
  <c r="A719" i="31"/>
  <c r="B721" i="31" l="1"/>
  <c r="A721" i="31" s="1"/>
  <c r="A720" i="31"/>
</calcChain>
</file>

<file path=xl/comments1.xml><?xml version="1.0" encoding="utf-8"?>
<comments xmlns="http://schemas.openxmlformats.org/spreadsheetml/2006/main">
  <authors>
    <author>Keizer</author>
  </authors>
  <commentList>
    <comment ref="Q17" authorId="0" shapeId="0">
      <text>
        <r>
          <rPr>
            <sz val="9"/>
            <color indexed="81"/>
            <rFont val="Tahoma"/>
            <family val="2"/>
          </rPr>
          <t xml:space="preserve">
Keuze SWV om personele basisbekostiging ook onder de overdrachtsverplichting te laten vallen.</t>
        </r>
      </text>
    </comment>
    <comment ref="R17" authorId="0" shapeId="0">
      <text>
        <r>
          <rPr>
            <sz val="9"/>
            <color indexed="81"/>
            <rFont val="Tahoma"/>
            <family val="2"/>
          </rPr>
          <t xml:space="preserve">
Keuze SWV om materiële exploitatie ook onder de overdrachtsverplichting te laten vallen.</t>
        </r>
      </text>
    </comment>
  </commentList>
</comments>
</file>

<file path=xl/comments2.xml><?xml version="1.0" encoding="utf-8"?>
<comments xmlns="http://schemas.openxmlformats.org/spreadsheetml/2006/main">
  <authors>
    <author>Keizer</author>
    <author>B. Keizer</author>
  </authors>
  <commentList>
    <comment ref="C7" authorId="0" shapeId="0">
      <text>
        <r>
          <rPr>
            <sz val="9"/>
            <color indexed="81"/>
            <rFont val="Tahoma"/>
            <family val="2"/>
          </rPr>
          <t xml:space="preserve">
GPL 2014-2015, sept. 2015.</t>
        </r>
      </text>
    </comment>
    <comment ref="D7" authorId="0" shapeId="0">
      <text>
        <r>
          <rPr>
            <sz val="9"/>
            <color indexed="81"/>
            <rFont val="Tahoma"/>
            <family val="2"/>
          </rPr>
          <t xml:space="preserve">
GPL 2015-2016, okt. 2015.</t>
        </r>
      </text>
    </comment>
    <comment ref="E7" authorId="0" shapeId="0">
      <text>
        <r>
          <rPr>
            <sz val="9"/>
            <color indexed="81"/>
            <rFont val="Tahoma"/>
            <family val="2"/>
          </rPr>
          <t xml:space="preserve">
GPL 2016-2017, maart 2016.</t>
        </r>
      </text>
    </comment>
    <comment ref="C48" authorId="1" shapeId="0">
      <text>
        <r>
          <rPr>
            <sz val="9"/>
            <color indexed="81"/>
            <rFont val="Tahoma"/>
            <family val="2"/>
          </rPr>
          <t xml:space="preserve">
Bedragen voor 2017, met in sept. 2016 te publiceren verhoging.</t>
        </r>
      </text>
    </comment>
  </commentList>
</comments>
</file>

<file path=xl/sharedStrings.xml><?xml version="1.0" encoding="utf-8"?>
<sst xmlns="http://schemas.openxmlformats.org/spreadsheetml/2006/main" count="4255" uniqueCount="1510">
  <si>
    <t>kernonderwijs</t>
  </si>
  <si>
    <t>VSO</t>
  </si>
  <si>
    <t>Vast bedrag per school</t>
  </si>
  <si>
    <t>per leerling SO &lt;8</t>
  </si>
  <si>
    <t>per leerling SO &gt;=8</t>
  </si>
  <si>
    <t>per leerling VSO</t>
  </si>
  <si>
    <t xml:space="preserve">per leerling P&amp;A </t>
  </si>
  <si>
    <t>Vast bedrag SO</t>
  </si>
  <si>
    <t>Vast bedrag VSO</t>
  </si>
  <si>
    <t>nee</t>
  </si>
  <si>
    <t>in fte's</t>
  </si>
  <si>
    <t>basis bekostiging</t>
  </si>
  <si>
    <t>fte ondersteuning_op</t>
  </si>
  <si>
    <t>fte ondersteuning_oop</t>
  </si>
  <si>
    <t>p&amp;a ondersteuning</t>
  </si>
  <si>
    <t>fte's</t>
  </si>
  <si>
    <t>p&amp;a</t>
  </si>
  <si>
    <t>cat 1</t>
  </si>
  <si>
    <t>cat 2</t>
  </si>
  <si>
    <t>cat 3</t>
  </si>
  <si>
    <t>Vast per school</t>
  </si>
  <si>
    <t>basisbekostiging</t>
  </si>
  <si>
    <t>ondersteuningskosten P per leerling</t>
  </si>
  <si>
    <t>vast</t>
  </si>
  <si>
    <t>x GGL</t>
  </si>
  <si>
    <t>Vast per school exlusief directie</t>
  </si>
  <si>
    <t>SOVSO</t>
  </si>
  <si>
    <t>vaste bedragen en basisbekostiging</t>
  </si>
  <si>
    <t>ondersteuningskosten MI per leerling</t>
  </si>
  <si>
    <t>cluster 4</t>
  </si>
  <si>
    <t>LG</t>
  </si>
  <si>
    <t>ZMLK</t>
  </si>
  <si>
    <t>schooljaar</t>
  </si>
  <si>
    <t>2015/16</t>
  </si>
  <si>
    <t>2016/17</t>
  </si>
  <si>
    <t>2017/18</t>
  </si>
  <si>
    <t>2018/19</t>
  </si>
  <si>
    <t>2019/20</t>
  </si>
  <si>
    <t>teldatum</t>
  </si>
  <si>
    <t>kalenderjaar</t>
  </si>
  <si>
    <t>GPL bedragen</t>
  </si>
  <si>
    <t>OP (landelijk)</t>
  </si>
  <si>
    <t>OP leeftijdsgecorrigeerd : voet</t>
  </si>
  <si>
    <t>OP leeftijdsgecorrigeerd : bedrag * GGL</t>
  </si>
  <si>
    <t>Landelijke GGL =</t>
  </si>
  <si>
    <t>2014/15</t>
  </si>
  <si>
    <t>2020/21</t>
  </si>
  <si>
    <t>SO</t>
  </si>
  <si>
    <t>Naam school</t>
  </si>
  <si>
    <t>Brinnummer</t>
  </si>
  <si>
    <t>Samenstelling school</t>
  </si>
  <si>
    <t>LZ</t>
  </si>
  <si>
    <t>Peildatum</t>
  </si>
  <si>
    <t>MG</t>
  </si>
  <si>
    <t>afdeling MG</t>
  </si>
  <si>
    <t>ja</t>
  </si>
  <si>
    <t>SO &lt; 8 jr</t>
  </si>
  <si>
    <t>Samenwerkingsverbanden</t>
  </si>
  <si>
    <t xml:space="preserve">Totaal </t>
  </si>
  <si>
    <t>naam</t>
  </si>
  <si>
    <t>nummer</t>
  </si>
  <si>
    <t>Tot</t>
  </si>
  <si>
    <t>budget</t>
  </si>
  <si>
    <t>SO 8 jr en ouder</t>
  </si>
  <si>
    <t>Overdrachten VSO</t>
  </si>
  <si>
    <t>Totaal SO &lt; 8 jr</t>
  </si>
  <si>
    <t>Totaal VSO</t>
  </si>
  <si>
    <t>basis</t>
  </si>
  <si>
    <t>ondersteuning</t>
  </si>
  <si>
    <t>Totaal SO &gt;= 8 jr</t>
  </si>
  <si>
    <t>Vast bedrag SOVSO</t>
  </si>
  <si>
    <t>Totaal aantal leerlingen</t>
  </si>
  <si>
    <t>2021/22</t>
  </si>
  <si>
    <t>2022/23</t>
  </si>
  <si>
    <t xml:space="preserve">per cumi-leerling P&amp;A </t>
  </si>
  <si>
    <t>cumi-leerling</t>
  </si>
  <si>
    <t>Kalenderjaar</t>
  </si>
  <si>
    <t>Personeel</t>
  </si>
  <si>
    <t>Schooljaar</t>
  </si>
  <si>
    <t>Algemeen</t>
  </si>
  <si>
    <t>Desgewenst kunt u het model dus aanpassen, maar kennis van Excel is dan wel vereist.</t>
  </si>
  <si>
    <t>Werkblad Toelichting (toel)</t>
  </si>
  <si>
    <t>Die spreekt hopelijk voor zich.</t>
  </si>
  <si>
    <t>Nadere informatie</t>
  </si>
  <si>
    <t xml:space="preserve">Hebt u vragen of opmerkingen, adviezen enzovoorts over dit instrument, dan zijn we daar nieuwsgierig naar: </t>
  </si>
  <si>
    <t xml:space="preserve">Reinier Goedhart, e-mail: r.goedhart@poraad.nl </t>
  </si>
  <si>
    <t>overdracht</t>
  </si>
  <si>
    <t>basisbek.</t>
  </si>
  <si>
    <t>van SWV</t>
  </si>
  <si>
    <t>MI bekost.</t>
  </si>
  <si>
    <t xml:space="preserve">Bé Keizer, e-mail: be.keizer@wxs.nl </t>
  </si>
  <si>
    <t>99ZZ</t>
  </si>
  <si>
    <t xml:space="preserve">B </t>
  </si>
  <si>
    <t>C</t>
  </si>
  <si>
    <t>D</t>
  </si>
  <si>
    <t>E</t>
  </si>
  <si>
    <t>F</t>
  </si>
  <si>
    <t xml:space="preserve">G </t>
  </si>
  <si>
    <t xml:space="preserve">H </t>
  </si>
  <si>
    <t>I</t>
  </si>
  <si>
    <t>J</t>
  </si>
  <si>
    <t>Overig</t>
  </si>
  <si>
    <t>Werkblad Tabellen (tab)</t>
  </si>
  <si>
    <t>extra voor regulier MG afdeling</t>
  </si>
  <si>
    <t>De werking van de groeiregeling</t>
  </si>
  <si>
    <t>nieuwe TLV's</t>
  </si>
  <si>
    <t>uitschrijvingen</t>
  </si>
  <si>
    <t>Gegevens groei i.v.m. overdrachtsbekostiging</t>
  </si>
  <si>
    <t>SWV personele bekostiging</t>
  </si>
  <si>
    <t>pers groei budget</t>
  </si>
  <si>
    <t>Totaal groeibekostiging</t>
  </si>
  <si>
    <t>T.g.v. schooljaar</t>
  </si>
  <si>
    <t xml:space="preserve">resp. kalenderjaar </t>
  </si>
  <si>
    <t>personele bekostiging</t>
  </si>
  <si>
    <t>materiële bekostiging</t>
  </si>
  <si>
    <t xml:space="preserve"> 2016/17</t>
  </si>
  <si>
    <t>2016</t>
  </si>
  <si>
    <t>2017</t>
  </si>
  <si>
    <t xml:space="preserve"> 1 februari 2016</t>
  </si>
  <si>
    <t xml:space="preserve"> 1 februari 2017</t>
  </si>
  <si>
    <t xml:space="preserve"> 1 februari 2018</t>
  </si>
  <si>
    <t>2018</t>
  </si>
  <si>
    <t xml:space="preserve"> 1 februari 2019</t>
  </si>
  <si>
    <t>2019</t>
  </si>
  <si>
    <t xml:space="preserve"> 1 februari 2020</t>
  </si>
  <si>
    <t>2020</t>
  </si>
  <si>
    <t>Overdrachtsbekostiging SWV in verband met groei op basis van peildatum 1 februari</t>
  </si>
  <si>
    <t>SWV materiële bekostiging</t>
  </si>
  <si>
    <t>A</t>
  </si>
  <si>
    <t xml:space="preserve">OBP </t>
  </si>
  <si>
    <t>Gegevens groei i.v.m. overdrachtsbekostiging peildatum</t>
  </si>
  <si>
    <t>Naam SWV</t>
  </si>
  <si>
    <t xml:space="preserve">School </t>
  </si>
  <si>
    <t>Personele groeibekostiging</t>
  </si>
  <si>
    <t>Materiële groeibekostiging</t>
  </si>
  <si>
    <t>mat groei budget</t>
  </si>
  <si>
    <t xml:space="preserve">De groeiregeling op basis van de peildatum 1 februari geldt niet voor iedere leerling die er meer is dan op 1 oktober daaraan voorafgaand. Voor de bepaling van groei tellen alleen de leerlingen mee die in de periode 2 oktober T-1 tot en met 1 februari T met een nieuwe TLV worden ingeschreven. Leerlingen die op 1 oktober al met een TLV op een vestiging van een school zijn ingeschreven en daarna overgaan naar een andere school binnen hetzelfde of een ander samenwerkingsverband tellen dus niet mee voor de bepaling van het aantal nieuwe TLV's. Ook moeten de leerlingen van vestigingen van eenzelfde (V)SO-school in een samenwerkingsverband bij elkaar gevoegd worden. </t>
  </si>
  <si>
    <t>Kortheidshalve worden de ondersteuningscategorien laag, midden en hoog in de hierna volgende werkbladen aangeduid als cat 1, cat 2 resp. cat 3.</t>
  </si>
  <si>
    <r>
      <t xml:space="preserve">Het model is beveiligd met het wachtwoord: </t>
    </r>
    <r>
      <rPr>
        <b/>
        <sz val="11"/>
        <rFont val="Calibri"/>
        <family val="2"/>
      </rPr>
      <t>voraad</t>
    </r>
    <r>
      <rPr>
        <sz val="11"/>
        <rFont val="Calibri"/>
        <family val="2"/>
      </rPr>
      <t xml:space="preserve"> onder Start/Opmaak/Blad beveiligen.</t>
    </r>
  </si>
  <si>
    <t>Brinnr</t>
  </si>
  <si>
    <t xml:space="preserve">Bovendien moet de groei verminderd worden met de leerlingen die in dezelfde periode uitgeschreven worden. Niet alleen uitgeschreven bij de betreffende school, maar uitgeschreven worden uit het VSO cluster 3 en 4 als zodanig. Leerlingen die uitgeschreven worden omdat ze overgaan naar een andere school voor VSO van cluster 3 en 4 (doorstroom, geen uitstroom) blijven in dit kader dus buiten beschouwing. </t>
  </si>
  <si>
    <r>
      <t xml:space="preserve">Wettelijk is alleen geregeld dat het samenwerkingsverband verplicht is de ondersteuningsbekostiging personeel over te dragen per leerling. De PO-Raad en de VO-Raad adviseren om ook de personele basisbekostiging en de materiële basis- en ondersteuninsgbekostiging over te dragen zodat voor iedere groeileerling de volle bekostiging aan de (V)SO-school beschikbaar komt. Dat is immers ook het geval bij de reguliere bekostiging. Omdat het geen in de wet vastgelegde verplichting is, is er sprake van een </t>
    </r>
    <r>
      <rPr>
        <b/>
        <sz val="11"/>
        <rFont val="Calibri"/>
        <family val="2"/>
      </rPr>
      <t>keuze</t>
    </r>
    <r>
      <rPr>
        <sz val="11"/>
        <rFont val="Calibri"/>
        <family val="2"/>
      </rPr>
      <t xml:space="preserve"> van het samenwerkingsverband die expliciet gedaan moet worden (zie kolom Q en R) en dat wordt dan ook vastgelegd in dit instrument.</t>
    </r>
  </si>
  <si>
    <r>
      <t xml:space="preserve">Is aan deze condities voldaan dan wordt </t>
    </r>
    <r>
      <rPr>
        <u/>
        <sz val="11"/>
        <rFont val="Calibri"/>
        <family val="2"/>
      </rPr>
      <t>per samenwerkingsverband</t>
    </r>
    <r>
      <rPr>
        <sz val="11"/>
        <rFont val="Calibri"/>
        <family val="2"/>
      </rPr>
      <t xml:space="preserve"> berekend hoe groot de overdrachtsverplichting is die aan de school moet worden betaald voor de groei van het aantal leerlingen die aan dat samenwerkingsverband toegerekend moeten worden. Daarvoor wordt de overdrachtsverplichting berekend voor elke leerling die tot de groei gerekend moet worden </t>
    </r>
    <r>
      <rPr>
        <b/>
        <sz val="11"/>
        <rFont val="Calibri"/>
        <family val="2"/>
      </rPr>
      <t>met het van toepassing zijnde bedrag per categorie</t>
    </r>
    <r>
      <rPr>
        <sz val="11"/>
        <rFont val="Calibri"/>
        <family val="2"/>
      </rPr>
      <t>. De berekening vindt voor de personele en voor de materiële bekostiging afzonderlijk plaats. De uitkomst wordt op 0 gesteld als de uitkomst van de berekening personeel resp. materieel kleiner dan 0 wordt.</t>
    </r>
  </si>
  <si>
    <t>Kortheidshalve worden de categorien laag, midden en hoog aangeduid als cat 1, cat 2 resp. cat 3.</t>
  </si>
  <si>
    <t>MI 2016 bekostiging, kalenderjaar</t>
  </si>
  <si>
    <t>vn</t>
  </si>
  <si>
    <t>SWV</t>
  </si>
  <si>
    <t>BRIN</t>
  </si>
  <si>
    <t>naam_kort</t>
  </si>
  <si>
    <t>adres</t>
  </si>
  <si>
    <t>postcode_vest</t>
  </si>
  <si>
    <t>naam_gemeente_vest</t>
  </si>
  <si>
    <t>nr_bevoegd_gezag</t>
  </si>
  <si>
    <t>00AO</t>
  </si>
  <si>
    <t>VSO ZMOK De Bolster</t>
  </si>
  <si>
    <t>Beelelaan 6</t>
  </si>
  <si>
    <t>7383BH</t>
  </si>
  <si>
    <t>Voorst</t>
  </si>
  <si>
    <t>00AW</t>
  </si>
  <si>
    <t>Bergse Veld Sch SO/IOBK</t>
  </si>
  <si>
    <t>Mozartlaan 150</t>
  </si>
  <si>
    <t>3055KM</t>
  </si>
  <si>
    <t>Rotterdam</t>
  </si>
  <si>
    <t>00KK</t>
  </si>
  <si>
    <t>Mytylschool De Vlij</t>
  </si>
  <si>
    <t>Dr. L.L. Zamenhoflaan 5</t>
  </si>
  <si>
    <t>3312AX</t>
  </si>
  <si>
    <t>Dordrecht</t>
  </si>
  <si>
    <t>00KM</t>
  </si>
  <si>
    <t>Attendiz</t>
  </si>
  <si>
    <t>Welbergweg 20</t>
  </si>
  <si>
    <t>7556PE</t>
  </si>
  <si>
    <t>Hengelo</t>
  </si>
  <si>
    <t>00KX</t>
  </si>
  <si>
    <t>Herman Broerenschool</t>
  </si>
  <si>
    <t>Keulsebaan 508</t>
  </si>
  <si>
    <t>6045GL</t>
  </si>
  <si>
    <t>Roermond</t>
  </si>
  <si>
    <t>00LD</t>
  </si>
  <si>
    <t>School Lyndensteyn</t>
  </si>
  <si>
    <t>Hoofdstraat 1</t>
  </si>
  <si>
    <t>9244CL</t>
  </si>
  <si>
    <t>Opsterland</t>
  </si>
  <si>
    <t>00LH</t>
  </si>
  <si>
    <t>Prins W Alexanderschool</t>
  </si>
  <si>
    <t>Blaarthemseweg 83</t>
  </si>
  <si>
    <t>5502JT</t>
  </si>
  <si>
    <t>Veldhoven</t>
  </si>
  <si>
    <t>00MU</t>
  </si>
  <si>
    <t>De Witakker</t>
  </si>
  <si>
    <t>Marderleane 3</t>
  </si>
  <si>
    <t>8572WG</t>
  </si>
  <si>
    <t>De Friese Meren</t>
  </si>
  <si>
    <t>00NT</t>
  </si>
  <si>
    <t>Prof Dr Leo Kannerschool</t>
  </si>
  <si>
    <t>Endegeesterstraatweg 26</t>
  </si>
  <si>
    <t>2342AK</t>
  </si>
  <si>
    <t>Oegstgeest</t>
  </si>
  <si>
    <t>00OJ</t>
  </si>
  <si>
    <t>Klimopschool</t>
  </si>
  <si>
    <t>Grevelingenstraat 10</t>
  </si>
  <si>
    <t>4335XG</t>
  </si>
  <si>
    <t>Middelburg</t>
  </si>
  <si>
    <t>00ON</t>
  </si>
  <si>
    <t>PI-School</t>
  </si>
  <si>
    <t>Hengstdal 2</t>
  </si>
  <si>
    <t>6522JV</t>
  </si>
  <si>
    <t>Nijmegen</t>
  </si>
  <si>
    <t>00OQ</t>
  </si>
  <si>
    <t>Korte Vlietsch voor ZMLK</t>
  </si>
  <si>
    <t>Schubertlaan 131</t>
  </si>
  <si>
    <t>2324CR</t>
  </si>
  <si>
    <t>Leiden</t>
  </si>
  <si>
    <t>00OS</t>
  </si>
  <si>
    <t>St Maartensch</t>
  </si>
  <si>
    <t>Hengstdal 3</t>
  </si>
  <si>
    <t>6574NA</t>
  </si>
  <si>
    <t>Ubbergen</t>
  </si>
  <si>
    <t>00PQ</t>
  </si>
  <si>
    <t>De Pels</t>
  </si>
  <si>
    <t>Noordse Parklaan 2</t>
  </si>
  <si>
    <t>3513GV</t>
  </si>
  <si>
    <t>Utrecht</t>
  </si>
  <si>
    <t>00PZ</t>
  </si>
  <si>
    <t>Clara van Sparwoudestr 1</t>
  </si>
  <si>
    <t>2612SP</t>
  </si>
  <si>
    <t>Delft</t>
  </si>
  <si>
    <t>00RK</t>
  </si>
  <si>
    <t>De Stroom</t>
  </si>
  <si>
    <t>Reeweg Zuid 22</t>
  </si>
  <si>
    <t>3317NH</t>
  </si>
  <si>
    <t>00RL</t>
  </si>
  <si>
    <t>Antoniusschool</t>
  </si>
  <si>
    <t>Heereweg 100</t>
  </si>
  <si>
    <t>1901ME</t>
  </si>
  <si>
    <t>Castricum</t>
  </si>
  <si>
    <t>00RS</t>
  </si>
  <si>
    <t>Talryk</t>
  </si>
  <si>
    <t>Harddraversdijk 26</t>
  </si>
  <si>
    <t>9201HJ</t>
  </si>
  <si>
    <t>Smallingerland</t>
  </si>
  <si>
    <t>00RT</t>
  </si>
  <si>
    <t>De Sonnewijser</t>
  </si>
  <si>
    <t>Gerrit van der Veenstr 24</t>
  </si>
  <si>
    <t>5348RD</t>
  </si>
  <si>
    <t>Oss</t>
  </si>
  <si>
    <t>00SH</t>
  </si>
  <si>
    <t>Inst v Orthopedagog Ond</t>
  </si>
  <si>
    <t>Severenstraat 18</t>
  </si>
  <si>
    <t>6225AR</t>
  </si>
  <si>
    <t>Maastricht</t>
  </si>
  <si>
    <t>00SI</t>
  </si>
  <si>
    <t>OZC Orion</t>
  </si>
  <si>
    <t>Simon Smitweg 7</t>
  </si>
  <si>
    <t>2353GA</t>
  </si>
  <si>
    <t>Leiderdorp</t>
  </si>
  <si>
    <t>00SL</t>
  </si>
  <si>
    <t>Stichting Mozarthof</t>
  </si>
  <si>
    <t>Mozartlaan 29</t>
  </si>
  <si>
    <t>1217CM</t>
  </si>
  <si>
    <t>Hilversum</t>
  </si>
  <si>
    <t>00SO</t>
  </si>
  <si>
    <t>Hamalandschool</t>
  </si>
  <si>
    <t>van Ostadestraat 17</t>
  </si>
  <si>
    <t>7131VB</t>
  </si>
  <si>
    <t>Oost Gelre</t>
  </si>
  <si>
    <t>00SU</t>
  </si>
  <si>
    <t>Opb. School v. ZMLK Emmen</t>
  </si>
  <si>
    <t>Zuidlaarderbrink 4</t>
  </si>
  <si>
    <t>7812GE</t>
  </si>
  <si>
    <t>Emmen</t>
  </si>
  <si>
    <t>00TD</t>
  </si>
  <si>
    <t>De Zevensprong</t>
  </si>
  <si>
    <t>Grote Houtweg 180</t>
  </si>
  <si>
    <t>1944HJ</t>
  </si>
  <si>
    <t>Beverwijk</t>
  </si>
  <si>
    <t>00TO</t>
  </si>
  <si>
    <t>Talita Koemi School</t>
  </si>
  <si>
    <t>Burgemeester Daleslaan 1</t>
  </si>
  <si>
    <t>6532CL</t>
  </si>
  <si>
    <t>00UT</t>
  </si>
  <si>
    <t>BLO School Lataste</t>
  </si>
  <si>
    <t>Bergerweg 37</t>
  </si>
  <si>
    <t>6085AT</t>
  </si>
  <si>
    <t>Leudal</t>
  </si>
  <si>
    <t>00VV</t>
  </si>
  <si>
    <t>Prof Fritz Redlschool</t>
  </si>
  <si>
    <t>Heidelberglaan 100</t>
  </si>
  <si>
    <t>3584CX</t>
  </si>
  <si>
    <t>00WP</t>
  </si>
  <si>
    <t>SO de Klimmer</t>
  </si>
  <si>
    <t>Generaal Smutslaan 9</t>
  </si>
  <si>
    <t>5021XA</t>
  </si>
  <si>
    <t>Tilburg</t>
  </si>
  <si>
    <t>00ZF</t>
  </si>
  <si>
    <t>De Atlas</t>
  </si>
  <si>
    <t>Vivaldilaan 46</t>
  </si>
  <si>
    <t>9402VE</t>
  </si>
  <si>
    <t>Assen</t>
  </si>
  <si>
    <t>00ZN</t>
  </si>
  <si>
    <t>Schuttes Bosschool</t>
  </si>
  <si>
    <t>Floraparkstraat 390</t>
  </si>
  <si>
    <t>7531HX</t>
  </si>
  <si>
    <t>Enschede</t>
  </si>
  <si>
    <t>01AI</t>
  </si>
  <si>
    <t>Mw Dr CP Gelinksch</t>
  </si>
  <si>
    <t>Noordweg 14</t>
  </si>
  <si>
    <t>3233AV</t>
  </si>
  <si>
    <t>Westvoorne</t>
  </si>
  <si>
    <t>01AJ</t>
  </si>
  <si>
    <t>Dr A Verschoor School</t>
  </si>
  <si>
    <t>Groenelaantje 40</t>
  </si>
  <si>
    <t>8072DD</t>
  </si>
  <si>
    <t>Nunspeet</t>
  </si>
  <si>
    <t>01BS</t>
  </si>
  <si>
    <t>Schreuder College</t>
  </si>
  <si>
    <t>De Villeneuvestraat 24</t>
  </si>
  <si>
    <t>3053ZV</t>
  </si>
  <si>
    <t>01CN</t>
  </si>
  <si>
    <t>'t Iemenschoer</t>
  </si>
  <si>
    <t>Ruijsdaelstraat 49</t>
  </si>
  <si>
    <t>7556WS</t>
  </si>
  <si>
    <t>01FX</t>
  </si>
  <si>
    <t>ZML De Bodde</t>
  </si>
  <si>
    <t>Karel Boddenweg 1</t>
  </si>
  <si>
    <t>5044EL</t>
  </si>
  <si>
    <t>01GF</t>
  </si>
  <si>
    <t>SO4 De Windroos</t>
  </si>
  <si>
    <t>de Gildekamp 6012</t>
  </si>
  <si>
    <t>6545LX</t>
  </si>
  <si>
    <t>01JE</t>
  </si>
  <si>
    <t>De Ommezwaai</t>
  </si>
  <si>
    <t>Doorwerthlaan 2</t>
  </si>
  <si>
    <t>6825EX</t>
  </si>
  <si>
    <t>Arnhem</t>
  </si>
  <si>
    <t>01JR</t>
  </si>
  <si>
    <t>VSO School Werkenrode</t>
  </si>
  <si>
    <t>Nijmeegsebaan 9</t>
  </si>
  <si>
    <t>6561KE</t>
  </si>
  <si>
    <t>Groesbeek</t>
  </si>
  <si>
    <t>01KI</t>
  </si>
  <si>
    <t>SSVO School De Sprong</t>
  </si>
  <si>
    <t>Valkenheide 41</t>
  </si>
  <si>
    <t>3953MC</t>
  </si>
  <si>
    <t>Utrechtse Heuvelrug</t>
  </si>
  <si>
    <t>01KX</t>
  </si>
  <si>
    <t>Bets Frijlingschool</t>
  </si>
  <si>
    <t>Sportlaan 153</t>
  </si>
  <si>
    <t>1442EC</t>
  </si>
  <si>
    <t>Purmerend</t>
  </si>
  <si>
    <t>01LB</t>
  </si>
  <si>
    <t>De Ruimte</t>
  </si>
  <si>
    <t>Oudtburghweg 3</t>
  </si>
  <si>
    <t>1862PX</t>
  </si>
  <si>
    <t>Bergen (NH.)</t>
  </si>
  <si>
    <t>01MI</t>
  </si>
  <si>
    <t>Heliomare Onderwijs</t>
  </si>
  <si>
    <t>Relweg 51</t>
  </si>
  <si>
    <t>1949EC</t>
  </si>
  <si>
    <t>01OY</t>
  </si>
  <si>
    <t>Kraaienest</t>
  </si>
  <si>
    <t>Brasserskade 4</t>
  </si>
  <si>
    <t>2631NC</t>
  </si>
  <si>
    <t>Pijnacker-Nootdorp</t>
  </si>
  <si>
    <t>01OZ</t>
  </si>
  <si>
    <t>P.I-school Hondsberg</t>
  </si>
  <si>
    <t>Hondsberg 5</t>
  </si>
  <si>
    <t>5062JT</t>
  </si>
  <si>
    <t>Oisterwijk</t>
  </si>
  <si>
    <t>01PA</t>
  </si>
  <si>
    <t>Emiliusschool</t>
  </si>
  <si>
    <t>Nieuwstraat 72</t>
  </si>
  <si>
    <t>5691AE</t>
  </si>
  <si>
    <t>Son en Breugel</t>
  </si>
  <si>
    <t>01PE</t>
  </si>
  <si>
    <t>De Dordtse Buitenschool</t>
  </si>
  <si>
    <t>Baden-Powelllaan 1</t>
  </si>
  <si>
    <t>3312AA</t>
  </si>
  <si>
    <t>01PJ</t>
  </si>
  <si>
    <t>Sch ZML De Groote Aard</t>
  </si>
  <si>
    <t>Mortel 1</t>
  </si>
  <si>
    <t>5521TP</t>
  </si>
  <si>
    <t>Eersel</t>
  </si>
  <si>
    <t>01QH</t>
  </si>
  <si>
    <t>Sgm Klein Borculo</t>
  </si>
  <si>
    <t>Schoollaan 3</t>
  </si>
  <si>
    <t>7271NS</t>
  </si>
  <si>
    <t>Berkelland</t>
  </si>
  <si>
    <t>01RB</t>
  </si>
  <si>
    <t>ZMLK De Maaskei</t>
  </si>
  <si>
    <t>Wessemerweg 3</t>
  </si>
  <si>
    <t>6097NA</t>
  </si>
  <si>
    <t>Maasgouw</t>
  </si>
  <si>
    <t>01RE</t>
  </si>
  <si>
    <t>SGM Lichtenbeek (SO - LG)</t>
  </si>
  <si>
    <t>Wekeromseweg 6</t>
  </si>
  <si>
    <t>6816VC</t>
  </si>
  <si>
    <t>01TQ</t>
  </si>
  <si>
    <t>ZMLK School Klimop</t>
  </si>
  <si>
    <t>Hoflaan 10</t>
  </si>
  <si>
    <t>1217EA</t>
  </si>
  <si>
    <t>01UB</t>
  </si>
  <si>
    <t>VSO Parcours</t>
  </si>
  <si>
    <t>01UC</t>
  </si>
  <si>
    <t>Yulius Onderwijs</t>
  </si>
  <si>
    <t>Boerhaavelaan 2</t>
  </si>
  <si>
    <t>2992KZ</t>
  </si>
  <si>
    <t>Barendrecht</t>
  </si>
  <si>
    <t>01UO</t>
  </si>
  <si>
    <t>ZMOK School De Buitenhof</t>
  </si>
  <si>
    <t>Kloosterkensweg 6</t>
  </si>
  <si>
    <t>6419PJ</t>
  </si>
  <si>
    <t>Heerlen</t>
  </si>
  <si>
    <t>01UQ</t>
  </si>
  <si>
    <t>De Wijnberg</t>
  </si>
  <si>
    <t>Postweg 88</t>
  </si>
  <si>
    <t>5915HB</t>
  </si>
  <si>
    <t>Venlo</t>
  </si>
  <si>
    <t>01WX</t>
  </si>
  <si>
    <t>De Alk</t>
  </si>
  <si>
    <t>Van Harenlaan 23</t>
  </si>
  <si>
    <t>1813KE</t>
  </si>
  <si>
    <t>Alkmaar</t>
  </si>
  <si>
    <t>02AC</t>
  </si>
  <si>
    <t>ZMLK School Kon Emma</t>
  </si>
  <si>
    <t>Heiligenbergerweg 185</t>
  </si>
  <si>
    <t>3816AJ</t>
  </si>
  <si>
    <t>Amersfoort</t>
  </si>
  <si>
    <t>02CK</t>
  </si>
  <si>
    <t>Mytylschool De Sprienke</t>
  </si>
  <si>
    <t>Vivaldipad 1</t>
  </si>
  <si>
    <t>4462JA</t>
  </si>
  <si>
    <t>Goes</t>
  </si>
  <si>
    <t>02CP</t>
  </si>
  <si>
    <t>De Wingerd</t>
  </si>
  <si>
    <t>Oosterlaan 147</t>
  </si>
  <si>
    <t>8072BW</t>
  </si>
  <si>
    <t>02DE</t>
  </si>
  <si>
    <t>Bernardusschool</t>
  </si>
  <si>
    <t>Ruychrocklaan 340</t>
  </si>
  <si>
    <t>2597EE</t>
  </si>
  <si>
    <t>'s-Gravenhage</t>
  </si>
  <si>
    <t>02EJ</t>
  </si>
  <si>
    <t>Leidse Buitenschool</t>
  </si>
  <si>
    <t>Duinoordweg 2</t>
  </si>
  <si>
    <t>2224CD</t>
  </si>
  <si>
    <t>Katwijk</t>
  </si>
  <si>
    <t>02EP</t>
  </si>
  <si>
    <t>Caleidoscoop</t>
  </si>
  <si>
    <t>Wilaarderburen 2</t>
  </si>
  <si>
    <t>8924JK</t>
  </si>
  <si>
    <t>Leeuwarden</t>
  </si>
  <si>
    <t>02EY</t>
  </si>
  <si>
    <t>Hoenderloo College voor VSO</t>
  </si>
  <si>
    <t>Kampheuvellaan 60</t>
  </si>
  <si>
    <t>7351DA</t>
  </si>
  <si>
    <t>Apeldoorn</t>
  </si>
  <si>
    <t>02GA</t>
  </si>
  <si>
    <t>Koetsveldschool</t>
  </si>
  <si>
    <t>Zwaardvegersgaarde 25</t>
  </si>
  <si>
    <t>2542TC</t>
  </si>
  <si>
    <t>02GD</t>
  </si>
  <si>
    <t>OCR Het Roessingh</t>
  </si>
  <si>
    <t>Roessinghsbleekweg 35</t>
  </si>
  <si>
    <t>7522AH</t>
  </si>
  <si>
    <t>02GM</t>
  </si>
  <si>
    <t>Daniel De Brouwerschool</t>
  </si>
  <si>
    <t>Lathmerweg 4</t>
  </si>
  <si>
    <t>7384AN</t>
  </si>
  <si>
    <t>02KX</t>
  </si>
  <si>
    <t>Zmok Jozef</t>
  </si>
  <si>
    <t>Pater Kustersweg 3</t>
  </si>
  <si>
    <t>6267NL</t>
  </si>
  <si>
    <t>Eijsden-Margraten</t>
  </si>
  <si>
    <t>02QV</t>
  </si>
  <si>
    <t>Mytylschool Ulingshof</t>
  </si>
  <si>
    <t>Ulingshofweg 26</t>
  </si>
  <si>
    <t>5915PM</t>
  </si>
  <si>
    <t>02RF</t>
  </si>
  <si>
    <t>Berg en Boschschool</t>
  </si>
  <si>
    <t>Professor Bronkhorstlaan 22</t>
  </si>
  <si>
    <t>3723MB</t>
  </si>
  <si>
    <t>De Bilt</t>
  </si>
  <si>
    <t>02RH</t>
  </si>
  <si>
    <t>Het Berkenhofcollege</t>
  </si>
  <si>
    <t>Galderseweg 87</t>
  </si>
  <si>
    <t>4836AD</t>
  </si>
  <si>
    <t>Breda</t>
  </si>
  <si>
    <t>02RM</t>
  </si>
  <si>
    <t>Beukenrode Onderwijs</t>
  </si>
  <si>
    <t>Beukenrodelaan 2</t>
  </si>
  <si>
    <t>3941ZP</t>
  </si>
  <si>
    <t>02RO</t>
  </si>
  <si>
    <t>De Kom Sch v SO VSO ZMLK</t>
  </si>
  <si>
    <t>Pa Hoeklaan 2</t>
  </si>
  <si>
    <t>6651TG</t>
  </si>
  <si>
    <t>Druten</t>
  </si>
  <si>
    <t>02RV</t>
  </si>
  <si>
    <t>Mikado</t>
  </si>
  <si>
    <t>Stiemensweg 175</t>
  </si>
  <si>
    <t>6591MD</t>
  </si>
  <si>
    <t>Gennep</t>
  </si>
  <si>
    <t>02SK</t>
  </si>
  <si>
    <t>Mytylschool Gabriel</t>
  </si>
  <si>
    <t>Klokkenlaan 2</t>
  </si>
  <si>
    <t>5231BA</t>
  </si>
  <si>
    <t>'s-Hertogenbosch</t>
  </si>
  <si>
    <t>02SP</t>
  </si>
  <si>
    <t>Don Boscoschool ZMOK</t>
  </si>
  <si>
    <t>Marienwaard 51</t>
  </si>
  <si>
    <t>6222AM</t>
  </si>
  <si>
    <t>02SZ</t>
  </si>
  <si>
    <t>RK Mytylschool</t>
  </si>
  <si>
    <t>Gezellelaan 13</t>
  </si>
  <si>
    <t>4707CC</t>
  </si>
  <si>
    <t>Roosendaal</t>
  </si>
  <si>
    <t>02VX</t>
  </si>
  <si>
    <t>Chr School De Zonnehoek</t>
  </si>
  <si>
    <t>Citroenvlinder 77</t>
  </si>
  <si>
    <t>7323RC</t>
  </si>
  <si>
    <t>02XF</t>
  </si>
  <si>
    <t>De Klimmer 21</t>
  </si>
  <si>
    <t>9104JT</t>
  </si>
  <si>
    <t>Dantumadiel</t>
  </si>
  <si>
    <t>02XM</t>
  </si>
  <si>
    <t>A J Schreuderschool</t>
  </si>
  <si>
    <t>Guido Gezelleweg 24</t>
  </si>
  <si>
    <t>3076EB</t>
  </si>
  <si>
    <t>02YJ</t>
  </si>
  <si>
    <t>Maurice Maeterlincksch</t>
  </si>
  <si>
    <t>Buitenhofdreef 10</t>
  </si>
  <si>
    <t>2625XR</t>
  </si>
  <si>
    <t>02YL</t>
  </si>
  <si>
    <t>Portalis</t>
  </si>
  <si>
    <t>Hoogeweg 9</t>
  </si>
  <si>
    <t>9746TN</t>
  </si>
  <si>
    <t>Groningen</t>
  </si>
  <si>
    <t>02YP</t>
  </si>
  <si>
    <t>Mytylsch De Trappenberg</t>
  </si>
  <si>
    <t>Crailoseweg 116</t>
  </si>
  <si>
    <t>1272EX</t>
  </si>
  <si>
    <t>Huizen</t>
  </si>
  <si>
    <t>02YR</t>
  </si>
  <si>
    <t>Prof W J Bladergroenschool</t>
  </si>
  <si>
    <t>Donderslaan 157</t>
  </si>
  <si>
    <t>9728KX</t>
  </si>
  <si>
    <t>02YT</t>
  </si>
  <si>
    <t>Ariane De Ranitz</t>
  </si>
  <si>
    <t>Blauwe-Vogelweg 11</t>
  </si>
  <si>
    <t>3585LK</t>
  </si>
  <si>
    <t>02YU</t>
  </si>
  <si>
    <t>VSO ZMOK School De Sprengen</t>
  </si>
  <si>
    <t>Groteweg 5</t>
  </si>
  <si>
    <t>8191JS</t>
  </si>
  <si>
    <t>Heerde</t>
  </si>
  <si>
    <t>02ZX</t>
  </si>
  <si>
    <t>Mytylsch Tilburg</t>
  </si>
  <si>
    <t>Professor Stoltehof 1</t>
  </si>
  <si>
    <t>5022KE</t>
  </si>
  <si>
    <t>03AE</t>
  </si>
  <si>
    <t>Het Prisma</t>
  </si>
  <si>
    <t>Heijenoordseweg 5A</t>
  </si>
  <si>
    <t>6813GG</t>
  </si>
  <si>
    <t>03HW</t>
  </si>
  <si>
    <t>Tyltylcentrum De Witte Vogel</t>
  </si>
  <si>
    <t>Willem Dreespark 307</t>
  </si>
  <si>
    <t>2531SX</t>
  </si>
  <si>
    <t>03IJ</t>
  </si>
  <si>
    <t>De Vaart / Vierbeek College</t>
  </si>
  <si>
    <t>Wijnand van Arnhemweg 1</t>
  </si>
  <si>
    <t>6862XM</t>
  </si>
  <si>
    <t>Renkum</t>
  </si>
  <si>
    <t>03ND</t>
  </si>
  <si>
    <t>Utrechtse Buitenschool</t>
  </si>
  <si>
    <t>Orinocodreef 15</t>
  </si>
  <si>
    <t>3563ST</t>
  </si>
  <si>
    <t>03PB</t>
  </si>
  <si>
    <t>SO Drachten De Lanen</t>
  </si>
  <si>
    <t>De Lanen 96</t>
  </si>
  <si>
    <t>9204WC</t>
  </si>
  <si>
    <t>03RH</t>
  </si>
  <si>
    <t>St Tarcisiusschool</t>
  </si>
  <si>
    <t>Pater Eijmardweg 19</t>
  </si>
  <si>
    <t>6525RL</t>
  </si>
  <si>
    <t>03RM</t>
  </si>
  <si>
    <t>Het Prisma  (VSO-MG)</t>
  </si>
  <si>
    <t>Heijenoordseweg 5 A</t>
  </si>
  <si>
    <t>03TV</t>
  </si>
  <si>
    <t>De Korenaer</t>
  </si>
  <si>
    <t>Strausslaan 1</t>
  </si>
  <si>
    <t>5653AJ</t>
  </si>
  <si>
    <t>Eindhoven</t>
  </si>
  <si>
    <t>03XK</t>
  </si>
  <si>
    <t>Michaëlschool</t>
  </si>
  <si>
    <t>Schijndelseweg 3</t>
  </si>
  <si>
    <t>5283AB</t>
  </si>
  <si>
    <t>Boxtel</t>
  </si>
  <si>
    <t>04AD</t>
  </si>
  <si>
    <t>Instituut Mr Schats</t>
  </si>
  <si>
    <t>Van Enckevoirtlaan 129</t>
  </si>
  <si>
    <t>3052KR</t>
  </si>
  <si>
    <t>04AK</t>
  </si>
  <si>
    <t>Dokter CP v Leersumsch</t>
  </si>
  <si>
    <t>Verlengde Slotlaan 113</t>
  </si>
  <si>
    <t>3707CE</t>
  </si>
  <si>
    <t>Zeist</t>
  </si>
  <si>
    <t>04AN</t>
  </si>
  <si>
    <t>St Christoffelschool</t>
  </si>
  <si>
    <t>Polstraat 33</t>
  </si>
  <si>
    <t>6942VK</t>
  </si>
  <si>
    <t>Montferland</t>
  </si>
  <si>
    <t>04BF</t>
  </si>
  <si>
    <t>Rafaelschool voor zmlk</t>
  </si>
  <si>
    <t>Attleeplantsoen 39</t>
  </si>
  <si>
    <t>3527BA</t>
  </si>
  <si>
    <t>04EF</t>
  </si>
  <si>
    <t>Prisma</t>
  </si>
  <si>
    <t>Boterbloemweg 21B</t>
  </si>
  <si>
    <t>2403TR</t>
  </si>
  <si>
    <t>Alphen aan den Rijn</t>
  </si>
  <si>
    <t>04EJ</t>
  </si>
  <si>
    <t>Sch v Speciaal Onderwijs</t>
  </si>
  <si>
    <t>Schoollaan 1</t>
  </si>
  <si>
    <t>04EP</t>
  </si>
  <si>
    <t>ZMOK Sch Xaverius</t>
  </si>
  <si>
    <t>Valkstraat 2A</t>
  </si>
  <si>
    <t>6135GC</t>
  </si>
  <si>
    <t>Sittard-Geleen</t>
  </si>
  <si>
    <t>04EY</t>
  </si>
  <si>
    <t>SO/VSO Respont (Asteria)</t>
  </si>
  <si>
    <t>Korczakstraat 1</t>
  </si>
  <si>
    <t>4335ER</t>
  </si>
  <si>
    <t>04GJ</t>
  </si>
  <si>
    <t>De Eenhoorn zmlk</t>
  </si>
  <si>
    <t>Eikstraat 36</t>
  </si>
  <si>
    <t>1623LT</t>
  </si>
  <si>
    <t>Hoorn</t>
  </si>
  <si>
    <t>04YK</t>
  </si>
  <si>
    <t>SGM Harreveld</t>
  </si>
  <si>
    <t>Kerkstraat 53</t>
  </si>
  <si>
    <t>7135JJ</t>
  </si>
  <si>
    <t>05HJ</t>
  </si>
  <si>
    <t>De Berkenschutse</t>
  </si>
  <si>
    <t>Sterkselseweg 65</t>
  </si>
  <si>
    <t>5591VE</t>
  </si>
  <si>
    <t>Heeze-Leende</t>
  </si>
  <si>
    <t>05HS</t>
  </si>
  <si>
    <t>De Regenboog</t>
  </si>
  <si>
    <t>Madame Curiestraat 25</t>
  </si>
  <si>
    <t>4532LJ</t>
  </si>
  <si>
    <t>Terneuzen</t>
  </si>
  <si>
    <t>05LW</t>
  </si>
  <si>
    <t>SGM Lichtenbeek (SO - ZML)</t>
  </si>
  <si>
    <t>05MF</t>
  </si>
  <si>
    <t>Het Aladon</t>
  </si>
  <si>
    <t>Magnoliaplein 11</t>
  </si>
  <si>
    <t>7121AM</t>
  </si>
  <si>
    <t>Aalten</t>
  </si>
  <si>
    <t>05PE</t>
  </si>
  <si>
    <t>De Waterlelie</t>
  </si>
  <si>
    <t>Spieringweg 801</t>
  </si>
  <si>
    <t>2142ED</t>
  </si>
  <si>
    <t>Haarlemmermeer</t>
  </si>
  <si>
    <t>05PZ</t>
  </si>
  <si>
    <t>School voor ZMLK De Schakel</t>
  </si>
  <si>
    <t>Hoefblad 9</t>
  </si>
  <si>
    <t>8265GM</t>
  </si>
  <si>
    <t>Kampen</t>
  </si>
  <si>
    <t>05XA</t>
  </si>
  <si>
    <t>Professor Waterinkschool</t>
  </si>
  <si>
    <t>Kopjachtplein 19</t>
  </si>
  <si>
    <t>1034JG</t>
  </si>
  <si>
    <t>Amsterdam</t>
  </si>
  <si>
    <t>05YX</t>
  </si>
  <si>
    <t>Parkschool voor ZMOK</t>
  </si>
  <si>
    <t>Ds. Meijerlaan 14</t>
  </si>
  <si>
    <t>2406JD</t>
  </si>
  <si>
    <t>06RJ</t>
  </si>
  <si>
    <t>Boslust School voor ZMLK</t>
  </si>
  <si>
    <t>Jhr. Repelaerlaan 2</t>
  </si>
  <si>
    <t>7731AN</t>
  </si>
  <si>
    <t>Ommen</t>
  </si>
  <si>
    <t>06SV</t>
  </si>
  <si>
    <t>De Aventurijn</t>
  </si>
  <si>
    <t>Elzenlaan 10</t>
  </si>
  <si>
    <t>9422ES</t>
  </si>
  <si>
    <t>Midden-Drenthe</t>
  </si>
  <si>
    <t>07IQ</t>
  </si>
  <si>
    <t>Altra College</t>
  </si>
  <si>
    <t>Konijnenstraat 7</t>
  </si>
  <si>
    <t>1016SL</t>
  </si>
  <si>
    <t>07IT</t>
  </si>
  <si>
    <t>De Meerpaal ZMLK/Linie College</t>
  </si>
  <si>
    <t>Cederhout 1</t>
  </si>
  <si>
    <t>1787RC</t>
  </si>
  <si>
    <t>Den Helder</t>
  </si>
  <si>
    <t>07WD</t>
  </si>
  <si>
    <t>De Koperakker</t>
  </si>
  <si>
    <t>Montenslaan 2A</t>
  </si>
  <si>
    <t>4891SN</t>
  </si>
  <si>
    <t>Zundert</t>
  </si>
  <si>
    <t>08PQ</t>
  </si>
  <si>
    <t>Elimschool</t>
  </si>
  <si>
    <t>Luttenbergerweg 11</t>
  </si>
  <si>
    <t>7447PB</t>
  </si>
  <si>
    <t>Hellendoorn</t>
  </si>
  <si>
    <t>08ST</t>
  </si>
  <si>
    <t>Piet Bakkerschool</t>
  </si>
  <si>
    <t>Plevierenpad 3</t>
  </si>
  <si>
    <t>8601XC</t>
  </si>
  <si>
    <t>Sudwest Fryslan</t>
  </si>
  <si>
    <t>09QN</t>
  </si>
  <si>
    <t>De Schelp</t>
  </si>
  <si>
    <t>Nieuwe Landstraat 12</t>
  </si>
  <si>
    <t>2021DE</t>
  </si>
  <si>
    <t>Haarlem</t>
  </si>
  <si>
    <t>10OL</t>
  </si>
  <si>
    <t>Zmok Sch De Rungraaf</t>
  </si>
  <si>
    <t>Vlokhovenseweg 41A</t>
  </si>
  <si>
    <t>5625WT</t>
  </si>
  <si>
    <t>12QN</t>
  </si>
  <si>
    <t>De Parkschool</t>
  </si>
  <si>
    <t>Onderste Sittarderweg 4</t>
  </si>
  <si>
    <t>6141AZ</t>
  </si>
  <si>
    <t>14MY</t>
  </si>
  <si>
    <t>De Duinpieper</t>
  </si>
  <si>
    <t>Stakman Bossestraat 79</t>
  </si>
  <si>
    <t>2203GH</t>
  </si>
  <si>
    <t>Noordwijk</t>
  </si>
  <si>
    <t>14OH</t>
  </si>
  <si>
    <t>School Bleyburgh</t>
  </si>
  <si>
    <t>Maaslaan 6</t>
  </si>
  <si>
    <t>3363CJ</t>
  </si>
  <si>
    <t>Sliedrecht</t>
  </si>
  <si>
    <t>14OP</t>
  </si>
  <si>
    <t>Roelant-Berk en Beuksch</t>
  </si>
  <si>
    <t>Hengstdal 4</t>
  </si>
  <si>
    <t>14OR</t>
  </si>
  <si>
    <t>Hart de Ruyterschool</t>
  </si>
  <si>
    <t>Metaallaan 255</t>
  </si>
  <si>
    <t>9743BV</t>
  </si>
  <si>
    <t>14PG</t>
  </si>
  <si>
    <t>SG Mariëndael (VSO-LG)</t>
  </si>
  <si>
    <t>Heijenoordseweg 9</t>
  </si>
  <si>
    <t>14PR</t>
  </si>
  <si>
    <t>Deltaschool</t>
  </si>
  <si>
    <t>Naereboutstraat 24</t>
  </si>
  <si>
    <t>4461GT</t>
  </si>
  <si>
    <t>14RB</t>
  </si>
  <si>
    <t>Jan Hein Donnerschool</t>
  </si>
  <si>
    <t>Rudolphlaan 5</t>
  </si>
  <si>
    <t>3794MZ</t>
  </si>
  <si>
    <t>Barneveld</t>
  </si>
  <si>
    <t>14RZ</t>
  </si>
  <si>
    <t>Pr Wilhelminasch v ZMLK</t>
  </si>
  <si>
    <t>Europalaan 89</t>
  </si>
  <si>
    <t>3526KP</t>
  </si>
  <si>
    <t>14VR</t>
  </si>
  <si>
    <t>Adelante Onderwijs</t>
  </si>
  <si>
    <t>Onderstestraat 29</t>
  </si>
  <si>
    <t>6301KA</t>
  </si>
  <si>
    <t>Valkenburg aan de Geul</t>
  </si>
  <si>
    <t>14WS</t>
  </si>
  <si>
    <t>Zonnebloemschool</t>
  </si>
  <si>
    <t>Geneveplein 1</t>
  </si>
  <si>
    <t>8303JZ</t>
  </si>
  <si>
    <t>Noordoostpolder</t>
  </si>
  <si>
    <t>14WT</t>
  </si>
  <si>
    <t>De Verbetering 5</t>
  </si>
  <si>
    <t>9744DZ</t>
  </si>
  <si>
    <t>14YY</t>
  </si>
  <si>
    <t>Tytylschool de Maasgouw</t>
  </si>
  <si>
    <t>Bemelergrubbe 5</t>
  </si>
  <si>
    <t>6226NK</t>
  </si>
  <si>
    <t>15DZ</t>
  </si>
  <si>
    <t>O.S.V.O. M.L. Kingschool</t>
  </si>
  <si>
    <t>Aletta Jacobslaan 7</t>
  </si>
  <si>
    <t>1442AG</t>
  </si>
  <si>
    <t>15KH</t>
  </si>
  <si>
    <t>De Keerkring</t>
  </si>
  <si>
    <t>Chaplinstrook 2- 6</t>
  </si>
  <si>
    <t>2726SK</t>
  </si>
  <si>
    <t>Zoetermeer</t>
  </si>
  <si>
    <t>15MR</t>
  </si>
  <si>
    <t>De Zevenster</t>
  </si>
  <si>
    <t>de Doelen 1011</t>
  </si>
  <si>
    <t>8233GP</t>
  </si>
  <si>
    <t>Lelystad</t>
  </si>
  <si>
    <t>16KI</t>
  </si>
  <si>
    <t>Dynamica Onderwijs</t>
  </si>
  <si>
    <t>Molenwerf 1C</t>
  </si>
  <si>
    <t>1541WR</t>
  </si>
  <si>
    <t>Zaanstad</t>
  </si>
  <si>
    <t>16LO</t>
  </si>
  <si>
    <t>De Kameleon</t>
  </si>
  <si>
    <t>Gerard ter Borchstraat 51</t>
  </si>
  <si>
    <t>4703NL</t>
  </si>
  <si>
    <t>16OJ</t>
  </si>
  <si>
    <t>ZMOK Sch Dr Dqr M Houwer</t>
  </si>
  <si>
    <t>Lageweg 4</t>
  </si>
  <si>
    <t>3815VG</t>
  </si>
  <si>
    <t>16PB</t>
  </si>
  <si>
    <t>ZMLK Sch St Jan Baptist</t>
  </si>
  <si>
    <t>Heistraat 78</t>
  </si>
  <si>
    <t>6467LR</t>
  </si>
  <si>
    <t>Kerkrade</t>
  </si>
  <si>
    <t>16QF</t>
  </si>
  <si>
    <t>De Toekomst</t>
  </si>
  <si>
    <t>Asakkerweg 5</t>
  </si>
  <si>
    <t>6718ZE</t>
  </si>
  <si>
    <t>Ede</t>
  </si>
  <si>
    <t>16QL</t>
  </si>
  <si>
    <t>Kristallis</t>
  </si>
  <si>
    <t>Hatertseweg 400</t>
  </si>
  <si>
    <t>6533GV</t>
  </si>
  <si>
    <t>16QX</t>
  </si>
  <si>
    <t>G J Vd Ploegsch V BUO</t>
  </si>
  <si>
    <t>van Goghlaan 3</t>
  </si>
  <si>
    <t>7901GK</t>
  </si>
  <si>
    <t>Hoogeveen</t>
  </si>
  <si>
    <t>16SO</t>
  </si>
  <si>
    <t>Mytylschool</t>
  </si>
  <si>
    <t>Toledolaan 4</t>
  </si>
  <si>
    <t>5629CC</t>
  </si>
  <si>
    <t>16TF</t>
  </si>
  <si>
    <t>De Rank</t>
  </si>
  <si>
    <t>Klokhuislaan 4</t>
  </si>
  <si>
    <t>9201JE</t>
  </si>
  <si>
    <t>16TL</t>
  </si>
  <si>
    <t>PC ZMLK Sch De Lelie</t>
  </si>
  <si>
    <t>Thorbeckelaan 49</t>
  </si>
  <si>
    <t>3842DP</t>
  </si>
  <si>
    <t>Harderwijk</t>
  </si>
  <si>
    <t>16VG</t>
  </si>
  <si>
    <t>De Opperd</t>
  </si>
  <si>
    <t>Van Vredenburchweg 168A</t>
  </si>
  <si>
    <t>2285SE</t>
  </si>
  <si>
    <t>Rijswijk</t>
  </si>
  <si>
    <t>17GQ</t>
  </si>
  <si>
    <t>Vijverhofschool</t>
  </si>
  <si>
    <t>Simon Stevinstraat 4</t>
  </si>
  <si>
    <t>5916PZ</t>
  </si>
  <si>
    <t>17IP</t>
  </si>
  <si>
    <t>S.O. De Spoorzoeker</t>
  </si>
  <si>
    <t>Sloet van de Beelestraat 4</t>
  </si>
  <si>
    <t>6045HD</t>
  </si>
  <si>
    <t>17JJ</t>
  </si>
  <si>
    <t>Het Emaus College</t>
  </si>
  <si>
    <t>Groene Allee 46</t>
  </si>
  <si>
    <t>3853JW</t>
  </si>
  <si>
    <t>Ermelo</t>
  </si>
  <si>
    <t>17LV</t>
  </si>
  <si>
    <t>Jan Baptist</t>
  </si>
  <si>
    <t>Porseleinstraat 14</t>
  </si>
  <si>
    <t>6216BP</t>
  </si>
  <si>
    <t>17WK</t>
  </si>
  <si>
    <t>St Matth Sch VSO ZMLK</t>
  </si>
  <si>
    <t>Larikslaan 190</t>
  </si>
  <si>
    <t>3053LG</t>
  </si>
  <si>
    <t>18BD</t>
  </si>
  <si>
    <t>Sch V Meerv Gebr Kind</t>
  </si>
  <si>
    <t>Kromme Zandweg 65</t>
  </si>
  <si>
    <t>3084NE</t>
  </si>
  <si>
    <t>18BV</t>
  </si>
  <si>
    <t>Alb Schweitzerschool</t>
  </si>
  <si>
    <t>Planetenlaan 168</t>
  </si>
  <si>
    <t>2024EW</t>
  </si>
  <si>
    <t>18CZ</t>
  </si>
  <si>
    <t>Sch V ZMOK De Widdonck</t>
  </si>
  <si>
    <t>Meijelseweg 2B</t>
  </si>
  <si>
    <t>6089ND</t>
  </si>
  <si>
    <t>18EC</t>
  </si>
  <si>
    <t>Prof Dr Gunningschool</t>
  </si>
  <si>
    <t>Korte Verspronckweg 7-9</t>
  </si>
  <si>
    <t>2023BS</t>
  </si>
  <si>
    <t>18IS</t>
  </si>
  <si>
    <t>Dr A V Voorthuysenschool</t>
  </si>
  <si>
    <t>Professor Eijkmanlaan 1</t>
  </si>
  <si>
    <t>2035XA</t>
  </si>
  <si>
    <t>18LW</t>
  </si>
  <si>
    <t>Mytylsch De Regenboog</t>
  </si>
  <si>
    <t>Frederik Hendriklaan 73</t>
  </si>
  <si>
    <t>2012SG</t>
  </si>
  <si>
    <t>18QP</t>
  </si>
  <si>
    <t>De Leeuwerik</t>
  </si>
  <si>
    <t>Bleekenweg 1b</t>
  </si>
  <si>
    <t>7161AB</t>
  </si>
  <si>
    <t>18XY</t>
  </si>
  <si>
    <t>Het Molenduin</t>
  </si>
  <si>
    <t>Dinkgrevelaan 32</t>
  </si>
  <si>
    <t>2071BP</t>
  </si>
  <si>
    <t>Velsen</t>
  </si>
  <si>
    <t>18ZJ</t>
  </si>
  <si>
    <t>Opb sch zmok De Spinaker</t>
  </si>
  <si>
    <t>Kees Boekestraat 1</t>
  </si>
  <si>
    <t>1817EZ</t>
  </si>
  <si>
    <t>19ES</t>
  </si>
  <si>
    <t>De Hilt OO voor SO en VSO</t>
  </si>
  <si>
    <t>Azalealaan 38</t>
  </si>
  <si>
    <t>5701CM</t>
  </si>
  <si>
    <t>Helmond</t>
  </si>
  <si>
    <t>19HT</t>
  </si>
  <si>
    <t>Mgr Bekkersch</t>
  </si>
  <si>
    <t>Jacob Oppenheimstraat 1</t>
  </si>
  <si>
    <t>5652HG</t>
  </si>
  <si>
    <t>19LZ</t>
  </si>
  <si>
    <t>SO/VSO De Huifkar</t>
  </si>
  <si>
    <t>Keppelerdijk 2</t>
  </si>
  <si>
    <t>7535PE</t>
  </si>
  <si>
    <t>19OV</t>
  </si>
  <si>
    <t>De Brug</t>
  </si>
  <si>
    <t>Wassenaarseweg 499</t>
  </si>
  <si>
    <t>2333AL</t>
  </si>
  <si>
    <t>19QK</t>
  </si>
  <si>
    <t>De Twijn/Dr Itardschool</t>
  </si>
  <si>
    <t>Dokter Hengeveldweg 2</t>
  </si>
  <si>
    <t>8025AK</t>
  </si>
  <si>
    <t>Zwolle</t>
  </si>
  <si>
    <t>19QO</t>
  </si>
  <si>
    <t>Dr Herderscheeschool</t>
  </si>
  <si>
    <t>Schapendijk 3</t>
  </si>
  <si>
    <t>7608LV</t>
  </si>
  <si>
    <t>Almelo</t>
  </si>
  <si>
    <t>19QU</t>
  </si>
  <si>
    <t>Ericaschool</t>
  </si>
  <si>
    <t>Delftseveerweg 28</t>
  </si>
  <si>
    <t>3134JJ</t>
  </si>
  <si>
    <t>Vlaardingen</t>
  </si>
  <si>
    <t>19SK</t>
  </si>
  <si>
    <t>Openbare Mackayschool voor ZML</t>
  </si>
  <si>
    <t>Colijnstraat 4</t>
  </si>
  <si>
    <t>7942BH</t>
  </si>
  <si>
    <t>Meppel</t>
  </si>
  <si>
    <t>19SO</t>
  </si>
  <si>
    <t>W A V Liefland School</t>
  </si>
  <si>
    <t>Paterswoldseweg 131</t>
  </si>
  <si>
    <t>9727BE</t>
  </si>
  <si>
    <t>19SU</t>
  </si>
  <si>
    <t>Dr A V Voorthuyzenschool</t>
  </si>
  <si>
    <t>19SY</t>
  </si>
  <si>
    <t>OBS De Linde</t>
  </si>
  <si>
    <t>Splithofstraat 1</t>
  </si>
  <si>
    <t>7415CD</t>
  </si>
  <si>
    <t>Deventer</t>
  </si>
  <si>
    <t>19TG</t>
  </si>
  <si>
    <t>Anne Flokstra Sch</t>
  </si>
  <si>
    <t>Emmalaan 2</t>
  </si>
  <si>
    <t>7204AS</t>
  </si>
  <si>
    <t>Zutphen</t>
  </si>
  <si>
    <t>19TX</t>
  </si>
  <si>
    <t>Meester Duisterhoutsch</t>
  </si>
  <si>
    <t>Domela Nieuwenhuisweg 5</t>
  </si>
  <si>
    <t>8448GK</t>
  </si>
  <si>
    <t>Heerenveen</t>
  </si>
  <si>
    <t>19TZ</t>
  </si>
  <si>
    <t>Meentsch Openb Sch v SO</t>
  </si>
  <si>
    <t>P.C. Hooftlaan 99</t>
  </si>
  <si>
    <t>9673GV</t>
  </si>
  <si>
    <t>Oldambt</t>
  </si>
  <si>
    <t>19UQ</t>
  </si>
  <si>
    <t>Mytylschool De Thermiek</t>
  </si>
  <si>
    <t>Blauwe Vogelweg 1</t>
  </si>
  <si>
    <t>2333VK</t>
  </si>
  <si>
    <t>19VD</t>
  </si>
  <si>
    <t>De Twijn/De Driemaster</t>
  </si>
  <si>
    <t>Boterdiep 5</t>
  </si>
  <si>
    <t>8032XW</t>
  </si>
  <si>
    <t>19VO</t>
  </si>
  <si>
    <t>Prins Johan Friso</t>
  </si>
  <si>
    <t>Dilgtplein 1</t>
  </si>
  <si>
    <t>9751NJ</t>
  </si>
  <si>
    <t>Haren</t>
  </si>
  <si>
    <t>19WF</t>
  </si>
  <si>
    <t>Erasmusschool</t>
  </si>
  <si>
    <t>Van Heemskerckstraat 56</t>
  </si>
  <si>
    <t>9726GM</t>
  </si>
  <si>
    <t>19XZ</t>
  </si>
  <si>
    <t>De Ark</t>
  </si>
  <si>
    <t>Jan Luykenstraat 1</t>
  </si>
  <si>
    <t>2806PD</t>
  </si>
  <si>
    <t>Gouda</t>
  </si>
  <si>
    <t>20BG</t>
  </si>
  <si>
    <t>V Lieflandschool</t>
  </si>
  <si>
    <t>Witterhoofdweg 1g</t>
  </si>
  <si>
    <t>9405HX</t>
  </si>
  <si>
    <t>20IF</t>
  </si>
  <si>
    <t>SO VSO Catharina</t>
  </si>
  <si>
    <t>Smidserweg 4</t>
  </si>
  <si>
    <t>6419CP</t>
  </si>
  <si>
    <t>20IX</t>
  </si>
  <si>
    <t>Insp W P Blokpoelschool</t>
  </si>
  <si>
    <t>Haardstede 1</t>
  </si>
  <si>
    <t>2543VS</t>
  </si>
  <si>
    <t>20JE</t>
  </si>
  <si>
    <t>Eerste Ned Buitenschool</t>
  </si>
  <si>
    <t>Doorniksestraat 28</t>
  </si>
  <si>
    <t>2587XM</t>
  </si>
  <si>
    <t>20JG</t>
  </si>
  <si>
    <t>Insp S De Vriesschool</t>
  </si>
  <si>
    <t>Heliotrooplaan 35</t>
  </si>
  <si>
    <t>2555MA</t>
  </si>
  <si>
    <t>20JM</t>
  </si>
  <si>
    <t>De Piramide</t>
  </si>
  <si>
    <t>Melis Stokelaan 1185</t>
  </si>
  <si>
    <t>2541GA</t>
  </si>
  <si>
    <t>20KH</t>
  </si>
  <si>
    <t>De Regenboog SO/VSO Zmlk</t>
  </si>
  <si>
    <t>Kelloggplaats 340</t>
  </si>
  <si>
    <t>3068XA</t>
  </si>
  <si>
    <t>20KP</t>
  </si>
  <si>
    <t>De Strandwacht</t>
  </si>
  <si>
    <t>Paddepad 8</t>
  </si>
  <si>
    <t>2554HZ</t>
  </si>
  <si>
    <t>20OJ</t>
  </si>
  <si>
    <t>Van Voorthuysenschool</t>
  </si>
  <si>
    <t>Heuvellaan 1</t>
  </si>
  <si>
    <t>7314BN</t>
  </si>
  <si>
    <t>20RI</t>
  </si>
  <si>
    <t>Rollostraat 85B</t>
  </si>
  <si>
    <t>3084PM</t>
  </si>
  <si>
    <t>20RJ</t>
  </si>
  <si>
    <t>A Willeboerschool</t>
  </si>
  <si>
    <t>Meindert Hobbemalaan 2</t>
  </si>
  <si>
    <t>3062SK</t>
  </si>
  <si>
    <t>20RK</t>
  </si>
  <si>
    <t>Openluchtschool R'dam</t>
  </si>
  <si>
    <t>Olijflaan 4-6</t>
  </si>
  <si>
    <t>3053WK</t>
  </si>
  <si>
    <t>20RL</t>
  </si>
  <si>
    <t>De Archipel</t>
  </si>
  <si>
    <t>Jan Ligthartstraat 10</t>
  </si>
  <si>
    <t>3083AM</t>
  </si>
  <si>
    <t>20RX</t>
  </si>
  <si>
    <t>Mytylschool De Brug</t>
  </si>
  <si>
    <t>Ringdijk 84</t>
  </si>
  <si>
    <t>3054KV</t>
  </si>
  <si>
    <t>20VT</t>
  </si>
  <si>
    <t>de Piloot</t>
  </si>
  <si>
    <t>Brongras 7</t>
  </si>
  <si>
    <t>3068PA</t>
  </si>
  <si>
    <t>20WU</t>
  </si>
  <si>
    <t>Drostenburg 1</t>
  </si>
  <si>
    <t>1102AM</t>
  </si>
  <si>
    <t>20WV</t>
  </si>
  <si>
    <t>Tyltylschool</t>
  </si>
  <si>
    <t>Drostenburg 1-4</t>
  </si>
  <si>
    <t>20WW</t>
  </si>
  <si>
    <t>Coronelschool</t>
  </si>
  <si>
    <t>Jan Sluijtersstraat 3</t>
  </si>
  <si>
    <t>1062CJ</t>
  </si>
  <si>
    <t>20WX</t>
  </si>
  <si>
    <t>WB Noteboomschool</t>
  </si>
  <si>
    <t>Drostenburg 1B</t>
  </si>
  <si>
    <t>20XV</t>
  </si>
  <si>
    <t>Van Koetsveldschool</t>
  </si>
  <si>
    <t>Archimedesplantsoen 98</t>
  </si>
  <si>
    <t>1098KB</t>
  </si>
  <si>
    <t>20YC</t>
  </si>
  <si>
    <t>Gerhardschool</t>
  </si>
  <si>
    <t>Valentijnkade 61-62</t>
  </si>
  <si>
    <t>1095JL</t>
  </si>
  <si>
    <t>20YD</t>
  </si>
  <si>
    <t>Mr de Jonghschool</t>
  </si>
  <si>
    <t>Terpstraat 36</t>
  </si>
  <si>
    <t>1069TV</t>
  </si>
  <si>
    <t>20YN</t>
  </si>
  <si>
    <t>Van Detschool</t>
  </si>
  <si>
    <t>IJsbaanpad 7</t>
  </si>
  <si>
    <t>1076CV</t>
  </si>
  <si>
    <t>21EJ</t>
  </si>
  <si>
    <t>OC Zuid</t>
  </si>
  <si>
    <t>Gaasterlandstraat 7</t>
  </si>
  <si>
    <t>1079RH</t>
  </si>
  <si>
    <t>21GN</t>
  </si>
  <si>
    <t>RK Sch De Rietlanden</t>
  </si>
  <si>
    <t>Jan Olieslagersstraat 3</t>
  </si>
  <si>
    <t>5224BD</t>
  </si>
  <si>
    <t>21IZ</t>
  </si>
  <si>
    <t>De Vlinder</t>
  </si>
  <si>
    <t>Monseigneur Suijsstraat 10</t>
  </si>
  <si>
    <t>5375AG</t>
  </si>
  <si>
    <t>Landerd</t>
  </si>
  <si>
    <t>21SG</t>
  </si>
  <si>
    <t>SO VSO De Zonnewyzer</t>
  </si>
  <si>
    <t>Heldevierlaan 4</t>
  </si>
  <si>
    <t>6415SB</t>
  </si>
  <si>
    <t>22ML</t>
  </si>
  <si>
    <t>de Lans</t>
  </si>
  <si>
    <t>Zutphensestraat 175</t>
  </si>
  <si>
    <t>6971JR</t>
  </si>
  <si>
    <t>Brummen</t>
  </si>
  <si>
    <t>22NX</t>
  </si>
  <si>
    <t>DE WEGWIJZER</t>
  </si>
  <si>
    <t>Bunschoterweg 2 A</t>
  </si>
  <si>
    <t>6711CJ</t>
  </si>
  <si>
    <t>22OB</t>
  </si>
  <si>
    <t>VSO De Ortolaan</t>
  </si>
  <si>
    <t>Graaf van Loonlaan 2</t>
  </si>
  <si>
    <t>6093BV</t>
  </si>
  <si>
    <t>22OG</t>
  </si>
  <si>
    <t>VSO De Velddijk</t>
  </si>
  <si>
    <t>Bergstraat 58</t>
  </si>
  <si>
    <t>5931CE</t>
  </si>
  <si>
    <t>22OH</t>
  </si>
  <si>
    <t>het Poortje</t>
  </si>
  <si>
    <t>23FA</t>
  </si>
  <si>
    <t>De Pionier</t>
  </si>
  <si>
    <t>Rijksstraatweg 145</t>
  </si>
  <si>
    <t>1115AP</t>
  </si>
  <si>
    <t>Ouder-Amstel</t>
  </si>
  <si>
    <t>23GH</t>
  </si>
  <si>
    <t>De Lasenberg</t>
  </si>
  <si>
    <t>Hellingweg 1</t>
  </si>
  <si>
    <t>3762CP</t>
  </si>
  <si>
    <t>Soest</t>
  </si>
  <si>
    <t>23GJ</t>
  </si>
  <si>
    <t>Pleysier College</t>
  </si>
  <si>
    <t>Dr. van Welylaan 4-6</t>
  </si>
  <si>
    <t>2566ER</t>
  </si>
  <si>
    <t>23GK</t>
  </si>
  <si>
    <t>Briant College</t>
  </si>
  <si>
    <t>Bethanienstraat 250</t>
  </si>
  <si>
    <t>6826TJ</t>
  </si>
  <si>
    <t>23GY</t>
  </si>
  <si>
    <t>Het Warandecollege</t>
  </si>
  <si>
    <t>Bredaseweg 140</t>
  </si>
  <si>
    <t>4904SC</t>
  </si>
  <si>
    <t>Oosterhout</t>
  </si>
  <si>
    <t>23HU</t>
  </si>
  <si>
    <t>Eduvierschool De Anger</t>
  </si>
  <si>
    <t>Schoener 1109</t>
  </si>
  <si>
    <t>8243TC</t>
  </si>
  <si>
    <t>23VR</t>
  </si>
  <si>
    <t>Eduviersch Dr Herman Bekius</t>
  </si>
  <si>
    <t>Zuigerplasdreef 202</t>
  </si>
  <si>
    <t>8223EX</t>
  </si>
  <si>
    <t>23XK</t>
  </si>
  <si>
    <t>De Zwengel</t>
  </si>
  <si>
    <t>Carillonlaan 3</t>
  </si>
  <si>
    <t>5261LT</t>
  </si>
  <si>
    <t>Vught</t>
  </si>
  <si>
    <t>24HY</t>
  </si>
  <si>
    <t>SGM Lichtenbeek (SO - MG)</t>
  </si>
  <si>
    <t>26LD</t>
  </si>
  <si>
    <t>ZML-School It Twaluk</t>
  </si>
  <si>
    <t>Haydnstraat 2</t>
  </si>
  <si>
    <t>8915BH</t>
  </si>
  <si>
    <t>26LF</t>
  </si>
  <si>
    <t>Herderscheeschool</t>
  </si>
  <si>
    <t>Weerdsingel W.Z. 22</t>
  </si>
  <si>
    <t>3513BB</t>
  </si>
  <si>
    <t>26LY</t>
  </si>
  <si>
    <t>Graaf van Egmondstraat 79</t>
  </si>
  <si>
    <t>3261AK</t>
  </si>
  <si>
    <t>Oud-Beijerland</t>
  </si>
  <si>
    <t>26MC</t>
  </si>
  <si>
    <t>Sinne</t>
  </si>
  <si>
    <t>Simmerdyk 5</t>
  </si>
  <si>
    <t>8601ZP</t>
  </si>
  <si>
    <t>26MK</t>
  </si>
  <si>
    <t>De Steiger</t>
  </si>
  <si>
    <t>Koperstraat 4</t>
  </si>
  <si>
    <t>9743RW</t>
  </si>
  <si>
    <t>26MN</t>
  </si>
  <si>
    <t>ZMLK De Rank</t>
  </si>
  <si>
    <t>Dorpsstraat-Oost 3a</t>
  </si>
  <si>
    <t>2991CR</t>
  </si>
  <si>
    <t>26MR</t>
  </si>
  <si>
    <t>De Cirkel</t>
  </si>
  <si>
    <t>Kennelweg 8</t>
  </si>
  <si>
    <t>4205ZR</t>
  </si>
  <si>
    <t>Gorinchem</t>
  </si>
  <si>
    <t>26MU</t>
  </si>
  <si>
    <t>De Meidoornschool</t>
  </si>
  <si>
    <t>Vlaanderenlaan 7</t>
  </si>
  <si>
    <t>9501TJ</t>
  </si>
  <si>
    <t>Stadskanaal</t>
  </si>
  <si>
    <t>26MW</t>
  </si>
  <si>
    <t>(V)SO Rehoboth</t>
  </si>
  <si>
    <t>Verlengde Parkweg 47 b</t>
  </si>
  <si>
    <t>6717GL</t>
  </si>
  <si>
    <t>26NC</t>
  </si>
  <si>
    <t>Obadjaschool</t>
  </si>
  <si>
    <t>Willem Barentszstraat 72</t>
  </si>
  <si>
    <t>8023WS</t>
  </si>
  <si>
    <t>26NE</t>
  </si>
  <si>
    <t>SSBO Ebenhaezer</t>
  </si>
  <si>
    <t>Coxstraat 9</t>
  </si>
  <si>
    <t>4421DC</t>
  </si>
  <si>
    <t>Kapelle</t>
  </si>
  <si>
    <t>26NN</t>
  </si>
  <si>
    <t>Beatrixschool</t>
  </si>
  <si>
    <t>Mulockstraat 42</t>
  </si>
  <si>
    <t>4301KW</t>
  </si>
  <si>
    <t>Schouwen-Duiveland</t>
  </si>
  <si>
    <t>26NU</t>
  </si>
  <si>
    <t>Samuelschool</t>
  </si>
  <si>
    <t>Han Hollanderweg 194</t>
  </si>
  <si>
    <t>2807AL</t>
  </si>
  <si>
    <t>30EF</t>
  </si>
  <si>
    <t>Stg. Almere Speciaal</t>
  </si>
  <si>
    <t>Marathonlaan 7</t>
  </si>
  <si>
    <t>1318ED</t>
  </si>
  <si>
    <t>Almere</t>
  </si>
  <si>
    <t>01JH</t>
  </si>
  <si>
    <t>De Brouwerij</t>
  </si>
  <si>
    <t>Vluchtheuvellaan 4</t>
  </si>
  <si>
    <t>6671DN</t>
  </si>
  <si>
    <t>Zetten</t>
  </si>
  <si>
    <t>01PD</t>
  </si>
  <si>
    <t>Hub Nrd-Brabant vest. Rosmalen</t>
  </si>
  <si>
    <t>Waterleidingstraat 4</t>
  </si>
  <si>
    <t>5244PE</t>
  </si>
  <si>
    <t>02PQ</t>
  </si>
  <si>
    <t>Intermetzo Onderwijs</t>
  </si>
  <si>
    <t>Mettrayweg 53</t>
  </si>
  <si>
    <t>7211LC</t>
  </si>
  <si>
    <t>Lochem</t>
  </si>
  <si>
    <t>02RK</t>
  </si>
  <si>
    <t>Mytylschool De Schalm</t>
  </si>
  <si>
    <t>Brabantlaan 3</t>
  </si>
  <si>
    <t>4817JW</t>
  </si>
  <si>
    <t>02SJ</t>
  </si>
  <si>
    <t>Hub Noord-Brabant vest. Boxtel</t>
  </si>
  <si>
    <t>Heerendonklaan 4</t>
  </si>
  <si>
    <t>5223XB</t>
  </si>
  <si>
    <t>02SW</t>
  </si>
  <si>
    <t>Hub Noord-Brabant vest. Oss</t>
  </si>
  <si>
    <t>Ruwaardstraat 15</t>
  </si>
  <si>
    <t>5342AH</t>
  </si>
  <si>
    <t>02YM</t>
  </si>
  <si>
    <t>Diamant College</t>
  </si>
  <si>
    <t>Star Numanstraat 52</t>
  </si>
  <si>
    <t>9714JS</t>
  </si>
  <si>
    <t>02YN</t>
  </si>
  <si>
    <t>de Ambelt</t>
  </si>
  <si>
    <t>Herfterlaan 39</t>
  </si>
  <si>
    <t>8026RC</t>
  </si>
  <si>
    <t>07IC</t>
  </si>
  <si>
    <t>De Cambier</t>
  </si>
  <si>
    <t>Burg Schullstraat 2</t>
  </si>
  <si>
    <t>4001VV</t>
  </si>
  <si>
    <t>Tiel</t>
  </si>
  <si>
    <t>12QB</t>
  </si>
  <si>
    <t>V S O  De Heldring</t>
  </si>
  <si>
    <t>Burgemeester Eliasstraat 20</t>
  </si>
  <si>
    <t>1063EW</t>
  </si>
  <si>
    <t>14NA</t>
  </si>
  <si>
    <t>De Blink</t>
  </si>
  <si>
    <t>David Tenierslaan 8</t>
  </si>
  <si>
    <t>3904ZA</t>
  </si>
  <si>
    <t>Veenendaal</t>
  </si>
  <si>
    <t>14OT</t>
  </si>
  <si>
    <t>Hub Noord-Brabant vest. Veghel</t>
  </si>
  <si>
    <t>Sweelinckstraat 4</t>
  </si>
  <si>
    <t>5462CR</t>
  </si>
  <si>
    <t>Veghel</t>
  </si>
  <si>
    <t>14UA</t>
  </si>
  <si>
    <t>SO Alphons Laudy</t>
  </si>
  <si>
    <t>Meer en Vaart 9</t>
  </si>
  <si>
    <t>1068KV</t>
  </si>
  <si>
    <t>14VL</t>
  </si>
  <si>
    <t>Expertisecentrum A v Dijksch</t>
  </si>
  <si>
    <t>Deurneseweg 15</t>
  </si>
  <si>
    <t>5709AH</t>
  </si>
  <si>
    <t>14XF</t>
  </si>
  <si>
    <t>Dokter Hengeveldweg 9</t>
  </si>
  <si>
    <t>16SN</t>
  </si>
  <si>
    <t>SO Openluchtschool</t>
  </si>
  <si>
    <t>Rijnauwenstraat 201</t>
  </si>
  <si>
    <t>4834LD</t>
  </si>
  <si>
    <t>18KC</t>
  </si>
  <si>
    <t>SO Brielle voor ZML</t>
  </si>
  <si>
    <t>Burg H van Sleenstraat 6</t>
  </si>
  <si>
    <t>3231XB</t>
  </si>
  <si>
    <t>Brielle</t>
  </si>
  <si>
    <t>19TJ</t>
  </si>
  <si>
    <t>WereldKidz Meerklank</t>
  </si>
  <si>
    <t>Slotlaan 330</t>
  </si>
  <si>
    <t>3701GX</t>
  </si>
  <si>
    <t>19WD</t>
  </si>
  <si>
    <t>GBS</t>
  </si>
  <si>
    <t>Zuidlaarderweg 30</t>
  </si>
  <si>
    <t>9756TM</t>
  </si>
  <si>
    <t>20RT</t>
  </si>
  <si>
    <t>De Recon</t>
  </si>
  <si>
    <t>Dordtsestraatweg 472</t>
  </si>
  <si>
    <t>3075BN</t>
  </si>
  <si>
    <t>21EN</t>
  </si>
  <si>
    <t>Kingmaschool</t>
  </si>
  <si>
    <t>Beijerlandstraat 2</t>
  </si>
  <si>
    <t>1025NN</t>
  </si>
  <si>
    <t>21RO</t>
  </si>
  <si>
    <t>Liduinaschool</t>
  </si>
  <si>
    <t>Landheining 6</t>
  </si>
  <si>
    <t>4817DM</t>
  </si>
  <si>
    <t>23GL</t>
  </si>
  <si>
    <t>Intermetzo Zonnehuizen Onderw</t>
  </si>
  <si>
    <t>Utrechtseweg 69</t>
  </si>
  <si>
    <t>3704HB</t>
  </si>
  <si>
    <t>23JT</t>
  </si>
  <si>
    <t>De Monoliet</t>
  </si>
  <si>
    <t>Melkemastate 29</t>
  </si>
  <si>
    <t>8925AX</t>
  </si>
  <si>
    <t>23JU</t>
  </si>
  <si>
    <t>De Keyzer</t>
  </si>
  <si>
    <t>Dr. Keyzerlaan 23</t>
  </si>
  <si>
    <t>5051PB</t>
  </si>
  <si>
    <t>Goirle</t>
  </si>
  <si>
    <t>23KF</t>
  </si>
  <si>
    <t>Het Schip / Chez Nous</t>
  </si>
  <si>
    <t>Groot Bruninkstraat 9</t>
  </si>
  <si>
    <t>7544RN</t>
  </si>
  <si>
    <t>26NL</t>
  </si>
  <si>
    <t>M.H. School ZMLK</t>
  </si>
  <si>
    <t>Schoolstraat 11</t>
  </si>
  <si>
    <t>9641JW</t>
  </si>
  <si>
    <t>Veendam</t>
  </si>
  <si>
    <t>26NR</t>
  </si>
  <si>
    <t>SO de Zonnehof / VSO Hofplein</t>
  </si>
  <si>
    <t>Hartkampweg 6</t>
  </si>
  <si>
    <t>8101ZW</t>
  </si>
  <si>
    <t>Raalte</t>
  </si>
  <si>
    <t xml:space="preserve">Schooljaar: </t>
  </si>
  <si>
    <t>Peildatum:</t>
  </si>
  <si>
    <t>Bijgewerkt tot:</t>
  </si>
  <si>
    <t>Aanmaakdatum:</t>
  </si>
  <si>
    <t>Instroom SWV-BRIN</t>
  </si>
  <si>
    <t>Uitstroom SWV-BRIN</t>
  </si>
  <si>
    <t>CAT LAAG</t>
  </si>
  <si>
    <t>CAT MIDDEN</t>
  </si>
  <si>
    <t>CAT HOOG</t>
  </si>
  <si>
    <t>TOTAAL</t>
  </si>
  <si>
    <t>VO0001</t>
  </si>
  <si>
    <t>VO2001</t>
  </si>
  <si>
    <t>VO2002</t>
  </si>
  <si>
    <t>VO2101</t>
  </si>
  <si>
    <t>VO2102</t>
  </si>
  <si>
    <t>VO2103</t>
  </si>
  <si>
    <t>VO2201</t>
  </si>
  <si>
    <t>VO2202</t>
  </si>
  <si>
    <t>VO2203</t>
  </si>
  <si>
    <t>VO2301</t>
  </si>
  <si>
    <t>VO2302</t>
  </si>
  <si>
    <t>VO2303</t>
  </si>
  <si>
    <t>VO2305</t>
  </si>
  <si>
    <t>VO2307</t>
  </si>
  <si>
    <t>VO2401</t>
  </si>
  <si>
    <t>VO2402</t>
  </si>
  <si>
    <t>VO2403</t>
  </si>
  <si>
    <t>VO2501</t>
  </si>
  <si>
    <t>VO2502</t>
  </si>
  <si>
    <t>VO2503</t>
  </si>
  <si>
    <t>VO2504</t>
  </si>
  <si>
    <t>VO2505</t>
  </si>
  <si>
    <t>VO2506</t>
  </si>
  <si>
    <t>VO2507</t>
  </si>
  <si>
    <t>VO2508</t>
  </si>
  <si>
    <t>VO2509</t>
  </si>
  <si>
    <t>VO2510</t>
  </si>
  <si>
    <t>VO2511</t>
  </si>
  <si>
    <t>VO2601</t>
  </si>
  <si>
    <t>VO2602</t>
  </si>
  <si>
    <t>VO2603</t>
  </si>
  <si>
    <t>VO2604</t>
  </si>
  <si>
    <t>VO2605</t>
  </si>
  <si>
    <t>VO2701</t>
  </si>
  <si>
    <t>VO2702</t>
  </si>
  <si>
    <t>VO2703</t>
  </si>
  <si>
    <t>VO2704</t>
  </si>
  <si>
    <t>VO2705</t>
  </si>
  <si>
    <t>VO2706</t>
  </si>
  <si>
    <t>VO2707</t>
  </si>
  <si>
    <t>VO2708</t>
  </si>
  <si>
    <t>VO2709</t>
  </si>
  <si>
    <t>VO2710</t>
  </si>
  <si>
    <t>VO2801</t>
  </si>
  <si>
    <t>VO2802</t>
  </si>
  <si>
    <t>VO2803</t>
  </si>
  <si>
    <t>VO2804</t>
  </si>
  <si>
    <t>VO2805</t>
  </si>
  <si>
    <t>VO2806</t>
  </si>
  <si>
    <t>VO2807</t>
  </si>
  <si>
    <t>VO2808</t>
  </si>
  <si>
    <t>VO2809</t>
  </si>
  <si>
    <t>VO2810</t>
  </si>
  <si>
    <t>VO2811</t>
  </si>
  <si>
    <t>VO2812</t>
  </si>
  <si>
    <t>VO2813</t>
  </si>
  <si>
    <t>VO2814</t>
  </si>
  <si>
    <t>VO2901</t>
  </si>
  <si>
    <t>VO2902</t>
  </si>
  <si>
    <t>VO2903</t>
  </si>
  <si>
    <t>VO3001</t>
  </si>
  <si>
    <t>VO3002</t>
  </si>
  <si>
    <t>VO3003</t>
  </si>
  <si>
    <t>VO3004</t>
  </si>
  <si>
    <t>VO3005</t>
  </si>
  <si>
    <t>VO3006</t>
  </si>
  <si>
    <t>VO3007</t>
  </si>
  <si>
    <t>VO3008</t>
  </si>
  <si>
    <t>VO3009</t>
  </si>
  <si>
    <t>VO3101</t>
  </si>
  <si>
    <t>VO3102</t>
  </si>
  <si>
    <t>VO3103</t>
  </si>
  <si>
    <t>VO3104</t>
  </si>
  <si>
    <t>VO3105</t>
  </si>
  <si>
    <t>VO3106</t>
  </si>
  <si>
    <t>SL</t>
  </si>
  <si>
    <t>Naam</t>
  </si>
  <si>
    <t>Vereniging Reformatorisch Passend Onderwijs voor Voortgezet Onderwijs</t>
  </si>
  <si>
    <t>Stichting Samenwerkingsverband Passend Onderwijs VO20.01</t>
  </si>
  <si>
    <t>Samenwerkingsverband Groningen Ommelanden V(S)O</t>
  </si>
  <si>
    <t>Stichting VO Samenwerkingsverband Passend Onderwijs Fryslan-Noard</t>
  </si>
  <si>
    <t>Stichting Samenwerkingsverband Zuidoost-Friesland VO</t>
  </si>
  <si>
    <t>Stichting Samenwerkingsverband Zuidwest Friesland Fultura VO</t>
  </si>
  <si>
    <t>Stichting Samenwerkingsverband Passend Onderwijs VO22.01 Noord-en Midden Drenthe</t>
  </si>
  <si>
    <t>Coöperatie VO-22-02 U.A.</t>
  </si>
  <si>
    <t>Stichting SWV-VO 22.03</t>
  </si>
  <si>
    <t>Stichting Samenwerkingsverband Regio Almelo VO/VSO</t>
  </si>
  <si>
    <t>Stichting SWV VO Twente Oost</t>
  </si>
  <si>
    <t>Stichting Samenwerkingsverband VO Deventer</t>
  </si>
  <si>
    <t>Stichting VO2305</t>
  </si>
  <si>
    <t>Stichting Regionaal Samenwerkingsverband VO Noord Oost Overijssel</t>
  </si>
  <si>
    <t>Stichting Leerlingzorg Voortgezet Onderwijs Almere</t>
  </si>
  <si>
    <t>Stichting Aandacht+</t>
  </si>
  <si>
    <t>Stichting Samenwerkingsverband VO Lelystad</t>
  </si>
  <si>
    <t>Vereniging Samenwerkingsverband Regio Zutphen</t>
  </si>
  <si>
    <t>SWV Slinge-Berkel</t>
  </si>
  <si>
    <t>Samenwerkingsverband VO Doetinchem e.o.</t>
  </si>
  <si>
    <t>Stichting Samenwerkingsverband Passend Onderwijs V(S)O 25.04</t>
  </si>
  <si>
    <t>Coöperatie SWV 25-05 U.A.</t>
  </si>
  <si>
    <t>Stichting Samenwerkingsverband Passend Onderwijs V(S)O2506</t>
  </si>
  <si>
    <t>Stichting Samenwerkingsverband V(S)O 2507 Nijmegen e.o.</t>
  </si>
  <si>
    <t>Stichting Samenwerkingsverband Rivierenland</t>
  </si>
  <si>
    <t>Stichting Leerlingenzorg NW-Veluwe</t>
  </si>
  <si>
    <t>Stichting Samenwerkingsverband Passend Onderwijs VO Ede, Wageningen en Rhenen</t>
  </si>
  <si>
    <t>Stichting Samenwerkingsverband Passend Voortgezet Onderwijs Barneveld-Veenendaal</t>
  </si>
  <si>
    <t>Stichting SWV Utrecht/ Stichtse Vecht VO</t>
  </si>
  <si>
    <t>Stichting Samenwerkingsverband V(S)O Eemland</t>
  </si>
  <si>
    <t>Samenwerkingsverband Voortgezet Onderwijs Zuidoost Utrecht</t>
  </si>
  <si>
    <t>Samenwerkingsverband VO Regio Utrecht West</t>
  </si>
  <si>
    <t>Samenwerkingsverband VO Zuid-Utrecht</t>
  </si>
  <si>
    <t>Stichting Samenwerkingsverband VO Kop van Noord Holland</t>
  </si>
  <si>
    <t>Samenwerkingsverband VO West-Friesland</t>
  </si>
  <si>
    <t>Samenwerkingsverband Noord-Kennemerland VO/VSO</t>
  </si>
  <si>
    <t>SWV Voortgezet Onderwijs Midden Kennemerland 2704</t>
  </si>
  <si>
    <t>Samenwerkingsverband voortgezet onderwijs/speciaal VO Zuid-Kennemerland</t>
  </si>
  <si>
    <t>Coöperatief Samenwerkingsverband Passend Onderwijs VO Zaanstreek u.a.</t>
  </si>
  <si>
    <t>Samenwerkingsverband Voortgezet Onderwijs Waterland</t>
  </si>
  <si>
    <t>Vereniging Samenwerkingsverband VO Amsterdam</t>
  </si>
  <si>
    <t>Stichting VO Samenwerkingsverband Amstelland en de Meerlanden</t>
  </si>
  <si>
    <t>Qinas, coöperatie samenwerkende schoolbesturen in het Gooi U.A.</t>
  </si>
  <si>
    <t>Samenwerkingsverband Passend Onderwijs VO2801</t>
  </si>
  <si>
    <t>Samenwerkingsverband VO/VSO Midden-Holland en Rijnstreek</t>
  </si>
  <si>
    <t>Samenwerkingsverband V(S)O Duin- en Bollenstreek</t>
  </si>
  <si>
    <t>VO_Dordrecht</t>
  </si>
  <si>
    <t>Coöperatie Regionaal SWV Passend Onderwijs VO Goeree-Overflakkee U.A.</t>
  </si>
  <si>
    <t>SWV V(S)O Zuid Holland West</t>
  </si>
  <si>
    <t>Stichting Regionaal Samenwerkingsverband Passend Voortgezet Onderwijs Zoetermeer</t>
  </si>
  <si>
    <t>Samenwerkingsverband VO Westland</t>
  </si>
  <si>
    <t>Stichting Samenwerkingsverband VO Delflanden</t>
  </si>
  <si>
    <t>Samenwerkingsverband Koers VO</t>
  </si>
  <si>
    <t>Stichting Samenwerkingsverband Voortgezet Onderwijs Nieuwe Waterweg Noord</t>
  </si>
  <si>
    <t>Samenwerkingsverband VO Voorne-Putten-Rozenburg</t>
  </si>
  <si>
    <t>SWV VO Oost-IJsselmonde/West-Alblasserwaard</t>
  </si>
  <si>
    <t>Stichting Samenwerkingsverband VO Passend Onderwijs Gorinchem e.o.</t>
  </si>
  <si>
    <t>Stichting Passend voortgezet Onderwijs Walcheren</t>
  </si>
  <si>
    <t>Coöperatie Samenwerkingsverband Passend Voortgezet Onderwijs Oosterschelderegio</t>
  </si>
  <si>
    <t>Samenwerkingsverband Voortgezet Onderwijs Zeeuws-Vlaanderen</t>
  </si>
  <si>
    <t>Stichting Samenwerkingsverband VO Bergen op Zoom e.o.</t>
  </si>
  <si>
    <t>Stichting Samenwerkingsverband VO Roosendaal e.o.</t>
  </si>
  <si>
    <t>St. Regionaal Samenwerkingsverband Breda en omgeving</t>
  </si>
  <si>
    <t>Samenwerkingsverband Passend Onderwijs VO Tilburg e.o.</t>
  </si>
  <si>
    <t>SWV Voortgezet Onderwijs de Meierij</t>
  </si>
  <si>
    <t>Stichting samenwerkingsverband Voortgezet Onderwijs 30-06</t>
  </si>
  <si>
    <t>Stichting Regionaal samenwerkingsverband v PO Eindhoven en Kempenland</t>
  </si>
  <si>
    <t>Swv passend onderwijs VO-VSO Helmond-Peelland</t>
  </si>
  <si>
    <t>Stichting Samenwerkingsverband Voortgezet Onderwijs De Langstraat 30-09</t>
  </si>
  <si>
    <t>Stichting Samenwerkingsverband VOVSO Noord-Limburg</t>
  </si>
  <si>
    <t>Stichting Samenwerkingsverband Passend Onderwijs VO/VSO 31.02</t>
  </si>
  <si>
    <t>Stichting Samenwerkingsverband VO Weert Nederweert Cranendonck</t>
  </si>
  <si>
    <t>Stichting Samenwerkingsverband Passend Onderwijs VO 31-04</t>
  </si>
  <si>
    <t>St. SWV Passen Onderwijs VO  Maastricht e.o.</t>
  </si>
  <si>
    <t>Samenwerkingsverband Passend Onderwijs VO Parkstad e.o. 3106</t>
  </si>
  <si>
    <t>groei</t>
  </si>
  <si>
    <t xml:space="preserve">De witte cellen in het werkblad 1 februari (G9, Q19 en R19) binnen het lichtgrijze kader dienen ingevuld te worden met de juiste gegevens. </t>
  </si>
  <si>
    <t>De uitkomst van de op deze wijze bepaalde groei moet positief zijn, anders wordt de overdrachtsverplichting op 0 gesteld.</t>
  </si>
  <si>
    <t>Werkblad kijkglas 3</t>
  </si>
  <si>
    <t>Werkblad SWV gegevens</t>
  </si>
  <si>
    <t>pers bas bek.</t>
  </si>
  <si>
    <t>mat. bek.</t>
  </si>
  <si>
    <t>In dit werkblad zijn gegevens van samenwerkingsverbanden VO en van de scholen met VSO opgenomen.</t>
  </si>
  <si>
    <t>in geld (prijspeil 2016-2017 voorlopig)</t>
  </si>
  <si>
    <t>MI 2017 bekostiging, kalenderjaar</t>
  </si>
  <si>
    <r>
      <t>In deze applicatie zijn de bedragen opgenomen van de voorlopig vastgestelde GPL's (V)SO voor 2016-2017 van maartt 2016</t>
    </r>
    <r>
      <rPr>
        <b/>
        <sz val="11"/>
        <rFont val="Calibri"/>
        <family val="2"/>
      </rPr>
      <t>.</t>
    </r>
  </si>
  <si>
    <t xml:space="preserve">De overige gegevens zijn bijgewerkt. </t>
  </si>
  <si>
    <t xml:space="preserve">De groeiregeling voor 2016-2017 is gebaseerd op de peildatum 1 februari 2016. Op basis van de 1 oktober T-1 teldatum berekent DUO hoeveel basis- en ondersteuningsbekostiging de school krijgt van het Rijk. Daarnaast moet het SWV zelf berekenen hoeveel basis- en ondersteuningsbekostiging er overgedragen moet worden aan de (V)SO-school door het SWV waarvan die leerlingen afkomstig zijn op basis van de telling op de peildatum 1 februari volgend op 1 okt. T-1. </t>
  </si>
  <si>
    <t xml:space="preserve">Nico van Zuylen, e-mail: nicovanzuylen@vo-raad.nl </t>
  </si>
  <si>
    <t>Dit instrument is een door de PO-Raad en VO-Raad, met hulp van OCW, opgesteld hulpmiddel om een goed beeld te krijgen van de bekostiging van de groei op basis van de peildatum 1 februari 2016.</t>
  </si>
  <si>
    <t>2015-2016</t>
  </si>
  <si>
    <t>In-uitstroom in het (V)SO, 8 jaar en ouder</t>
  </si>
  <si>
    <t>BRIN V(SO)</t>
  </si>
  <si>
    <t>DUO verzorgt Kijkglas 3 waarin opgave wordt gedaan van de aantallen leerlingen per categorie, naar leeftijdsgroep en onderverdeeld naar SO resp. VSO.  Daarbij wordt de weergave gegeven van de groei en de uitschrijving zoals hier aangegeven. Die aantallen worden in dit instrument overgenomen en vervolgens vinden de berekeningen plaats.  Gegevens van de telling 1 februari 2016 zijn 23 april 2016 'bevroren' en vervolgens op 12 mei 2016 beschikbaar gekomen.</t>
  </si>
  <si>
    <r>
      <t xml:space="preserve">In de tabellen zijn de gegevens opgenomen die betrekking hebben op de onderliggende normeringen voor de bekostiging. De bedragen betreffen deels de laatst bekende bedragen personele bekostiging zoals die voor het schooljaar </t>
    </r>
    <r>
      <rPr>
        <b/>
        <sz val="11"/>
        <rFont val="Calibri"/>
        <family val="2"/>
      </rPr>
      <t xml:space="preserve">2016-2017 </t>
    </r>
    <r>
      <rPr>
        <sz val="11"/>
        <rFont val="Calibri"/>
        <family val="2"/>
      </rPr>
      <t>per maart 2016 zijn vastgesteld; voor MI is dit het kalenderjaar 2016. Andere bedragen die met de nieuwe bekostigingssystematiek te maken hebben zoals die voor het (V)SO zijn de voorlopige berekende bedragen met het nu bekende prijspeil 2016-2017. De bedragen worden t.z.t. weer bijgesteld als gevolg van met name indexering en zullen dan in de tabellen worden aangepast. U kunt dit zelf doen door de bedragen in de lichtgroene cellen aan te passen.</t>
    </r>
  </si>
  <si>
    <t>In dit werkblad zijn per samenwerkingsverband en per school de gegevens van DUO opgenomen over de groei en uitstroom op 1 februari t.o.v. 1 oktober daaraan voorafgaand.</t>
  </si>
  <si>
    <t>Overzicht groei voortgezet speciaal onderwijs</t>
  </si>
  <si>
    <t>volgnr</t>
  </si>
  <si>
    <t>Toelichting Groeiregeling SWV VO - VSO vanaf 1 augustus 2016 op basis van 1 februari daaraan voorafgaand               vs 18 mei 2016</t>
  </si>
  <si>
    <t>Deze versie van 18 mei werkt met de nieuwe bekostigingsbedragen in de publicatie van 30 maart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</si>
</sst>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164" formatCode="d/mmm/yyyy"/>
    <numFmt numFmtId="165" formatCode="_(&quot;€&quot;* #,##0.00_);_(&quot;€&quot;* \(#,##0.00\);_(&quot;€&quot;* &quot;-&quot;??_);_(@_)"/>
    <numFmt numFmtId="166" formatCode="&quot;€&quot;\ #,##0.00_-"/>
    <numFmt numFmtId="167" formatCode="[$-413]d/mmm/yy;@"/>
    <numFmt numFmtId="168" formatCode="[$-413]d/mmm;@"/>
    <numFmt numFmtId="169" formatCode="_(&quot;€&quot;* #,##0_);_(&quot;€&quot;* \(#,##0\);_(&quot;€&quot;* &quot;-&quot;_);_(@_)"/>
    <numFmt numFmtId="170" formatCode="_ &quot;€&quot;\ * #,##0_ ;_ &quot;€&quot;\ * \-#,##0_ ;_ &quot;€&quot;\ * &quot;-&quot;??_ ;_ @_ "/>
    <numFmt numFmtId="171" formatCode="#,##0.00_ ;\-#,##0.00\ "/>
  </numFmts>
  <fonts count="53" x14ac:knownFonts="1">
    <font>
      <sz val="10"/>
      <color theme="1"/>
      <name val="Arial"/>
      <family val="2"/>
    </font>
    <font>
      <sz val="10"/>
      <color theme="1"/>
      <name val="Arial"/>
      <family val="2"/>
    </font>
    <font>
      <sz val="10"/>
      <name val="Calibri"/>
      <family val="2"/>
      <scheme val="minor"/>
    </font>
    <font>
      <sz val="12"/>
      <name val="Calibri"/>
      <family val="2"/>
      <scheme val="minor"/>
    </font>
    <font>
      <sz val="10"/>
      <name val="Calibri"/>
      <family val="2"/>
    </font>
    <font>
      <b/>
      <sz val="10"/>
      <color rgb="FFC00000"/>
      <name val="Calibri"/>
      <family val="2"/>
      <scheme val="minor"/>
    </font>
    <font>
      <b/>
      <sz val="10"/>
      <name val="Calibri"/>
      <family val="2"/>
    </font>
    <font>
      <sz val="9"/>
      <color indexed="81"/>
      <name val="Tahoma"/>
      <family val="2"/>
    </font>
    <font>
      <sz val="10"/>
      <color indexed="10"/>
      <name val="Calibri"/>
      <family val="2"/>
    </font>
    <font>
      <b/>
      <sz val="14"/>
      <color rgb="FFC00000"/>
      <name val="Calibri"/>
      <family val="2"/>
    </font>
    <font>
      <b/>
      <sz val="10"/>
      <color indexed="10"/>
      <name val="Calibri"/>
      <family val="2"/>
    </font>
    <font>
      <b/>
      <sz val="12"/>
      <name val="Calibri"/>
      <family val="2"/>
    </font>
    <font>
      <b/>
      <sz val="10"/>
      <color rgb="FFC00000"/>
      <name val="Calibri"/>
      <family val="2"/>
    </font>
    <font>
      <b/>
      <i/>
      <sz val="10"/>
      <color rgb="FFC00000"/>
      <name val="Calibri"/>
      <family val="2"/>
    </font>
    <font>
      <b/>
      <sz val="10"/>
      <color theme="0"/>
      <name val="Calibri"/>
      <family val="2"/>
    </font>
    <font>
      <b/>
      <sz val="11"/>
      <color indexed="9"/>
      <name val="Calibri"/>
      <family val="2"/>
    </font>
    <font>
      <sz val="10"/>
      <color theme="1"/>
      <name val="Calibri"/>
      <family val="2"/>
      <scheme val="minor"/>
    </font>
    <font>
      <b/>
      <i/>
      <sz val="10"/>
      <name val="Calibri"/>
      <family val="2"/>
    </font>
    <font>
      <sz val="12"/>
      <name val="Calibri"/>
      <family val="2"/>
    </font>
    <font>
      <sz val="11"/>
      <name val="Calibri"/>
      <family val="2"/>
    </font>
    <font>
      <b/>
      <sz val="11"/>
      <name val="Calibri"/>
      <family val="2"/>
    </font>
    <font>
      <i/>
      <sz val="10"/>
      <name val="Calibri"/>
      <family val="2"/>
    </font>
    <font>
      <b/>
      <i/>
      <sz val="10"/>
      <color indexed="10"/>
      <name val="Calibri"/>
      <family val="2"/>
    </font>
    <font>
      <i/>
      <sz val="10"/>
      <color theme="0"/>
      <name val="Calibri"/>
      <family val="2"/>
    </font>
    <font>
      <b/>
      <i/>
      <sz val="10"/>
      <color theme="0"/>
      <name val="Calibri"/>
      <family val="2"/>
    </font>
    <font>
      <sz val="10"/>
      <color theme="0" tint="-0.34998626667073579"/>
      <name val="Calibri"/>
      <family val="2"/>
      <scheme val="minor"/>
    </font>
    <font>
      <b/>
      <sz val="11"/>
      <color rgb="FFC00000"/>
      <name val="Calibri"/>
      <family val="2"/>
    </font>
    <font>
      <sz val="11"/>
      <color indexed="10"/>
      <name val="Calibri"/>
      <family val="2"/>
    </font>
    <font>
      <b/>
      <sz val="11"/>
      <color indexed="10"/>
      <name val="Calibri"/>
      <family val="2"/>
    </font>
    <font>
      <u/>
      <sz val="11"/>
      <name val="Calibri"/>
      <family val="2"/>
    </font>
    <font>
      <u/>
      <sz val="10"/>
      <color indexed="12"/>
      <name val="Arial"/>
      <family val="2"/>
    </font>
    <font>
      <u/>
      <sz val="11"/>
      <color indexed="12"/>
      <name val="Calibri"/>
      <family val="2"/>
      <scheme val="minor"/>
    </font>
    <font>
      <b/>
      <sz val="11"/>
      <name val="Calibri"/>
      <family val="2"/>
      <scheme val="minor"/>
    </font>
    <font>
      <b/>
      <i/>
      <sz val="11"/>
      <color rgb="FF00B050"/>
      <name val="Calibri"/>
      <family val="2"/>
    </font>
    <font>
      <b/>
      <sz val="10"/>
      <color theme="1"/>
      <name val="Arial"/>
      <family val="2"/>
    </font>
    <font>
      <b/>
      <i/>
      <sz val="10"/>
      <color theme="1"/>
      <name val="Calibri"/>
      <family val="2"/>
      <scheme val="minor"/>
    </font>
    <font>
      <b/>
      <sz val="12"/>
      <name val="Calibri"/>
      <family val="2"/>
      <scheme val="minor"/>
    </font>
    <font>
      <b/>
      <sz val="12"/>
      <color indexed="10"/>
      <name val="Calibri"/>
      <family val="2"/>
      <scheme val="minor"/>
    </font>
    <font>
      <b/>
      <sz val="11"/>
      <color theme="1"/>
      <name val="Arial"/>
      <family val="2"/>
    </font>
    <font>
      <b/>
      <sz val="12"/>
      <color theme="1"/>
      <name val="Arial"/>
      <family val="2"/>
    </font>
    <font>
      <sz val="10"/>
      <color theme="0" tint="-0.14999847407452621"/>
      <name val="Calibri"/>
      <family val="2"/>
      <scheme val="minor"/>
    </font>
    <font>
      <sz val="10"/>
      <name val="Arial"/>
      <family val="2"/>
    </font>
    <font>
      <b/>
      <u/>
      <sz val="10"/>
      <color rgb="FF000000"/>
      <name val="Arial Unicode MS"/>
      <family val="2"/>
    </font>
    <font>
      <sz val="10"/>
      <color rgb="FF000000"/>
      <name val="Arial Unicode MS"/>
      <family val="2"/>
    </font>
    <font>
      <b/>
      <sz val="10"/>
      <color theme="1"/>
      <name val="Arial Unicode MS"/>
      <family val="2"/>
    </font>
    <font>
      <sz val="10"/>
      <color theme="0"/>
      <name val="Calibri"/>
      <family val="2"/>
    </font>
    <font>
      <b/>
      <sz val="10"/>
      <name val="Calibri"/>
      <family val="2"/>
      <scheme val="minor"/>
    </font>
    <font>
      <sz val="10"/>
      <color theme="0" tint="-4.9989318521683403E-2"/>
      <name val="Calibri"/>
      <family val="2"/>
    </font>
    <font>
      <b/>
      <i/>
      <sz val="10"/>
      <color theme="1" tint="0.34998626667073579"/>
      <name val="Calibri"/>
      <family val="2"/>
    </font>
    <font>
      <b/>
      <i/>
      <sz val="11"/>
      <name val="Calibri"/>
      <family val="2"/>
    </font>
    <font>
      <sz val="10"/>
      <color theme="1"/>
      <name val="Arial Unicode MS"/>
      <family val="2"/>
    </font>
    <font>
      <b/>
      <sz val="11"/>
      <color theme="1"/>
      <name val="Calibri"/>
      <family val="2"/>
      <scheme val="minor"/>
    </font>
    <font>
      <sz val="10"/>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70C0"/>
        <bgColor indexed="64"/>
      </patternFill>
    </fill>
    <fill>
      <patternFill patternType="solid">
        <fgColor rgb="FFFFFF99"/>
        <bgColor indexed="64"/>
      </patternFill>
    </fill>
    <fill>
      <patternFill patternType="solid">
        <fgColor theme="6"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s>
  <cellStyleXfs count="3">
    <xf numFmtId="0" fontId="0" fillId="0" borderId="0"/>
    <xf numFmtId="44" fontId="1" fillId="0" borderId="0" applyFont="0" applyFill="0" applyBorder="0" applyAlignment="0" applyProtection="0"/>
    <xf numFmtId="0" fontId="30" fillId="0" borderId="0" applyNumberFormat="0" applyFill="0" applyBorder="0" applyAlignment="0" applyProtection="0">
      <alignment vertical="top"/>
      <protection locked="0"/>
    </xf>
  </cellStyleXfs>
  <cellXfs count="304">
    <xf numFmtId="0" fontId="0" fillId="0" borderId="0" xfId="0"/>
    <xf numFmtId="0" fontId="4" fillId="3" borderId="6" xfId="0" applyFont="1" applyFill="1" applyBorder="1" applyAlignment="1" applyProtection="1">
      <alignment horizontal="left"/>
    </xf>
    <xf numFmtId="0" fontId="4" fillId="3" borderId="6" xfId="0" applyFont="1" applyFill="1" applyBorder="1" applyProtection="1"/>
    <xf numFmtId="0" fontId="2" fillId="0" borderId="0" xfId="0" applyFont="1" applyFill="1" applyBorder="1" applyAlignment="1" applyProtection="1">
      <alignment horizontal="left" vertical="center"/>
    </xf>
    <xf numFmtId="0" fontId="4" fillId="3" borderId="0" xfId="0" applyNumberFormat="1" applyFont="1" applyFill="1" applyBorder="1" applyAlignment="1" applyProtection="1">
      <alignment horizontal="justify" vertical="top" wrapText="1"/>
    </xf>
    <xf numFmtId="0" fontId="4" fillId="3" borderId="19" xfId="0" applyFont="1" applyFill="1" applyBorder="1" applyProtection="1"/>
    <xf numFmtId="0" fontId="4" fillId="3" borderId="0" xfId="0" applyFont="1" applyFill="1" applyProtection="1"/>
    <xf numFmtId="0" fontId="4" fillId="3" borderId="0" xfId="0" applyFont="1" applyFill="1" applyBorder="1" applyAlignment="1" applyProtection="1">
      <alignment horizontal="center"/>
    </xf>
    <xf numFmtId="0" fontId="4" fillId="2" borderId="1" xfId="0" applyFont="1" applyFill="1" applyBorder="1" applyProtection="1"/>
    <xf numFmtId="0" fontId="4" fillId="2" borderId="2" xfId="0" applyFont="1" applyFill="1" applyBorder="1" applyProtection="1"/>
    <xf numFmtId="0" fontId="4" fillId="2" borderId="2" xfId="0" applyFont="1" applyFill="1" applyBorder="1" applyAlignment="1" applyProtection="1">
      <alignment horizontal="center"/>
    </xf>
    <xf numFmtId="0" fontId="4" fillId="2" borderId="3" xfId="0" applyFont="1" applyFill="1" applyBorder="1" applyProtection="1"/>
    <xf numFmtId="0" fontId="8" fillId="3" borderId="0" xfId="0" applyFont="1" applyFill="1" applyProtection="1"/>
    <xf numFmtId="0" fontId="8" fillId="2" borderId="4" xfId="0" applyFont="1" applyFill="1" applyBorder="1" applyProtection="1"/>
    <xf numFmtId="0" fontId="8" fillId="2" borderId="0" xfId="0"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Protection="1"/>
    <xf numFmtId="164" fontId="10" fillId="2" borderId="0" xfId="0" applyNumberFormat="1" applyFont="1" applyFill="1" applyBorder="1" applyAlignment="1" applyProtection="1">
      <alignment horizontal="center"/>
    </xf>
    <xf numFmtId="0" fontId="4" fillId="2" borderId="4" xfId="0" applyFont="1" applyFill="1" applyBorder="1" applyProtection="1"/>
    <xf numFmtId="0" fontId="4" fillId="2" borderId="0" xfId="0" applyFont="1" applyFill="1" applyBorder="1" applyProtection="1"/>
    <xf numFmtId="0" fontId="4" fillId="2" borderId="0" xfId="0" applyFont="1" applyFill="1" applyBorder="1" applyAlignment="1" applyProtection="1">
      <alignment horizontal="center"/>
    </xf>
    <xf numFmtId="164" fontId="6" fillId="2" borderId="0" xfId="0" applyNumberFormat="1" applyFont="1" applyFill="1" applyBorder="1" applyAlignment="1" applyProtection="1">
      <alignment horizontal="center"/>
    </xf>
    <xf numFmtId="0" fontId="4" fillId="2" borderId="5" xfId="0" applyFont="1" applyFill="1" applyBorder="1" applyProtection="1"/>
    <xf numFmtId="0" fontId="4" fillId="3" borderId="7" xfId="0" applyFont="1" applyFill="1" applyBorder="1" applyAlignment="1" applyProtection="1">
      <alignment horizontal="center"/>
    </xf>
    <xf numFmtId="0" fontId="4" fillId="3" borderId="20" xfId="0" applyFont="1" applyFill="1" applyBorder="1" applyProtection="1"/>
    <xf numFmtId="0" fontId="12" fillId="3" borderId="0" xfId="0" applyFont="1" applyFill="1" applyProtection="1"/>
    <xf numFmtId="0" fontId="12" fillId="2" borderId="4" xfId="0" applyFont="1" applyFill="1" applyBorder="1" applyProtection="1"/>
    <xf numFmtId="0" fontId="12" fillId="3" borderId="6" xfId="0" applyFont="1" applyFill="1" applyBorder="1" applyProtection="1"/>
    <xf numFmtId="49" fontId="12" fillId="3" borderId="6" xfId="0" applyNumberFormat="1" applyFont="1" applyFill="1" applyBorder="1" applyAlignment="1" applyProtection="1">
      <alignment horizontal="left"/>
    </xf>
    <xf numFmtId="167" fontId="12" fillId="3" borderId="6" xfId="0" applyNumberFormat="1" applyFont="1" applyFill="1" applyBorder="1" applyAlignment="1" applyProtection="1">
      <alignment horizontal="center"/>
    </xf>
    <xf numFmtId="0" fontId="12" fillId="3" borderId="6" xfId="0" applyFont="1" applyFill="1" applyBorder="1" applyAlignment="1" applyProtection="1">
      <alignment horizontal="center"/>
    </xf>
    <xf numFmtId="0" fontId="12" fillId="3" borderId="19" xfId="0" applyFont="1" applyFill="1" applyBorder="1" applyProtection="1"/>
    <xf numFmtId="0" fontId="12" fillId="2" borderId="5" xfId="0" applyFont="1" applyFill="1" applyBorder="1" applyProtection="1"/>
    <xf numFmtId="0" fontId="10" fillId="3" borderId="0" xfId="0" applyFont="1" applyFill="1" applyProtection="1"/>
    <xf numFmtId="0" fontId="6" fillId="3" borderId="6" xfId="0" applyFont="1" applyFill="1" applyBorder="1" applyAlignment="1" applyProtection="1">
      <alignment horizontal="left"/>
    </xf>
    <xf numFmtId="0" fontId="10" fillId="3" borderId="6" xfId="0" applyFont="1" applyFill="1" applyBorder="1" applyAlignment="1" applyProtection="1">
      <alignment horizontal="center"/>
    </xf>
    <xf numFmtId="0" fontId="10" fillId="3" borderId="19" xfId="0" applyFont="1" applyFill="1" applyBorder="1" applyProtection="1"/>
    <xf numFmtId="0" fontId="10" fillId="2" borderId="5" xfId="0" applyFont="1" applyFill="1" applyBorder="1" applyProtection="1"/>
    <xf numFmtId="0" fontId="6" fillId="3" borderId="6" xfId="0" applyFont="1" applyFill="1" applyBorder="1" applyProtection="1"/>
    <xf numFmtId="0" fontId="13" fillId="3" borderId="6" xfId="0" applyFont="1" applyFill="1" applyBorder="1" applyAlignment="1" applyProtection="1">
      <alignment horizontal="center"/>
    </xf>
    <xf numFmtId="0" fontId="6" fillId="3" borderId="6" xfId="0" applyFont="1" applyFill="1" applyBorder="1" applyAlignment="1" applyProtection="1">
      <alignment horizontal="center"/>
    </xf>
    <xf numFmtId="0" fontId="8" fillId="3" borderId="19" xfId="0" applyFont="1" applyFill="1" applyBorder="1" applyProtection="1"/>
    <xf numFmtId="0" fontId="4" fillId="3" borderId="6" xfId="0" applyFont="1" applyFill="1" applyBorder="1" applyAlignment="1" applyProtection="1">
      <alignment horizontal="center"/>
    </xf>
    <xf numFmtId="2" fontId="4" fillId="3" borderId="6" xfId="0" applyNumberFormat="1" applyFont="1" applyFill="1" applyBorder="1" applyProtection="1"/>
    <xf numFmtId="0" fontId="4" fillId="2" borderId="6" xfId="0" applyFont="1" applyFill="1" applyBorder="1" applyAlignment="1" applyProtection="1">
      <alignment horizontal="center"/>
      <protection locked="0"/>
    </xf>
    <xf numFmtId="165" fontId="6" fillId="3" borderId="6" xfId="0" applyNumberFormat="1" applyFont="1" applyFill="1" applyBorder="1" applyProtection="1"/>
    <xf numFmtId="3" fontId="14" fillId="5" borderId="6" xfId="0" applyNumberFormat="1" applyFont="1" applyFill="1" applyBorder="1" applyAlignment="1" applyProtection="1">
      <alignment horizontal="center"/>
    </xf>
    <xf numFmtId="169" fontId="14" fillId="3" borderId="6" xfId="0" applyNumberFormat="1" applyFont="1" applyFill="1" applyBorder="1" applyAlignment="1" applyProtection="1">
      <alignment horizontal="center"/>
    </xf>
    <xf numFmtId="0" fontId="4" fillId="3" borderId="0" xfId="0" applyFont="1" applyFill="1" applyBorder="1" applyProtection="1"/>
    <xf numFmtId="0" fontId="8" fillId="3" borderId="6" xfId="0" applyFont="1" applyFill="1" applyBorder="1" applyAlignment="1" applyProtection="1">
      <alignment horizontal="center"/>
    </xf>
    <xf numFmtId="169" fontId="14" fillId="3" borderId="8" xfId="0" applyNumberFormat="1" applyFont="1" applyFill="1" applyBorder="1" applyAlignment="1" applyProtection="1">
      <alignment horizontal="center"/>
    </xf>
    <xf numFmtId="0" fontId="4" fillId="3" borderId="22" xfId="0" applyFont="1" applyFill="1" applyBorder="1" applyProtection="1"/>
    <xf numFmtId="0" fontId="8" fillId="3" borderId="6" xfId="0" applyFont="1" applyFill="1" applyBorder="1" applyProtection="1"/>
    <xf numFmtId="169" fontId="6" fillId="4" borderId="8" xfId="0" applyNumberFormat="1" applyFont="1" applyFill="1" applyBorder="1" applyAlignment="1" applyProtection="1">
      <alignment horizontal="center"/>
    </xf>
    <xf numFmtId="169" fontId="14" fillId="3" borderId="0" xfId="0" applyNumberFormat="1" applyFont="1" applyFill="1" applyBorder="1" applyAlignment="1" applyProtection="1">
      <alignment horizontal="center"/>
    </xf>
    <xf numFmtId="0" fontId="4" fillId="2" borderId="9" xfId="0" applyFont="1" applyFill="1" applyBorder="1" applyProtection="1"/>
    <xf numFmtId="0" fontId="4" fillId="2" borderId="10" xfId="0" applyFont="1" applyFill="1" applyBorder="1" applyProtection="1"/>
    <xf numFmtId="0" fontId="4" fillId="2" borderId="10" xfId="0" applyFont="1" applyFill="1" applyBorder="1" applyAlignment="1" applyProtection="1">
      <alignment horizontal="center"/>
    </xf>
    <xf numFmtId="0" fontId="15" fillId="2" borderId="10" xfId="0" applyFont="1" applyFill="1" applyBorder="1" applyAlignment="1" applyProtection="1">
      <alignment horizontal="right"/>
    </xf>
    <xf numFmtId="0" fontId="4" fillId="2" borderId="11" xfId="0" applyFont="1" applyFill="1" applyBorder="1" applyProtection="1"/>
    <xf numFmtId="169" fontId="6" fillId="4" borderId="0" xfId="0" applyNumberFormat="1" applyFont="1" applyFill="1" applyBorder="1" applyAlignment="1" applyProtection="1">
      <alignment horizontal="center"/>
    </xf>
    <xf numFmtId="0" fontId="16" fillId="0" borderId="4" xfId="0" applyFont="1" applyBorder="1" applyAlignment="1" applyProtection="1">
      <alignment horizontal="left"/>
    </xf>
    <xf numFmtId="0" fontId="4" fillId="3" borderId="0" xfId="0" applyFont="1" applyFill="1" applyAlignment="1" applyProtection="1">
      <alignment horizontal="left"/>
    </xf>
    <xf numFmtId="0" fontId="4" fillId="2" borderId="2" xfId="0" applyFont="1" applyFill="1" applyBorder="1" applyAlignment="1" applyProtection="1">
      <alignment horizontal="left"/>
    </xf>
    <xf numFmtId="0" fontId="8" fillId="2" borderId="0" xfId="0" applyFont="1" applyFill="1" applyBorder="1" applyAlignment="1" applyProtection="1">
      <alignment horizontal="left"/>
    </xf>
    <xf numFmtId="0" fontId="4" fillId="2" borderId="0" xfId="0" applyFont="1" applyFill="1" applyBorder="1" applyAlignment="1" applyProtection="1">
      <alignment horizontal="left"/>
    </xf>
    <xf numFmtId="0" fontId="4" fillId="2" borderId="10" xfId="0" applyFont="1" applyFill="1" applyBorder="1" applyAlignment="1" applyProtection="1">
      <alignment horizontal="left"/>
    </xf>
    <xf numFmtId="0" fontId="4" fillId="4" borderId="6" xfId="0" applyFont="1" applyFill="1" applyBorder="1" applyProtection="1"/>
    <xf numFmtId="0" fontId="4" fillId="4" borderId="6" xfId="0" applyFont="1" applyFill="1" applyBorder="1" applyAlignment="1" applyProtection="1">
      <alignment horizontal="center"/>
    </xf>
    <xf numFmtId="0" fontId="8" fillId="3" borderId="0" xfId="0" applyFont="1" applyFill="1" applyBorder="1" applyAlignment="1" applyProtection="1">
      <alignment horizontal="center"/>
    </xf>
    <xf numFmtId="0" fontId="10" fillId="2" borderId="0" xfId="0" applyFont="1" applyFill="1" applyBorder="1" applyProtection="1"/>
    <xf numFmtId="0" fontId="6" fillId="2" borderId="0" xfId="0" applyFont="1" applyFill="1" applyBorder="1" applyProtection="1"/>
    <xf numFmtId="0" fontId="18" fillId="2" borderId="0" xfId="0" applyFont="1" applyFill="1" applyBorder="1" applyAlignment="1" applyProtection="1">
      <alignment horizontal="left"/>
    </xf>
    <xf numFmtId="0" fontId="21" fillId="3" borderId="6" xfId="0" applyFont="1" applyFill="1" applyBorder="1" applyAlignment="1" applyProtection="1">
      <alignment horizontal="left"/>
    </xf>
    <xf numFmtId="0" fontId="21" fillId="3" borderId="6" xfId="0" applyFont="1" applyFill="1" applyBorder="1" applyAlignment="1" applyProtection="1">
      <alignment horizontal="center"/>
    </xf>
    <xf numFmtId="0" fontId="22" fillId="2" borderId="4" xfId="0" applyFont="1" applyFill="1" applyBorder="1" applyProtection="1"/>
    <xf numFmtId="0" fontId="17" fillId="3" borderId="6" xfId="0" applyFont="1" applyFill="1" applyBorder="1" applyAlignment="1" applyProtection="1">
      <alignment horizontal="left"/>
    </xf>
    <xf numFmtId="0" fontId="21" fillId="3" borderId="6" xfId="0" applyFont="1" applyFill="1" applyBorder="1" applyProtection="1"/>
    <xf numFmtId="0" fontId="6" fillId="2" borderId="4" xfId="0" applyFont="1" applyFill="1" applyBorder="1" applyProtection="1"/>
    <xf numFmtId="0" fontId="17" fillId="3" borderId="6" xfId="0" applyFont="1" applyFill="1" applyBorder="1" applyAlignment="1" applyProtection="1">
      <alignment horizontal="right"/>
    </xf>
    <xf numFmtId="0" fontId="21" fillId="2" borderId="4" xfId="0" applyFont="1" applyFill="1" applyBorder="1" applyProtection="1"/>
    <xf numFmtId="0" fontId="17" fillId="3" borderId="6" xfId="0" applyFont="1" applyFill="1" applyBorder="1" applyAlignment="1" applyProtection="1">
      <alignment horizontal="center"/>
    </xf>
    <xf numFmtId="169" fontId="6" fillId="3" borderId="6" xfId="0" applyNumberFormat="1" applyFont="1" applyFill="1" applyBorder="1" applyAlignment="1" applyProtection="1">
      <alignment horizontal="center"/>
    </xf>
    <xf numFmtId="0" fontId="17" fillId="3" borderId="6" xfId="0" applyFont="1" applyFill="1" applyBorder="1" applyProtection="1"/>
    <xf numFmtId="0" fontId="2" fillId="3" borderId="0" xfId="0" applyFont="1" applyFill="1" applyProtection="1"/>
    <xf numFmtId="0" fontId="2" fillId="3" borderId="6" xfId="0" applyFont="1" applyFill="1" applyBorder="1" applyProtection="1"/>
    <xf numFmtId="0" fontId="2" fillId="3" borderId="6" xfId="0" applyFont="1" applyFill="1" applyBorder="1" applyAlignment="1" applyProtection="1">
      <alignment horizontal="center"/>
    </xf>
    <xf numFmtId="0" fontId="26" fillId="2" borderId="0" xfId="0" applyFont="1" applyFill="1" applyAlignment="1">
      <alignment horizontal="left" wrapText="1"/>
    </xf>
    <xf numFmtId="0" fontId="27" fillId="2" borderId="0" xfId="0" applyFont="1" applyFill="1"/>
    <xf numFmtId="0" fontId="28" fillId="2" borderId="0" xfId="0" applyFont="1" applyFill="1" applyAlignment="1">
      <alignment horizontal="left"/>
    </xf>
    <xf numFmtId="0" fontId="19" fillId="2" borderId="0" xfId="0" applyFont="1" applyFill="1"/>
    <xf numFmtId="0" fontId="19" fillId="2" borderId="0" xfId="0" applyFont="1" applyFill="1" applyAlignment="1">
      <alignment wrapText="1"/>
    </xf>
    <xf numFmtId="0" fontId="20" fillId="2" borderId="0" xfId="0" applyFont="1" applyFill="1" applyAlignment="1">
      <alignment wrapText="1"/>
    </xf>
    <xf numFmtId="44" fontId="4" fillId="0" borderId="6" xfId="0" applyNumberFormat="1" applyFont="1" applyFill="1" applyBorder="1" applyAlignment="1" applyProtection="1">
      <alignment horizontal="center"/>
      <protection locked="0"/>
    </xf>
    <xf numFmtId="169" fontId="6" fillId="3" borderId="0" xfId="0" applyNumberFormat="1" applyFont="1" applyFill="1" applyBorder="1" applyAlignment="1" applyProtection="1">
      <alignment horizontal="center"/>
    </xf>
    <xf numFmtId="0" fontId="31" fillId="2" borderId="0" xfId="2" applyFont="1" applyFill="1" applyAlignment="1" applyProtection="1">
      <alignment wrapText="1"/>
    </xf>
    <xf numFmtId="0" fontId="11" fillId="2" borderId="0" xfId="0" applyFont="1" applyFill="1" applyBorder="1" applyAlignment="1" applyProtection="1">
      <alignment horizontal="left"/>
    </xf>
    <xf numFmtId="0" fontId="8" fillId="3" borderId="6" xfId="0" applyFont="1" applyFill="1" applyBorder="1" applyAlignment="1" applyProtection="1">
      <alignment horizontal="left"/>
    </xf>
    <xf numFmtId="3" fontId="14" fillId="3" borderId="6" xfId="0" applyNumberFormat="1" applyFont="1" applyFill="1" applyBorder="1" applyAlignment="1" applyProtection="1">
      <alignment horizontal="center"/>
    </xf>
    <xf numFmtId="0" fontId="21" fillId="3" borderId="0" xfId="0" applyFont="1" applyFill="1" applyProtection="1"/>
    <xf numFmtId="0" fontId="22" fillId="3" borderId="6" xfId="0" applyFont="1" applyFill="1" applyBorder="1" applyAlignment="1" applyProtection="1">
      <alignment horizontal="left"/>
    </xf>
    <xf numFmtId="49" fontId="13" fillId="3" borderId="6" xfId="0" applyNumberFormat="1" applyFont="1" applyFill="1" applyBorder="1" applyAlignment="1" applyProtection="1">
      <alignment horizontal="left"/>
    </xf>
    <xf numFmtId="0" fontId="13" fillId="3" borderId="6" xfId="0" applyFont="1" applyFill="1" applyBorder="1" applyProtection="1"/>
    <xf numFmtId="0" fontId="22" fillId="3" borderId="6" xfId="0" applyFont="1" applyFill="1" applyBorder="1" applyProtection="1"/>
    <xf numFmtId="0" fontId="22" fillId="3" borderId="0" xfId="0" applyFont="1" applyFill="1" applyProtection="1"/>
    <xf numFmtId="167" fontId="22" fillId="3" borderId="6" xfId="0" applyNumberFormat="1" applyFont="1" applyFill="1" applyBorder="1" applyAlignment="1" applyProtection="1">
      <alignment horizontal="center"/>
    </xf>
    <xf numFmtId="0" fontId="22" fillId="3" borderId="6" xfId="0" applyFont="1" applyFill="1" applyBorder="1" applyAlignment="1" applyProtection="1">
      <alignment horizontal="center"/>
    </xf>
    <xf numFmtId="49" fontId="22" fillId="3" borderId="6" xfId="0" applyNumberFormat="1" applyFont="1" applyFill="1" applyBorder="1" applyAlignment="1" applyProtection="1">
      <alignment horizontal="left"/>
    </xf>
    <xf numFmtId="0" fontId="4" fillId="2" borderId="0" xfId="0" applyFont="1" applyFill="1" applyProtection="1"/>
    <xf numFmtId="165" fontId="6" fillId="2" borderId="0" xfId="0" applyNumberFormat="1" applyFont="1" applyFill="1" applyBorder="1" applyProtection="1"/>
    <xf numFmtId="3" fontId="14" fillId="2" borderId="0" xfId="0" applyNumberFormat="1" applyFont="1" applyFill="1" applyBorder="1" applyAlignment="1" applyProtection="1">
      <alignment horizontal="center"/>
    </xf>
    <xf numFmtId="169" fontId="14" fillId="2" borderId="0" xfId="0" applyNumberFormat="1" applyFont="1" applyFill="1" applyBorder="1" applyAlignment="1" applyProtection="1">
      <alignment horizontal="center"/>
    </xf>
    <xf numFmtId="165" fontId="17" fillId="3" borderId="6" xfId="0" applyNumberFormat="1" applyFont="1" applyFill="1" applyBorder="1" applyProtection="1"/>
    <xf numFmtId="3" fontId="24" fillId="5" borderId="6" xfId="0" applyNumberFormat="1" applyFont="1" applyFill="1" applyBorder="1" applyAlignment="1" applyProtection="1">
      <alignment horizontal="center"/>
    </xf>
    <xf numFmtId="169" fontId="24" fillId="3" borderId="6" xfId="0" applyNumberFormat="1" applyFont="1" applyFill="1" applyBorder="1" applyAlignment="1" applyProtection="1">
      <alignment horizontal="center"/>
    </xf>
    <xf numFmtId="165" fontId="21" fillId="3" borderId="6" xfId="0" applyNumberFormat="1" applyFont="1" applyFill="1" applyBorder="1" applyProtection="1"/>
    <xf numFmtId="3" fontId="23" fillId="5" borderId="6" xfId="0" applyNumberFormat="1" applyFont="1" applyFill="1" applyBorder="1" applyAlignment="1" applyProtection="1">
      <alignment horizontal="center"/>
    </xf>
    <xf numFmtId="169" fontId="23" fillId="3" borderId="6" xfId="0" applyNumberFormat="1" applyFont="1" applyFill="1" applyBorder="1" applyAlignment="1" applyProtection="1">
      <alignment horizontal="center"/>
    </xf>
    <xf numFmtId="0" fontId="2" fillId="2" borderId="0" xfId="0" applyFont="1" applyFill="1" applyBorder="1" applyAlignment="1" applyProtection="1">
      <alignment horizontal="center"/>
    </xf>
    <xf numFmtId="0" fontId="4" fillId="0" borderId="6" xfId="0" applyFont="1" applyFill="1" applyBorder="1" applyProtection="1">
      <protection locked="0"/>
    </xf>
    <xf numFmtId="0" fontId="4" fillId="0" borderId="6" xfId="0" applyFont="1" applyFill="1" applyBorder="1" applyAlignment="1" applyProtection="1">
      <alignment horizontal="center"/>
      <protection locked="0"/>
    </xf>
    <xf numFmtId="168" fontId="12" fillId="3" borderId="6" xfId="0" applyNumberFormat="1" applyFont="1" applyFill="1" applyBorder="1" applyAlignment="1" applyProtection="1">
      <alignment horizontal="center"/>
    </xf>
    <xf numFmtId="167" fontId="17" fillId="3" borderId="6" xfId="0" applyNumberFormat="1" applyFont="1" applyFill="1" applyBorder="1" applyAlignment="1" applyProtection="1">
      <alignment horizontal="center"/>
    </xf>
    <xf numFmtId="168" fontId="17" fillId="3" borderId="6" xfId="0" applyNumberFormat="1" applyFont="1" applyFill="1" applyBorder="1" applyAlignment="1" applyProtection="1">
      <alignment horizontal="center"/>
    </xf>
    <xf numFmtId="44" fontId="4" fillId="4" borderId="6"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vertical="center"/>
    </xf>
    <xf numFmtId="14" fontId="2" fillId="0" borderId="0" xfId="0" applyNumberFormat="1" applyFont="1" applyFill="1" applyBorder="1" applyAlignment="1" applyProtection="1">
      <alignment horizontal="left" vertical="center"/>
    </xf>
    <xf numFmtId="0" fontId="5" fillId="0" borderId="0" xfId="0" applyFont="1" applyAlignment="1" applyProtection="1">
      <alignment horizontal="left"/>
    </xf>
    <xf numFmtId="0" fontId="2" fillId="0" borderId="0" xfId="0" applyFont="1" applyAlignment="1" applyProtection="1">
      <alignment horizontal="left"/>
    </xf>
    <xf numFmtId="0" fontId="5" fillId="0" borderId="0" xfId="0" quotePrefix="1" applyFont="1" applyAlignment="1" applyProtection="1">
      <alignment horizontal="left"/>
    </xf>
    <xf numFmtId="0" fontId="16" fillId="0" borderId="0" xfId="0" applyFont="1" applyProtection="1"/>
    <xf numFmtId="0" fontId="16" fillId="0" borderId="1" xfId="0" applyFont="1" applyBorder="1" applyProtection="1"/>
    <xf numFmtId="0" fontId="16" fillId="0" borderId="2" xfId="0" applyFont="1" applyBorder="1" applyProtection="1"/>
    <xf numFmtId="0" fontId="16" fillId="0" borderId="3" xfId="0" applyFont="1" applyBorder="1" applyProtection="1"/>
    <xf numFmtId="0" fontId="16" fillId="0" borderId="2" xfId="0" quotePrefix="1" applyFont="1" applyBorder="1" applyAlignment="1" applyProtection="1">
      <alignment horizontal="left"/>
    </xf>
    <xf numFmtId="0" fontId="16" fillId="0" borderId="12" xfId="0" quotePrefix="1" applyFont="1" applyBorder="1" applyAlignment="1" applyProtection="1">
      <alignment horizontal="left"/>
    </xf>
    <xf numFmtId="0" fontId="16" fillId="0" borderId="13" xfId="0" applyFont="1" applyBorder="1" applyProtection="1"/>
    <xf numFmtId="0" fontId="16" fillId="0" borderId="14" xfId="0" applyFont="1" applyBorder="1" applyProtection="1"/>
    <xf numFmtId="0" fontId="16" fillId="0" borderId="4" xfId="0" applyFont="1" applyBorder="1" applyProtection="1"/>
    <xf numFmtId="0" fontId="16" fillId="0" borderId="5" xfId="0" applyFont="1" applyBorder="1" applyProtection="1"/>
    <xf numFmtId="0" fontId="16" fillId="0" borderId="0" xfId="0" applyFont="1" applyBorder="1" applyProtection="1"/>
    <xf numFmtId="44" fontId="16" fillId="0" borderId="5" xfId="0" applyNumberFormat="1" applyFont="1" applyBorder="1" applyProtection="1"/>
    <xf numFmtId="0" fontId="16" fillId="0" borderId="9" xfId="0" applyFont="1" applyBorder="1" applyProtection="1"/>
    <xf numFmtId="0" fontId="16" fillId="0" borderId="11" xfId="0" applyFont="1" applyBorder="1" applyProtection="1"/>
    <xf numFmtId="44" fontId="16" fillId="0" borderId="11" xfId="0" applyNumberFormat="1" applyFont="1" applyBorder="1" applyProtection="1"/>
    <xf numFmtId="0" fontId="16" fillId="0" borderId="10" xfId="0" applyFont="1" applyBorder="1" applyProtection="1"/>
    <xf numFmtId="0" fontId="5" fillId="0" borderId="14" xfId="0" quotePrefix="1" applyFont="1" applyFill="1" applyBorder="1" applyAlignment="1" applyProtection="1">
      <alignment horizontal="left"/>
    </xf>
    <xf numFmtId="0" fontId="16" fillId="0" borderId="1" xfId="0" quotePrefix="1" applyFont="1" applyBorder="1" applyAlignment="1" applyProtection="1">
      <alignment horizontal="left"/>
    </xf>
    <xf numFmtId="0" fontId="16" fillId="0" borderId="2" xfId="0" applyFont="1" applyBorder="1" applyAlignment="1" applyProtection="1"/>
    <xf numFmtId="0" fontId="16" fillId="0" borderId="3" xfId="0" applyFont="1" applyBorder="1" applyAlignment="1" applyProtection="1"/>
    <xf numFmtId="0" fontId="16" fillId="0" borderId="9" xfId="0" quotePrefix="1" applyFont="1" applyBorder="1" applyAlignment="1" applyProtection="1">
      <alignment horizontal="left"/>
    </xf>
    <xf numFmtId="0" fontId="16" fillId="0" borderId="15" xfId="0" applyFont="1" applyBorder="1" applyAlignment="1" applyProtection="1">
      <alignment horizontal="center"/>
    </xf>
    <xf numFmtId="0" fontId="16" fillId="0" borderId="16" xfId="0" quotePrefix="1" applyFont="1" applyBorder="1" applyAlignment="1" applyProtection="1">
      <alignment horizontal="center"/>
    </xf>
    <xf numFmtId="0" fontId="16" fillId="0" borderId="14" xfId="0" applyFont="1" applyFill="1" applyBorder="1" applyAlignment="1" applyProtection="1">
      <alignment horizontal="left"/>
    </xf>
    <xf numFmtId="0" fontId="16" fillId="0" borderId="13" xfId="0" applyFont="1" applyFill="1" applyBorder="1" applyAlignment="1" applyProtection="1">
      <alignment horizontal="left"/>
    </xf>
    <xf numFmtId="0" fontId="16" fillId="0" borderId="17" xfId="0" quotePrefix="1" applyFont="1" applyBorder="1" applyAlignment="1" applyProtection="1">
      <alignment horizontal="left"/>
    </xf>
    <xf numFmtId="0" fontId="16" fillId="0" borderId="18" xfId="0" quotePrefix="1" applyFont="1" applyBorder="1" applyAlignment="1" applyProtection="1">
      <alignment horizontal="left"/>
    </xf>
    <xf numFmtId="0" fontId="16" fillId="0" borderId="15" xfId="0" quotePrefix="1" applyFont="1" applyBorder="1" applyAlignment="1" applyProtection="1">
      <alignment horizontal="left"/>
    </xf>
    <xf numFmtId="166" fontId="16" fillId="0" borderId="0" xfId="0" applyNumberFormat="1" applyFont="1" applyProtection="1"/>
    <xf numFmtId="166" fontId="16" fillId="0" borderId="0" xfId="0" applyNumberFormat="1" applyFont="1" applyBorder="1" applyProtection="1"/>
    <xf numFmtId="0" fontId="16" fillId="0" borderId="0" xfId="0" quotePrefix="1" applyFont="1" applyBorder="1" applyAlignment="1" applyProtection="1">
      <alignment horizontal="left"/>
    </xf>
    <xf numFmtId="44" fontId="2" fillId="0" borderId="0" xfId="1" applyFont="1" applyAlignment="1" applyProtection="1">
      <alignment horizontal="left"/>
    </xf>
    <xf numFmtId="0" fontId="5" fillId="0" borderId="0" xfId="0" quotePrefix="1" applyFont="1" applyBorder="1" applyAlignment="1" applyProtection="1">
      <alignment horizontal="left"/>
    </xf>
    <xf numFmtId="0" fontId="16" fillId="0" borderId="13" xfId="0" quotePrefix="1" applyFont="1" applyBorder="1" applyAlignment="1" applyProtection="1">
      <alignment horizontal="center"/>
    </xf>
    <xf numFmtId="0" fontId="16" fillId="0" borderId="12" xfId="0" applyFont="1" applyBorder="1" applyProtection="1"/>
    <xf numFmtId="0" fontId="16" fillId="0" borderId="10" xfId="0" applyFont="1" applyFill="1" applyBorder="1" applyAlignment="1" applyProtection="1">
      <alignment horizontal="left"/>
    </xf>
    <xf numFmtId="0" fontId="16" fillId="0" borderId="11" xfId="0" applyFont="1" applyFill="1" applyBorder="1" applyAlignment="1" applyProtection="1">
      <alignment horizontal="left"/>
    </xf>
    <xf numFmtId="0" fontId="16" fillId="0" borderId="4" xfId="0" applyFont="1" applyFill="1" applyBorder="1" applyProtection="1"/>
    <xf numFmtId="0" fontId="0" fillId="0" borderId="0" xfId="0" applyProtection="1"/>
    <xf numFmtId="0" fontId="16" fillId="0" borderId="4" xfId="0" quotePrefix="1" applyFont="1" applyBorder="1" applyAlignment="1" applyProtection="1">
      <alignment horizontal="left"/>
    </xf>
    <xf numFmtId="44" fontId="16" fillId="0" borderId="0" xfId="0" applyNumberFormat="1" applyFont="1" applyBorder="1" applyProtection="1"/>
    <xf numFmtId="44" fontId="16" fillId="0" borderId="3" xfId="0" applyNumberFormat="1" applyFont="1" applyBorder="1" applyProtection="1"/>
    <xf numFmtId="44" fontId="16" fillId="0" borderId="10" xfId="0" applyNumberFormat="1" applyFont="1" applyBorder="1" applyProtection="1"/>
    <xf numFmtId="44" fontId="16" fillId="0" borderId="4" xfId="0" applyNumberFormat="1" applyFont="1" applyBorder="1" applyProtection="1"/>
    <xf numFmtId="44" fontId="16" fillId="0" borderId="9" xfId="0" applyNumberFormat="1" applyFont="1" applyBorder="1" applyProtection="1"/>
    <xf numFmtId="0" fontId="33" fillId="2" borderId="0" xfId="0" applyFont="1" applyFill="1" applyAlignment="1">
      <alignment wrapText="1"/>
    </xf>
    <xf numFmtId="0" fontId="9" fillId="2" borderId="0" xfId="0" applyFont="1" applyFill="1" applyBorder="1" applyAlignment="1" applyProtection="1">
      <alignment horizontal="left"/>
    </xf>
    <xf numFmtId="0" fontId="12" fillId="3" borderId="6" xfId="0" applyFont="1" applyFill="1" applyBorder="1" applyAlignment="1" applyProtection="1">
      <alignment horizontal="left"/>
    </xf>
    <xf numFmtId="2" fontId="17" fillId="3" borderId="6" xfId="0" applyNumberFormat="1" applyFont="1" applyFill="1" applyBorder="1" applyAlignment="1" applyProtection="1">
      <alignment horizontal="right"/>
    </xf>
    <xf numFmtId="170" fontId="4" fillId="2" borderId="0" xfId="0" applyNumberFormat="1" applyFont="1" applyFill="1" applyBorder="1" applyAlignment="1" applyProtection="1">
      <alignment horizontal="center"/>
    </xf>
    <xf numFmtId="44" fontId="4" fillId="2" borderId="0" xfId="0" applyNumberFormat="1" applyFont="1" applyFill="1" applyBorder="1" applyAlignment="1" applyProtection="1">
      <alignment horizontal="center"/>
    </xf>
    <xf numFmtId="0" fontId="35" fillId="3" borderId="6" xfId="0" applyFont="1" applyFill="1" applyBorder="1" applyProtection="1"/>
    <xf numFmtId="170" fontId="4" fillId="3" borderId="6" xfId="0" applyNumberFormat="1" applyFont="1" applyFill="1" applyBorder="1" applyAlignment="1" applyProtection="1">
      <alignment horizontal="center"/>
    </xf>
    <xf numFmtId="0" fontId="6" fillId="3" borderId="0" xfId="0" applyFont="1" applyFill="1" applyProtection="1"/>
    <xf numFmtId="0" fontId="6" fillId="2" borderId="0" xfId="0" applyFont="1" applyFill="1" applyBorder="1" applyAlignment="1" applyProtection="1">
      <alignment horizontal="center"/>
    </xf>
    <xf numFmtId="0" fontId="10" fillId="2" borderId="0" xfId="0" applyFont="1" applyFill="1" applyBorder="1" applyAlignment="1" applyProtection="1">
      <alignment horizontal="center"/>
    </xf>
    <xf numFmtId="0" fontId="36" fillId="2" borderId="0" xfId="0" applyFont="1" applyFill="1" applyBorder="1" applyAlignment="1" applyProtection="1">
      <alignment horizontal="left"/>
    </xf>
    <xf numFmtId="0" fontId="32" fillId="2" borderId="0" xfId="0" applyFont="1" applyFill="1" applyBorder="1" applyAlignment="1" applyProtection="1">
      <alignment horizontal="left"/>
    </xf>
    <xf numFmtId="0" fontId="32" fillId="2" borderId="0" xfId="0" applyFont="1" applyFill="1" applyBorder="1" applyProtection="1"/>
    <xf numFmtId="49" fontId="32" fillId="2" borderId="0" xfId="0" applyNumberFormat="1" applyFont="1" applyFill="1" applyBorder="1" applyProtection="1"/>
    <xf numFmtId="0" fontId="32" fillId="2" borderId="0" xfId="0" applyFont="1" applyFill="1" applyBorder="1" applyAlignment="1" applyProtection="1">
      <alignment horizontal="center"/>
    </xf>
    <xf numFmtId="0" fontId="36" fillId="2" borderId="0" xfId="0" applyFont="1" applyFill="1" applyBorder="1" applyProtection="1"/>
    <xf numFmtId="164" fontId="37" fillId="2" borderId="0" xfId="0" applyNumberFormat="1" applyFont="1" applyFill="1" applyBorder="1" applyAlignment="1" applyProtection="1">
      <alignment horizontal="center"/>
    </xf>
    <xf numFmtId="0" fontId="37" fillId="2" borderId="0" xfId="0" applyFont="1" applyFill="1" applyBorder="1" applyProtection="1"/>
    <xf numFmtId="0" fontId="37" fillId="2" borderId="0" xfId="0" applyFont="1" applyFill="1" applyBorder="1" applyAlignment="1" applyProtection="1">
      <alignment horizontal="center"/>
    </xf>
    <xf numFmtId="49" fontId="32" fillId="2" borderId="0" xfId="0" applyNumberFormat="1" applyFont="1" applyFill="1" applyBorder="1" applyAlignment="1" applyProtection="1">
      <alignment horizontal="center"/>
    </xf>
    <xf numFmtId="44" fontId="24" fillId="5" borderId="6" xfId="0" applyNumberFormat="1" applyFont="1" applyFill="1" applyBorder="1" applyAlignment="1" applyProtection="1">
      <alignment horizontal="center"/>
    </xf>
    <xf numFmtId="44" fontId="14" fillId="5" borderId="6" xfId="0" applyNumberFormat="1" applyFont="1" applyFill="1" applyBorder="1" applyAlignment="1" applyProtection="1">
      <alignment horizontal="center"/>
    </xf>
    <xf numFmtId="44" fontId="23" fillId="5" borderId="6" xfId="0" applyNumberFormat="1" applyFont="1" applyFill="1" applyBorder="1" applyAlignment="1" applyProtection="1">
      <alignment horizontal="center"/>
    </xf>
    <xf numFmtId="44" fontId="6" fillId="4" borderId="6" xfId="0" applyNumberFormat="1" applyFont="1" applyFill="1" applyBorder="1" applyAlignment="1" applyProtection="1">
      <alignment horizontal="center"/>
    </xf>
    <xf numFmtId="44" fontId="14" fillId="5" borderId="0" xfId="0" applyNumberFormat="1" applyFont="1" applyFill="1" applyBorder="1" applyAlignment="1" applyProtection="1">
      <alignment horizontal="center"/>
    </xf>
    <xf numFmtId="0" fontId="3" fillId="3" borderId="6" xfId="0" applyFont="1" applyFill="1" applyBorder="1" applyProtection="1"/>
    <xf numFmtId="0" fontId="18" fillId="3" borderId="6" xfId="0" applyFont="1" applyFill="1" applyBorder="1" applyAlignment="1" applyProtection="1">
      <alignment horizontal="left"/>
    </xf>
    <xf numFmtId="164" fontId="18" fillId="3" borderId="6" xfId="0" applyNumberFormat="1" applyFont="1" applyFill="1" applyBorder="1" applyAlignment="1" applyProtection="1">
      <alignment horizontal="left"/>
    </xf>
    <xf numFmtId="0" fontId="36" fillId="0" borderId="6" xfId="0" applyFont="1" applyFill="1" applyBorder="1" applyAlignment="1" applyProtection="1">
      <protection locked="0"/>
    </xf>
    <xf numFmtId="0" fontId="36" fillId="2" borderId="6" xfId="0" applyFont="1" applyFill="1" applyBorder="1" applyAlignment="1" applyProtection="1">
      <protection locked="0"/>
    </xf>
    <xf numFmtId="0" fontId="2" fillId="3" borderId="19" xfId="0" applyFont="1" applyFill="1" applyBorder="1" applyAlignment="1" applyProtection="1">
      <alignment horizontal="center"/>
    </xf>
    <xf numFmtId="44" fontId="16" fillId="0" borderId="2" xfId="0" applyNumberFormat="1" applyFont="1" applyBorder="1" applyProtection="1"/>
    <xf numFmtId="44" fontId="16" fillId="0" borderId="1" xfId="0" applyNumberFormat="1" applyFont="1" applyBorder="1" applyProtection="1"/>
    <xf numFmtId="44" fontId="16" fillId="0" borderId="18" xfId="0" applyNumberFormat="1" applyFont="1" applyBorder="1" applyProtection="1"/>
    <xf numFmtId="44" fontId="16" fillId="0" borderId="15" xfId="0" applyNumberFormat="1" applyFont="1" applyBorder="1" applyProtection="1"/>
    <xf numFmtId="44" fontId="25" fillId="0" borderId="0" xfId="0" applyNumberFormat="1" applyFont="1" applyProtection="1"/>
    <xf numFmtId="0" fontId="4" fillId="6" borderId="6" xfId="0" applyFont="1" applyFill="1" applyBorder="1" applyProtection="1">
      <protection locked="0"/>
    </xf>
    <xf numFmtId="0" fontId="4" fillId="6" borderId="6" xfId="0" applyFont="1" applyFill="1" applyBorder="1" applyAlignment="1" applyProtection="1">
      <alignment horizontal="center"/>
      <protection locked="0"/>
    </xf>
    <xf numFmtId="0" fontId="16" fillId="0" borderId="14" xfId="0" applyFont="1" applyBorder="1" applyAlignment="1" applyProtection="1">
      <alignment horizontal="right"/>
    </xf>
    <xf numFmtId="0" fontId="3" fillId="3" borderId="19" xfId="0" applyFont="1" applyFill="1" applyBorder="1" applyProtection="1"/>
    <xf numFmtId="0" fontId="2" fillId="3" borderId="21" xfId="0" applyFont="1" applyFill="1" applyBorder="1" applyAlignment="1" applyProtection="1">
      <alignment horizontal="center"/>
    </xf>
    <xf numFmtId="0" fontId="2" fillId="3" borderId="8"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3" xfId="0" applyFont="1" applyFill="1" applyBorder="1" applyAlignment="1" applyProtection="1">
      <alignment horizontal="center"/>
    </xf>
    <xf numFmtId="44" fontId="24" fillId="3" borderId="6" xfId="0" applyNumberFormat="1" applyFont="1" applyFill="1" applyBorder="1" applyAlignment="1" applyProtection="1">
      <alignment horizontal="center"/>
    </xf>
    <xf numFmtId="44" fontId="14" fillId="3" borderId="6" xfId="0" applyNumberFormat="1" applyFont="1" applyFill="1" applyBorder="1" applyAlignment="1" applyProtection="1">
      <alignment horizontal="center"/>
    </xf>
    <xf numFmtId="44" fontId="14" fillId="3" borderId="0" xfId="0" applyNumberFormat="1" applyFont="1" applyFill="1" applyBorder="1" applyAlignment="1" applyProtection="1">
      <alignment horizontal="center"/>
    </xf>
    <xf numFmtId="0" fontId="0" fillId="3" borderId="0" xfId="0" applyFill="1" applyProtection="1"/>
    <xf numFmtId="0" fontId="36" fillId="4" borderId="6" xfId="0" applyFont="1" applyFill="1" applyBorder="1" applyAlignment="1" applyProtection="1"/>
    <xf numFmtId="0" fontId="2" fillId="4" borderId="6" xfId="0" applyFont="1" applyFill="1" applyBorder="1" applyAlignment="1" applyProtection="1">
      <alignment horizontal="center"/>
    </xf>
    <xf numFmtId="44" fontId="0" fillId="4" borderId="16" xfId="0" applyNumberFormat="1" applyFill="1" applyBorder="1" applyProtection="1"/>
    <xf numFmtId="0" fontId="8" fillId="3" borderId="0" xfId="0" applyFont="1" applyFill="1" applyBorder="1" applyProtection="1"/>
    <xf numFmtId="0" fontId="9" fillId="3" borderId="0" xfId="0" applyFont="1" applyFill="1" applyBorder="1" applyAlignment="1" applyProtection="1">
      <alignment horizontal="left"/>
    </xf>
    <xf numFmtId="164" fontId="10" fillId="3" borderId="0" xfId="0" applyNumberFormat="1" applyFont="1" applyFill="1" applyBorder="1" applyAlignment="1" applyProtection="1">
      <alignment horizontal="center"/>
    </xf>
    <xf numFmtId="0" fontId="18" fillId="3" borderId="0" xfId="0" applyFont="1" applyFill="1" applyBorder="1" applyAlignment="1" applyProtection="1">
      <alignment horizontal="left"/>
    </xf>
    <xf numFmtId="0" fontId="2" fillId="3" borderId="0" xfId="0" applyFont="1" applyFill="1" applyBorder="1" applyAlignment="1" applyProtection="1">
      <alignment horizontal="center"/>
    </xf>
    <xf numFmtId="0" fontId="2" fillId="3" borderId="0" xfId="0" applyFont="1" applyFill="1" applyBorder="1" applyProtection="1"/>
    <xf numFmtId="0" fontId="0" fillId="3" borderId="0" xfId="0" applyFill="1" applyBorder="1" applyProtection="1"/>
    <xf numFmtId="0" fontId="6" fillId="3" borderId="0" xfId="0" applyFont="1" applyFill="1" applyBorder="1" applyProtection="1"/>
    <xf numFmtId="0" fontId="39" fillId="3" borderId="0" xfId="0" applyFont="1" applyFill="1" applyBorder="1" applyProtection="1"/>
    <xf numFmtId="0" fontId="34" fillId="3" borderId="16" xfId="0" applyFont="1" applyFill="1" applyBorder="1" applyAlignment="1" applyProtection="1">
      <alignment horizontal="right"/>
    </xf>
    <xf numFmtId="49" fontId="38" fillId="3" borderId="16" xfId="0" applyNumberFormat="1" applyFont="1" applyFill="1" applyBorder="1" applyAlignment="1" applyProtection="1">
      <alignment horizontal="center"/>
    </xf>
    <xf numFmtId="0" fontId="21" fillId="3" borderId="0" xfId="0" applyFont="1" applyFill="1" applyBorder="1" applyProtection="1"/>
    <xf numFmtId="0" fontId="38" fillId="3" borderId="16" xfId="0" applyFont="1" applyFill="1" applyBorder="1" applyAlignment="1" applyProtection="1">
      <alignment horizontal="center"/>
    </xf>
    <xf numFmtId="0" fontId="36" fillId="3" borderId="6" xfId="0" applyFont="1" applyFill="1" applyBorder="1" applyProtection="1"/>
    <xf numFmtId="44" fontId="40" fillId="0" borderId="5" xfId="0" applyNumberFormat="1" applyFont="1" applyBorder="1" applyProtection="1"/>
    <xf numFmtId="0" fontId="0" fillId="0" borderId="0" xfId="0" applyBorder="1"/>
    <xf numFmtId="0" fontId="6" fillId="2" borderId="10" xfId="0" applyFont="1" applyFill="1" applyBorder="1" applyProtection="1"/>
    <xf numFmtId="165" fontId="6" fillId="2" borderId="10" xfId="0" applyNumberFormat="1" applyFont="1" applyFill="1" applyBorder="1" applyProtection="1"/>
    <xf numFmtId="3" fontId="14" fillId="2" borderId="10" xfId="0" applyNumberFormat="1" applyFont="1" applyFill="1" applyBorder="1" applyAlignment="1" applyProtection="1">
      <alignment horizontal="center"/>
    </xf>
    <xf numFmtId="169" fontId="14" fillId="2" borderId="10" xfId="0" applyNumberFormat="1" applyFont="1" applyFill="1" applyBorder="1" applyAlignment="1" applyProtection="1">
      <alignment horizontal="center"/>
    </xf>
    <xf numFmtId="0" fontId="4" fillId="3" borderId="19" xfId="0" applyFont="1" applyFill="1" applyBorder="1" applyAlignment="1" applyProtection="1">
      <alignment horizontal="left"/>
    </xf>
    <xf numFmtId="0" fontId="4" fillId="3" borderId="19" xfId="0" applyFont="1" applyFill="1" applyBorder="1" applyAlignment="1" applyProtection="1">
      <alignment horizontal="center"/>
    </xf>
    <xf numFmtId="2" fontId="4" fillId="3" borderId="24" xfId="0" applyNumberFormat="1" applyFont="1" applyFill="1" applyBorder="1" applyProtection="1"/>
    <xf numFmtId="0" fontId="21" fillId="3" borderId="8" xfId="0" applyFont="1" applyFill="1" applyBorder="1" applyProtection="1"/>
    <xf numFmtId="0" fontId="21" fillId="3" borderId="8" xfId="0" applyFont="1" applyFill="1" applyBorder="1" applyAlignment="1" applyProtection="1">
      <alignment horizontal="center"/>
    </xf>
    <xf numFmtId="0" fontId="17" fillId="3" borderId="7" xfId="0" applyFont="1" applyFill="1" applyBorder="1" applyProtection="1"/>
    <xf numFmtId="3" fontId="24" fillId="5" borderId="7" xfId="0" applyNumberFormat="1" applyFont="1" applyFill="1" applyBorder="1" applyAlignment="1" applyProtection="1">
      <alignment horizontal="center"/>
    </xf>
    <xf numFmtId="0" fontId="4" fillId="2" borderId="3" xfId="0" applyFont="1" applyFill="1" applyBorder="1" applyAlignment="1" applyProtection="1">
      <alignment horizontal="center"/>
    </xf>
    <xf numFmtId="0" fontId="8" fillId="2" borderId="5" xfId="0" applyFont="1" applyFill="1" applyBorder="1" applyAlignment="1" applyProtection="1">
      <alignment horizontal="center"/>
    </xf>
    <xf numFmtId="0" fontId="0" fillId="2" borderId="5" xfId="0" applyFill="1" applyBorder="1" applyProtection="1"/>
    <xf numFmtId="0" fontId="0" fillId="2" borderId="11" xfId="0" applyFill="1" applyBorder="1" applyProtection="1"/>
    <xf numFmtId="0" fontId="0" fillId="2" borderId="0" xfId="0" applyFill="1" applyBorder="1" applyProtection="1"/>
    <xf numFmtId="0" fontId="0" fillId="2" borderId="10" xfId="0" applyFill="1" applyBorder="1" applyProtection="1"/>
    <xf numFmtId="44" fontId="2" fillId="7" borderId="0" xfId="1" applyFont="1" applyFill="1" applyAlignment="1" applyProtection="1">
      <alignment horizontal="left"/>
      <protection locked="0"/>
    </xf>
    <xf numFmtId="2" fontId="2" fillId="7" borderId="0" xfId="0" applyNumberFormat="1" applyFont="1" applyFill="1" applyAlignment="1" applyProtection="1">
      <alignment horizontal="center"/>
      <protection locked="0"/>
    </xf>
    <xf numFmtId="171" fontId="2" fillId="7" borderId="0" xfId="1" applyNumberFormat="1" applyFont="1" applyFill="1" applyAlignment="1" applyProtection="1">
      <alignment horizontal="center"/>
      <protection locked="0"/>
    </xf>
    <xf numFmtId="44" fontId="16" fillId="7" borderId="5" xfId="0" applyNumberFormat="1" applyFont="1" applyFill="1" applyBorder="1" applyProtection="1">
      <protection locked="0"/>
    </xf>
    <xf numFmtId="44" fontId="16" fillId="7" borderId="11" xfId="0" applyNumberFormat="1" applyFont="1" applyFill="1" applyBorder="1" applyProtection="1">
      <protection locked="0"/>
    </xf>
    <xf numFmtId="0" fontId="0" fillId="0" borderId="0" xfId="0" applyFill="1"/>
    <xf numFmtId="0" fontId="41" fillId="0" borderId="0" xfId="0" quotePrefix="1" applyFont="1" applyFill="1" applyBorder="1" applyAlignment="1">
      <alignment horizontal="left"/>
    </xf>
    <xf numFmtId="2" fontId="2" fillId="3" borderId="6" xfId="0" applyNumberFormat="1" applyFont="1" applyFill="1" applyBorder="1" applyProtection="1"/>
    <xf numFmtId="0" fontId="46" fillId="2" borderId="0" xfId="0" applyFont="1" applyFill="1" applyBorder="1" applyAlignment="1" applyProtection="1"/>
    <xf numFmtId="0" fontId="36" fillId="2" borderId="0" xfId="0" applyFont="1" applyFill="1" applyBorder="1" applyAlignment="1" applyProtection="1"/>
    <xf numFmtId="0" fontId="23" fillId="3" borderId="6" xfId="0" applyFont="1" applyFill="1" applyBorder="1" applyAlignment="1" applyProtection="1">
      <alignment horizontal="center"/>
    </xf>
    <xf numFmtId="0" fontId="47" fillId="3" borderId="0" xfId="0" applyFont="1" applyFill="1" applyAlignment="1" applyProtection="1">
      <alignment horizontal="left"/>
      <protection locked="0"/>
    </xf>
    <xf numFmtId="0" fontId="48" fillId="3" borderId="0" xfId="0" applyFont="1" applyFill="1" applyBorder="1" applyAlignment="1" applyProtection="1">
      <alignment horizontal="right"/>
    </xf>
    <xf numFmtId="0" fontId="48" fillId="3" borderId="0" xfId="0" applyFont="1" applyFill="1" applyBorder="1" applyAlignment="1" applyProtection="1">
      <alignment horizontal="center"/>
    </xf>
    <xf numFmtId="2" fontId="16" fillId="7" borderId="0" xfId="0" applyNumberFormat="1" applyFont="1" applyFill="1" applyBorder="1" applyProtection="1"/>
    <xf numFmtId="2" fontId="16" fillId="7" borderId="5" xfId="0" applyNumberFormat="1" applyFont="1" applyFill="1" applyBorder="1" applyProtection="1"/>
    <xf numFmtId="10" fontId="16" fillId="7" borderId="0" xfId="0" applyNumberFormat="1" applyFont="1" applyFill="1" applyProtection="1"/>
    <xf numFmtId="0" fontId="2" fillId="6" borderId="6" xfId="0" applyFont="1" applyFill="1" applyBorder="1" applyProtection="1"/>
    <xf numFmtId="0" fontId="16" fillId="6" borderId="6" xfId="0" applyFont="1" applyFill="1" applyBorder="1" applyAlignment="1" applyProtection="1">
      <alignment horizontal="center"/>
    </xf>
    <xf numFmtId="0" fontId="4" fillId="6" borderId="21" xfId="0" applyFont="1" applyFill="1" applyBorder="1" applyAlignment="1" applyProtection="1">
      <alignment horizontal="center"/>
    </xf>
    <xf numFmtId="0" fontId="45" fillId="6" borderId="6" xfId="0" applyFont="1" applyFill="1" applyBorder="1" applyAlignment="1" applyProtection="1">
      <alignment horizontal="center"/>
    </xf>
    <xf numFmtId="44" fontId="4" fillId="6" borderId="6" xfId="0" applyNumberFormat="1" applyFont="1" applyFill="1" applyBorder="1" applyAlignment="1" applyProtection="1">
      <alignment horizontal="center"/>
    </xf>
    <xf numFmtId="0" fontId="49" fillId="2" borderId="0" xfId="0" applyFont="1" applyFill="1" applyAlignment="1">
      <alignment wrapText="1"/>
    </xf>
    <xf numFmtId="0" fontId="30" fillId="2" borderId="0" xfId="2" applyFill="1" applyAlignment="1" applyProtection="1">
      <alignment wrapText="1"/>
    </xf>
    <xf numFmtId="0" fontId="0" fillId="2" borderId="16" xfId="0" applyFill="1" applyBorder="1"/>
    <xf numFmtId="49" fontId="12" fillId="3" borderId="6" xfId="0" quotePrefix="1" applyNumberFormat="1" applyFont="1" applyFill="1" applyBorder="1" applyAlignment="1" applyProtection="1">
      <alignment horizontal="left"/>
    </xf>
    <xf numFmtId="0" fontId="42" fillId="2" borderId="0" xfId="0" applyFont="1" applyFill="1"/>
    <xf numFmtId="0" fontId="50" fillId="2" borderId="0" xfId="0" applyFont="1" applyFill="1"/>
    <xf numFmtId="0" fontId="0" fillId="2" borderId="0" xfId="0" applyFill="1"/>
    <xf numFmtId="0" fontId="43" fillId="2" borderId="0" xfId="0" applyFont="1" applyFill="1"/>
    <xf numFmtId="0" fontId="43" fillId="2" borderId="0" xfId="0" applyFont="1" applyFill="1" applyAlignment="1">
      <alignment vertical="top" wrapText="1"/>
    </xf>
    <xf numFmtId="0" fontId="44" fillId="2" borderId="0" xfId="0" applyFont="1" applyFill="1" applyAlignment="1">
      <alignment horizontal="right" vertical="top" wrapText="1"/>
    </xf>
    <xf numFmtId="14" fontId="44" fillId="2" borderId="0" xfId="0" applyNumberFormat="1" applyFont="1" applyFill="1" applyAlignment="1">
      <alignment horizontal="right" vertical="top" wrapText="1"/>
    </xf>
    <xf numFmtId="0" fontId="0" fillId="2" borderId="17" xfId="0" applyFill="1" applyBorder="1"/>
    <xf numFmtId="0" fontId="0" fillId="2" borderId="15" xfId="0" applyFill="1" applyBorder="1"/>
    <xf numFmtId="0" fontId="51" fillId="2" borderId="16" xfId="0" applyFont="1" applyFill="1" applyBorder="1" applyAlignment="1">
      <alignment wrapText="1"/>
    </xf>
    <xf numFmtId="0" fontId="0" fillId="2" borderId="16" xfId="0" applyFill="1" applyBorder="1" applyAlignment="1">
      <alignment wrapText="1"/>
    </xf>
    <xf numFmtId="0" fontId="52" fillId="0" borderId="0" xfId="0" applyFont="1"/>
    <xf numFmtId="0" fontId="16" fillId="0" borderId="12" xfId="0" applyFont="1" applyBorder="1" applyAlignment="1" applyProtection="1">
      <alignment horizontal="center"/>
    </xf>
    <xf numFmtId="0" fontId="16" fillId="0" borderId="13" xfId="0" applyFont="1" applyBorder="1" applyAlignment="1" applyProtection="1">
      <alignment horizontal="center"/>
    </xf>
    <xf numFmtId="0" fontId="16" fillId="0" borderId="12" xfId="0" quotePrefix="1" applyFont="1" applyBorder="1" applyAlignment="1" applyProtection="1">
      <alignment horizontal="center"/>
    </xf>
    <xf numFmtId="0" fontId="16" fillId="0" borderId="14" xfId="0" quotePrefix="1" applyFont="1" applyBorder="1" applyAlignment="1" applyProtection="1">
      <alignment horizontal="center"/>
    </xf>
    <xf numFmtId="0" fontId="51" fillId="2" borderId="16" xfId="0" applyFont="1" applyFill="1" applyBorder="1" applyAlignment="1">
      <alignment horizontal="left"/>
    </xf>
    <xf numFmtId="0" fontId="0" fillId="2" borderId="16" xfId="0" applyFill="1" applyBorder="1" applyAlignment="1">
      <alignment horizontal="left"/>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FF99"/>
      <color rgb="FFF7FAD6"/>
      <color rgb="FFF6F8D8"/>
      <color rgb="FFFF3300"/>
      <color rgb="FFFF9933"/>
      <color rgb="FFFF99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Style="combo" dx="16" fmlaLink="$C$1" fmlaRange="'SWV gegevens'!$B$2:$B$7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6267450</xdr:colOff>
      <xdr:row>6</xdr:row>
      <xdr:rowOff>123825</xdr:rowOff>
    </xdr:from>
    <xdr:to>
      <xdr:col>2</xdr:col>
      <xdr:colOff>7847844</xdr:colOff>
      <xdr:row>10</xdr:row>
      <xdr:rowOff>85071</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696075" y="1628775"/>
          <a:ext cx="1580394" cy="770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345178</xdr:colOff>
      <xdr:row>3</xdr:row>
      <xdr:rowOff>10583</xdr:rowOff>
    </xdr:from>
    <xdr:to>
      <xdr:col>24</xdr:col>
      <xdr:colOff>670228</xdr:colOff>
      <xdr:row>7</xdr:row>
      <xdr:rowOff>33227</xdr:rowOff>
    </xdr:to>
    <xdr:pic>
      <xdr:nvPicPr>
        <xdr:cNvPr id="9" name="Afbeelding 8"/>
        <xdr:cNvPicPr>
          <a:picLocks noChangeAspect="1"/>
        </xdr:cNvPicPr>
      </xdr:nvPicPr>
      <xdr:blipFill>
        <a:blip xmlns:r="http://schemas.openxmlformats.org/officeDocument/2006/relationships" r:embed="rId1"/>
        <a:stretch>
          <a:fillRect/>
        </a:stretch>
      </xdr:blipFill>
      <xdr:spPr>
        <a:xfrm>
          <a:off x="10007761" y="455083"/>
          <a:ext cx="2039550" cy="9948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123825</xdr:colOff>
          <xdr:row>8</xdr:row>
          <xdr:rowOff>0</xdr:rowOff>
        </xdr:from>
        <xdr:to>
          <xdr:col>8</xdr:col>
          <xdr:colOff>257175</xdr:colOff>
          <xdr:row>9</xdr:row>
          <xdr:rowOff>47625</xdr:rowOff>
        </xdr:to>
        <xdr:sp macro="" textlink="">
          <xdr:nvSpPr>
            <xdr:cNvPr id="10241" name="Drop Down 1" hidden="1">
              <a:extLst>
                <a:ext uri="{63B3BB69-23CF-44E3-9099-C40C66FF867C}">
                  <a14:compatExt spid="_x0000_s10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321695</xdr:colOff>
      <xdr:row>5</xdr:row>
      <xdr:rowOff>346076</xdr:rowOff>
    </xdr:from>
    <xdr:to>
      <xdr:col>19</xdr:col>
      <xdr:colOff>842962</xdr:colOff>
      <xdr:row>10</xdr:row>
      <xdr:rowOff>93663</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5782695" y="1277409"/>
          <a:ext cx="2648517" cy="742421"/>
        </a:xfrm>
        <a:prstGeom prst="rect">
          <a:avLst/>
        </a:prstGeom>
        <a:noFill/>
        <a:ln w="9525">
          <a:noFill/>
          <a:miter lim="800000"/>
          <a:headEnd/>
          <a:tailEnd/>
        </a:ln>
      </xdr:spPr>
    </xdr:pic>
    <xdr:clientData/>
  </xdr:twoCellAnchor>
  <xdr:twoCellAnchor editAs="oneCell">
    <xdr:from>
      <xdr:col>20</xdr:col>
      <xdr:colOff>793749</xdr:colOff>
      <xdr:row>5</xdr:row>
      <xdr:rowOff>94651</xdr:rowOff>
    </xdr:from>
    <xdr:to>
      <xdr:col>24</xdr:col>
      <xdr:colOff>478575</xdr:colOff>
      <xdr:row>11</xdr:row>
      <xdr:rowOff>143932</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9302749" y="1025984"/>
          <a:ext cx="2521159" cy="1202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268778</xdr:colOff>
      <xdr:row>6</xdr:row>
      <xdr:rowOff>7409</xdr:rowOff>
    </xdr:from>
    <xdr:to>
      <xdr:col>19</xdr:col>
      <xdr:colOff>790045</xdr:colOff>
      <xdr:row>10</xdr:row>
      <xdr:rowOff>114830</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5729778" y="1298576"/>
          <a:ext cx="2648517" cy="742421"/>
        </a:xfrm>
        <a:prstGeom prst="rect">
          <a:avLst/>
        </a:prstGeom>
        <a:noFill/>
        <a:ln w="9525">
          <a:noFill/>
          <a:miter lim="800000"/>
          <a:headEnd/>
          <a:tailEnd/>
        </a:ln>
      </xdr:spPr>
    </xdr:pic>
    <xdr:clientData/>
  </xdr:twoCellAnchor>
  <xdr:twoCellAnchor editAs="oneCell">
    <xdr:from>
      <xdr:col>20</xdr:col>
      <xdr:colOff>571499</xdr:colOff>
      <xdr:row>5</xdr:row>
      <xdr:rowOff>94651</xdr:rowOff>
    </xdr:from>
    <xdr:to>
      <xdr:col>24</xdr:col>
      <xdr:colOff>256325</xdr:colOff>
      <xdr:row>11</xdr:row>
      <xdr:rowOff>142873</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9080499" y="1025984"/>
          <a:ext cx="2521159" cy="12018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30653</xdr:colOff>
      <xdr:row>5</xdr:row>
      <xdr:rowOff>346077</xdr:rowOff>
    </xdr:from>
    <xdr:to>
      <xdr:col>20</xdr:col>
      <xdr:colOff>10584</xdr:colOff>
      <xdr:row>10</xdr:row>
      <xdr:rowOff>93664</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6041986" y="1277410"/>
          <a:ext cx="2477598" cy="742421"/>
        </a:xfrm>
        <a:prstGeom prst="rect">
          <a:avLst/>
        </a:prstGeom>
        <a:noFill/>
        <a:ln w="9525">
          <a:noFill/>
          <a:miter lim="800000"/>
          <a:headEnd/>
          <a:tailEnd/>
        </a:ln>
      </xdr:spPr>
    </xdr:pic>
    <xdr:clientData/>
  </xdr:twoCellAnchor>
  <xdr:twoCellAnchor editAs="oneCell">
    <xdr:from>
      <xdr:col>20</xdr:col>
      <xdr:colOff>539749</xdr:colOff>
      <xdr:row>5</xdr:row>
      <xdr:rowOff>94652</xdr:rowOff>
    </xdr:from>
    <xdr:to>
      <xdr:col>24</xdr:col>
      <xdr:colOff>508000</xdr:colOff>
      <xdr:row>11</xdr:row>
      <xdr:rowOff>143933</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9048749" y="1025985"/>
          <a:ext cx="2804584" cy="12028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353445</xdr:colOff>
      <xdr:row>5</xdr:row>
      <xdr:rowOff>356660</xdr:rowOff>
    </xdr:from>
    <xdr:to>
      <xdr:col>19</xdr:col>
      <xdr:colOff>874712</xdr:colOff>
      <xdr:row>10</xdr:row>
      <xdr:rowOff>104247</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5814445" y="1287993"/>
          <a:ext cx="2648517" cy="742421"/>
        </a:xfrm>
        <a:prstGeom prst="rect">
          <a:avLst/>
        </a:prstGeom>
        <a:noFill/>
        <a:ln w="9525">
          <a:noFill/>
          <a:miter lim="800000"/>
          <a:headEnd/>
          <a:tailEnd/>
        </a:ln>
      </xdr:spPr>
    </xdr:pic>
    <xdr:clientData/>
  </xdr:twoCellAnchor>
  <xdr:twoCellAnchor editAs="oneCell">
    <xdr:from>
      <xdr:col>20</xdr:col>
      <xdr:colOff>846666</xdr:colOff>
      <xdr:row>5</xdr:row>
      <xdr:rowOff>73484</xdr:rowOff>
    </xdr:from>
    <xdr:to>
      <xdr:col>24</xdr:col>
      <xdr:colOff>531492</xdr:colOff>
      <xdr:row>11</xdr:row>
      <xdr:rowOff>122765</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9355666" y="1004817"/>
          <a:ext cx="2521159" cy="12028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258195</xdr:colOff>
      <xdr:row>5</xdr:row>
      <xdr:rowOff>356660</xdr:rowOff>
    </xdr:from>
    <xdr:to>
      <xdr:col>19</xdr:col>
      <xdr:colOff>779462</xdr:colOff>
      <xdr:row>10</xdr:row>
      <xdr:rowOff>104247</xdr:rowOff>
    </xdr:to>
    <xdr:pic>
      <xdr:nvPicPr>
        <xdr:cNvPr id="2" name="Picture 9"/>
        <xdr:cNvPicPr>
          <a:picLocks noChangeAspect="1" noChangeArrowheads="1"/>
        </xdr:cNvPicPr>
      </xdr:nvPicPr>
      <xdr:blipFill>
        <a:blip xmlns:r="http://schemas.openxmlformats.org/officeDocument/2006/relationships" r:embed="rId1"/>
        <a:srcRect/>
        <a:stretch>
          <a:fillRect/>
        </a:stretch>
      </xdr:blipFill>
      <xdr:spPr bwMode="auto">
        <a:xfrm>
          <a:off x="5719195" y="1287993"/>
          <a:ext cx="2648517" cy="742421"/>
        </a:xfrm>
        <a:prstGeom prst="rect">
          <a:avLst/>
        </a:prstGeom>
        <a:noFill/>
        <a:ln w="9525">
          <a:noFill/>
          <a:miter lim="800000"/>
          <a:headEnd/>
          <a:tailEnd/>
        </a:ln>
      </xdr:spPr>
    </xdr:pic>
    <xdr:clientData/>
  </xdr:twoCellAnchor>
  <xdr:twoCellAnchor editAs="oneCell">
    <xdr:from>
      <xdr:col>20</xdr:col>
      <xdr:colOff>550332</xdr:colOff>
      <xdr:row>5</xdr:row>
      <xdr:rowOff>73485</xdr:rowOff>
    </xdr:from>
    <xdr:to>
      <xdr:col>24</xdr:col>
      <xdr:colOff>235158</xdr:colOff>
      <xdr:row>11</xdr:row>
      <xdr:rowOff>122766</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9059332" y="1004818"/>
          <a:ext cx="2521159" cy="1202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641808</xdr:colOff>
      <xdr:row>4</xdr:row>
      <xdr:rowOff>148167</xdr:rowOff>
    </xdr:from>
    <xdr:to>
      <xdr:col>10</xdr:col>
      <xdr:colOff>10583</xdr:colOff>
      <xdr:row>10</xdr:row>
      <xdr:rowOff>154580</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6314475" y="867834"/>
          <a:ext cx="2226275" cy="1085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20Keizer/Documents/Zorgbeleid/werkgroep%20bekostiging/groeiregeling_voor_swv_po_versie_met%20kijkglas%20en%20aangep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
      <sheetName val="1 februari"/>
      <sheetName val="1 febr 2016"/>
      <sheetName val="1 febr 2017"/>
      <sheetName val="1 febr 2018"/>
      <sheetName val="1 febr 2019"/>
      <sheetName val="1 febr 2020"/>
      <sheetName val="Totaal weergave"/>
      <sheetName val="tab"/>
      <sheetName val="kijkglas 3"/>
      <sheetName val="SWV 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icovanzuylen@vo-raad.nl" TargetMode="External"/><Relationship Id="rId2" Type="http://schemas.openxmlformats.org/officeDocument/2006/relationships/hyperlink" Target="mailto:be.keizer@wxs.nl" TargetMode="External"/><Relationship Id="rId1" Type="http://schemas.openxmlformats.org/officeDocument/2006/relationships/hyperlink" Target="mailto:r.goedhart@poraad.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39"/>
  <sheetViews>
    <sheetView zoomScaleNormal="100" workbookViewId="0">
      <selection activeCell="C2" sqref="C2"/>
    </sheetView>
  </sheetViews>
  <sheetFormatPr defaultRowHeight="15" x14ac:dyDescent="0.25"/>
  <cols>
    <col min="1" max="1" width="3.7109375" style="90" customWidth="1"/>
    <col min="2" max="2" width="2.7109375" style="90" customWidth="1"/>
    <col min="3" max="3" width="120.7109375" style="91" customWidth="1"/>
    <col min="4" max="4" width="3" style="90" customWidth="1"/>
    <col min="5" max="16384" width="9.140625" style="90"/>
  </cols>
  <sheetData>
    <row r="2" spans="3:5" s="88" customFormat="1" ht="28.5" customHeight="1" x14ac:dyDescent="0.25">
      <c r="C2" s="87" t="s">
        <v>1508</v>
      </c>
      <c r="E2" s="89"/>
    </row>
    <row r="3" spans="3:5" x14ac:dyDescent="0.25">
      <c r="C3" s="92"/>
    </row>
    <row r="4" spans="3:5" x14ac:dyDescent="0.25">
      <c r="C4" s="92" t="s">
        <v>79</v>
      </c>
    </row>
    <row r="5" spans="3:5" ht="30" x14ac:dyDescent="0.25">
      <c r="C5" s="175" t="s">
        <v>1499</v>
      </c>
    </row>
    <row r="6" spans="3:5" x14ac:dyDescent="0.25">
      <c r="C6" s="92"/>
    </row>
    <row r="7" spans="3:5" x14ac:dyDescent="0.25">
      <c r="C7" s="175" t="s">
        <v>1509</v>
      </c>
    </row>
    <row r="8" spans="3:5" x14ac:dyDescent="0.25">
      <c r="C8" s="92"/>
    </row>
    <row r="9" spans="3:5" x14ac:dyDescent="0.25">
      <c r="C9" s="91" t="s">
        <v>138</v>
      </c>
    </row>
    <row r="10" spans="3:5" ht="18.75" customHeight="1" x14ac:dyDescent="0.25">
      <c r="C10" s="91" t="s">
        <v>80</v>
      </c>
    </row>
    <row r="11" spans="3:5" ht="36" customHeight="1" x14ac:dyDescent="0.25">
      <c r="C11" s="91" t="s">
        <v>1486</v>
      </c>
    </row>
    <row r="12" spans="3:5" ht="20.25" customHeight="1" x14ac:dyDescent="0.25">
      <c r="C12" s="91" t="s">
        <v>1495</v>
      </c>
    </row>
    <row r="13" spans="3:5" ht="36.75" customHeight="1" x14ac:dyDescent="0.25">
      <c r="C13" s="91" t="s">
        <v>137</v>
      </c>
    </row>
    <row r="14" spans="3:5" ht="12" customHeight="1" x14ac:dyDescent="0.25"/>
    <row r="15" spans="3:5" ht="13.5" customHeight="1" x14ac:dyDescent="0.25">
      <c r="C15" s="91" t="s">
        <v>1496</v>
      </c>
    </row>
    <row r="16" spans="3:5" ht="27" customHeight="1" x14ac:dyDescent="0.25">
      <c r="C16" s="92" t="s">
        <v>104</v>
      </c>
    </row>
    <row r="17" spans="3:3" ht="66" customHeight="1" x14ac:dyDescent="0.25">
      <c r="C17" s="91" t="s">
        <v>1497</v>
      </c>
    </row>
    <row r="18" spans="3:3" ht="99" customHeight="1" x14ac:dyDescent="0.25">
      <c r="C18" s="91" t="s">
        <v>136</v>
      </c>
    </row>
    <row r="19" spans="3:3" ht="69.75" customHeight="1" x14ac:dyDescent="0.25">
      <c r="C19" s="91" t="s">
        <v>140</v>
      </c>
    </row>
    <row r="20" spans="3:3" ht="23.25" customHeight="1" x14ac:dyDescent="0.25">
      <c r="C20" s="282" t="s">
        <v>1487</v>
      </c>
    </row>
    <row r="21" spans="3:3" ht="79.5" customHeight="1" x14ac:dyDescent="0.25">
      <c r="C21" s="91" t="s">
        <v>142</v>
      </c>
    </row>
    <row r="22" spans="3:3" ht="69" customHeight="1" x14ac:dyDescent="0.25">
      <c r="C22" s="91" t="s">
        <v>1503</v>
      </c>
    </row>
    <row r="23" spans="3:3" ht="98.25" customHeight="1" x14ac:dyDescent="0.25">
      <c r="C23" s="91" t="s">
        <v>141</v>
      </c>
    </row>
    <row r="24" spans="3:3" ht="10.5" customHeight="1" x14ac:dyDescent="0.25"/>
    <row r="25" spans="3:3" ht="21.75" customHeight="1" x14ac:dyDescent="0.25">
      <c r="C25" s="92" t="s">
        <v>102</v>
      </c>
    </row>
    <row r="26" spans="3:3" ht="96" customHeight="1" x14ac:dyDescent="0.25">
      <c r="C26" s="91" t="s">
        <v>1504</v>
      </c>
    </row>
    <row r="27" spans="3:3" ht="14.25" customHeight="1" x14ac:dyDescent="0.25"/>
    <row r="28" spans="3:3" ht="18" customHeight="1" x14ac:dyDescent="0.25">
      <c r="C28" s="92" t="s">
        <v>1488</v>
      </c>
    </row>
    <row r="29" spans="3:3" ht="31.5" customHeight="1" x14ac:dyDescent="0.25">
      <c r="C29" s="91" t="s">
        <v>1505</v>
      </c>
    </row>
    <row r="30" spans="3:3" ht="23.25" customHeight="1" x14ac:dyDescent="0.25">
      <c r="C30" s="92" t="s">
        <v>1489</v>
      </c>
    </row>
    <row r="31" spans="3:3" ht="19.5" customHeight="1" x14ac:dyDescent="0.25">
      <c r="C31" s="91" t="s">
        <v>1492</v>
      </c>
    </row>
    <row r="32" spans="3:3" ht="24.75" customHeight="1" x14ac:dyDescent="0.25">
      <c r="C32" s="92" t="s">
        <v>81</v>
      </c>
    </row>
    <row r="33" spans="3:3" ht="18" customHeight="1" x14ac:dyDescent="0.25">
      <c r="C33" s="91" t="s">
        <v>82</v>
      </c>
    </row>
    <row r="35" spans="3:3" x14ac:dyDescent="0.25">
      <c r="C35" s="92" t="s">
        <v>83</v>
      </c>
    </row>
    <row r="36" spans="3:3" x14ac:dyDescent="0.25">
      <c r="C36" s="91" t="s">
        <v>84</v>
      </c>
    </row>
    <row r="37" spans="3:3" x14ac:dyDescent="0.25">
      <c r="C37" s="95" t="s">
        <v>85</v>
      </c>
    </row>
    <row r="38" spans="3:3" x14ac:dyDescent="0.25">
      <c r="C38" s="95" t="s">
        <v>90</v>
      </c>
    </row>
    <row r="39" spans="3:3" x14ac:dyDescent="0.25">
      <c r="C39" s="283" t="s">
        <v>1498</v>
      </c>
    </row>
  </sheetData>
  <sheetProtection algorithmName="SHA-512" hashValue="/URxGpX78sP44bjlNoxW9Npdt+Sh2pHFHgrOoYNGu7jLeZuNXsLri0dys5yg0mqA2ohyvOqizX1/c1GoiQMX7Q==" saltValue="F+9FE3jH+Kvv0lkMPDy1/Q==" spinCount="100000" sheet="1" objects="1" scenarios="1"/>
  <hyperlinks>
    <hyperlink ref="C37" r:id="rId1" display="Reinier Goedhart, tel.: 06-25341033 of e-mail: r.goedhart@poraad.nl "/>
    <hyperlink ref="C38" r:id="rId2" display="be.keizer@wxs.nl "/>
    <hyperlink ref="C39" r:id="rId3" display="nicovanzuylen@vo-raad.nl "/>
  </hyperlinks>
  <pageMargins left="0.7" right="0.7" top="0.75" bottom="0.75" header="0.3" footer="0.3"/>
  <pageSetup paperSize="9" scale="57" orientation="portrait" r:id="rId4"/>
  <headerFooter>
    <oddHeader>&amp;L&amp;"Arial,Vet"&amp;F&amp;R&amp;"Arial,Vet"&amp;A</oddHeader>
    <oddFooter>&amp;L&amp;"Arial,Vet"keizer / goedhart&amp;C&amp;"Arial,Vet"pagina &amp;P&amp;R&amp;"Arial,Vet"&amp;D</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0"/>
  <sheetViews>
    <sheetView workbookViewId="0"/>
  </sheetViews>
  <sheetFormatPr defaultRowHeight="12.75" x14ac:dyDescent="0.2"/>
  <cols>
    <col min="2" max="2" width="5.85546875" customWidth="1"/>
    <col min="3" max="3" width="14.28515625" customWidth="1"/>
    <col min="4" max="4" width="10.42578125" bestFit="1" customWidth="1"/>
    <col min="14" max="14" width="9.140625" style="297"/>
  </cols>
  <sheetData>
    <row r="1" spans="1:14" ht="15" x14ac:dyDescent="0.3">
      <c r="C1" s="286" t="s">
        <v>1506</v>
      </c>
      <c r="D1" s="287"/>
      <c r="E1" s="288"/>
      <c r="F1" s="288"/>
      <c r="G1" s="288"/>
      <c r="H1" s="288"/>
      <c r="I1" s="288"/>
      <c r="J1" s="288"/>
      <c r="K1" s="288"/>
      <c r="L1" s="288"/>
    </row>
    <row r="2" spans="1:14" ht="15" x14ac:dyDescent="0.3">
      <c r="C2" s="289"/>
      <c r="D2" s="287"/>
      <c r="E2" s="288"/>
      <c r="F2" s="288"/>
      <c r="G2" s="288"/>
      <c r="H2" s="288"/>
      <c r="I2" s="288"/>
      <c r="J2" s="288"/>
      <c r="K2" s="288"/>
      <c r="L2" s="288"/>
    </row>
    <row r="3" spans="1:14" ht="30" x14ac:dyDescent="0.2">
      <c r="C3" s="290" t="s">
        <v>1323</v>
      </c>
      <c r="D3" s="291" t="s">
        <v>1500</v>
      </c>
      <c r="E3" s="288"/>
      <c r="F3" s="288"/>
      <c r="G3" s="288"/>
      <c r="H3" s="288"/>
      <c r="I3" s="288"/>
      <c r="J3" s="288"/>
      <c r="K3" s="288"/>
      <c r="L3" s="288"/>
    </row>
    <row r="4" spans="1:14" ht="15" x14ac:dyDescent="0.2">
      <c r="C4" s="290" t="s">
        <v>1324</v>
      </c>
      <c r="D4" s="292">
        <v>42401</v>
      </c>
      <c r="E4" s="288"/>
      <c r="F4" s="288"/>
      <c r="G4" s="288"/>
      <c r="H4" s="288"/>
      <c r="I4" s="288"/>
      <c r="J4" s="288"/>
      <c r="K4" s="288"/>
      <c r="L4" s="288"/>
    </row>
    <row r="5" spans="1:14" ht="15" x14ac:dyDescent="0.2">
      <c r="C5" s="290" t="s">
        <v>1325</v>
      </c>
      <c r="D5" s="292">
        <v>42483</v>
      </c>
      <c r="E5" s="288"/>
      <c r="F5" s="288"/>
      <c r="G5" s="288"/>
      <c r="H5" s="288"/>
      <c r="I5" s="288"/>
      <c r="J5" s="288"/>
      <c r="K5" s="288"/>
      <c r="L5" s="288"/>
    </row>
    <row r="6" spans="1:14" ht="30" x14ac:dyDescent="0.2">
      <c r="C6" s="290" t="s">
        <v>1326</v>
      </c>
      <c r="D6" s="292">
        <v>42500</v>
      </c>
      <c r="E6" s="288"/>
      <c r="F6" s="288"/>
      <c r="G6" s="288"/>
      <c r="H6" s="288"/>
      <c r="I6" s="288"/>
      <c r="J6" s="288"/>
      <c r="K6" s="288"/>
      <c r="L6" s="288"/>
    </row>
    <row r="7" spans="1:14" x14ac:dyDescent="0.2">
      <c r="A7">
        <v>1</v>
      </c>
      <c r="B7">
        <v>2</v>
      </c>
      <c r="C7" s="288"/>
      <c r="D7" s="288"/>
      <c r="E7" s="288"/>
      <c r="F7" s="288"/>
      <c r="G7" s="288"/>
      <c r="H7" s="288"/>
      <c r="I7" s="288"/>
      <c r="J7" s="288"/>
      <c r="K7" s="288"/>
      <c r="L7" s="288"/>
    </row>
    <row r="8" spans="1:14" ht="15" customHeight="1" x14ac:dyDescent="0.25">
      <c r="C8" s="293"/>
      <c r="D8" s="293"/>
      <c r="E8" s="302" t="s">
        <v>1501</v>
      </c>
      <c r="F8" s="302"/>
      <c r="G8" s="302"/>
      <c r="H8" s="302"/>
      <c r="I8" s="302"/>
      <c r="J8" s="302"/>
      <c r="K8" s="302"/>
      <c r="L8" s="302"/>
    </row>
    <row r="9" spans="1:14" ht="15" customHeight="1" x14ac:dyDescent="0.2">
      <c r="C9" s="294"/>
      <c r="D9" s="294"/>
      <c r="E9" s="303" t="s">
        <v>1327</v>
      </c>
      <c r="F9" s="303"/>
      <c r="G9" s="303"/>
      <c r="H9" s="303"/>
      <c r="I9" s="303" t="s">
        <v>1328</v>
      </c>
      <c r="J9" s="303"/>
      <c r="K9" s="303"/>
      <c r="L9" s="303"/>
    </row>
    <row r="10" spans="1:14" ht="30" x14ac:dyDescent="0.25">
      <c r="A10" t="s">
        <v>1408</v>
      </c>
      <c r="B10" t="s">
        <v>1507</v>
      </c>
      <c r="C10" s="295" t="s">
        <v>146</v>
      </c>
      <c r="D10" s="295" t="s">
        <v>1502</v>
      </c>
      <c r="E10" s="296" t="s">
        <v>1329</v>
      </c>
      <c r="F10" s="296" t="s">
        <v>1330</v>
      </c>
      <c r="G10" s="296" t="s">
        <v>1331</v>
      </c>
      <c r="H10" s="296" t="s">
        <v>1332</v>
      </c>
      <c r="I10" s="296" t="s">
        <v>1329</v>
      </c>
      <c r="J10" s="296" t="s">
        <v>1330</v>
      </c>
      <c r="K10" s="296" t="s">
        <v>1331</v>
      </c>
      <c r="L10" s="296" t="s">
        <v>1332</v>
      </c>
    </row>
    <row r="11" spans="1:14" x14ac:dyDescent="0.2">
      <c r="A11" t="str">
        <f t="shared" ref="A11" si="0">C11&amp;IF(B11&lt;10,"0","")&amp;B11</f>
        <v>VO000101</v>
      </c>
      <c r="B11">
        <f t="shared" ref="B11" si="1">IF(C11=C10,B10+1,1)</f>
        <v>1</v>
      </c>
      <c r="C11" s="284" t="s">
        <v>1333</v>
      </c>
      <c r="D11" s="284" t="s">
        <v>1234</v>
      </c>
      <c r="E11" s="284">
        <v>1</v>
      </c>
      <c r="F11" s="284">
        <v>0</v>
      </c>
      <c r="G11" s="284">
        <v>0</v>
      </c>
      <c r="H11" s="284">
        <v>1</v>
      </c>
      <c r="I11" s="284">
        <v>0</v>
      </c>
      <c r="J11" s="284">
        <v>0</v>
      </c>
      <c r="K11" s="284">
        <v>0</v>
      </c>
      <c r="L11" s="284">
        <v>0</v>
      </c>
      <c r="N11" s="297">
        <f>H11+L11</f>
        <v>1</v>
      </c>
    </row>
    <row r="12" spans="1:14" x14ac:dyDescent="0.2">
      <c r="A12" t="str">
        <f t="shared" ref="A12:A75" si="2">C12&amp;IF(B12&lt;10,"0","")&amp;B12</f>
        <v>VO000102</v>
      </c>
      <c r="B12">
        <f t="shared" ref="B12:B75" si="3">IF(C12=C11,B11+1,1)</f>
        <v>2</v>
      </c>
      <c r="C12" s="284" t="s">
        <v>1333</v>
      </c>
      <c r="D12" s="284" t="s">
        <v>587</v>
      </c>
      <c r="E12" s="284">
        <v>1</v>
      </c>
      <c r="F12" s="284">
        <v>0</v>
      </c>
      <c r="G12" s="284">
        <v>0</v>
      </c>
      <c r="H12" s="284">
        <v>1</v>
      </c>
      <c r="I12" s="284">
        <v>0</v>
      </c>
      <c r="J12" s="284">
        <v>0</v>
      </c>
      <c r="K12" s="284">
        <v>0</v>
      </c>
      <c r="L12" s="284">
        <v>0</v>
      </c>
      <c r="N12" s="297">
        <f t="shared" ref="N12:N75" si="4">H12+L12</f>
        <v>1</v>
      </c>
    </row>
    <row r="13" spans="1:14" x14ac:dyDescent="0.2">
      <c r="A13" t="str">
        <f t="shared" si="2"/>
        <v>VO000103</v>
      </c>
      <c r="B13">
        <f t="shared" si="3"/>
        <v>3</v>
      </c>
      <c r="C13" s="284" t="s">
        <v>1333</v>
      </c>
      <c r="D13" s="284" t="s">
        <v>637</v>
      </c>
      <c r="E13" s="284">
        <v>0</v>
      </c>
      <c r="F13" s="284">
        <v>0</v>
      </c>
      <c r="G13" s="284">
        <v>0</v>
      </c>
      <c r="H13" s="284">
        <v>0</v>
      </c>
      <c r="I13" s="284">
        <v>1</v>
      </c>
      <c r="J13" s="284">
        <v>0</v>
      </c>
      <c r="K13" s="284">
        <v>0</v>
      </c>
      <c r="L13" s="284">
        <v>1</v>
      </c>
      <c r="N13" s="297">
        <f t="shared" si="4"/>
        <v>1</v>
      </c>
    </row>
    <row r="14" spans="1:14" x14ac:dyDescent="0.2">
      <c r="A14" t="str">
        <f t="shared" si="2"/>
        <v>VO000104</v>
      </c>
      <c r="B14">
        <f t="shared" si="3"/>
        <v>4</v>
      </c>
      <c r="C14" s="284" t="s">
        <v>1333</v>
      </c>
      <c r="D14" s="284" t="s">
        <v>1296</v>
      </c>
      <c r="E14" s="284">
        <v>1</v>
      </c>
      <c r="F14" s="284">
        <v>0</v>
      </c>
      <c r="G14" s="284">
        <v>0</v>
      </c>
      <c r="H14" s="284">
        <v>1</v>
      </c>
      <c r="I14" s="284">
        <v>0</v>
      </c>
      <c r="J14" s="284">
        <v>0</v>
      </c>
      <c r="K14" s="284">
        <v>0</v>
      </c>
      <c r="L14" s="284">
        <v>0</v>
      </c>
      <c r="N14" s="297">
        <f t="shared" si="4"/>
        <v>1</v>
      </c>
    </row>
    <row r="15" spans="1:14" x14ac:dyDescent="0.2">
      <c r="A15" t="str">
        <f t="shared" si="2"/>
        <v>VO000105</v>
      </c>
      <c r="B15">
        <f t="shared" si="3"/>
        <v>5</v>
      </c>
      <c r="C15" s="284" t="s">
        <v>1333</v>
      </c>
      <c r="D15" s="284" t="s">
        <v>1163</v>
      </c>
      <c r="E15" s="284">
        <v>12</v>
      </c>
      <c r="F15" s="284">
        <v>0</v>
      </c>
      <c r="G15" s="284">
        <v>0</v>
      </c>
      <c r="H15" s="284">
        <v>12</v>
      </c>
      <c r="I15" s="284">
        <v>8</v>
      </c>
      <c r="J15" s="284">
        <v>0</v>
      </c>
      <c r="K15" s="284">
        <v>1</v>
      </c>
      <c r="L15" s="284">
        <v>9</v>
      </c>
      <c r="N15" s="297">
        <f t="shared" si="4"/>
        <v>21</v>
      </c>
    </row>
    <row r="16" spans="1:14" x14ac:dyDescent="0.2">
      <c r="A16" t="str">
        <f t="shared" si="2"/>
        <v>VO000106</v>
      </c>
      <c r="B16">
        <f t="shared" si="3"/>
        <v>6</v>
      </c>
      <c r="C16" s="284" t="s">
        <v>1333</v>
      </c>
      <c r="D16" s="284" t="s">
        <v>1181</v>
      </c>
      <c r="E16" s="284">
        <v>5</v>
      </c>
      <c r="F16" s="284">
        <v>0</v>
      </c>
      <c r="G16" s="284">
        <v>0</v>
      </c>
      <c r="H16" s="284">
        <v>5</v>
      </c>
      <c r="I16" s="284">
        <v>3</v>
      </c>
      <c r="J16" s="284">
        <v>0</v>
      </c>
      <c r="K16" s="284">
        <v>0</v>
      </c>
      <c r="L16" s="284">
        <v>3</v>
      </c>
      <c r="N16" s="297">
        <f t="shared" si="4"/>
        <v>8</v>
      </c>
    </row>
    <row r="17" spans="1:14" x14ac:dyDescent="0.2">
      <c r="A17" t="str">
        <f t="shared" si="2"/>
        <v>VO000107</v>
      </c>
      <c r="B17">
        <f t="shared" si="3"/>
        <v>7</v>
      </c>
      <c r="C17" s="284" t="s">
        <v>1333</v>
      </c>
      <c r="D17" s="284" t="s">
        <v>1185</v>
      </c>
      <c r="E17" s="284">
        <v>0</v>
      </c>
      <c r="F17" s="284">
        <v>0</v>
      </c>
      <c r="G17" s="284">
        <v>0</v>
      </c>
      <c r="H17" s="284">
        <v>0</v>
      </c>
      <c r="I17" s="284">
        <v>1</v>
      </c>
      <c r="J17" s="284">
        <v>0</v>
      </c>
      <c r="K17" s="284">
        <v>0</v>
      </c>
      <c r="L17" s="284">
        <v>1</v>
      </c>
      <c r="N17" s="297">
        <f t="shared" si="4"/>
        <v>1</v>
      </c>
    </row>
    <row r="18" spans="1:14" x14ac:dyDescent="0.2">
      <c r="A18" t="str">
        <f t="shared" si="2"/>
        <v>VO000108</v>
      </c>
      <c r="B18">
        <f t="shared" si="3"/>
        <v>8</v>
      </c>
      <c r="C18" s="284" t="s">
        <v>1333</v>
      </c>
      <c r="D18" s="284" t="s">
        <v>1195</v>
      </c>
      <c r="E18" s="284">
        <v>0</v>
      </c>
      <c r="F18" s="284">
        <v>0</v>
      </c>
      <c r="G18" s="284">
        <v>0</v>
      </c>
      <c r="H18" s="284">
        <v>0</v>
      </c>
      <c r="I18" s="284">
        <v>0</v>
      </c>
      <c r="J18" s="284">
        <v>0</v>
      </c>
      <c r="K18" s="284">
        <v>1</v>
      </c>
      <c r="L18" s="284">
        <v>1</v>
      </c>
      <c r="N18" s="297">
        <f t="shared" si="4"/>
        <v>1</v>
      </c>
    </row>
    <row r="19" spans="1:14" x14ac:dyDescent="0.2">
      <c r="A19" t="str">
        <f t="shared" si="2"/>
        <v>VO200101</v>
      </c>
      <c r="B19">
        <f t="shared" si="3"/>
        <v>1</v>
      </c>
      <c r="C19" s="284" t="s">
        <v>1334</v>
      </c>
      <c r="D19" s="284" t="s">
        <v>153</v>
      </c>
      <c r="E19" s="284">
        <v>1</v>
      </c>
      <c r="F19" s="284">
        <v>0</v>
      </c>
      <c r="G19" s="284">
        <v>0</v>
      </c>
      <c r="H19" s="284">
        <v>1</v>
      </c>
      <c r="I19" s="284">
        <v>0</v>
      </c>
      <c r="J19" s="284">
        <v>0</v>
      </c>
      <c r="K19" s="284">
        <v>0</v>
      </c>
      <c r="L19" s="284">
        <v>0</v>
      </c>
      <c r="N19" s="297">
        <f t="shared" si="4"/>
        <v>1</v>
      </c>
    </row>
    <row r="20" spans="1:14" x14ac:dyDescent="0.2">
      <c r="A20" t="str">
        <f t="shared" si="2"/>
        <v>VO200102</v>
      </c>
      <c r="B20">
        <f t="shared" si="3"/>
        <v>2</v>
      </c>
      <c r="C20" s="284" t="s">
        <v>1334</v>
      </c>
      <c r="D20" s="284" t="s">
        <v>168</v>
      </c>
      <c r="E20" s="284">
        <v>0</v>
      </c>
      <c r="F20" s="284">
        <v>0</v>
      </c>
      <c r="G20" s="284">
        <v>0</v>
      </c>
      <c r="H20" s="284">
        <v>0</v>
      </c>
      <c r="I20" s="284">
        <v>1</v>
      </c>
      <c r="J20" s="284">
        <v>0</v>
      </c>
      <c r="K20" s="284">
        <v>0</v>
      </c>
      <c r="L20" s="284">
        <v>1</v>
      </c>
      <c r="N20" s="297">
        <f t="shared" si="4"/>
        <v>1</v>
      </c>
    </row>
    <row r="21" spans="1:14" x14ac:dyDescent="0.2">
      <c r="A21" t="str">
        <f t="shared" si="2"/>
        <v>VO200103</v>
      </c>
      <c r="B21">
        <f t="shared" si="3"/>
        <v>3</v>
      </c>
      <c r="C21" s="284" t="s">
        <v>1334</v>
      </c>
      <c r="D21" s="284" t="s">
        <v>178</v>
      </c>
      <c r="E21" s="284">
        <v>0</v>
      </c>
      <c r="F21" s="284">
        <v>1</v>
      </c>
      <c r="G21" s="284">
        <v>0</v>
      </c>
      <c r="H21" s="284">
        <v>1</v>
      </c>
      <c r="I21" s="284">
        <v>0</v>
      </c>
      <c r="J21" s="284">
        <v>0</v>
      </c>
      <c r="K21" s="284">
        <v>0</v>
      </c>
      <c r="L21" s="284">
        <v>0</v>
      </c>
      <c r="N21" s="297">
        <f t="shared" si="4"/>
        <v>1</v>
      </c>
    </row>
    <row r="22" spans="1:14" x14ac:dyDescent="0.2">
      <c r="A22" t="str">
        <f t="shared" si="2"/>
        <v>VO200104</v>
      </c>
      <c r="B22">
        <f t="shared" si="3"/>
        <v>4</v>
      </c>
      <c r="C22" s="284" t="s">
        <v>1334</v>
      </c>
      <c r="D22" s="284" t="s">
        <v>294</v>
      </c>
      <c r="E22" s="284">
        <v>2</v>
      </c>
      <c r="F22" s="284">
        <v>0</v>
      </c>
      <c r="G22" s="284">
        <v>0</v>
      </c>
      <c r="H22" s="284">
        <v>2</v>
      </c>
      <c r="I22" s="284">
        <v>3</v>
      </c>
      <c r="J22" s="284">
        <v>0</v>
      </c>
      <c r="K22" s="284">
        <v>0</v>
      </c>
      <c r="L22" s="284">
        <v>3</v>
      </c>
      <c r="N22" s="297">
        <f t="shared" si="4"/>
        <v>5</v>
      </c>
    </row>
    <row r="23" spans="1:14" x14ac:dyDescent="0.2">
      <c r="A23" t="str">
        <f t="shared" si="2"/>
        <v>VO200105</v>
      </c>
      <c r="B23">
        <f t="shared" si="3"/>
        <v>5</v>
      </c>
      <c r="C23" s="284" t="s">
        <v>1334</v>
      </c>
      <c r="D23" s="284" t="s">
        <v>452</v>
      </c>
      <c r="E23" s="284">
        <v>2</v>
      </c>
      <c r="F23" s="284">
        <v>0</v>
      </c>
      <c r="G23" s="284">
        <v>0</v>
      </c>
      <c r="H23" s="284">
        <v>2</v>
      </c>
      <c r="I23" s="284">
        <v>2</v>
      </c>
      <c r="J23" s="284">
        <v>0</v>
      </c>
      <c r="K23" s="284">
        <v>0</v>
      </c>
      <c r="L23" s="284">
        <v>2</v>
      </c>
      <c r="N23" s="297">
        <f t="shared" si="4"/>
        <v>4</v>
      </c>
    </row>
    <row r="24" spans="1:14" x14ac:dyDescent="0.2">
      <c r="A24" t="str">
        <f t="shared" si="2"/>
        <v>VO200106</v>
      </c>
      <c r="B24">
        <f t="shared" si="3"/>
        <v>6</v>
      </c>
      <c r="C24" s="284" t="s">
        <v>1334</v>
      </c>
      <c r="D24" s="284" t="s">
        <v>532</v>
      </c>
      <c r="E24" s="284">
        <v>4</v>
      </c>
      <c r="F24" s="284">
        <v>0</v>
      </c>
      <c r="G24" s="284">
        <v>0</v>
      </c>
      <c r="H24" s="284">
        <v>4</v>
      </c>
      <c r="I24" s="284">
        <v>7</v>
      </c>
      <c r="J24" s="284">
        <v>0</v>
      </c>
      <c r="K24" s="284">
        <v>0</v>
      </c>
      <c r="L24" s="284">
        <v>7</v>
      </c>
      <c r="N24" s="297">
        <f t="shared" si="4"/>
        <v>11</v>
      </c>
    </row>
    <row r="25" spans="1:14" x14ac:dyDescent="0.2">
      <c r="A25" t="str">
        <f t="shared" si="2"/>
        <v>VO200107</v>
      </c>
      <c r="B25">
        <f t="shared" si="3"/>
        <v>7</v>
      </c>
      <c r="C25" s="284" t="s">
        <v>1334</v>
      </c>
      <c r="D25" s="284" t="s">
        <v>1230</v>
      </c>
      <c r="E25" s="284">
        <v>16</v>
      </c>
      <c r="F25" s="284">
        <v>0</v>
      </c>
      <c r="G25" s="284">
        <v>0</v>
      </c>
      <c r="H25" s="284">
        <v>16</v>
      </c>
      <c r="I25" s="284">
        <v>5</v>
      </c>
      <c r="J25" s="284">
        <v>0</v>
      </c>
      <c r="K25" s="284">
        <v>0</v>
      </c>
      <c r="L25" s="284">
        <v>5</v>
      </c>
      <c r="N25" s="297">
        <f t="shared" si="4"/>
        <v>21</v>
      </c>
    </row>
    <row r="26" spans="1:14" x14ac:dyDescent="0.2">
      <c r="A26" t="str">
        <f t="shared" si="2"/>
        <v>VO200108</v>
      </c>
      <c r="B26">
        <f t="shared" si="3"/>
        <v>8</v>
      </c>
      <c r="C26" s="284" t="s">
        <v>1334</v>
      </c>
      <c r="D26" s="284" t="s">
        <v>682</v>
      </c>
      <c r="E26" s="284">
        <v>0</v>
      </c>
      <c r="F26" s="284">
        <v>0</v>
      </c>
      <c r="G26" s="284">
        <v>0</v>
      </c>
      <c r="H26" s="284">
        <v>0</v>
      </c>
      <c r="I26" s="284">
        <v>3</v>
      </c>
      <c r="J26" s="284">
        <v>0</v>
      </c>
      <c r="K26" s="284">
        <v>0</v>
      </c>
      <c r="L26" s="284">
        <v>3</v>
      </c>
      <c r="N26" s="297">
        <f t="shared" si="4"/>
        <v>3</v>
      </c>
    </row>
    <row r="27" spans="1:14" x14ac:dyDescent="0.2">
      <c r="A27" t="str">
        <f t="shared" si="2"/>
        <v>VO200109</v>
      </c>
      <c r="B27">
        <f t="shared" si="3"/>
        <v>9</v>
      </c>
      <c r="C27" s="284" t="s">
        <v>1334</v>
      </c>
      <c r="D27" s="284" t="s">
        <v>767</v>
      </c>
      <c r="E27" s="284">
        <v>1</v>
      </c>
      <c r="F27" s="284">
        <v>0</v>
      </c>
      <c r="G27" s="284">
        <v>0</v>
      </c>
      <c r="H27" s="284">
        <v>1</v>
      </c>
      <c r="I27" s="284">
        <v>0</v>
      </c>
      <c r="J27" s="284">
        <v>0</v>
      </c>
      <c r="K27" s="284">
        <v>0</v>
      </c>
      <c r="L27" s="284">
        <v>0</v>
      </c>
      <c r="N27" s="297">
        <f t="shared" si="4"/>
        <v>1</v>
      </c>
    </row>
    <row r="28" spans="1:14" x14ac:dyDescent="0.2">
      <c r="A28" t="str">
        <f t="shared" si="2"/>
        <v>VO200110</v>
      </c>
      <c r="B28">
        <f t="shared" si="3"/>
        <v>10</v>
      </c>
      <c r="C28" s="284" t="s">
        <v>1334</v>
      </c>
      <c r="D28" s="284" t="s">
        <v>933</v>
      </c>
      <c r="E28" s="284">
        <v>0</v>
      </c>
      <c r="F28" s="284">
        <v>0</v>
      </c>
      <c r="G28" s="284">
        <v>0</v>
      </c>
      <c r="H28" s="284">
        <v>0</v>
      </c>
      <c r="I28" s="284">
        <v>1</v>
      </c>
      <c r="J28" s="284">
        <v>0</v>
      </c>
      <c r="K28" s="284">
        <v>0</v>
      </c>
      <c r="L28" s="284">
        <v>1</v>
      </c>
      <c r="N28" s="297">
        <f t="shared" si="4"/>
        <v>1</v>
      </c>
    </row>
    <row r="29" spans="1:14" x14ac:dyDescent="0.2">
      <c r="A29" t="str">
        <f t="shared" si="2"/>
        <v>VO200111</v>
      </c>
      <c r="B29">
        <f t="shared" si="3"/>
        <v>11</v>
      </c>
      <c r="C29" s="284" t="s">
        <v>1334</v>
      </c>
      <c r="D29" s="284" t="s">
        <v>967</v>
      </c>
      <c r="E29" s="284">
        <v>0</v>
      </c>
      <c r="F29" s="284">
        <v>0</v>
      </c>
      <c r="G29" s="284">
        <v>0</v>
      </c>
      <c r="H29" s="284">
        <v>0</v>
      </c>
      <c r="I29" s="284">
        <v>1</v>
      </c>
      <c r="J29" s="284">
        <v>0</v>
      </c>
      <c r="K29" s="284">
        <v>1</v>
      </c>
      <c r="L29" s="284">
        <v>2</v>
      </c>
      <c r="N29" s="297">
        <f t="shared" si="4"/>
        <v>2</v>
      </c>
    </row>
    <row r="30" spans="1:14" x14ac:dyDescent="0.2">
      <c r="A30" t="str">
        <f t="shared" si="2"/>
        <v>VO200112</v>
      </c>
      <c r="B30">
        <f t="shared" si="3"/>
        <v>12</v>
      </c>
      <c r="C30" s="284" t="s">
        <v>1334</v>
      </c>
      <c r="D30" s="284" t="s">
        <v>972</v>
      </c>
      <c r="E30" s="284">
        <v>6</v>
      </c>
      <c r="F30" s="284">
        <v>0</v>
      </c>
      <c r="G30" s="284">
        <v>0</v>
      </c>
      <c r="H30" s="284">
        <v>6</v>
      </c>
      <c r="I30" s="284">
        <v>1</v>
      </c>
      <c r="J30" s="284">
        <v>0</v>
      </c>
      <c r="K30" s="284">
        <v>0</v>
      </c>
      <c r="L30" s="284">
        <v>1</v>
      </c>
      <c r="N30" s="297">
        <f t="shared" si="4"/>
        <v>7</v>
      </c>
    </row>
    <row r="31" spans="1:14" x14ac:dyDescent="0.2">
      <c r="A31" t="str">
        <f t="shared" si="2"/>
        <v>VO200113</v>
      </c>
      <c r="B31">
        <f t="shared" si="3"/>
        <v>13</v>
      </c>
      <c r="C31" s="284" t="s">
        <v>1334</v>
      </c>
      <c r="D31" s="284" t="s">
        <v>1163</v>
      </c>
      <c r="E31" s="284">
        <v>1</v>
      </c>
      <c r="F31" s="284">
        <v>0</v>
      </c>
      <c r="G31" s="284">
        <v>0</v>
      </c>
      <c r="H31" s="284">
        <v>1</v>
      </c>
      <c r="I31" s="284">
        <v>0</v>
      </c>
      <c r="J31" s="284">
        <v>0</v>
      </c>
      <c r="K31" s="284">
        <v>0</v>
      </c>
      <c r="L31" s="284">
        <v>0</v>
      </c>
      <c r="N31" s="297">
        <f t="shared" si="4"/>
        <v>1</v>
      </c>
    </row>
    <row r="32" spans="1:14" x14ac:dyDescent="0.2">
      <c r="A32" t="str">
        <f t="shared" si="2"/>
        <v>VO200201</v>
      </c>
      <c r="B32">
        <f t="shared" si="3"/>
        <v>1</v>
      </c>
      <c r="C32" s="284" t="s">
        <v>1335</v>
      </c>
      <c r="D32" s="284" t="s">
        <v>178</v>
      </c>
      <c r="E32" s="284">
        <v>0</v>
      </c>
      <c r="F32" s="284">
        <v>0</v>
      </c>
      <c r="G32" s="284">
        <v>0</v>
      </c>
      <c r="H32" s="284">
        <v>0</v>
      </c>
      <c r="I32" s="284">
        <v>0</v>
      </c>
      <c r="J32" s="284">
        <v>1</v>
      </c>
      <c r="K32" s="284">
        <v>1</v>
      </c>
      <c r="L32" s="284">
        <v>2</v>
      </c>
      <c r="N32" s="297">
        <f t="shared" si="4"/>
        <v>2</v>
      </c>
    </row>
    <row r="33" spans="1:14" x14ac:dyDescent="0.2">
      <c r="A33" t="str">
        <f t="shared" si="2"/>
        <v>VO200202</v>
      </c>
      <c r="B33">
        <f t="shared" si="3"/>
        <v>2</v>
      </c>
      <c r="C33" s="284" t="s">
        <v>1335</v>
      </c>
      <c r="D33" s="284" t="s">
        <v>266</v>
      </c>
      <c r="E33" s="284">
        <v>0</v>
      </c>
      <c r="F33" s="284">
        <v>0</v>
      </c>
      <c r="G33" s="284">
        <v>0</v>
      </c>
      <c r="H33" s="284">
        <v>0</v>
      </c>
      <c r="I33" s="284">
        <v>1</v>
      </c>
      <c r="J33" s="284">
        <v>0</v>
      </c>
      <c r="K33" s="284">
        <v>0</v>
      </c>
      <c r="L33" s="284">
        <v>1</v>
      </c>
      <c r="N33" s="297">
        <f t="shared" si="4"/>
        <v>1</v>
      </c>
    </row>
    <row r="34" spans="1:14" x14ac:dyDescent="0.2">
      <c r="A34" t="str">
        <f t="shared" si="2"/>
        <v>VO200203</v>
      </c>
      <c r="B34">
        <f t="shared" si="3"/>
        <v>3</v>
      </c>
      <c r="C34" s="284" t="s">
        <v>1335</v>
      </c>
      <c r="D34" s="284" t="s">
        <v>294</v>
      </c>
      <c r="E34" s="284">
        <v>3</v>
      </c>
      <c r="F34" s="284">
        <v>0</v>
      </c>
      <c r="G34" s="284">
        <v>0</v>
      </c>
      <c r="H34" s="284">
        <v>3</v>
      </c>
      <c r="I34" s="284">
        <v>0</v>
      </c>
      <c r="J34" s="284">
        <v>0</v>
      </c>
      <c r="K34" s="284">
        <v>0</v>
      </c>
      <c r="L34" s="284">
        <v>0</v>
      </c>
      <c r="N34" s="297">
        <f t="shared" si="4"/>
        <v>3</v>
      </c>
    </row>
    <row r="35" spans="1:14" x14ac:dyDescent="0.2">
      <c r="A35" t="str">
        <f t="shared" si="2"/>
        <v>VO200204</v>
      </c>
      <c r="B35">
        <f t="shared" si="3"/>
        <v>4</v>
      </c>
      <c r="C35" s="284" t="s">
        <v>1335</v>
      </c>
      <c r="D35" s="284" t="s">
        <v>452</v>
      </c>
      <c r="E35" s="284">
        <v>1</v>
      </c>
      <c r="F35" s="284">
        <v>0</v>
      </c>
      <c r="G35" s="284">
        <v>0</v>
      </c>
      <c r="H35" s="284">
        <v>1</v>
      </c>
      <c r="I35" s="284">
        <v>0</v>
      </c>
      <c r="J35" s="284">
        <v>0</v>
      </c>
      <c r="K35" s="284">
        <v>0</v>
      </c>
      <c r="L35" s="284">
        <v>0</v>
      </c>
      <c r="N35" s="297">
        <f t="shared" si="4"/>
        <v>1</v>
      </c>
    </row>
    <row r="36" spans="1:14" x14ac:dyDescent="0.2">
      <c r="A36" t="str">
        <f t="shared" si="2"/>
        <v>VO200205</v>
      </c>
      <c r="B36">
        <f t="shared" si="3"/>
        <v>5</v>
      </c>
      <c r="C36" s="284" t="s">
        <v>1335</v>
      </c>
      <c r="D36" s="284" t="s">
        <v>532</v>
      </c>
      <c r="E36" s="284">
        <v>1</v>
      </c>
      <c r="F36" s="284">
        <v>0</v>
      </c>
      <c r="G36" s="284">
        <v>0</v>
      </c>
      <c r="H36" s="284">
        <v>1</v>
      </c>
      <c r="I36" s="284">
        <v>2</v>
      </c>
      <c r="J36" s="284">
        <v>0</v>
      </c>
      <c r="K36" s="284">
        <v>0</v>
      </c>
      <c r="L36" s="284">
        <v>2</v>
      </c>
      <c r="N36" s="297">
        <f t="shared" si="4"/>
        <v>3</v>
      </c>
    </row>
    <row r="37" spans="1:14" x14ac:dyDescent="0.2">
      <c r="A37" t="str">
        <f t="shared" si="2"/>
        <v>VO200206</v>
      </c>
      <c r="B37">
        <f t="shared" si="3"/>
        <v>6</v>
      </c>
      <c r="C37" s="284" t="s">
        <v>1335</v>
      </c>
      <c r="D37" s="284" t="s">
        <v>1230</v>
      </c>
      <c r="E37" s="284">
        <v>1</v>
      </c>
      <c r="F37" s="284">
        <v>0</v>
      </c>
      <c r="G37" s="284">
        <v>0</v>
      </c>
      <c r="H37" s="284">
        <v>1</v>
      </c>
      <c r="I37" s="284">
        <v>7</v>
      </c>
      <c r="J37" s="284">
        <v>0</v>
      </c>
      <c r="K37" s="284">
        <v>0</v>
      </c>
      <c r="L37" s="284">
        <v>7</v>
      </c>
      <c r="N37" s="297">
        <f t="shared" si="4"/>
        <v>8</v>
      </c>
    </row>
    <row r="38" spans="1:14" x14ac:dyDescent="0.2">
      <c r="A38" t="str">
        <f t="shared" si="2"/>
        <v>VO200207</v>
      </c>
      <c r="B38">
        <f t="shared" si="3"/>
        <v>7</v>
      </c>
      <c r="C38" s="284" t="s">
        <v>1335</v>
      </c>
      <c r="D38" s="284" t="s">
        <v>682</v>
      </c>
      <c r="E38" s="284">
        <v>0</v>
      </c>
      <c r="F38" s="284">
        <v>0</v>
      </c>
      <c r="G38" s="284">
        <v>0</v>
      </c>
      <c r="H38" s="284">
        <v>0</v>
      </c>
      <c r="I38" s="284">
        <v>2</v>
      </c>
      <c r="J38" s="284">
        <v>0</v>
      </c>
      <c r="K38" s="284">
        <v>0</v>
      </c>
      <c r="L38" s="284">
        <v>2</v>
      </c>
      <c r="N38" s="297">
        <f t="shared" si="4"/>
        <v>2</v>
      </c>
    </row>
    <row r="39" spans="1:14" x14ac:dyDescent="0.2">
      <c r="A39" t="str">
        <f t="shared" si="2"/>
        <v>VO200208</v>
      </c>
      <c r="B39">
        <f t="shared" si="3"/>
        <v>8</v>
      </c>
      <c r="C39" s="284" t="s">
        <v>1335</v>
      </c>
      <c r="D39" s="284" t="s">
        <v>767</v>
      </c>
      <c r="E39" s="284">
        <v>1</v>
      </c>
      <c r="F39" s="284">
        <v>0</v>
      </c>
      <c r="G39" s="284">
        <v>0</v>
      </c>
      <c r="H39" s="284">
        <v>1</v>
      </c>
      <c r="I39" s="284">
        <v>1</v>
      </c>
      <c r="J39" s="284">
        <v>0</v>
      </c>
      <c r="K39" s="284">
        <v>0</v>
      </c>
      <c r="L39" s="284">
        <v>1</v>
      </c>
      <c r="N39" s="297">
        <f t="shared" si="4"/>
        <v>2</v>
      </c>
    </row>
    <row r="40" spans="1:14" x14ac:dyDescent="0.2">
      <c r="A40" t="str">
        <f t="shared" si="2"/>
        <v>VO200209</v>
      </c>
      <c r="B40">
        <f t="shared" si="3"/>
        <v>9</v>
      </c>
      <c r="C40" s="284" t="s">
        <v>1335</v>
      </c>
      <c r="D40" s="284" t="s">
        <v>815</v>
      </c>
      <c r="E40" s="284">
        <v>0</v>
      </c>
      <c r="F40" s="284">
        <v>0</v>
      </c>
      <c r="G40" s="284">
        <v>0</v>
      </c>
      <c r="H40" s="284">
        <v>0</v>
      </c>
      <c r="I40" s="284">
        <v>1</v>
      </c>
      <c r="J40" s="284">
        <v>0</v>
      </c>
      <c r="K40" s="284">
        <v>0</v>
      </c>
      <c r="L40" s="284">
        <v>1</v>
      </c>
      <c r="N40" s="297">
        <f t="shared" si="4"/>
        <v>1</v>
      </c>
    </row>
    <row r="41" spans="1:14" x14ac:dyDescent="0.2">
      <c r="A41" t="str">
        <f t="shared" si="2"/>
        <v>VO200210</v>
      </c>
      <c r="B41">
        <f t="shared" si="3"/>
        <v>10</v>
      </c>
      <c r="C41" s="284" t="s">
        <v>1335</v>
      </c>
      <c r="D41" s="284" t="s">
        <v>933</v>
      </c>
      <c r="E41" s="284">
        <v>0</v>
      </c>
      <c r="F41" s="284">
        <v>0</v>
      </c>
      <c r="G41" s="284">
        <v>0</v>
      </c>
      <c r="H41" s="284">
        <v>0</v>
      </c>
      <c r="I41" s="284">
        <v>5</v>
      </c>
      <c r="J41" s="284">
        <v>0</v>
      </c>
      <c r="K41" s="284">
        <v>0</v>
      </c>
      <c r="L41" s="284">
        <v>5</v>
      </c>
      <c r="N41" s="297">
        <f t="shared" si="4"/>
        <v>5</v>
      </c>
    </row>
    <row r="42" spans="1:14" x14ac:dyDescent="0.2">
      <c r="A42" t="str">
        <f t="shared" si="2"/>
        <v>VO200211</v>
      </c>
      <c r="B42">
        <f t="shared" si="3"/>
        <v>11</v>
      </c>
      <c r="C42" s="284" t="s">
        <v>1335</v>
      </c>
      <c r="D42" s="284" t="s">
        <v>954</v>
      </c>
      <c r="E42" s="284">
        <v>1</v>
      </c>
      <c r="F42" s="284">
        <v>0</v>
      </c>
      <c r="G42" s="284">
        <v>0</v>
      </c>
      <c r="H42" s="284">
        <v>1</v>
      </c>
      <c r="I42" s="284">
        <v>4</v>
      </c>
      <c r="J42" s="284">
        <v>0</v>
      </c>
      <c r="K42" s="284">
        <v>1</v>
      </c>
      <c r="L42" s="284">
        <v>5</v>
      </c>
      <c r="N42" s="297">
        <f t="shared" si="4"/>
        <v>6</v>
      </c>
    </row>
    <row r="43" spans="1:14" x14ac:dyDescent="0.2">
      <c r="A43" t="str">
        <f t="shared" si="2"/>
        <v>VO200212</v>
      </c>
      <c r="B43">
        <f t="shared" si="3"/>
        <v>12</v>
      </c>
      <c r="C43" s="284" t="s">
        <v>1335</v>
      </c>
      <c r="D43" s="284" t="s">
        <v>967</v>
      </c>
      <c r="E43" s="284">
        <v>1</v>
      </c>
      <c r="F43" s="284">
        <v>3</v>
      </c>
      <c r="G43" s="284">
        <v>0</v>
      </c>
      <c r="H43" s="284">
        <v>4</v>
      </c>
      <c r="I43" s="284">
        <v>0</v>
      </c>
      <c r="J43" s="284">
        <v>0</v>
      </c>
      <c r="K43" s="284">
        <v>1</v>
      </c>
      <c r="L43" s="284">
        <v>1</v>
      </c>
      <c r="N43" s="297">
        <f t="shared" si="4"/>
        <v>5</v>
      </c>
    </row>
    <row r="44" spans="1:14" x14ac:dyDescent="0.2">
      <c r="A44" t="str">
        <f t="shared" si="2"/>
        <v>VO200213</v>
      </c>
      <c r="B44">
        <f t="shared" si="3"/>
        <v>13</v>
      </c>
      <c r="C44" s="284" t="s">
        <v>1335</v>
      </c>
      <c r="D44" s="284" t="s">
        <v>972</v>
      </c>
      <c r="E44" s="284">
        <v>3</v>
      </c>
      <c r="F44" s="284">
        <v>0</v>
      </c>
      <c r="G44" s="284">
        <v>0</v>
      </c>
      <c r="H44" s="284">
        <v>3</v>
      </c>
      <c r="I44" s="284">
        <v>1</v>
      </c>
      <c r="J44" s="284">
        <v>0</v>
      </c>
      <c r="K44" s="284">
        <v>0</v>
      </c>
      <c r="L44" s="284">
        <v>1</v>
      </c>
      <c r="N44" s="297">
        <f t="shared" si="4"/>
        <v>4</v>
      </c>
    </row>
    <row r="45" spans="1:14" x14ac:dyDescent="0.2">
      <c r="A45" t="str">
        <f t="shared" si="2"/>
        <v>VO200214</v>
      </c>
      <c r="B45">
        <f t="shared" si="3"/>
        <v>14</v>
      </c>
      <c r="C45" s="284" t="s">
        <v>1335</v>
      </c>
      <c r="D45" s="284" t="s">
        <v>1159</v>
      </c>
      <c r="E45" s="284">
        <v>0</v>
      </c>
      <c r="F45" s="284">
        <v>0</v>
      </c>
      <c r="G45" s="284">
        <v>0</v>
      </c>
      <c r="H45" s="284">
        <v>0</v>
      </c>
      <c r="I45" s="284">
        <v>1</v>
      </c>
      <c r="J45" s="284">
        <v>0</v>
      </c>
      <c r="K45" s="284">
        <v>0</v>
      </c>
      <c r="L45" s="284">
        <v>1</v>
      </c>
      <c r="N45" s="297">
        <f t="shared" si="4"/>
        <v>1</v>
      </c>
    </row>
    <row r="46" spans="1:14" x14ac:dyDescent="0.2">
      <c r="A46" t="str">
        <f t="shared" si="2"/>
        <v>VO210101</v>
      </c>
      <c r="B46">
        <f t="shared" si="3"/>
        <v>1</v>
      </c>
      <c r="C46" s="284" t="s">
        <v>1336</v>
      </c>
      <c r="D46" s="284" t="s">
        <v>178</v>
      </c>
      <c r="E46" s="284">
        <v>0</v>
      </c>
      <c r="F46" s="284">
        <v>1</v>
      </c>
      <c r="G46" s="284">
        <v>0</v>
      </c>
      <c r="H46" s="284">
        <v>1</v>
      </c>
      <c r="I46" s="284">
        <v>0</v>
      </c>
      <c r="J46" s="284">
        <v>0</v>
      </c>
      <c r="K46" s="284">
        <v>0</v>
      </c>
      <c r="L46" s="284">
        <v>0</v>
      </c>
      <c r="N46" s="297">
        <f t="shared" si="4"/>
        <v>1</v>
      </c>
    </row>
    <row r="47" spans="1:14" x14ac:dyDescent="0.2">
      <c r="A47" t="str">
        <f t="shared" si="2"/>
        <v>VO210102</v>
      </c>
      <c r="B47">
        <f t="shared" si="3"/>
        <v>2</v>
      </c>
      <c r="C47" s="284" t="s">
        <v>1336</v>
      </c>
      <c r="D47" s="284" t="s">
        <v>236</v>
      </c>
      <c r="E47" s="284">
        <v>0</v>
      </c>
      <c r="F47" s="284">
        <v>0</v>
      </c>
      <c r="G47" s="284">
        <v>0</v>
      </c>
      <c r="H47" s="284">
        <v>0</v>
      </c>
      <c r="I47" s="284">
        <v>0</v>
      </c>
      <c r="J47" s="284">
        <v>0</v>
      </c>
      <c r="K47" s="284">
        <v>2</v>
      </c>
      <c r="L47" s="284">
        <v>2</v>
      </c>
      <c r="N47" s="297">
        <f t="shared" si="4"/>
        <v>2</v>
      </c>
    </row>
    <row r="48" spans="1:14" x14ac:dyDescent="0.2">
      <c r="A48" t="str">
        <f t="shared" si="2"/>
        <v>VO210103</v>
      </c>
      <c r="B48">
        <f t="shared" si="3"/>
        <v>3</v>
      </c>
      <c r="C48" s="284" t="s">
        <v>1336</v>
      </c>
      <c r="D48" s="284" t="s">
        <v>452</v>
      </c>
      <c r="E48" s="284">
        <v>1</v>
      </c>
      <c r="F48" s="284">
        <v>0</v>
      </c>
      <c r="G48" s="284">
        <v>0</v>
      </c>
      <c r="H48" s="284">
        <v>1</v>
      </c>
      <c r="I48" s="284">
        <v>3</v>
      </c>
      <c r="J48" s="284">
        <v>0</v>
      </c>
      <c r="K48" s="284">
        <v>0</v>
      </c>
      <c r="L48" s="284">
        <v>3</v>
      </c>
      <c r="N48" s="297">
        <f t="shared" si="4"/>
        <v>4</v>
      </c>
    </row>
    <row r="49" spans="1:14" x14ac:dyDescent="0.2">
      <c r="A49" t="str">
        <f t="shared" si="2"/>
        <v>VO210104</v>
      </c>
      <c r="B49">
        <f t="shared" si="3"/>
        <v>4</v>
      </c>
      <c r="C49" s="284" t="s">
        <v>1336</v>
      </c>
      <c r="D49" s="284" t="s">
        <v>520</v>
      </c>
      <c r="E49" s="284">
        <v>0</v>
      </c>
      <c r="F49" s="284">
        <v>0</v>
      </c>
      <c r="G49" s="284">
        <v>0</v>
      </c>
      <c r="H49" s="284">
        <v>0</v>
      </c>
      <c r="I49" s="284">
        <v>4</v>
      </c>
      <c r="J49" s="284">
        <v>0</v>
      </c>
      <c r="K49" s="284">
        <v>3</v>
      </c>
      <c r="L49" s="284">
        <v>7</v>
      </c>
      <c r="N49" s="297">
        <f t="shared" si="4"/>
        <v>7</v>
      </c>
    </row>
    <row r="50" spans="1:14" x14ac:dyDescent="0.2">
      <c r="A50" t="str">
        <f t="shared" si="2"/>
        <v>VO210105</v>
      </c>
      <c r="B50">
        <f t="shared" si="3"/>
        <v>5</v>
      </c>
      <c r="C50" s="284" t="s">
        <v>1336</v>
      </c>
      <c r="D50" s="284" t="s">
        <v>532</v>
      </c>
      <c r="E50" s="284">
        <v>0</v>
      </c>
      <c r="F50" s="284">
        <v>0</v>
      </c>
      <c r="G50" s="284">
        <v>0</v>
      </c>
      <c r="H50" s="284">
        <v>0</v>
      </c>
      <c r="I50" s="284">
        <v>4</v>
      </c>
      <c r="J50" s="284">
        <v>0</v>
      </c>
      <c r="K50" s="284">
        <v>0</v>
      </c>
      <c r="L50" s="284">
        <v>4</v>
      </c>
      <c r="N50" s="297">
        <f t="shared" si="4"/>
        <v>4</v>
      </c>
    </row>
    <row r="51" spans="1:14" x14ac:dyDescent="0.2">
      <c r="A51" t="str">
        <f t="shared" si="2"/>
        <v>VO210106</v>
      </c>
      <c r="B51">
        <f t="shared" si="3"/>
        <v>6</v>
      </c>
      <c r="C51" s="284" t="s">
        <v>1336</v>
      </c>
      <c r="D51" s="284" t="s">
        <v>706</v>
      </c>
      <c r="E51" s="284">
        <v>0</v>
      </c>
      <c r="F51" s="284">
        <v>0</v>
      </c>
      <c r="G51" s="284">
        <v>0</v>
      </c>
      <c r="H51" s="284">
        <v>0</v>
      </c>
      <c r="I51" s="284">
        <v>1</v>
      </c>
      <c r="J51" s="284">
        <v>0</v>
      </c>
      <c r="K51" s="284">
        <v>0</v>
      </c>
      <c r="L51" s="284">
        <v>1</v>
      </c>
      <c r="N51" s="297">
        <f t="shared" si="4"/>
        <v>1</v>
      </c>
    </row>
    <row r="52" spans="1:14" x14ac:dyDescent="0.2">
      <c r="A52" t="str">
        <f t="shared" si="2"/>
        <v>VO210107</v>
      </c>
      <c r="B52">
        <f t="shared" si="3"/>
        <v>7</v>
      </c>
      <c r="C52" s="284" t="s">
        <v>1336</v>
      </c>
      <c r="D52" s="284" t="s">
        <v>1300</v>
      </c>
      <c r="E52" s="284">
        <v>32</v>
      </c>
      <c r="F52" s="284">
        <v>0</v>
      </c>
      <c r="G52" s="284">
        <v>0</v>
      </c>
      <c r="H52" s="284">
        <v>32</v>
      </c>
      <c r="I52" s="284">
        <v>14</v>
      </c>
      <c r="J52" s="284">
        <v>0</v>
      </c>
      <c r="K52" s="284">
        <v>0</v>
      </c>
      <c r="L52" s="284">
        <v>14</v>
      </c>
      <c r="N52" s="297">
        <f t="shared" si="4"/>
        <v>46</v>
      </c>
    </row>
    <row r="53" spans="1:14" x14ac:dyDescent="0.2">
      <c r="A53" t="str">
        <f t="shared" si="2"/>
        <v>VO210108</v>
      </c>
      <c r="B53">
        <f t="shared" si="3"/>
        <v>8</v>
      </c>
      <c r="C53" s="284" t="s">
        <v>1336</v>
      </c>
      <c r="D53" s="284" t="s">
        <v>1143</v>
      </c>
      <c r="E53" s="284">
        <v>5</v>
      </c>
      <c r="F53" s="284">
        <v>0</v>
      </c>
      <c r="G53" s="284">
        <v>0</v>
      </c>
      <c r="H53" s="284">
        <v>5</v>
      </c>
      <c r="I53" s="284">
        <v>2</v>
      </c>
      <c r="J53" s="284">
        <v>0</v>
      </c>
      <c r="K53" s="284">
        <v>0</v>
      </c>
      <c r="L53" s="284">
        <v>2</v>
      </c>
      <c r="N53" s="297">
        <f t="shared" si="4"/>
        <v>7</v>
      </c>
    </row>
    <row r="54" spans="1:14" x14ac:dyDescent="0.2">
      <c r="A54" t="str">
        <f t="shared" si="2"/>
        <v>VO210109</v>
      </c>
      <c r="B54">
        <f t="shared" si="3"/>
        <v>9</v>
      </c>
      <c r="C54" s="284" t="s">
        <v>1336</v>
      </c>
      <c r="D54" s="284" t="s">
        <v>1155</v>
      </c>
      <c r="E54" s="284">
        <v>0</v>
      </c>
      <c r="F54" s="284">
        <v>0</v>
      </c>
      <c r="G54" s="284">
        <v>0</v>
      </c>
      <c r="H54" s="284">
        <v>0</v>
      </c>
      <c r="I54" s="284">
        <v>1</v>
      </c>
      <c r="J54" s="284">
        <v>0</v>
      </c>
      <c r="K54" s="284">
        <v>0</v>
      </c>
      <c r="L54" s="284">
        <v>1</v>
      </c>
      <c r="N54" s="297">
        <f t="shared" si="4"/>
        <v>1</v>
      </c>
    </row>
    <row r="55" spans="1:14" x14ac:dyDescent="0.2">
      <c r="A55" t="str">
        <f t="shared" si="2"/>
        <v>VO210201</v>
      </c>
      <c r="B55">
        <f t="shared" si="3"/>
        <v>1</v>
      </c>
      <c r="C55" s="284" t="s">
        <v>1337</v>
      </c>
      <c r="D55" s="284" t="s">
        <v>178</v>
      </c>
      <c r="E55" s="284">
        <v>1</v>
      </c>
      <c r="F55" s="284">
        <v>0</v>
      </c>
      <c r="G55" s="284">
        <v>0</v>
      </c>
      <c r="H55" s="284">
        <v>1</v>
      </c>
      <c r="I55" s="284">
        <v>0</v>
      </c>
      <c r="J55" s="284">
        <v>1</v>
      </c>
      <c r="K55" s="284">
        <v>0</v>
      </c>
      <c r="L55" s="284">
        <v>1</v>
      </c>
      <c r="N55" s="297">
        <f t="shared" si="4"/>
        <v>2</v>
      </c>
    </row>
    <row r="56" spans="1:14" x14ac:dyDescent="0.2">
      <c r="A56" t="str">
        <f t="shared" si="2"/>
        <v>VO210202</v>
      </c>
      <c r="B56">
        <f t="shared" si="3"/>
        <v>2</v>
      </c>
      <c r="C56" s="284" t="s">
        <v>1337</v>
      </c>
      <c r="D56" s="284" t="s">
        <v>188</v>
      </c>
      <c r="E56" s="284">
        <v>1</v>
      </c>
      <c r="F56" s="284">
        <v>0</v>
      </c>
      <c r="G56" s="284">
        <v>0</v>
      </c>
      <c r="H56" s="284">
        <v>1</v>
      </c>
      <c r="I56" s="284">
        <v>0</v>
      </c>
      <c r="J56" s="284">
        <v>0</v>
      </c>
      <c r="K56" s="284">
        <v>0</v>
      </c>
      <c r="L56" s="284">
        <v>0</v>
      </c>
      <c r="N56" s="297">
        <f t="shared" si="4"/>
        <v>1</v>
      </c>
    </row>
    <row r="57" spans="1:14" x14ac:dyDescent="0.2">
      <c r="A57" t="str">
        <f t="shared" si="2"/>
        <v>VO210203</v>
      </c>
      <c r="B57">
        <f t="shared" si="3"/>
        <v>3</v>
      </c>
      <c r="C57" s="284" t="s">
        <v>1337</v>
      </c>
      <c r="D57" s="284" t="s">
        <v>236</v>
      </c>
      <c r="E57" s="284">
        <v>6</v>
      </c>
      <c r="F57" s="284">
        <v>0</v>
      </c>
      <c r="G57" s="284">
        <v>0</v>
      </c>
      <c r="H57" s="284">
        <v>6</v>
      </c>
      <c r="I57" s="284">
        <v>5</v>
      </c>
      <c r="J57" s="284">
        <v>0</v>
      </c>
      <c r="K57" s="284">
        <v>1</v>
      </c>
      <c r="L57" s="284">
        <v>6</v>
      </c>
      <c r="N57" s="297">
        <f t="shared" si="4"/>
        <v>12</v>
      </c>
    </row>
    <row r="58" spans="1:14" x14ac:dyDescent="0.2">
      <c r="A58" t="str">
        <f t="shared" si="2"/>
        <v>VO210204</v>
      </c>
      <c r="B58">
        <f t="shared" si="3"/>
        <v>4</v>
      </c>
      <c r="C58" s="284" t="s">
        <v>1337</v>
      </c>
      <c r="D58" s="284" t="s">
        <v>520</v>
      </c>
      <c r="E58" s="284">
        <v>0</v>
      </c>
      <c r="F58" s="284">
        <v>0</v>
      </c>
      <c r="G58" s="284">
        <v>0</v>
      </c>
      <c r="H58" s="284">
        <v>0</v>
      </c>
      <c r="I58" s="284">
        <v>2</v>
      </c>
      <c r="J58" s="284">
        <v>0</v>
      </c>
      <c r="K58" s="284">
        <v>0</v>
      </c>
      <c r="L58" s="284">
        <v>2</v>
      </c>
      <c r="N58" s="297">
        <f t="shared" si="4"/>
        <v>2</v>
      </c>
    </row>
    <row r="59" spans="1:14" x14ac:dyDescent="0.2">
      <c r="A59" t="str">
        <f t="shared" si="2"/>
        <v>VO210205</v>
      </c>
      <c r="B59">
        <f t="shared" si="3"/>
        <v>5</v>
      </c>
      <c r="C59" s="284" t="s">
        <v>1337</v>
      </c>
      <c r="D59" s="284" t="s">
        <v>532</v>
      </c>
      <c r="E59" s="284">
        <v>2</v>
      </c>
      <c r="F59" s="284">
        <v>0</v>
      </c>
      <c r="G59" s="284">
        <v>0</v>
      </c>
      <c r="H59" s="284">
        <v>2</v>
      </c>
      <c r="I59" s="284">
        <v>6</v>
      </c>
      <c r="J59" s="284">
        <v>0</v>
      </c>
      <c r="K59" s="284">
        <v>0</v>
      </c>
      <c r="L59" s="284">
        <v>6</v>
      </c>
      <c r="N59" s="297">
        <f t="shared" si="4"/>
        <v>8</v>
      </c>
    </row>
    <row r="60" spans="1:14" x14ac:dyDescent="0.2">
      <c r="A60" t="str">
        <f t="shared" si="2"/>
        <v>VO210206</v>
      </c>
      <c r="B60">
        <f t="shared" si="3"/>
        <v>6</v>
      </c>
      <c r="C60" s="284" t="s">
        <v>1337</v>
      </c>
      <c r="D60" s="284" t="s">
        <v>1234</v>
      </c>
      <c r="E60" s="284">
        <v>0</v>
      </c>
      <c r="F60" s="284">
        <v>0</v>
      </c>
      <c r="G60" s="284">
        <v>0</v>
      </c>
      <c r="H60" s="284">
        <v>0</v>
      </c>
      <c r="I60" s="284">
        <v>1</v>
      </c>
      <c r="J60" s="284">
        <v>0</v>
      </c>
      <c r="K60" s="284">
        <v>0</v>
      </c>
      <c r="L60" s="284">
        <v>1</v>
      </c>
      <c r="N60" s="297">
        <f t="shared" si="4"/>
        <v>1</v>
      </c>
    </row>
    <row r="61" spans="1:14" x14ac:dyDescent="0.2">
      <c r="A61" t="str">
        <f t="shared" si="2"/>
        <v>VO210207</v>
      </c>
      <c r="B61">
        <f t="shared" si="3"/>
        <v>7</v>
      </c>
      <c r="C61" s="284" t="s">
        <v>1337</v>
      </c>
      <c r="D61" s="284" t="s">
        <v>550</v>
      </c>
      <c r="E61" s="284">
        <v>0</v>
      </c>
      <c r="F61" s="284">
        <v>0</v>
      </c>
      <c r="G61" s="284">
        <v>0</v>
      </c>
      <c r="H61" s="284">
        <v>0</v>
      </c>
      <c r="I61" s="284">
        <v>1</v>
      </c>
      <c r="J61" s="284">
        <v>0</v>
      </c>
      <c r="K61" s="284">
        <v>0</v>
      </c>
      <c r="L61" s="284">
        <v>1</v>
      </c>
      <c r="N61" s="297">
        <f t="shared" si="4"/>
        <v>1</v>
      </c>
    </row>
    <row r="62" spans="1:14" x14ac:dyDescent="0.2">
      <c r="A62" t="str">
        <f t="shared" si="2"/>
        <v>VO210208</v>
      </c>
      <c r="B62">
        <f t="shared" si="3"/>
        <v>8</v>
      </c>
      <c r="C62" s="284" t="s">
        <v>1337</v>
      </c>
      <c r="D62" s="284" t="s">
        <v>682</v>
      </c>
      <c r="E62" s="284">
        <v>0</v>
      </c>
      <c r="F62" s="284">
        <v>0</v>
      </c>
      <c r="G62" s="284">
        <v>0</v>
      </c>
      <c r="H62" s="284">
        <v>0</v>
      </c>
      <c r="I62" s="284">
        <v>1</v>
      </c>
      <c r="J62" s="284">
        <v>0</v>
      </c>
      <c r="K62" s="284">
        <v>0</v>
      </c>
      <c r="L62" s="284">
        <v>1</v>
      </c>
      <c r="N62" s="297">
        <f t="shared" si="4"/>
        <v>1</v>
      </c>
    </row>
    <row r="63" spans="1:14" x14ac:dyDescent="0.2">
      <c r="A63" t="str">
        <f t="shared" si="2"/>
        <v>VO210209</v>
      </c>
      <c r="B63">
        <f t="shared" si="3"/>
        <v>9</v>
      </c>
      <c r="C63" s="284" t="s">
        <v>1337</v>
      </c>
      <c r="D63" s="284" t="s">
        <v>737</v>
      </c>
      <c r="E63" s="284">
        <v>10</v>
      </c>
      <c r="F63" s="284">
        <v>0</v>
      </c>
      <c r="G63" s="284">
        <v>0</v>
      </c>
      <c r="H63" s="284">
        <v>10</v>
      </c>
      <c r="I63" s="284">
        <v>4</v>
      </c>
      <c r="J63" s="284">
        <v>0</v>
      </c>
      <c r="K63" s="284">
        <v>0</v>
      </c>
      <c r="L63" s="284">
        <v>4</v>
      </c>
      <c r="N63" s="297">
        <f t="shared" si="4"/>
        <v>14</v>
      </c>
    </row>
    <row r="64" spans="1:14" x14ac:dyDescent="0.2">
      <c r="A64" t="str">
        <f t="shared" si="2"/>
        <v>VO210210</v>
      </c>
      <c r="B64">
        <f t="shared" si="3"/>
        <v>10</v>
      </c>
      <c r="C64" s="284" t="s">
        <v>1337</v>
      </c>
      <c r="D64" s="284" t="s">
        <v>846</v>
      </c>
      <c r="E64" s="284">
        <v>0</v>
      </c>
      <c r="F64" s="284">
        <v>0</v>
      </c>
      <c r="G64" s="284">
        <v>0</v>
      </c>
      <c r="H64" s="284">
        <v>0</v>
      </c>
      <c r="I64" s="284">
        <v>1</v>
      </c>
      <c r="J64" s="284">
        <v>0</v>
      </c>
      <c r="K64" s="284">
        <v>0</v>
      </c>
      <c r="L64" s="284">
        <v>1</v>
      </c>
      <c r="N64" s="297">
        <f t="shared" si="4"/>
        <v>1</v>
      </c>
    </row>
    <row r="65" spans="1:14" x14ac:dyDescent="0.2">
      <c r="A65" t="str">
        <f t="shared" si="2"/>
        <v>VO210211</v>
      </c>
      <c r="B65">
        <f t="shared" si="3"/>
        <v>11</v>
      </c>
      <c r="C65" s="284" t="s">
        <v>1337</v>
      </c>
      <c r="D65" s="284" t="s">
        <v>949</v>
      </c>
      <c r="E65" s="284">
        <v>0</v>
      </c>
      <c r="F65" s="284">
        <v>0</v>
      </c>
      <c r="G65" s="284">
        <v>0</v>
      </c>
      <c r="H65" s="284">
        <v>0</v>
      </c>
      <c r="I65" s="284">
        <v>2</v>
      </c>
      <c r="J65" s="284">
        <v>0</v>
      </c>
      <c r="K65" s="284">
        <v>0</v>
      </c>
      <c r="L65" s="284">
        <v>2</v>
      </c>
      <c r="N65" s="297">
        <f t="shared" si="4"/>
        <v>2</v>
      </c>
    </row>
    <row r="66" spans="1:14" x14ac:dyDescent="0.2">
      <c r="A66" t="str">
        <f t="shared" si="2"/>
        <v>VO210212</v>
      </c>
      <c r="B66">
        <f t="shared" si="3"/>
        <v>12</v>
      </c>
      <c r="C66" s="284" t="s">
        <v>1337</v>
      </c>
      <c r="D66" s="284" t="s">
        <v>1300</v>
      </c>
      <c r="E66" s="284">
        <v>5</v>
      </c>
      <c r="F66" s="284">
        <v>0</v>
      </c>
      <c r="G66" s="284">
        <v>0</v>
      </c>
      <c r="H66" s="284">
        <v>5</v>
      </c>
      <c r="I66" s="284">
        <v>5</v>
      </c>
      <c r="J66" s="284">
        <v>0</v>
      </c>
      <c r="K66" s="284">
        <v>0</v>
      </c>
      <c r="L66" s="284">
        <v>5</v>
      </c>
      <c r="N66" s="297">
        <f t="shared" si="4"/>
        <v>10</v>
      </c>
    </row>
    <row r="67" spans="1:14" x14ac:dyDescent="0.2">
      <c r="A67" t="str">
        <f t="shared" si="2"/>
        <v>VO210213</v>
      </c>
      <c r="B67">
        <f t="shared" si="3"/>
        <v>13</v>
      </c>
      <c r="C67" s="284" t="s">
        <v>1337</v>
      </c>
      <c r="D67" s="284" t="s">
        <v>1155</v>
      </c>
      <c r="E67" s="284">
        <v>0</v>
      </c>
      <c r="F67" s="284">
        <v>0</v>
      </c>
      <c r="G67" s="284">
        <v>0</v>
      </c>
      <c r="H67" s="284">
        <v>0</v>
      </c>
      <c r="I67" s="284">
        <v>0</v>
      </c>
      <c r="J67" s="284">
        <v>0</v>
      </c>
      <c r="K67" s="284">
        <v>1</v>
      </c>
      <c r="L67" s="284">
        <v>1</v>
      </c>
      <c r="N67" s="297">
        <f t="shared" si="4"/>
        <v>1</v>
      </c>
    </row>
    <row r="68" spans="1:14" x14ac:dyDescent="0.2">
      <c r="A68" t="str">
        <f t="shared" si="2"/>
        <v>VO210301</v>
      </c>
      <c r="B68">
        <f t="shared" si="3"/>
        <v>1</v>
      </c>
      <c r="C68" s="284" t="s">
        <v>1338</v>
      </c>
      <c r="D68" s="284" t="s">
        <v>178</v>
      </c>
      <c r="E68" s="284">
        <v>0</v>
      </c>
      <c r="F68" s="284">
        <v>0</v>
      </c>
      <c r="G68" s="284">
        <v>0</v>
      </c>
      <c r="H68" s="284">
        <v>0</v>
      </c>
      <c r="I68" s="284">
        <v>0</v>
      </c>
      <c r="J68" s="284">
        <v>1</v>
      </c>
      <c r="K68" s="284">
        <v>0</v>
      </c>
      <c r="L68" s="284">
        <v>1</v>
      </c>
      <c r="N68" s="297">
        <f t="shared" si="4"/>
        <v>1</v>
      </c>
    </row>
    <row r="69" spans="1:14" x14ac:dyDescent="0.2">
      <c r="A69" t="str">
        <f t="shared" si="2"/>
        <v>VO210302</v>
      </c>
      <c r="B69">
        <f t="shared" si="3"/>
        <v>2</v>
      </c>
      <c r="C69" s="284" t="s">
        <v>1338</v>
      </c>
      <c r="D69" s="284" t="s">
        <v>188</v>
      </c>
      <c r="E69" s="284">
        <v>2</v>
      </c>
      <c r="F69" s="284">
        <v>0</v>
      </c>
      <c r="G69" s="284">
        <v>0</v>
      </c>
      <c r="H69" s="284">
        <v>2</v>
      </c>
      <c r="I69" s="284">
        <v>3</v>
      </c>
      <c r="J69" s="284">
        <v>0</v>
      </c>
      <c r="K69" s="284">
        <v>0</v>
      </c>
      <c r="L69" s="284">
        <v>3</v>
      </c>
      <c r="N69" s="297">
        <f t="shared" si="4"/>
        <v>5</v>
      </c>
    </row>
    <row r="70" spans="1:14" x14ac:dyDescent="0.2">
      <c r="A70" t="str">
        <f t="shared" si="2"/>
        <v>VO210303</v>
      </c>
      <c r="B70">
        <f t="shared" si="3"/>
        <v>3</v>
      </c>
      <c r="C70" s="284" t="s">
        <v>1338</v>
      </c>
      <c r="D70" s="284" t="s">
        <v>452</v>
      </c>
      <c r="E70" s="284">
        <v>0</v>
      </c>
      <c r="F70" s="284">
        <v>0</v>
      </c>
      <c r="G70" s="284">
        <v>0</v>
      </c>
      <c r="H70" s="284">
        <v>0</v>
      </c>
      <c r="I70" s="284">
        <v>1</v>
      </c>
      <c r="J70" s="284">
        <v>0</v>
      </c>
      <c r="K70" s="284">
        <v>0</v>
      </c>
      <c r="L70" s="284">
        <v>1</v>
      </c>
      <c r="N70" s="297">
        <f t="shared" si="4"/>
        <v>1</v>
      </c>
    </row>
    <row r="71" spans="1:14" x14ac:dyDescent="0.2">
      <c r="A71" t="str">
        <f t="shared" si="2"/>
        <v>VO210304</v>
      </c>
      <c r="B71">
        <f t="shared" si="3"/>
        <v>4</v>
      </c>
      <c r="C71" s="284" t="s">
        <v>1338</v>
      </c>
      <c r="D71" s="284" t="s">
        <v>532</v>
      </c>
      <c r="E71" s="284">
        <v>2</v>
      </c>
      <c r="F71" s="284">
        <v>0</v>
      </c>
      <c r="G71" s="284">
        <v>0</v>
      </c>
      <c r="H71" s="284">
        <v>2</v>
      </c>
      <c r="I71" s="284">
        <v>1</v>
      </c>
      <c r="J71" s="284">
        <v>0</v>
      </c>
      <c r="K71" s="284">
        <v>0</v>
      </c>
      <c r="L71" s="284">
        <v>1</v>
      </c>
      <c r="N71" s="297">
        <f t="shared" si="4"/>
        <v>3</v>
      </c>
    </row>
    <row r="72" spans="1:14" x14ac:dyDescent="0.2">
      <c r="A72" t="str">
        <f t="shared" si="2"/>
        <v>VO210305</v>
      </c>
      <c r="B72">
        <f t="shared" si="3"/>
        <v>5</v>
      </c>
      <c r="C72" s="284" t="s">
        <v>1338</v>
      </c>
      <c r="D72" s="284" t="s">
        <v>706</v>
      </c>
      <c r="E72" s="284">
        <v>1</v>
      </c>
      <c r="F72" s="284">
        <v>0</v>
      </c>
      <c r="G72" s="284">
        <v>0</v>
      </c>
      <c r="H72" s="284">
        <v>1</v>
      </c>
      <c r="I72" s="284">
        <v>4</v>
      </c>
      <c r="J72" s="284">
        <v>0</v>
      </c>
      <c r="K72" s="284">
        <v>0</v>
      </c>
      <c r="L72" s="284">
        <v>4</v>
      </c>
      <c r="N72" s="297">
        <f t="shared" si="4"/>
        <v>5</v>
      </c>
    </row>
    <row r="73" spans="1:14" x14ac:dyDescent="0.2">
      <c r="A73" t="str">
        <f t="shared" si="2"/>
        <v>VO210306</v>
      </c>
      <c r="B73">
        <f t="shared" si="3"/>
        <v>6</v>
      </c>
      <c r="C73" s="284" t="s">
        <v>1338</v>
      </c>
      <c r="D73" s="284" t="s">
        <v>918</v>
      </c>
      <c r="E73" s="284">
        <v>0</v>
      </c>
      <c r="F73" s="284">
        <v>0</v>
      </c>
      <c r="G73" s="284">
        <v>1</v>
      </c>
      <c r="H73" s="284">
        <v>1</v>
      </c>
      <c r="I73" s="284">
        <v>0</v>
      </c>
      <c r="J73" s="284">
        <v>0</v>
      </c>
      <c r="K73" s="284">
        <v>0</v>
      </c>
      <c r="L73" s="284">
        <v>0</v>
      </c>
      <c r="N73" s="297">
        <f t="shared" si="4"/>
        <v>1</v>
      </c>
    </row>
    <row r="74" spans="1:14" x14ac:dyDescent="0.2">
      <c r="A74" t="str">
        <f t="shared" si="2"/>
        <v>VO210307</v>
      </c>
      <c r="B74">
        <f t="shared" si="3"/>
        <v>7</v>
      </c>
      <c r="C74" s="284" t="s">
        <v>1338</v>
      </c>
      <c r="D74" s="284" t="s">
        <v>1300</v>
      </c>
      <c r="E74" s="284">
        <v>8</v>
      </c>
      <c r="F74" s="284">
        <v>0</v>
      </c>
      <c r="G74" s="284">
        <v>0</v>
      </c>
      <c r="H74" s="284">
        <v>8</v>
      </c>
      <c r="I74" s="284">
        <v>0</v>
      </c>
      <c r="J74" s="284">
        <v>0</v>
      </c>
      <c r="K74" s="284">
        <v>0</v>
      </c>
      <c r="L74" s="284">
        <v>0</v>
      </c>
      <c r="N74" s="297">
        <f t="shared" si="4"/>
        <v>8</v>
      </c>
    </row>
    <row r="75" spans="1:14" x14ac:dyDescent="0.2">
      <c r="A75" t="str">
        <f t="shared" si="2"/>
        <v>VO210308</v>
      </c>
      <c r="B75">
        <f t="shared" si="3"/>
        <v>8</v>
      </c>
      <c r="C75" s="284" t="s">
        <v>1338</v>
      </c>
      <c r="D75" s="284" t="s">
        <v>1155</v>
      </c>
      <c r="E75" s="284">
        <v>0</v>
      </c>
      <c r="F75" s="284">
        <v>0</v>
      </c>
      <c r="G75" s="284">
        <v>0</v>
      </c>
      <c r="H75" s="284">
        <v>0</v>
      </c>
      <c r="I75" s="284">
        <v>6</v>
      </c>
      <c r="J75" s="284">
        <v>0</v>
      </c>
      <c r="K75" s="284">
        <v>1</v>
      </c>
      <c r="L75" s="284">
        <v>7</v>
      </c>
      <c r="N75" s="297">
        <f t="shared" si="4"/>
        <v>7</v>
      </c>
    </row>
    <row r="76" spans="1:14" x14ac:dyDescent="0.2">
      <c r="A76" t="str">
        <f t="shared" ref="A76:A139" si="5">C76&amp;IF(B76&lt;10,"0","")&amp;B76</f>
        <v>VO220101</v>
      </c>
      <c r="B76">
        <f t="shared" ref="B76:B139" si="6">IF(C76=C75,B75+1,1)</f>
        <v>1</v>
      </c>
      <c r="C76" s="284" t="s">
        <v>1339</v>
      </c>
      <c r="D76" s="284" t="s">
        <v>178</v>
      </c>
      <c r="E76" s="284">
        <v>0</v>
      </c>
      <c r="F76" s="284">
        <v>0</v>
      </c>
      <c r="G76" s="284">
        <v>0</v>
      </c>
      <c r="H76" s="284">
        <v>0</v>
      </c>
      <c r="I76" s="284">
        <v>0</v>
      </c>
      <c r="J76" s="284">
        <v>2</v>
      </c>
      <c r="K76" s="284">
        <v>0</v>
      </c>
      <c r="L76" s="284">
        <v>2</v>
      </c>
      <c r="N76" s="297">
        <f t="shared" ref="N76:N139" si="7">H76+L76</f>
        <v>2</v>
      </c>
    </row>
    <row r="77" spans="1:14" x14ac:dyDescent="0.2">
      <c r="A77" t="str">
        <f t="shared" si="5"/>
        <v>VO220102</v>
      </c>
      <c r="B77">
        <f t="shared" si="6"/>
        <v>2</v>
      </c>
      <c r="C77" s="284" t="s">
        <v>1339</v>
      </c>
      <c r="D77" s="284" t="s">
        <v>294</v>
      </c>
      <c r="E77" s="284">
        <v>3</v>
      </c>
      <c r="F77" s="284">
        <v>0</v>
      </c>
      <c r="G77" s="284">
        <v>0</v>
      </c>
      <c r="H77" s="284">
        <v>3</v>
      </c>
      <c r="I77" s="284">
        <v>4</v>
      </c>
      <c r="J77" s="284">
        <v>0</v>
      </c>
      <c r="K77" s="284">
        <v>0</v>
      </c>
      <c r="L77" s="284">
        <v>4</v>
      </c>
      <c r="N77" s="297">
        <f t="shared" si="7"/>
        <v>7</v>
      </c>
    </row>
    <row r="78" spans="1:14" x14ac:dyDescent="0.2">
      <c r="A78" t="str">
        <f t="shared" si="5"/>
        <v>VO220103</v>
      </c>
      <c r="B78">
        <f t="shared" si="6"/>
        <v>3</v>
      </c>
      <c r="C78" s="284" t="s">
        <v>1339</v>
      </c>
      <c r="D78" s="284" t="s">
        <v>532</v>
      </c>
      <c r="E78" s="284">
        <v>1</v>
      </c>
      <c r="F78" s="284">
        <v>0</v>
      </c>
      <c r="G78" s="284">
        <v>0</v>
      </c>
      <c r="H78" s="284">
        <v>1</v>
      </c>
      <c r="I78" s="284">
        <v>0</v>
      </c>
      <c r="J78" s="284">
        <v>0</v>
      </c>
      <c r="K78" s="284">
        <v>0</v>
      </c>
      <c r="L78" s="284">
        <v>0</v>
      </c>
      <c r="N78" s="297">
        <f t="shared" si="7"/>
        <v>1</v>
      </c>
    </row>
    <row r="79" spans="1:14" x14ac:dyDescent="0.2">
      <c r="A79" t="str">
        <f t="shared" si="5"/>
        <v>VO220104</v>
      </c>
      <c r="B79">
        <f t="shared" si="6"/>
        <v>4</v>
      </c>
      <c r="C79" s="284" t="s">
        <v>1339</v>
      </c>
      <c r="D79" s="284" t="s">
        <v>682</v>
      </c>
      <c r="E79" s="284">
        <v>5</v>
      </c>
      <c r="F79" s="284">
        <v>0</v>
      </c>
      <c r="G79" s="284">
        <v>0</v>
      </c>
      <c r="H79" s="284">
        <v>5</v>
      </c>
      <c r="I79" s="284">
        <v>1</v>
      </c>
      <c r="J79" s="284">
        <v>0</v>
      </c>
      <c r="K79" s="284">
        <v>0</v>
      </c>
      <c r="L79" s="284">
        <v>1</v>
      </c>
      <c r="N79" s="297">
        <f t="shared" si="7"/>
        <v>6</v>
      </c>
    </row>
    <row r="80" spans="1:14" x14ac:dyDescent="0.2">
      <c r="A80" t="str">
        <f t="shared" si="5"/>
        <v>VO220105</v>
      </c>
      <c r="B80">
        <f t="shared" si="6"/>
        <v>5</v>
      </c>
      <c r="C80" s="284" t="s">
        <v>1339</v>
      </c>
      <c r="D80" s="284" t="s">
        <v>737</v>
      </c>
      <c r="E80" s="284">
        <v>0</v>
      </c>
      <c r="F80" s="284">
        <v>0</v>
      </c>
      <c r="G80" s="284">
        <v>0</v>
      </c>
      <c r="H80" s="284">
        <v>0</v>
      </c>
      <c r="I80" s="284">
        <v>1</v>
      </c>
      <c r="J80" s="284">
        <v>0</v>
      </c>
      <c r="K80" s="284">
        <v>0</v>
      </c>
      <c r="L80" s="284">
        <v>1</v>
      </c>
      <c r="N80" s="297">
        <f t="shared" si="7"/>
        <v>1</v>
      </c>
    </row>
    <row r="81" spans="1:14" x14ac:dyDescent="0.2">
      <c r="A81" t="str">
        <f t="shared" si="5"/>
        <v>VO220106</v>
      </c>
      <c r="B81">
        <f t="shared" si="6"/>
        <v>6</v>
      </c>
      <c r="C81" s="284" t="s">
        <v>1339</v>
      </c>
      <c r="D81" s="284" t="s">
        <v>967</v>
      </c>
      <c r="E81" s="284">
        <v>0</v>
      </c>
      <c r="F81" s="284">
        <v>0</v>
      </c>
      <c r="G81" s="284">
        <v>0</v>
      </c>
      <c r="H81" s="284">
        <v>0</v>
      </c>
      <c r="I81" s="284">
        <v>0</v>
      </c>
      <c r="J81" s="284">
        <v>0</v>
      </c>
      <c r="K81" s="284">
        <v>1</v>
      </c>
      <c r="L81" s="284">
        <v>1</v>
      </c>
      <c r="N81" s="297">
        <f t="shared" si="7"/>
        <v>1</v>
      </c>
    </row>
    <row r="82" spans="1:14" x14ac:dyDescent="0.2">
      <c r="A82" t="str">
        <f t="shared" si="5"/>
        <v>VO220107</v>
      </c>
      <c r="B82">
        <f t="shared" si="6"/>
        <v>7</v>
      </c>
      <c r="C82" s="284" t="s">
        <v>1339</v>
      </c>
      <c r="D82" s="284" t="s">
        <v>981</v>
      </c>
      <c r="E82" s="284">
        <v>0</v>
      </c>
      <c r="F82" s="284">
        <v>0</v>
      </c>
      <c r="G82" s="284">
        <v>0</v>
      </c>
      <c r="H82" s="284">
        <v>0</v>
      </c>
      <c r="I82" s="284">
        <v>1</v>
      </c>
      <c r="J82" s="284">
        <v>0</v>
      </c>
      <c r="K82" s="284">
        <v>0</v>
      </c>
      <c r="L82" s="284">
        <v>1</v>
      </c>
      <c r="N82" s="297">
        <f t="shared" si="7"/>
        <v>1</v>
      </c>
    </row>
    <row r="83" spans="1:14" x14ac:dyDescent="0.2">
      <c r="A83" t="str">
        <f t="shared" si="5"/>
        <v>VO220201</v>
      </c>
      <c r="B83">
        <f t="shared" si="6"/>
        <v>1</v>
      </c>
      <c r="C83" s="284" t="s">
        <v>1340</v>
      </c>
      <c r="D83" s="284" t="s">
        <v>178</v>
      </c>
      <c r="E83" s="284">
        <v>0</v>
      </c>
      <c r="F83" s="284">
        <v>1</v>
      </c>
      <c r="G83" s="284">
        <v>0</v>
      </c>
      <c r="H83" s="284">
        <v>1</v>
      </c>
      <c r="I83" s="284">
        <v>0</v>
      </c>
      <c r="J83" s="284">
        <v>0</v>
      </c>
      <c r="K83" s="284">
        <v>0</v>
      </c>
      <c r="L83" s="284">
        <v>0</v>
      </c>
      <c r="N83" s="297">
        <f t="shared" si="7"/>
        <v>1</v>
      </c>
    </row>
    <row r="84" spans="1:14" x14ac:dyDescent="0.2">
      <c r="A84" t="str">
        <f t="shared" si="5"/>
        <v>VO220202</v>
      </c>
      <c r="B84">
        <f t="shared" si="6"/>
        <v>2</v>
      </c>
      <c r="C84" s="284" t="s">
        <v>1340</v>
      </c>
      <c r="D84" s="284" t="s">
        <v>266</v>
      </c>
      <c r="E84" s="284">
        <v>1</v>
      </c>
      <c r="F84" s="284">
        <v>0</v>
      </c>
      <c r="G84" s="284">
        <v>0</v>
      </c>
      <c r="H84" s="284">
        <v>1</v>
      </c>
      <c r="I84" s="284">
        <v>7</v>
      </c>
      <c r="J84" s="284">
        <v>0</v>
      </c>
      <c r="K84" s="284">
        <v>1</v>
      </c>
      <c r="L84" s="284">
        <v>8</v>
      </c>
      <c r="N84" s="297">
        <f t="shared" si="7"/>
        <v>9</v>
      </c>
    </row>
    <row r="85" spans="1:14" x14ac:dyDescent="0.2">
      <c r="A85" t="str">
        <f t="shared" si="5"/>
        <v>VO220203</v>
      </c>
      <c r="B85">
        <f t="shared" si="6"/>
        <v>3</v>
      </c>
      <c r="C85" s="284" t="s">
        <v>1340</v>
      </c>
      <c r="D85" s="284" t="s">
        <v>294</v>
      </c>
      <c r="E85" s="284">
        <v>6</v>
      </c>
      <c r="F85" s="284">
        <v>0</v>
      </c>
      <c r="G85" s="284">
        <v>0</v>
      </c>
      <c r="H85" s="284">
        <v>6</v>
      </c>
      <c r="I85" s="284">
        <v>4</v>
      </c>
      <c r="J85" s="284">
        <v>0</v>
      </c>
      <c r="K85" s="284">
        <v>0</v>
      </c>
      <c r="L85" s="284">
        <v>4</v>
      </c>
      <c r="N85" s="297">
        <f t="shared" si="7"/>
        <v>10</v>
      </c>
    </row>
    <row r="86" spans="1:14" x14ac:dyDescent="0.2">
      <c r="A86" t="str">
        <f t="shared" si="5"/>
        <v>VO220204</v>
      </c>
      <c r="B86">
        <f t="shared" si="6"/>
        <v>4</v>
      </c>
      <c r="C86" s="284" t="s">
        <v>1340</v>
      </c>
      <c r="D86" s="284" t="s">
        <v>532</v>
      </c>
      <c r="E86" s="284">
        <v>0</v>
      </c>
      <c r="F86" s="284">
        <v>0</v>
      </c>
      <c r="G86" s="284">
        <v>0</v>
      </c>
      <c r="H86" s="284">
        <v>0</v>
      </c>
      <c r="I86" s="284">
        <v>1</v>
      </c>
      <c r="J86" s="284">
        <v>0</v>
      </c>
      <c r="K86" s="284">
        <v>0</v>
      </c>
      <c r="L86" s="284">
        <v>1</v>
      </c>
      <c r="N86" s="297">
        <f t="shared" si="7"/>
        <v>1</v>
      </c>
    </row>
    <row r="87" spans="1:14" x14ac:dyDescent="0.2">
      <c r="A87" t="str">
        <f t="shared" si="5"/>
        <v>VO220205</v>
      </c>
      <c r="B87">
        <f t="shared" si="6"/>
        <v>5</v>
      </c>
      <c r="C87" s="284" t="s">
        <v>1340</v>
      </c>
      <c r="D87" s="284" t="s">
        <v>1234</v>
      </c>
      <c r="E87" s="284">
        <v>0</v>
      </c>
      <c r="F87" s="284">
        <v>0</v>
      </c>
      <c r="G87" s="284">
        <v>0</v>
      </c>
      <c r="H87" s="284">
        <v>0</v>
      </c>
      <c r="I87" s="284">
        <v>1</v>
      </c>
      <c r="J87" s="284">
        <v>0</v>
      </c>
      <c r="K87" s="284">
        <v>0</v>
      </c>
      <c r="L87" s="284">
        <v>1</v>
      </c>
      <c r="N87" s="297">
        <f t="shared" si="7"/>
        <v>1</v>
      </c>
    </row>
    <row r="88" spans="1:14" x14ac:dyDescent="0.2">
      <c r="A88" t="str">
        <f t="shared" si="5"/>
        <v>VO220206</v>
      </c>
      <c r="B88">
        <f t="shared" si="6"/>
        <v>6</v>
      </c>
      <c r="C88" s="284" t="s">
        <v>1340</v>
      </c>
      <c r="D88" s="284" t="s">
        <v>677</v>
      </c>
      <c r="E88" s="284">
        <v>1</v>
      </c>
      <c r="F88" s="284">
        <v>0</v>
      </c>
      <c r="G88" s="284">
        <v>0</v>
      </c>
      <c r="H88" s="284">
        <v>1</v>
      </c>
      <c r="I88" s="284">
        <v>0</v>
      </c>
      <c r="J88" s="284">
        <v>0</v>
      </c>
      <c r="K88" s="284">
        <v>0</v>
      </c>
      <c r="L88" s="284">
        <v>0</v>
      </c>
      <c r="N88" s="297">
        <f t="shared" si="7"/>
        <v>1</v>
      </c>
    </row>
    <row r="89" spans="1:14" x14ac:dyDescent="0.2">
      <c r="A89" t="str">
        <f t="shared" si="5"/>
        <v>VO220207</v>
      </c>
      <c r="B89">
        <f t="shared" si="6"/>
        <v>7</v>
      </c>
      <c r="C89" s="284" t="s">
        <v>1340</v>
      </c>
      <c r="D89" s="284" t="s">
        <v>682</v>
      </c>
      <c r="E89" s="284">
        <v>0</v>
      </c>
      <c r="F89" s="284">
        <v>0</v>
      </c>
      <c r="G89" s="284">
        <v>0</v>
      </c>
      <c r="H89" s="284">
        <v>0</v>
      </c>
      <c r="I89" s="284">
        <v>3</v>
      </c>
      <c r="J89" s="284">
        <v>0</v>
      </c>
      <c r="K89" s="284">
        <v>0</v>
      </c>
      <c r="L89" s="284">
        <v>3</v>
      </c>
      <c r="N89" s="297">
        <f t="shared" si="7"/>
        <v>3</v>
      </c>
    </row>
    <row r="90" spans="1:14" x14ac:dyDescent="0.2">
      <c r="A90" t="str">
        <f t="shared" si="5"/>
        <v>VO220208</v>
      </c>
      <c r="B90">
        <f t="shared" si="6"/>
        <v>8</v>
      </c>
      <c r="C90" s="284" t="s">
        <v>1340</v>
      </c>
      <c r="D90" s="284" t="s">
        <v>737</v>
      </c>
      <c r="E90" s="284">
        <v>1</v>
      </c>
      <c r="F90" s="284">
        <v>0</v>
      </c>
      <c r="G90" s="284">
        <v>0</v>
      </c>
      <c r="H90" s="284">
        <v>1</v>
      </c>
      <c r="I90" s="284">
        <v>0</v>
      </c>
      <c r="J90" s="284">
        <v>0</v>
      </c>
      <c r="K90" s="284">
        <v>0</v>
      </c>
      <c r="L90" s="284">
        <v>0</v>
      </c>
      <c r="N90" s="297">
        <f t="shared" si="7"/>
        <v>1</v>
      </c>
    </row>
    <row r="91" spans="1:14" x14ac:dyDescent="0.2">
      <c r="A91" t="str">
        <f t="shared" si="5"/>
        <v>VO220209</v>
      </c>
      <c r="B91">
        <f t="shared" si="6"/>
        <v>9</v>
      </c>
      <c r="C91" s="284" t="s">
        <v>1340</v>
      </c>
      <c r="D91" s="284" t="s">
        <v>1265</v>
      </c>
      <c r="E91" s="284">
        <v>3</v>
      </c>
      <c r="F91" s="284">
        <v>0</v>
      </c>
      <c r="G91" s="284">
        <v>0</v>
      </c>
      <c r="H91" s="284">
        <v>3</v>
      </c>
      <c r="I91" s="284">
        <v>1</v>
      </c>
      <c r="J91" s="284">
        <v>0</v>
      </c>
      <c r="K91" s="284">
        <v>0</v>
      </c>
      <c r="L91" s="284">
        <v>1</v>
      </c>
      <c r="N91" s="297">
        <f t="shared" si="7"/>
        <v>4</v>
      </c>
    </row>
    <row r="92" spans="1:14" x14ac:dyDescent="0.2">
      <c r="A92" t="str">
        <f t="shared" si="5"/>
        <v>VO220210</v>
      </c>
      <c r="B92">
        <f t="shared" si="6"/>
        <v>10</v>
      </c>
      <c r="C92" s="284" t="s">
        <v>1340</v>
      </c>
      <c r="D92" s="284" t="s">
        <v>967</v>
      </c>
      <c r="E92" s="284">
        <v>1</v>
      </c>
      <c r="F92" s="284">
        <v>0</v>
      </c>
      <c r="G92" s="284">
        <v>0</v>
      </c>
      <c r="H92" s="284">
        <v>1</v>
      </c>
      <c r="I92" s="284">
        <v>0</v>
      </c>
      <c r="J92" s="284">
        <v>0</v>
      </c>
      <c r="K92" s="284">
        <v>0</v>
      </c>
      <c r="L92" s="284">
        <v>0</v>
      </c>
      <c r="N92" s="297">
        <f t="shared" si="7"/>
        <v>1</v>
      </c>
    </row>
    <row r="93" spans="1:14" x14ac:dyDescent="0.2">
      <c r="A93" t="str">
        <f t="shared" si="5"/>
        <v>VO220211</v>
      </c>
      <c r="B93">
        <f t="shared" si="6"/>
        <v>11</v>
      </c>
      <c r="C93" s="284" t="s">
        <v>1340</v>
      </c>
      <c r="D93" s="284" t="s">
        <v>1172</v>
      </c>
      <c r="E93" s="284">
        <v>0</v>
      </c>
      <c r="F93" s="284">
        <v>0</v>
      </c>
      <c r="G93" s="284">
        <v>0</v>
      </c>
      <c r="H93" s="284">
        <v>0</v>
      </c>
      <c r="I93" s="284">
        <v>3</v>
      </c>
      <c r="J93" s="284">
        <v>0</v>
      </c>
      <c r="K93" s="284">
        <v>0</v>
      </c>
      <c r="L93" s="284">
        <v>3</v>
      </c>
      <c r="N93" s="297">
        <f t="shared" si="7"/>
        <v>3</v>
      </c>
    </row>
    <row r="94" spans="1:14" x14ac:dyDescent="0.2">
      <c r="A94" t="str">
        <f t="shared" si="5"/>
        <v>VO220301</v>
      </c>
      <c r="B94">
        <f t="shared" si="6"/>
        <v>1</v>
      </c>
      <c r="C94" s="284" t="s">
        <v>1341</v>
      </c>
      <c r="D94" s="284" t="s">
        <v>294</v>
      </c>
      <c r="E94" s="284">
        <v>9</v>
      </c>
      <c r="F94" s="284">
        <v>0</v>
      </c>
      <c r="G94" s="284">
        <v>0</v>
      </c>
      <c r="H94" s="284">
        <v>9</v>
      </c>
      <c r="I94" s="284">
        <v>5</v>
      </c>
      <c r="J94" s="284">
        <v>0</v>
      </c>
      <c r="K94" s="284">
        <v>0</v>
      </c>
      <c r="L94" s="284">
        <v>5</v>
      </c>
      <c r="N94" s="297">
        <f t="shared" si="7"/>
        <v>14</v>
      </c>
    </row>
    <row r="95" spans="1:14" x14ac:dyDescent="0.2">
      <c r="A95" t="str">
        <f t="shared" si="5"/>
        <v>VO220302</v>
      </c>
      <c r="B95">
        <f t="shared" si="6"/>
        <v>2</v>
      </c>
      <c r="C95" s="284" t="s">
        <v>1341</v>
      </c>
      <c r="D95" s="284" t="s">
        <v>532</v>
      </c>
      <c r="E95" s="284">
        <v>1</v>
      </c>
      <c r="F95" s="284">
        <v>0</v>
      </c>
      <c r="G95" s="284">
        <v>0</v>
      </c>
      <c r="H95" s="284">
        <v>1</v>
      </c>
      <c r="I95" s="284">
        <v>0</v>
      </c>
      <c r="J95" s="284">
        <v>0</v>
      </c>
      <c r="K95" s="284">
        <v>0</v>
      </c>
      <c r="L95" s="284">
        <v>0</v>
      </c>
      <c r="N95" s="297">
        <f t="shared" si="7"/>
        <v>1</v>
      </c>
    </row>
    <row r="96" spans="1:14" x14ac:dyDescent="0.2">
      <c r="A96" t="str">
        <f t="shared" si="5"/>
        <v>VO220303</v>
      </c>
      <c r="B96">
        <f t="shared" si="6"/>
        <v>3</v>
      </c>
      <c r="C96" s="284" t="s">
        <v>1341</v>
      </c>
      <c r="D96" s="284" t="s">
        <v>1234</v>
      </c>
      <c r="E96" s="284">
        <v>2</v>
      </c>
      <c r="F96" s="284">
        <v>0</v>
      </c>
      <c r="G96" s="284">
        <v>0</v>
      </c>
      <c r="H96" s="284">
        <v>2</v>
      </c>
      <c r="I96" s="284">
        <v>0</v>
      </c>
      <c r="J96" s="284">
        <v>0</v>
      </c>
      <c r="K96" s="284">
        <v>0</v>
      </c>
      <c r="L96" s="284">
        <v>0</v>
      </c>
      <c r="N96" s="297">
        <f t="shared" si="7"/>
        <v>2</v>
      </c>
    </row>
    <row r="97" spans="1:14" x14ac:dyDescent="0.2">
      <c r="A97" t="str">
        <f t="shared" si="5"/>
        <v>VO220304</v>
      </c>
      <c r="B97">
        <f t="shared" si="6"/>
        <v>4</v>
      </c>
      <c r="C97" s="284" t="s">
        <v>1341</v>
      </c>
      <c r="D97" s="284" t="s">
        <v>682</v>
      </c>
      <c r="E97" s="284">
        <v>1</v>
      </c>
      <c r="F97" s="284">
        <v>0</v>
      </c>
      <c r="G97" s="284">
        <v>0</v>
      </c>
      <c r="H97" s="284">
        <v>1</v>
      </c>
      <c r="I97" s="284">
        <v>0</v>
      </c>
      <c r="J97" s="284">
        <v>0</v>
      </c>
      <c r="K97" s="284">
        <v>0</v>
      </c>
      <c r="L97" s="284">
        <v>0</v>
      </c>
      <c r="N97" s="297">
        <f t="shared" si="7"/>
        <v>1</v>
      </c>
    </row>
    <row r="98" spans="1:14" x14ac:dyDescent="0.2">
      <c r="A98" t="str">
        <f t="shared" si="5"/>
        <v>VO220305</v>
      </c>
      <c r="B98">
        <f t="shared" si="6"/>
        <v>5</v>
      </c>
      <c r="C98" s="284" t="s">
        <v>1341</v>
      </c>
      <c r="D98" s="284" t="s">
        <v>762</v>
      </c>
      <c r="E98" s="284">
        <v>0</v>
      </c>
      <c r="F98" s="284">
        <v>0</v>
      </c>
      <c r="G98" s="284">
        <v>0</v>
      </c>
      <c r="H98" s="284">
        <v>0</v>
      </c>
      <c r="I98" s="284">
        <v>2</v>
      </c>
      <c r="J98" s="284">
        <v>0</v>
      </c>
      <c r="K98" s="284">
        <v>0</v>
      </c>
      <c r="L98" s="284">
        <v>2</v>
      </c>
      <c r="N98" s="297">
        <f t="shared" si="7"/>
        <v>2</v>
      </c>
    </row>
    <row r="99" spans="1:14" x14ac:dyDescent="0.2">
      <c r="A99" t="str">
        <f t="shared" si="5"/>
        <v>VO220306</v>
      </c>
      <c r="B99">
        <f t="shared" si="6"/>
        <v>6</v>
      </c>
      <c r="C99" s="284" t="s">
        <v>1341</v>
      </c>
      <c r="D99" s="284" t="s">
        <v>1265</v>
      </c>
      <c r="E99" s="284">
        <v>0</v>
      </c>
      <c r="F99" s="284">
        <v>0</v>
      </c>
      <c r="G99" s="284">
        <v>0</v>
      </c>
      <c r="H99" s="284">
        <v>0</v>
      </c>
      <c r="I99" s="284">
        <v>1</v>
      </c>
      <c r="J99" s="284">
        <v>0</v>
      </c>
      <c r="K99" s="284">
        <v>0</v>
      </c>
      <c r="L99" s="284">
        <v>1</v>
      </c>
      <c r="N99" s="297">
        <f t="shared" si="7"/>
        <v>1</v>
      </c>
    </row>
    <row r="100" spans="1:14" x14ac:dyDescent="0.2">
      <c r="A100" t="str">
        <f t="shared" si="5"/>
        <v>VO220307</v>
      </c>
      <c r="B100">
        <f t="shared" si="6"/>
        <v>7</v>
      </c>
      <c r="C100" s="284" t="s">
        <v>1341</v>
      </c>
      <c r="D100" s="284" t="s">
        <v>928</v>
      </c>
      <c r="E100" s="284">
        <v>0</v>
      </c>
      <c r="F100" s="284">
        <v>0</v>
      </c>
      <c r="G100" s="284">
        <v>0</v>
      </c>
      <c r="H100" s="284">
        <v>0</v>
      </c>
      <c r="I100" s="284">
        <v>1</v>
      </c>
      <c r="J100" s="284">
        <v>0</v>
      </c>
      <c r="K100" s="284">
        <v>2</v>
      </c>
      <c r="L100" s="284">
        <v>3</v>
      </c>
      <c r="N100" s="297">
        <f t="shared" si="7"/>
        <v>3</v>
      </c>
    </row>
    <row r="101" spans="1:14" x14ac:dyDescent="0.2">
      <c r="A101" t="str">
        <f t="shared" si="5"/>
        <v>VO220308</v>
      </c>
      <c r="B101">
        <f t="shared" si="6"/>
        <v>8</v>
      </c>
      <c r="C101" s="284" t="s">
        <v>1341</v>
      </c>
      <c r="D101" s="284" t="s">
        <v>963</v>
      </c>
      <c r="E101" s="284">
        <v>0</v>
      </c>
      <c r="F101" s="284">
        <v>0</v>
      </c>
      <c r="G101" s="284">
        <v>0</v>
      </c>
      <c r="H101" s="284">
        <v>0</v>
      </c>
      <c r="I101" s="284">
        <v>0</v>
      </c>
      <c r="J101" s="284">
        <v>1</v>
      </c>
      <c r="K101" s="284">
        <v>0</v>
      </c>
      <c r="L101" s="284">
        <v>1</v>
      </c>
      <c r="N101" s="297">
        <f t="shared" si="7"/>
        <v>1</v>
      </c>
    </row>
    <row r="102" spans="1:14" x14ac:dyDescent="0.2">
      <c r="A102" t="str">
        <f t="shared" si="5"/>
        <v>VO230101</v>
      </c>
      <c r="B102">
        <f t="shared" si="6"/>
        <v>1</v>
      </c>
      <c r="C102" s="284" t="s">
        <v>1342</v>
      </c>
      <c r="D102" s="284" t="s">
        <v>168</v>
      </c>
      <c r="E102" s="284">
        <v>10</v>
      </c>
      <c r="F102" s="284">
        <v>0</v>
      </c>
      <c r="G102" s="284">
        <v>0</v>
      </c>
      <c r="H102" s="284">
        <v>10</v>
      </c>
      <c r="I102" s="284">
        <v>8</v>
      </c>
      <c r="J102" s="284">
        <v>0</v>
      </c>
      <c r="K102" s="284">
        <v>0</v>
      </c>
      <c r="L102" s="284">
        <v>8</v>
      </c>
      <c r="N102" s="297">
        <f t="shared" si="7"/>
        <v>18</v>
      </c>
    </row>
    <row r="103" spans="1:14" x14ac:dyDescent="0.2">
      <c r="A103" t="str">
        <f t="shared" si="5"/>
        <v>VO230102</v>
      </c>
      <c r="B103">
        <f t="shared" si="6"/>
        <v>2</v>
      </c>
      <c r="C103" s="284" t="s">
        <v>1342</v>
      </c>
      <c r="D103" s="284" t="s">
        <v>383</v>
      </c>
      <c r="E103" s="284">
        <v>6</v>
      </c>
      <c r="F103" s="284">
        <v>0</v>
      </c>
      <c r="G103" s="284">
        <v>0</v>
      </c>
      <c r="H103" s="284">
        <v>6</v>
      </c>
      <c r="I103" s="284">
        <v>1</v>
      </c>
      <c r="J103" s="284">
        <v>0</v>
      </c>
      <c r="K103" s="284">
        <v>0</v>
      </c>
      <c r="L103" s="284">
        <v>1</v>
      </c>
      <c r="N103" s="297">
        <f t="shared" si="7"/>
        <v>7</v>
      </c>
    </row>
    <row r="104" spans="1:14" x14ac:dyDescent="0.2">
      <c r="A104" t="str">
        <f t="shared" si="5"/>
        <v>VO230103</v>
      </c>
      <c r="B104">
        <f t="shared" si="6"/>
        <v>3</v>
      </c>
      <c r="C104" s="284" t="s">
        <v>1342</v>
      </c>
      <c r="D104" s="284" t="s">
        <v>461</v>
      </c>
      <c r="E104" s="284">
        <v>0</v>
      </c>
      <c r="F104" s="284">
        <v>0</v>
      </c>
      <c r="G104" s="284">
        <v>0</v>
      </c>
      <c r="H104" s="284">
        <v>0</v>
      </c>
      <c r="I104" s="284">
        <v>0</v>
      </c>
      <c r="J104" s="284">
        <v>2</v>
      </c>
      <c r="K104" s="284">
        <v>2</v>
      </c>
      <c r="L104" s="284">
        <v>4</v>
      </c>
      <c r="N104" s="297">
        <f t="shared" si="7"/>
        <v>4</v>
      </c>
    </row>
    <row r="105" spans="1:14" x14ac:dyDescent="0.2">
      <c r="A105" t="str">
        <f t="shared" si="5"/>
        <v>VO230104</v>
      </c>
      <c r="B105">
        <f t="shared" si="6"/>
        <v>4</v>
      </c>
      <c r="C105" s="284" t="s">
        <v>1342</v>
      </c>
      <c r="D105" s="284" t="s">
        <v>1213</v>
      </c>
      <c r="E105" s="284">
        <v>0</v>
      </c>
      <c r="F105" s="284">
        <v>0</v>
      </c>
      <c r="G105" s="284">
        <v>0</v>
      </c>
      <c r="H105" s="284">
        <v>0</v>
      </c>
      <c r="I105" s="284">
        <v>1</v>
      </c>
      <c r="J105" s="284">
        <v>0</v>
      </c>
      <c r="K105" s="284">
        <v>0</v>
      </c>
      <c r="L105" s="284">
        <v>1</v>
      </c>
      <c r="N105" s="297">
        <f t="shared" si="7"/>
        <v>1</v>
      </c>
    </row>
    <row r="106" spans="1:14" x14ac:dyDescent="0.2">
      <c r="A106" t="str">
        <f t="shared" si="5"/>
        <v>VO230105</v>
      </c>
      <c r="B106">
        <f t="shared" si="6"/>
        <v>5</v>
      </c>
      <c r="C106" s="284" t="s">
        <v>1342</v>
      </c>
      <c r="D106" s="284" t="s">
        <v>677</v>
      </c>
      <c r="E106" s="284">
        <v>0</v>
      </c>
      <c r="F106" s="284">
        <v>0</v>
      </c>
      <c r="G106" s="284">
        <v>1</v>
      </c>
      <c r="H106" s="284">
        <v>1</v>
      </c>
      <c r="I106" s="284">
        <v>1</v>
      </c>
      <c r="J106" s="284">
        <v>0</v>
      </c>
      <c r="K106" s="284">
        <v>0</v>
      </c>
      <c r="L106" s="284">
        <v>1</v>
      </c>
      <c r="N106" s="297">
        <f t="shared" si="7"/>
        <v>2</v>
      </c>
    </row>
    <row r="107" spans="1:14" x14ac:dyDescent="0.2">
      <c r="A107" t="str">
        <f t="shared" si="5"/>
        <v>VO230106</v>
      </c>
      <c r="B107">
        <f t="shared" si="6"/>
        <v>6</v>
      </c>
      <c r="C107" s="284" t="s">
        <v>1342</v>
      </c>
      <c r="D107" s="284" t="s">
        <v>701</v>
      </c>
      <c r="E107" s="284">
        <v>4</v>
      </c>
      <c r="F107" s="284">
        <v>0</v>
      </c>
      <c r="G107" s="284">
        <v>0</v>
      </c>
      <c r="H107" s="284">
        <v>4</v>
      </c>
      <c r="I107" s="284">
        <v>0</v>
      </c>
      <c r="J107" s="284">
        <v>0</v>
      </c>
      <c r="K107" s="284">
        <v>0</v>
      </c>
      <c r="L107" s="284">
        <v>0</v>
      </c>
      <c r="N107" s="297">
        <f t="shared" si="7"/>
        <v>4</v>
      </c>
    </row>
    <row r="108" spans="1:14" x14ac:dyDescent="0.2">
      <c r="A108" t="str">
        <f t="shared" si="5"/>
        <v>VO230107</v>
      </c>
      <c r="B108">
        <f t="shared" si="6"/>
        <v>7</v>
      </c>
      <c r="C108" s="284" t="s">
        <v>1342</v>
      </c>
      <c r="D108" s="284" t="s">
        <v>918</v>
      </c>
      <c r="E108" s="284">
        <v>0</v>
      </c>
      <c r="F108" s="284">
        <v>0</v>
      </c>
      <c r="G108" s="284">
        <v>0</v>
      </c>
      <c r="H108" s="284">
        <v>0</v>
      </c>
      <c r="I108" s="284">
        <v>3</v>
      </c>
      <c r="J108" s="284">
        <v>0</v>
      </c>
      <c r="K108" s="284">
        <v>1</v>
      </c>
      <c r="L108" s="284">
        <v>4</v>
      </c>
      <c r="N108" s="297">
        <f t="shared" si="7"/>
        <v>4</v>
      </c>
    </row>
    <row r="109" spans="1:14" x14ac:dyDescent="0.2">
      <c r="A109" t="str">
        <f t="shared" si="5"/>
        <v>VO230108</v>
      </c>
      <c r="B109">
        <f t="shared" si="6"/>
        <v>8</v>
      </c>
      <c r="C109" s="284" t="s">
        <v>1342</v>
      </c>
      <c r="D109" s="284" t="s">
        <v>1318</v>
      </c>
      <c r="E109" s="284">
        <v>0</v>
      </c>
      <c r="F109" s="284">
        <v>0</v>
      </c>
      <c r="G109" s="284">
        <v>0</v>
      </c>
      <c r="H109" s="284">
        <v>0</v>
      </c>
      <c r="I109" s="284">
        <v>1</v>
      </c>
      <c r="J109" s="284">
        <v>0</v>
      </c>
      <c r="K109" s="284">
        <v>0</v>
      </c>
      <c r="L109" s="284">
        <v>1</v>
      </c>
      <c r="N109" s="297">
        <f t="shared" si="7"/>
        <v>1</v>
      </c>
    </row>
    <row r="110" spans="1:14" x14ac:dyDescent="0.2">
      <c r="A110" t="str">
        <f t="shared" si="5"/>
        <v>VO230201</v>
      </c>
      <c r="B110">
        <f t="shared" si="6"/>
        <v>1</v>
      </c>
      <c r="C110" s="284" t="s">
        <v>1343</v>
      </c>
      <c r="D110" s="284" t="s">
        <v>153</v>
      </c>
      <c r="E110" s="284">
        <v>1</v>
      </c>
      <c r="F110" s="284">
        <v>0</v>
      </c>
      <c r="G110" s="284">
        <v>0</v>
      </c>
      <c r="H110" s="284">
        <v>1</v>
      </c>
      <c r="I110" s="284">
        <v>0</v>
      </c>
      <c r="J110" s="284">
        <v>0</v>
      </c>
      <c r="K110" s="284">
        <v>0</v>
      </c>
      <c r="L110" s="284">
        <v>0</v>
      </c>
      <c r="N110" s="297">
        <f t="shared" si="7"/>
        <v>1</v>
      </c>
    </row>
    <row r="111" spans="1:14" x14ac:dyDescent="0.2">
      <c r="A111" t="str">
        <f t="shared" si="5"/>
        <v>VO230202</v>
      </c>
      <c r="B111">
        <f t="shared" si="6"/>
        <v>2</v>
      </c>
      <c r="C111" s="284" t="s">
        <v>1343</v>
      </c>
      <c r="D111" s="284" t="s">
        <v>168</v>
      </c>
      <c r="E111" s="284">
        <v>20</v>
      </c>
      <c r="F111" s="284">
        <v>0</v>
      </c>
      <c r="G111" s="284">
        <v>0</v>
      </c>
      <c r="H111" s="284">
        <v>20</v>
      </c>
      <c r="I111" s="284">
        <v>31</v>
      </c>
      <c r="J111" s="284">
        <v>0</v>
      </c>
      <c r="K111" s="284">
        <v>1</v>
      </c>
      <c r="L111" s="284">
        <v>32</v>
      </c>
      <c r="N111" s="297">
        <f t="shared" si="7"/>
        <v>52</v>
      </c>
    </row>
    <row r="112" spans="1:14" x14ac:dyDescent="0.2">
      <c r="A112" t="str">
        <f t="shared" si="5"/>
        <v>VO230203</v>
      </c>
      <c r="B112">
        <f t="shared" si="6"/>
        <v>3</v>
      </c>
      <c r="C112" s="284" t="s">
        <v>1343</v>
      </c>
      <c r="D112" s="284" t="s">
        <v>318</v>
      </c>
      <c r="E112" s="284">
        <v>0</v>
      </c>
      <c r="F112" s="284">
        <v>0</v>
      </c>
      <c r="G112" s="284">
        <v>0</v>
      </c>
      <c r="H112" s="284">
        <v>0</v>
      </c>
      <c r="I112" s="284">
        <v>8</v>
      </c>
      <c r="J112" s="284">
        <v>0</v>
      </c>
      <c r="K112" s="284">
        <v>0</v>
      </c>
      <c r="L112" s="284">
        <v>8</v>
      </c>
      <c r="N112" s="297">
        <f t="shared" si="7"/>
        <v>8</v>
      </c>
    </row>
    <row r="113" spans="1:14" x14ac:dyDescent="0.2">
      <c r="A113" t="str">
        <f t="shared" si="5"/>
        <v>VO230204</v>
      </c>
      <c r="B113">
        <f t="shared" si="6"/>
        <v>4</v>
      </c>
      <c r="C113" s="284" t="s">
        <v>1343</v>
      </c>
      <c r="D113" s="284" t="s">
        <v>383</v>
      </c>
      <c r="E113" s="284">
        <v>4</v>
      </c>
      <c r="F113" s="284">
        <v>0</v>
      </c>
      <c r="G113" s="284">
        <v>0</v>
      </c>
      <c r="H113" s="284">
        <v>4</v>
      </c>
      <c r="I113" s="284">
        <v>4</v>
      </c>
      <c r="J113" s="284">
        <v>0</v>
      </c>
      <c r="K113" s="284">
        <v>0</v>
      </c>
      <c r="L113" s="284">
        <v>4</v>
      </c>
      <c r="N113" s="297">
        <f t="shared" si="7"/>
        <v>8</v>
      </c>
    </row>
    <row r="114" spans="1:14" x14ac:dyDescent="0.2">
      <c r="A114" t="str">
        <f t="shared" si="5"/>
        <v>VO230205</v>
      </c>
      <c r="B114">
        <f t="shared" si="6"/>
        <v>5</v>
      </c>
      <c r="C114" s="284" t="s">
        <v>1343</v>
      </c>
      <c r="D114" s="284" t="s">
        <v>461</v>
      </c>
      <c r="E114" s="284">
        <v>0</v>
      </c>
      <c r="F114" s="284">
        <v>0</v>
      </c>
      <c r="G114" s="284">
        <v>0</v>
      </c>
      <c r="H114" s="284">
        <v>0</v>
      </c>
      <c r="I114" s="284">
        <v>0</v>
      </c>
      <c r="J114" s="284">
        <v>2</v>
      </c>
      <c r="K114" s="284">
        <v>2</v>
      </c>
      <c r="L114" s="284">
        <v>4</v>
      </c>
      <c r="N114" s="297">
        <f t="shared" si="7"/>
        <v>4</v>
      </c>
    </row>
    <row r="115" spans="1:14" x14ac:dyDescent="0.2">
      <c r="A115" t="str">
        <f t="shared" si="5"/>
        <v>VO230206</v>
      </c>
      <c r="B115">
        <f t="shared" si="6"/>
        <v>6</v>
      </c>
      <c r="C115" s="284" t="s">
        <v>1343</v>
      </c>
      <c r="D115" s="284" t="s">
        <v>1213</v>
      </c>
      <c r="E115" s="284">
        <v>2</v>
      </c>
      <c r="F115" s="284">
        <v>0</v>
      </c>
      <c r="G115" s="284">
        <v>0</v>
      </c>
      <c r="H115" s="284">
        <v>2</v>
      </c>
      <c r="I115" s="284">
        <v>0</v>
      </c>
      <c r="J115" s="284">
        <v>0</v>
      </c>
      <c r="K115" s="284">
        <v>0</v>
      </c>
      <c r="L115" s="284">
        <v>0</v>
      </c>
      <c r="N115" s="297">
        <f t="shared" si="7"/>
        <v>2</v>
      </c>
    </row>
    <row r="116" spans="1:14" x14ac:dyDescent="0.2">
      <c r="A116" t="str">
        <f t="shared" si="5"/>
        <v>VO230207</v>
      </c>
      <c r="B116">
        <f t="shared" si="6"/>
        <v>7</v>
      </c>
      <c r="C116" s="284" t="s">
        <v>1343</v>
      </c>
      <c r="D116" s="284" t="s">
        <v>1234</v>
      </c>
      <c r="E116" s="284">
        <v>0</v>
      </c>
      <c r="F116" s="284">
        <v>0</v>
      </c>
      <c r="G116" s="284">
        <v>0</v>
      </c>
      <c r="H116" s="284">
        <v>0</v>
      </c>
      <c r="I116" s="284">
        <v>1</v>
      </c>
      <c r="J116" s="284">
        <v>0</v>
      </c>
      <c r="K116" s="284">
        <v>0</v>
      </c>
      <c r="L116" s="284">
        <v>1</v>
      </c>
      <c r="N116" s="297">
        <f t="shared" si="7"/>
        <v>1</v>
      </c>
    </row>
    <row r="117" spans="1:14" x14ac:dyDescent="0.2">
      <c r="A117" t="str">
        <f t="shared" si="5"/>
        <v>VO230208</v>
      </c>
      <c r="B117">
        <f t="shared" si="6"/>
        <v>8</v>
      </c>
      <c r="C117" s="284" t="s">
        <v>1343</v>
      </c>
      <c r="D117" s="284" t="s">
        <v>682</v>
      </c>
      <c r="E117" s="284">
        <v>0</v>
      </c>
      <c r="F117" s="284">
        <v>0</v>
      </c>
      <c r="G117" s="284">
        <v>0</v>
      </c>
      <c r="H117" s="284">
        <v>0</v>
      </c>
      <c r="I117" s="284">
        <v>1</v>
      </c>
      <c r="J117" s="284">
        <v>0</v>
      </c>
      <c r="K117" s="284">
        <v>0</v>
      </c>
      <c r="L117" s="284">
        <v>1</v>
      </c>
      <c r="N117" s="297">
        <f t="shared" si="7"/>
        <v>1</v>
      </c>
    </row>
    <row r="118" spans="1:14" x14ac:dyDescent="0.2">
      <c r="A118" t="str">
        <f t="shared" si="5"/>
        <v>VO230209</v>
      </c>
      <c r="B118">
        <f t="shared" si="6"/>
        <v>9</v>
      </c>
      <c r="C118" s="284" t="s">
        <v>1343</v>
      </c>
      <c r="D118" s="284" t="s">
        <v>905</v>
      </c>
      <c r="E118" s="284">
        <v>0</v>
      </c>
      <c r="F118" s="284">
        <v>0</v>
      </c>
      <c r="G118" s="284">
        <v>0</v>
      </c>
      <c r="H118" s="284">
        <v>0</v>
      </c>
      <c r="I118" s="284">
        <v>4</v>
      </c>
      <c r="J118" s="284">
        <v>0</v>
      </c>
      <c r="K118" s="284">
        <v>0</v>
      </c>
      <c r="L118" s="284">
        <v>4</v>
      </c>
      <c r="N118" s="297">
        <f t="shared" si="7"/>
        <v>4</v>
      </c>
    </row>
    <row r="119" spans="1:14" x14ac:dyDescent="0.2">
      <c r="A119" t="str">
        <f t="shared" si="5"/>
        <v>VO230210</v>
      </c>
      <c r="B119">
        <f t="shared" si="6"/>
        <v>10</v>
      </c>
      <c r="C119" s="284" t="s">
        <v>1343</v>
      </c>
      <c r="D119" s="284" t="s">
        <v>1309</v>
      </c>
      <c r="E119" s="284">
        <v>2</v>
      </c>
      <c r="F119" s="284">
        <v>0</v>
      </c>
      <c r="G119" s="284">
        <v>0</v>
      </c>
      <c r="H119" s="284">
        <v>2</v>
      </c>
      <c r="I119" s="284">
        <v>3</v>
      </c>
      <c r="J119" s="284">
        <v>0</v>
      </c>
      <c r="K119" s="284">
        <v>0</v>
      </c>
      <c r="L119" s="284">
        <v>3</v>
      </c>
      <c r="N119" s="297">
        <f t="shared" si="7"/>
        <v>5</v>
      </c>
    </row>
    <row r="120" spans="1:14" x14ac:dyDescent="0.2">
      <c r="A120" t="str">
        <f t="shared" si="5"/>
        <v>VO230301</v>
      </c>
      <c r="B120">
        <f t="shared" si="6"/>
        <v>1</v>
      </c>
      <c r="C120" s="284" t="s">
        <v>1344</v>
      </c>
      <c r="D120" s="284" t="s">
        <v>153</v>
      </c>
      <c r="E120" s="284">
        <v>1</v>
      </c>
      <c r="F120" s="284">
        <v>0</v>
      </c>
      <c r="G120" s="284">
        <v>0</v>
      </c>
      <c r="H120" s="284">
        <v>1</v>
      </c>
      <c r="I120" s="284">
        <v>0</v>
      </c>
      <c r="J120" s="284">
        <v>0</v>
      </c>
      <c r="K120" s="284">
        <v>0</v>
      </c>
      <c r="L120" s="284">
        <v>0</v>
      </c>
      <c r="N120" s="297">
        <f t="shared" si="7"/>
        <v>1</v>
      </c>
    </row>
    <row r="121" spans="1:14" x14ac:dyDescent="0.2">
      <c r="A121" t="str">
        <f t="shared" si="5"/>
        <v>VO230302</v>
      </c>
      <c r="B121">
        <f t="shared" si="6"/>
        <v>2</v>
      </c>
      <c r="C121" s="284" t="s">
        <v>1344</v>
      </c>
      <c r="D121" s="284" t="s">
        <v>383</v>
      </c>
      <c r="E121" s="284">
        <v>1</v>
      </c>
      <c r="F121" s="284">
        <v>0</v>
      </c>
      <c r="G121" s="284">
        <v>0</v>
      </c>
      <c r="H121" s="284">
        <v>1</v>
      </c>
      <c r="I121" s="284">
        <v>5</v>
      </c>
      <c r="J121" s="284">
        <v>0</v>
      </c>
      <c r="K121" s="284">
        <v>0</v>
      </c>
      <c r="L121" s="284">
        <v>5</v>
      </c>
      <c r="N121" s="297">
        <f t="shared" si="7"/>
        <v>6</v>
      </c>
    </row>
    <row r="122" spans="1:14" x14ac:dyDescent="0.2">
      <c r="A122" t="str">
        <f t="shared" si="5"/>
        <v>VO230303</v>
      </c>
      <c r="B122">
        <f t="shared" si="6"/>
        <v>3</v>
      </c>
      <c r="C122" s="284" t="s">
        <v>1344</v>
      </c>
      <c r="D122" s="284" t="s">
        <v>452</v>
      </c>
      <c r="E122" s="284">
        <v>0</v>
      </c>
      <c r="F122" s="284">
        <v>0</v>
      </c>
      <c r="G122" s="284">
        <v>0</v>
      </c>
      <c r="H122" s="284">
        <v>0</v>
      </c>
      <c r="I122" s="284">
        <v>1</v>
      </c>
      <c r="J122" s="284">
        <v>0</v>
      </c>
      <c r="K122" s="284">
        <v>0</v>
      </c>
      <c r="L122" s="284">
        <v>1</v>
      </c>
      <c r="N122" s="297">
        <f t="shared" si="7"/>
        <v>1</v>
      </c>
    </row>
    <row r="123" spans="1:14" x14ac:dyDescent="0.2">
      <c r="A123" t="str">
        <f t="shared" si="5"/>
        <v>VO230304</v>
      </c>
      <c r="B123">
        <f t="shared" si="6"/>
        <v>4</v>
      </c>
      <c r="C123" s="284" t="s">
        <v>1344</v>
      </c>
      <c r="D123" s="284" t="s">
        <v>465</v>
      </c>
      <c r="E123" s="284">
        <v>0</v>
      </c>
      <c r="F123" s="284">
        <v>0</v>
      </c>
      <c r="G123" s="284">
        <v>0</v>
      </c>
      <c r="H123" s="284">
        <v>0</v>
      </c>
      <c r="I123" s="284">
        <v>1</v>
      </c>
      <c r="J123" s="284">
        <v>0</v>
      </c>
      <c r="K123" s="284">
        <v>0</v>
      </c>
      <c r="L123" s="284">
        <v>1</v>
      </c>
      <c r="N123" s="297">
        <f t="shared" si="7"/>
        <v>1</v>
      </c>
    </row>
    <row r="124" spans="1:14" x14ac:dyDescent="0.2">
      <c r="A124" t="str">
        <f t="shared" si="5"/>
        <v>VO230305</v>
      </c>
      <c r="B124">
        <f t="shared" si="6"/>
        <v>5</v>
      </c>
      <c r="C124" s="284" t="s">
        <v>1344</v>
      </c>
      <c r="D124" s="284" t="s">
        <v>1213</v>
      </c>
      <c r="E124" s="284">
        <v>1</v>
      </c>
      <c r="F124" s="284">
        <v>0</v>
      </c>
      <c r="G124" s="284">
        <v>0</v>
      </c>
      <c r="H124" s="284">
        <v>1</v>
      </c>
      <c r="I124" s="284">
        <v>7</v>
      </c>
      <c r="J124" s="284">
        <v>0</v>
      </c>
      <c r="K124" s="284">
        <v>0</v>
      </c>
      <c r="L124" s="284">
        <v>7</v>
      </c>
      <c r="N124" s="297">
        <f t="shared" si="7"/>
        <v>8</v>
      </c>
    </row>
    <row r="125" spans="1:14" x14ac:dyDescent="0.2">
      <c r="A125" t="str">
        <f t="shared" si="5"/>
        <v>VO230306</v>
      </c>
      <c r="B125">
        <f t="shared" si="6"/>
        <v>6</v>
      </c>
      <c r="C125" s="284" t="s">
        <v>1344</v>
      </c>
      <c r="D125" s="284" t="s">
        <v>516</v>
      </c>
      <c r="E125" s="284">
        <v>1</v>
      </c>
      <c r="F125" s="284">
        <v>0</v>
      </c>
      <c r="G125" s="284">
        <v>0</v>
      </c>
      <c r="H125" s="284">
        <v>1</v>
      </c>
      <c r="I125" s="284">
        <v>0</v>
      </c>
      <c r="J125" s="284">
        <v>0</v>
      </c>
      <c r="K125" s="284">
        <v>0</v>
      </c>
      <c r="L125" s="284">
        <v>0</v>
      </c>
      <c r="N125" s="297">
        <f t="shared" si="7"/>
        <v>1</v>
      </c>
    </row>
    <row r="126" spans="1:14" x14ac:dyDescent="0.2">
      <c r="A126" t="str">
        <f t="shared" si="5"/>
        <v>VO230307</v>
      </c>
      <c r="B126">
        <f t="shared" si="6"/>
        <v>7</v>
      </c>
      <c r="C126" s="284" t="s">
        <v>1344</v>
      </c>
      <c r="D126" s="284" t="s">
        <v>1234</v>
      </c>
      <c r="E126" s="284">
        <v>2</v>
      </c>
      <c r="F126" s="284">
        <v>0</v>
      </c>
      <c r="G126" s="284">
        <v>0</v>
      </c>
      <c r="H126" s="284">
        <v>2</v>
      </c>
      <c r="I126" s="284">
        <v>3</v>
      </c>
      <c r="J126" s="284">
        <v>0</v>
      </c>
      <c r="K126" s="284">
        <v>0</v>
      </c>
      <c r="L126" s="284">
        <v>3</v>
      </c>
      <c r="N126" s="297">
        <f t="shared" si="7"/>
        <v>5</v>
      </c>
    </row>
    <row r="127" spans="1:14" x14ac:dyDescent="0.2">
      <c r="A127" t="str">
        <f t="shared" si="5"/>
        <v>VO230308</v>
      </c>
      <c r="B127">
        <f t="shared" si="6"/>
        <v>8</v>
      </c>
      <c r="C127" s="284" t="s">
        <v>1344</v>
      </c>
      <c r="D127" s="284" t="s">
        <v>550</v>
      </c>
      <c r="E127" s="284">
        <v>0</v>
      </c>
      <c r="F127" s="284">
        <v>0</v>
      </c>
      <c r="G127" s="284">
        <v>0</v>
      </c>
      <c r="H127" s="284">
        <v>0</v>
      </c>
      <c r="I127" s="284">
        <v>2</v>
      </c>
      <c r="J127" s="284">
        <v>0</v>
      </c>
      <c r="K127" s="284">
        <v>0</v>
      </c>
      <c r="L127" s="284">
        <v>2</v>
      </c>
      <c r="N127" s="297">
        <f t="shared" si="7"/>
        <v>2</v>
      </c>
    </row>
    <row r="128" spans="1:14" x14ac:dyDescent="0.2">
      <c r="A128" t="str">
        <f t="shared" si="5"/>
        <v>VO230309</v>
      </c>
      <c r="B128">
        <f t="shared" si="6"/>
        <v>9</v>
      </c>
      <c r="C128" s="284" t="s">
        <v>1344</v>
      </c>
      <c r="D128" s="284" t="s">
        <v>682</v>
      </c>
      <c r="E128" s="284">
        <v>0</v>
      </c>
      <c r="F128" s="284">
        <v>0</v>
      </c>
      <c r="G128" s="284">
        <v>0</v>
      </c>
      <c r="H128" s="284">
        <v>0</v>
      </c>
      <c r="I128" s="284">
        <v>1</v>
      </c>
      <c r="J128" s="284">
        <v>0</v>
      </c>
      <c r="K128" s="284">
        <v>0</v>
      </c>
      <c r="L128" s="284">
        <v>1</v>
      </c>
      <c r="N128" s="297">
        <f t="shared" si="7"/>
        <v>1</v>
      </c>
    </row>
    <row r="129" spans="1:14" x14ac:dyDescent="0.2">
      <c r="A129" t="str">
        <f t="shared" si="5"/>
        <v>VO230310</v>
      </c>
      <c r="B129">
        <f t="shared" si="6"/>
        <v>10</v>
      </c>
      <c r="C129" s="284" t="s">
        <v>1344</v>
      </c>
      <c r="D129" s="284" t="s">
        <v>701</v>
      </c>
      <c r="E129" s="284">
        <v>0</v>
      </c>
      <c r="F129" s="284">
        <v>0</v>
      </c>
      <c r="G129" s="284">
        <v>0</v>
      </c>
      <c r="H129" s="284">
        <v>0</v>
      </c>
      <c r="I129" s="284">
        <v>1</v>
      </c>
      <c r="J129" s="284">
        <v>0</v>
      </c>
      <c r="K129" s="284">
        <v>0</v>
      </c>
      <c r="L129" s="284">
        <v>1</v>
      </c>
      <c r="N129" s="297">
        <f t="shared" si="7"/>
        <v>1</v>
      </c>
    </row>
    <row r="130" spans="1:14" x14ac:dyDescent="0.2">
      <c r="A130" t="str">
        <f t="shared" si="5"/>
        <v>VO230311</v>
      </c>
      <c r="B130">
        <f t="shared" si="6"/>
        <v>11</v>
      </c>
      <c r="C130" s="284" t="s">
        <v>1344</v>
      </c>
      <c r="D130" s="284" t="s">
        <v>741</v>
      </c>
      <c r="E130" s="284">
        <v>0</v>
      </c>
      <c r="F130" s="284">
        <v>1</v>
      </c>
      <c r="G130" s="284">
        <v>0</v>
      </c>
      <c r="H130" s="284">
        <v>1</v>
      </c>
      <c r="I130" s="284">
        <v>0</v>
      </c>
      <c r="J130" s="284">
        <v>0</v>
      </c>
      <c r="K130" s="284">
        <v>0</v>
      </c>
      <c r="L130" s="284">
        <v>0</v>
      </c>
      <c r="N130" s="297">
        <f t="shared" si="7"/>
        <v>1</v>
      </c>
    </row>
    <row r="131" spans="1:14" x14ac:dyDescent="0.2">
      <c r="A131" t="str">
        <f t="shared" si="5"/>
        <v>VO230312</v>
      </c>
      <c r="B131">
        <f t="shared" si="6"/>
        <v>12</v>
      </c>
      <c r="C131" s="284" t="s">
        <v>1344</v>
      </c>
      <c r="D131" s="284" t="s">
        <v>1265</v>
      </c>
      <c r="E131" s="284">
        <v>0</v>
      </c>
      <c r="F131" s="284">
        <v>0</v>
      </c>
      <c r="G131" s="284">
        <v>0</v>
      </c>
      <c r="H131" s="284">
        <v>0</v>
      </c>
      <c r="I131" s="284">
        <v>1</v>
      </c>
      <c r="J131" s="284">
        <v>0</v>
      </c>
      <c r="K131" s="284">
        <v>0</v>
      </c>
      <c r="L131" s="284">
        <v>1</v>
      </c>
      <c r="N131" s="297">
        <f t="shared" si="7"/>
        <v>1</v>
      </c>
    </row>
    <row r="132" spans="1:14" x14ac:dyDescent="0.2">
      <c r="A132" t="str">
        <f t="shared" si="5"/>
        <v>VO230313</v>
      </c>
      <c r="B132">
        <f t="shared" si="6"/>
        <v>13</v>
      </c>
      <c r="C132" s="284" t="s">
        <v>1344</v>
      </c>
      <c r="D132" s="284" t="s">
        <v>846</v>
      </c>
      <c r="E132" s="284">
        <v>0</v>
      </c>
      <c r="F132" s="284">
        <v>0</v>
      </c>
      <c r="G132" s="284">
        <v>0</v>
      </c>
      <c r="H132" s="284">
        <v>0</v>
      </c>
      <c r="I132" s="284">
        <v>1</v>
      </c>
      <c r="J132" s="284">
        <v>0</v>
      </c>
      <c r="K132" s="284">
        <v>0</v>
      </c>
      <c r="L132" s="284">
        <v>1</v>
      </c>
      <c r="N132" s="297">
        <f t="shared" si="7"/>
        <v>1</v>
      </c>
    </row>
    <row r="133" spans="1:14" x14ac:dyDescent="0.2">
      <c r="A133" t="str">
        <f t="shared" si="5"/>
        <v>VO230314</v>
      </c>
      <c r="B133">
        <f t="shared" si="6"/>
        <v>14</v>
      </c>
      <c r="C133" s="284" t="s">
        <v>1344</v>
      </c>
      <c r="D133" s="284" t="s">
        <v>939</v>
      </c>
      <c r="E133" s="284">
        <v>0</v>
      </c>
      <c r="F133" s="284">
        <v>0</v>
      </c>
      <c r="G133" s="284">
        <v>0</v>
      </c>
      <c r="H133" s="284">
        <v>0</v>
      </c>
      <c r="I133" s="284">
        <v>1</v>
      </c>
      <c r="J133" s="284">
        <v>0</v>
      </c>
      <c r="K133" s="284">
        <v>0</v>
      </c>
      <c r="L133" s="284">
        <v>1</v>
      </c>
      <c r="N133" s="297">
        <f t="shared" si="7"/>
        <v>1</v>
      </c>
    </row>
    <row r="134" spans="1:14" x14ac:dyDescent="0.2">
      <c r="A134" t="str">
        <f t="shared" si="5"/>
        <v>VO230501</v>
      </c>
      <c r="B134">
        <f t="shared" si="6"/>
        <v>1</v>
      </c>
      <c r="C134" s="284" t="s">
        <v>1345</v>
      </c>
      <c r="D134" s="284" t="s">
        <v>168</v>
      </c>
      <c r="E134" s="284">
        <v>0</v>
      </c>
      <c r="F134" s="284">
        <v>0</v>
      </c>
      <c r="G134" s="284">
        <v>0</v>
      </c>
      <c r="H134" s="284">
        <v>0</v>
      </c>
      <c r="I134" s="284">
        <v>1</v>
      </c>
      <c r="J134" s="284">
        <v>0</v>
      </c>
      <c r="K134" s="284">
        <v>0</v>
      </c>
      <c r="L134" s="284">
        <v>1</v>
      </c>
      <c r="N134" s="297">
        <f t="shared" si="7"/>
        <v>1</v>
      </c>
    </row>
    <row r="135" spans="1:14" x14ac:dyDescent="0.2">
      <c r="A135" t="str">
        <f t="shared" si="5"/>
        <v>VO230502</v>
      </c>
      <c r="B135">
        <f t="shared" si="6"/>
        <v>2</v>
      </c>
      <c r="C135" s="284" t="s">
        <v>1345</v>
      </c>
      <c r="D135" s="284" t="s">
        <v>178</v>
      </c>
      <c r="E135" s="284">
        <v>0</v>
      </c>
      <c r="F135" s="284">
        <v>1</v>
      </c>
      <c r="G135" s="284">
        <v>0</v>
      </c>
      <c r="H135" s="284">
        <v>1</v>
      </c>
      <c r="I135" s="284">
        <v>0</v>
      </c>
      <c r="J135" s="284">
        <v>0</v>
      </c>
      <c r="K135" s="284">
        <v>0</v>
      </c>
      <c r="L135" s="284">
        <v>0</v>
      </c>
      <c r="N135" s="297">
        <f t="shared" si="7"/>
        <v>1</v>
      </c>
    </row>
    <row r="136" spans="1:14" x14ac:dyDescent="0.2">
      <c r="A136" t="str">
        <f t="shared" si="5"/>
        <v>VO230503</v>
      </c>
      <c r="B136">
        <f t="shared" si="6"/>
        <v>3</v>
      </c>
      <c r="C136" s="284" t="s">
        <v>1345</v>
      </c>
      <c r="D136" s="284" t="s">
        <v>294</v>
      </c>
      <c r="E136" s="284">
        <v>1</v>
      </c>
      <c r="F136" s="284">
        <v>0</v>
      </c>
      <c r="G136" s="284">
        <v>0</v>
      </c>
      <c r="H136" s="284">
        <v>1</v>
      </c>
      <c r="I136" s="284">
        <v>0</v>
      </c>
      <c r="J136" s="284">
        <v>0</v>
      </c>
      <c r="K136" s="284">
        <v>0</v>
      </c>
      <c r="L136" s="284">
        <v>0</v>
      </c>
      <c r="N136" s="297">
        <f t="shared" si="7"/>
        <v>1</v>
      </c>
    </row>
    <row r="137" spans="1:14" x14ac:dyDescent="0.2">
      <c r="A137" t="str">
        <f t="shared" si="5"/>
        <v>VO230504</v>
      </c>
      <c r="B137">
        <f t="shared" si="6"/>
        <v>4</v>
      </c>
      <c r="C137" s="284" t="s">
        <v>1345</v>
      </c>
      <c r="D137" s="284" t="s">
        <v>383</v>
      </c>
      <c r="E137" s="284">
        <v>0</v>
      </c>
      <c r="F137" s="284">
        <v>0</v>
      </c>
      <c r="G137" s="284">
        <v>0</v>
      </c>
      <c r="H137" s="284">
        <v>0</v>
      </c>
      <c r="I137" s="284">
        <v>2</v>
      </c>
      <c r="J137" s="284">
        <v>0</v>
      </c>
      <c r="K137" s="284">
        <v>0</v>
      </c>
      <c r="L137" s="284">
        <v>2</v>
      </c>
      <c r="N137" s="297">
        <f t="shared" si="7"/>
        <v>2</v>
      </c>
    </row>
    <row r="138" spans="1:14" x14ac:dyDescent="0.2">
      <c r="A138" t="str">
        <f t="shared" si="5"/>
        <v>VO230505</v>
      </c>
      <c r="B138">
        <f t="shared" si="6"/>
        <v>5</v>
      </c>
      <c r="C138" s="284" t="s">
        <v>1345</v>
      </c>
      <c r="D138" s="284" t="s">
        <v>433</v>
      </c>
      <c r="E138" s="284">
        <v>0</v>
      </c>
      <c r="F138" s="284">
        <v>0</v>
      </c>
      <c r="G138" s="284">
        <v>0</v>
      </c>
      <c r="H138" s="284">
        <v>0</v>
      </c>
      <c r="I138" s="284">
        <v>1</v>
      </c>
      <c r="J138" s="284">
        <v>0</v>
      </c>
      <c r="K138" s="284">
        <v>1</v>
      </c>
      <c r="L138" s="284">
        <v>2</v>
      </c>
      <c r="N138" s="297">
        <f t="shared" si="7"/>
        <v>2</v>
      </c>
    </row>
    <row r="139" spans="1:14" x14ac:dyDescent="0.2">
      <c r="A139" t="str">
        <f t="shared" si="5"/>
        <v>VO230506</v>
      </c>
      <c r="B139">
        <f t="shared" si="6"/>
        <v>6</v>
      </c>
      <c r="C139" s="284" t="s">
        <v>1345</v>
      </c>
      <c r="D139" s="284" t="s">
        <v>452</v>
      </c>
      <c r="E139" s="284">
        <v>1</v>
      </c>
      <c r="F139" s="284">
        <v>0</v>
      </c>
      <c r="G139" s="284">
        <v>0</v>
      </c>
      <c r="H139" s="284">
        <v>1</v>
      </c>
      <c r="I139" s="284">
        <v>1</v>
      </c>
      <c r="J139" s="284">
        <v>0</v>
      </c>
      <c r="K139" s="284">
        <v>0</v>
      </c>
      <c r="L139" s="284">
        <v>1</v>
      </c>
      <c r="N139" s="297">
        <f t="shared" si="7"/>
        <v>2</v>
      </c>
    </row>
    <row r="140" spans="1:14" x14ac:dyDescent="0.2">
      <c r="A140" t="str">
        <f t="shared" ref="A140:A203" si="8">C140&amp;IF(B140&lt;10,"0","")&amp;B140</f>
        <v>VO230507</v>
      </c>
      <c r="B140">
        <f t="shared" ref="B140:B203" si="9">IF(C140=C139,B139+1,1)</f>
        <v>7</v>
      </c>
      <c r="C140" s="284" t="s">
        <v>1345</v>
      </c>
      <c r="D140" s="284" t="s">
        <v>1213</v>
      </c>
      <c r="E140" s="284">
        <v>0</v>
      </c>
      <c r="F140" s="284">
        <v>0</v>
      </c>
      <c r="G140" s="284">
        <v>0</v>
      </c>
      <c r="H140" s="284">
        <v>0</v>
      </c>
      <c r="I140" s="284">
        <v>3</v>
      </c>
      <c r="J140" s="284">
        <v>0</v>
      </c>
      <c r="K140" s="284">
        <v>0</v>
      </c>
      <c r="L140" s="284">
        <v>3</v>
      </c>
      <c r="N140" s="297">
        <f t="shared" ref="N140:N203" si="10">H140+L140</f>
        <v>3</v>
      </c>
    </row>
    <row r="141" spans="1:14" x14ac:dyDescent="0.2">
      <c r="A141" t="str">
        <f t="shared" si="8"/>
        <v>VO230508</v>
      </c>
      <c r="B141">
        <f t="shared" si="9"/>
        <v>8</v>
      </c>
      <c r="C141" s="284" t="s">
        <v>1345</v>
      </c>
      <c r="D141" s="284" t="s">
        <v>1234</v>
      </c>
      <c r="E141" s="284">
        <v>10</v>
      </c>
      <c r="F141" s="284">
        <v>0</v>
      </c>
      <c r="G141" s="284">
        <v>0</v>
      </c>
      <c r="H141" s="284">
        <v>10</v>
      </c>
      <c r="I141" s="284">
        <v>9</v>
      </c>
      <c r="J141" s="284">
        <v>0</v>
      </c>
      <c r="K141" s="284">
        <v>0</v>
      </c>
      <c r="L141" s="284">
        <v>9</v>
      </c>
      <c r="N141" s="297">
        <f t="shared" si="10"/>
        <v>19</v>
      </c>
    </row>
    <row r="142" spans="1:14" x14ac:dyDescent="0.2">
      <c r="A142" t="str">
        <f t="shared" si="8"/>
        <v>VO230509</v>
      </c>
      <c r="B142">
        <f t="shared" si="9"/>
        <v>9</v>
      </c>
      <c r="C142" s="284" t="s">
        <v>1345</v>
      </c>
      <c r="D142" s="284" t="s">
        <v>550</v>
      </c>
      <c r="E142" s="284">
        <v>3</v>
      </c>
      <c r="F142" s="284">
        <v>0</v>
      </c>
      <c r="G142" s="284">
        <v>0</v>
      </c>
      <c r="H142" s="284">
        <v>3</v>
      </c>
      <c r="I142" s="284">
        <v>9</v>
      </c>
      <c r="J142" s="284">
        <v>0</v>
      </c>
      <c r="K142" s="284">
        <v>0</v>
      </c>
      <c r="L142" s="284">
        <v>9</v>
      </c>
      <c r="N142" s="297">
        <f t="shared" si="10"/>
        <v>12</v>
      </c>
    </row>
    <row r="143" spans="1:14" x14ac:dyDescent="0.2">
      <c r="A143" t="str">
        <f t="shared" si="8"/>
        <v>VO230510</v>
      </c>
      <c r="B143">
        <f t="shared" si="9"/>
        <v>10</v>
      </c>
      <c r="C143" s="284" t="s">
        <v>1345</v>
      </c>
      <c r="D143" s="284" t="s">
        <v>587</v>
      </c>
      <c r="E143" s="284">
        <v>1</v>
      </c>
      <c r="F143" s="284">
        <v>0</v>
      </c>
      <c r="G143" s="284">
        <v>0</v>
      </c>
      <c r="H143" s="284">
        <v>1</v>
      </c>
      <c r="I143" s="284">
        <v>0</v>
      </c>
      <c r="J143" s="284">
        <v>0</v>
      </c>
      <c r="K143" s="284">
        <v>0</v>
      </c>
      <c r="L143" s="284">
        <v>0</v>
      </c>
      <c r="N143" s="297">
        <f t="shared" si="10"/>
        <v>1</v>
      </c>
    </row>
    <row r="144" spans="1:14" x14ac:dyDescent="0.2">
      <c r="A144" t="str">
        <f t="shared" si="8"/>
        <v>VO230511</v>
      </c>
      <c r="B144">
        <f t="shared" si="9"/>
        <v>11</v>
      </c>
      <c r="C144" s="284" t="s">
        <v>1345</v>
      </c>
      <c r="D144" s="284" t="s">
        <v>663</v>
      </c>
      <c r="E144" s="284">
        <v>0</v>
      </c>
      <c r="F144" s="284">
        <v>0</v>
      </c>
      <c r="G144" s="284">
        <v>0</v>
      </c>
      <c r="H144" s="284">
        <v>0</v>
      </c>
      <c r="I144" s="284">
        <v>6</v>
      </c>
      <c r="J144" s="284">
        <v>0</v>
      </c>
      <c r="K144" s="284">
        <v>0</v>
      </c>
      <c r="L144" s="284">
        <v>6</v>
      </c>
      <c r="N144" s="297">
        <f t="shared" si="10"/>
        <v>6</v>
      </c>
    </row>
    <row r="145" spans="1:14" x14ac:dyDescent="0.2">
      <c r="A145" t="str">
        <f t="shared" si="8"/>
        <v>VO230512</v>
      </c>
      <c r="B145">
        <f t="shared" si="9"/>
        <v>12</v>
      </c>
      <c r="C145" s="284" t="s">
        <v>1345</v>
      </c>
      <c r="D145" s="284" t="s">
        <v>677</v>
      </c>
      <c r="E145" s="284">
        <v>0</v>
      </c>
      <c r="F145" s="284">
        <v>1</v>
      </c>
      <c r="G145" s="284">
        <v>0</v>
      </c>
      <c r="H145" s="284">
        <v>1</v>
      </c>
      <c r="I145" s="284">
        <v>1</v>
      </c>
      <c r="J145" s="284">
        <v>0</v>
      </c>
      <c r="K145" s="284">
        <v>1</v>
      </c>
      <c r="L145" s="284">
        <v>2</v>
      </c>
      <c r="N145" s="297">
        <f t="shared" si="10"/>
        <v>3</v>
      </c>
    </row>
    <row r="146" spans="1:14" x14ac:dyDescent="0.2">
      <c r="A146" t="str">
        <f t="shared" si="8"/>
        <v>VO230513</v>
      </c>
      <c r="B146">
        <f t="shared" si="9"/>
        <v>13</v>
      </c>
      <c r="C146" s="284" t="s">
        <v>1345</v>
      </c>
      <c r="D146" s="284" t="s">
        <v>682</v>
      </c>
      <c r="E146" s="284">
        <v>0</v>
      </c>
      <c r="F146" s="284">
        <v>0</v>
      </c>
      <c r="G146" s="284">
        <v>0</v>
      </c>
      <c r="H146" s="284">
        <v>0</v>
      </c>
      <c r="I146" s="284">
        <v>1</v>
      </c>
      <c r="J146" s="284">
        <v>0</v>
      </c>
      <c r="K146" s="284">
        <v>0</v>
      </c>
      <c r="L146" s="284">
        <v>1</v>
      </c>
      <c r="N146" s="297">
        <f t="shared" si="10"/>
        <v>1</v>
      </c>
    </row>
    <row r="147" spans="1:14" x14ac:dyDescent="0.2">
      <c r="A147" t="str">
        <f t="shared" si="8"/>
        <v>VO230514</v>
      </c>
      <c r="B147">
        <f t="shared" si="9"/>
        <v>14</v>
      </c>
      <c r="C147" s="284" t="s">
        <v>1345</v>
      </c>
      <c r="D147" s="284" t="s">
        <v>701</v>
      </c>
      <c r="E147" s="284">
        <v>0</v>
      </c>
      <c r="F147" s="284">
        <v>0</v>
      </c>
      <c r="G147" s="284">
        <v>0</v>
      </c>
      <c r="H147" s="284">
        <v>0</v>
      </c>
      <c r="I147" s="284">
        <v>1</v>
      </c>
      <c r="J147" s="284">
        <v>0</v>
      </c>
      <c r="K147" s="284">
        <v>0</v>
      </c>
      <c r="L147" s="284">
        <v>1</v>
      </c>
      <c r="N147" s="297">
        <f t="shared" si="10"/>
        <v>1</v>
      </c>
    </row>
    <row r="148" spans="1:14" x14ac:dyDescent="0.2">
      <c r="A148" t="str">
        <f t="shared" si="8"/>
        <v>VO230515</v>
      </c>
      <c r="B148">
        <f t="shared" si="9"/>
        <v>15</v>
      </c>
      <c r="C148" s="284" t="s">
        <v>1345</v>
      </c>
      <c r="D148" s="284" t="s">
        <v>1265</v>
      </c>
      <c r="E148" s="284">
        <v>4</v>
      </c>
      <c r="F148" s="284">
        <v>0</v>
      </c>
      <c r="G148" s="284">
        <v>0</v>
      </c>
      <c r="H148" s="284">
        <v>4</v>
      </c>
      <c r="I148" s="284">
        <v>4</v>
      </c>
      <c r="J148" s="284">
        <v>0</v>
      </c>
      <c r="K148" s="284">
        <v>0</v>
      </c>
      <c r="L148" s="284">
        <v>4</v>
      </c>
      <c r="N148" s="297">
        <f t="shared" si="10"/>
        <v>8</v>
      </c>
    </row>
    <row r="149" spans="1:14" x14ac:dyDescent="0.2">
      <c r="A149" t="str">
        <f t="shared" si="8"/>
        <v>VO230516</v>
      </c>
      <c r="B149">
        <f t="shared" si="9"/>
        <v>16</v>
      </c>
      <c r="C149" s="284" t="s">
        <v>1345</v>
      </c>
      <c r="D149" s="284" t="s">
        <v>797</v>
      </c>
      <c r="E149" s="284">
        <v>1</v>
      </c>
      <c r="F149" s="284">
        <v>0</v>
      </c>
      <c r="G149" s="284">
        <v>0</v>
      </c>
      <c r="H149" s="284">
        <v>1</v>
      </c>
      <c r="I149" s="284">
        <v>0</v>
      </c>
      <c r="J149" s="284">
        <v>0</v>
      </c>
      <c r="K149" s="284">
        <v>0</v>
      </c>
      <c r="L149" s="284">
        <v>0</v>
      </c>
      <c r="N149" s="297">
        <f t="shared" si="10"/>
        <v>1</v>
      </c>
    </row>
    <row r="150" spans="1:14" x14ac:dyDescent="0.2">
      <c r="A150" t="str">
        <f t="shared" si="8"/>
        <v>VO230517</v>
      </c>
      <c r="B150">
        <f t="shared" si="9"/>
        <v>17</v>
      </c>
      <c r="C150" s="284" t="s">
        <v>1345</v>
      </c>
      <c r="D150" s="284" t="s">
        <v>846</v>
      </c>
      <c r="E150" s="284">
        <v>3</v>
      </c>
      <c r="F150" s="284">
        <v>0</v>
      </c>
      <c r="G150" s="284">
        <v>0</v>
      </c>
      <c r="H150" s="284">
        <v>3</v>
      </c>
      <c r="I150" s="284">
        <v>1</v>
      </c>
      <c r="J150" s="284">
        <v>0</v>
      </c>
      <c r="K150" s="284">
        <v>0</v>
      </c>
      <c r="L150" s="284">
        <v>1</v>
      </c>
      <c r="N150" s="297">
        <f t="shared" si="10"/>
        <v>4</v>
      </c>
    </row>
    <row r="151" spans="1:14" x14ac:dyDescent="0.2">
      <c r="A151" t="str">
        <f t="shared" si="8"/>
        <v>VO230518</v>
      </c>
      <c r="B151">
        <f t="shared" si="9"/>
        <v>18</v>
      </c>
      <c r="C151" s="284" t="s">
        <v>1345</v>
      </c>
      <c r="D151" s="284" t="s">
        <v>913</v>
      </c>
      <c r="E151" s="284">
        <v>0</v>
      </c>
      <c r="F151" s="284">
        <v>0</v>
      </c>
      <c r="G151" s="284">
        <v>0</v>
      </c>
      <c r="H151" s="284">
        <v>0</v>
      </c>
      <c r="I151" s="284">
        <v>1</v>
      </c>
      <c r="J151" s="284">
        <v>0</v>
      </c>
      <c r="K151" s="284">
        <v>0</v>
      </c>
      <c r="L151" s="284">
        <v>1</v>
      </c>
      <c r="N151" s="297">
        <f t="shared" si="10"/>
        <v>1</v>
      </c>
    </row>
    <row r="152" spans="1:14" x14ac:dyDescent="0.2">
      <c r="A152" t="str">
        <f t="shared" si="8"/>
        <v>VO230519</v>
      </c>
      <c r="B152">
        <f t="shared" si="9"/>
        <v>19</v>
      </c>
      <c r="C152" s="284" t="s">
        <v>1345</v>
      </c>
      <c r="D152" s="284" t="s">
        <v>918</v>
      </c>
      <c r="E152" s="284">
        <v>0</v>
      </c>
      <c r="F152" s="284">
        <v>0</v>
      </c>
      <c r="G152" s="284">
        <v>0</v>
      </c>
      <c r="H152" s="284">
        <v>0</v>
      </c>
      <c r="I152" s="284">
        <v>1</v>
      </c>
      <c r="J152" s="284">
        <v>0</v>
      </c>
      <c r="K152" s="284">
        <v>0</v>
      </c>
      <c r="L152" s="284">
        <v>1</v>
      </c>
      <c r="N152" s="297">
        <f t="shared" si="10"/>
        <v>1</v>
      </c>
    </row>
    <row r="153" spans="1:14" x14ac:dyDescent="0.2">
      <c r="A153" t="str">
        <f t="shared" si="8"/>
        <v>VO230520</v>
      </c>
      <c r="B153">
        <f t="shared" si="9"/>
        <v>20</v>
      </c>
      <c r="C153" s="284" t="s">
        <v>1345</v>
      </c>
      <c r="D153" s="284" t="s">
        <v>963</v>
      </c>
      <c r="E153" s="284">
        <v>1</v>
      </c>
      <c r="F153" s="284">
        <v>0</v>
      </c>
      <c r="G153" s="284">
        <v>0</v>
      </c>
      <c r="H153" s="284">
        <v>1</v>
      </c>
      <c r="I153" s="284">
        <v>0</v>
      </c>
      <c r="J153" s="284">
        <v>0</v>
      </c>
      <c r="K153" s="284">
        <v>1</v>
      </c>
      <c r="L153" s="284">
        <v>1</v>
      </c>
      <c r="N153" s="297">
        <f t="shared" si="10"/>
        <v>2</v>
      </c>
    </row>
    <row r="154" spans="1:14" x14ac:dyDescent="0.2">
      <c r="A154" t="str">
        <f t="shared" si="8"/>
        <v>VO230521</v>
      </c>
      <c r="B154">
        <f t="shared" si="9"/>
        <v>21</v>
      </c>
      <c r="C154" s="284" t="s">
        <v>1345</v>
      </c>
      <c r="D154" s="284" t="s">
        <v>1128</v>
      </c>
      <c r="E154" s="284">
        <v>4</v>
      </c>
      <c r="F154" s="284">
        <v>0</v>
      </c>
      <c r="G154" s="284">
        <v>0</v>
      </c>
      <c r="H154" s="284">
        <v>4</v>
      </c>
      <c r="I154" s="284">
        <v>1</v>
      </c>
      <c r="J154" s="284">
        <v>0</v>
      </c>
      <c r="K154" s="284">
        <v>0</v>
      </c>
      <c r="L154" s="284">
        <v>1</v>
      </c>
      <c r="N154" s="297">
        <f t="shared" si="10"/>
        <v>5</v>
      </c>
    </row>
    <row r="155" spans="1:14" x14ac:dyDescent="0.2">
      <c r="A155" t="str">
        <f t="shared" si="8"/>
        <v>VO230522</v>
      </c>
      <c r="B155">
        <f t="shared" si="9"/>
        <v>22</v>
      </c>
      <c r="C155" s="284" t="s">
        <v>1345</v>
      </c>
      <c r="D155" s="284" t="s">
        <v>1163</v>
      </c>
      <c r="E155" s="284">
        <v>0</v>
      </c>
      <c r="F155" s="284">
        <v>0</v>
      </c>
      <c r="G155" s="284">
        <v>0</v>
      </c>
      <c r="H155" s="284">
        <v>0</v>
      </c>
      <c r="I155" s="284">
        <v>1</v>
      </c>
      <c r="J155" s="284">
        <v>0</v>
      </c>
      <c r="K155" s="284">
        <v>0</v>
      </c>
      <c r="L155" s="284">
        <v>1</v>
      </c>
      <c r="N155" s="297">
        <f t="shared" si="10"/>
        <v>1</v>
      </c>
    </row>
    <row r="156" spans="1:14" x14ac:dyDescent="0.2">
      <c r="A156" t="str">
        <f t="shared" si="8"/>
        <v>VO230523</v>
      </c>
      <c r="B156">
        <f t="shared" si="9"/>
        <v>23</v>
      </c>
      <c r="C156" s="284" t="s">
        <v>1345</v>
      </c>
      <c r="D156" s="284" t="s">
        <v>1318</v>
      </c>
      <c r="E156" s="284">
        <v>0</v>
      </c>
      <c r="F156" s="284">
        <v>0</v>
      </c>
      <c r="G156" s="284">
        <v>0</v>
      </c>
      <c r="H156" s="284">
        <v>0</v>
      </c>
      <c r="I156" s="284">
        <v>1</v>
      </c>
      <c r="J156" s="284">
        <v>0</v>
      </c>
      <c r="K156" s="284">
        <v>3</v>
      </c>
      <c r="L156" s="284">
        <v>4</v>
      </c>
      <c r="N156" s="297">
        <f t="shared" si="10"/>
        <v>4</v>
      </c>
    </row>
    <row r="157" spans="1:14" x14ac:dyDescent="0.2">
      <c r="A157" t="str">
        <f t="shared" si="8"/>
        <v>VO230701</v>
      </c>
      <c r="B157">
        <f t="shared" si="9"/>
        <v>1</v>
      </c>
      <c r="C157" s="284" t="s">
        <v>1346</v>
      </c>
      <c r="D157" s="284" t="s">
        <v>168</v>
      </c>
      <c r="E157" s="284">
        <v>0</v>
      </c>
      <c r="F157" s="284">
        <v>0</v>
      </c>
      <c r="G157" s="284">
        <v>0</v>
      </c>
      <c r="H157" s="284">
        <v>0</v>
      </c>
      <c r="I157" s="284">
        <v>1</v>
      </c>
      <c r="J157" s="284">
        <v>0</v>
      </c>
      <c r="K157" s="284">
        <v>0</v>
      </c>
      <c r="L157" s="284">
        <v>1</v>
      </c>
      <c r="N157" s="297">
        <f t="shared" si="10"/>
        <v>1</v>
      </c>
    </row>
    <row r="158" spans="1:14" x14ac:dyDescent="0.2">
      <c r="A158" t="str">
        <f t="shared" si="8"/>
        <v>VO230702</v>
      </c>
      <c r="B158">
        <f t="shared" si="9"/>
        <v>2</v>
      </c>
      <c r="C158" s="284" t="s">
        <v>1346</v>
      </c>
      <c r="D158" s="284" t="s">
        <v>1234</v>
      </c>
      <c r="E158" s="284">
        <v>1</v>
      </c>
      <c r="F158" s="284">
        <v>0</v>
      </c>
      <c r="G158" s="284">
        <v>0</v>
      </c>
      <c r="H158" s="284">
        <v>1</v>
      </c>
      <c r="I158" s="284">
        <v>0</v>
      </c>
      <c r="J158" s="284">
        <v>0</v>
      </c>
      <c r="K158" s="284">
        <v>0</v>
      </c>
      <c r="L158" s="284">
        <v>0</v>
      </c>
      <c r="N158" s="297">
        <f t="shared" si="10"/>
        <v>1</v>
      </c>
    </row>
    <row r="159" spans="1:14" x14ac:dyDescent="0.2">
      <c r="A159" t="str">
        <f t="shared" si="8"/>
        <v>VO230703</v>
      </c>
      <c r="B159">
        <f t="shared" si="9"/>
        <v>3</v>
      </c>
      <c r="C159" s="284" t="s">
        <v>1346</v>
      </c>
      <c r="D159" s="284" t="s">
        <v>550</v>
      </c>
      <c r="E159" s="284">
        <v>1</v>
      </c>
      <c r="F159" s="284">
        <v>0</v>
      </c>
      <c r="G159" s="284">
        <v>0</v>
      </c>
      <c r="H159" s="284">
        <v>1</v>
      </c>
      <c r="I159" s="284">
        <v>0</v>
      </c>
      <c r="J159" s="284">
        <v>0</v>
      </c>
      <c r="K159" s="284">
        <v>0</v>
      </c>
      <c r="L159" s="284">
        <v>0</v>
      </c>
      <c r="N159" s="297">
        <f t="shared" si="10"/>
        <v>1</v>
      </c>
    </row>
    <row r="160" spans="1:14" x14ac:dyDescent="0.2">
      <c r="A160" t="str">
        <f t="shared" si="8"/>
        <v>VO230704</v>
      </c>
      <c r="B160">
        <f t="shared" si="9"/>
        <v>4</v>
      </c>
      <c r="C160" s="284" t="s">
        <v>1346</v>
      </c>
      <c r="D160" s="284" t="s">
        <v>677</v>
      </c>
      <c r="E160" s="284">
        <v>0</v>
      </c>
      <c r="F160" s="284">
        <v>0</v>
      </c>
      <c r="G160" s="284">
        <v>0</v>
      </c>
      <c r="H160" s="284">
        <v>0</v>
      </c>
      <c r="I160" s="284">
        <v>3</v>
      </c>
      <c r="J160" s="284">
        <v>0</v>
      </c>
      <c r="K160" s="284">
        <v>1</v>
      </c>
      <c r="L160" s="284">
        <v>4</v>
      </c>
      <c r="N160" s="297">
        <f t="shared" si="10"/>
        <v>4</v>
      </c>
    </row>
    <row r="161" spans="1:14" x14ac:dyDescent="0.2">
      <c r="A161" t="str">
        <f t="shared" si="8"/>
        <v>VO230705</v>
      </c>
      <c r="B161">
        <f t="shared" si="9"/>
        <v>5</v>
      </c>
      <c r="C161" s="284" t="s">
        <v>1346</v>
      </c>
      <c r="D161" s="284" t="s">
        <v>682</v>
      </c>
      <c r="E161" s="284">
        <v>0</v>
      </c>
      <c r="F161" s="284">
        <v>0</v>
      </c>
      <c r="G161" s="284">
        <v>0</v>
      </c>
      <c r="H161" s="284">
        <v>0</v>
      </c>
      <c r="I161" s="284">
        <v>1</v>
      </c>
      <c r="J161" s="284">
        <v>0</v>
      </c>
      <c r="K161" s="284">
        <v>0</v>
      </c>
      <c r="L161" s="284">
        <v>1</v>
      </c>
      <c r="N161" s="297">
        <f t="shared" si="10"/>
        <v>1</v>
      </c>
    </row>
    <row r="162" spans="1:14" x14ac:dyDescent="0.2">
      <c r="A162" t="str">
        <f t="shared" si="8"/>
        <v>VO230706</v>
      </c>
      <c r="B162">
        <f t="shared" si="9"/>
        <v>6</v>
      </c>
      <c r="C162" s="284" t="s">
        <v>1346</v>
      </c>
      <c r="D162" s="284" t="s">
        <v>701</v>
      </c>
      <c r="E162" s="284">
        <v>2</v>
      </c>
      <c r="F162" s="284">
        <v>0</v>
      </c>
      <c r="G162" s="284">
        <v>0</v>
      </c>
      <c r="H162" s="284">
        <v>2</v>
      </c>
      <c r="I162" s="284">
        <v>0</v>
      </c>
      <c r="J162" s="284">
        <v>0</v>
      </c>
      <c r="K162" s="284">
        <v>0</v>
      </c>
      <c r="L162" s="284">
        <v>0</v>
      </c>
      <c r="N162" s="297">
        <f t="shared" si="10"/>
        <v>2</v>
      </c>
    </row>
    <row r="163" spans="1:14" x14ac:dyDescent="0.2">
      <c r="A163" t="str">
        <f t="shared" si="8"/>
        <v>VO230707</v>
      </c>
      <c r="B163">
        <f t="shared" si="9"/>
        <v>7</v>
      </c>
      <c r="C163" s="284" t="s">
        <v>1346</v>
      </c>
      <c r="D163" s="284" t="s">
        <v>1265</v>
      </c>
      <c r="E163" s="284">
        <v>1</v>
      </c>
      <c r="F163" s="284">
        <v>0</v>
      </c>
      <c r="G163" s="284">
        <v>0</v>
      </c>
      <c r="H163" s="284">
        <v>1</v>
      </c>
      <c r="I163" s="284">
        <v>0</v>
      </c>
      <c r="J163" s="284">
        <v>0</v>
      </c>
      <c r="K163" s="284">
        <v>0</v>
      </c>
      <c r="L163" s="284">
        <v>0</v>
      </c>
      <c r="N163" s="297">
        <f t="shared" si="10"/>
        <v>1</v>
      </c>
    </row>
    <row r="164" spans="1:14" x14ac:dyDescent="0.2">
      <c r="A164" t="str">
        <f t="shared" si="8"/>
        <v>VO230708</v>
      </c>
      <c r="B164">
        <f t="shared" si="9"/>
        <v>8</v>
      </c>
      <c r="C164" s="284" t="s">
        <v>1346</v>
      </c>
      <c r="D164" s="284" t="s">
        <v>918</v>
      </c>
      <c r="E164" s="284">
        <v>1</v>
      </c>
      <c r="F164" s="284">
        <v>0</v>
      </c>
      <c r="G164" s="284">
        <v>0</v>
      </c>
      <c r="H164" s="284">
        <v>1</v>
      </c>
      <c r="I164" s="284">
        <v>0</v>
      </c>
      <c r="J164" s="284">
        <v>0</v>
      </c>
      <c r="K164" s="284">
        <v>0</v>
      </c>
      <c r="L164" s="284">
        <v>0</v>
      </c>
      <c r="N164" s="297">
        <f t="shared" si="10"/>
        <v>1</v>
      </c>
    </row>
    <row r="165" spans="1:14" x14ac:dyDescent="0.2">
      <c r="A165" t="str">
        <f t="shared" si="8"/>
        <v>VO240101</v>
      </c>
      <c r="B165">
        <f t="shared" si="9"/>
        <v>1</v>
      </c>
      <c r="C165" s="284" t="s">
        <v>1347</v>
      </c>
      <c r="D165" s="284" t="s">
        <v>340</v>
      </c>
      <c r="E165" s="284">
        <v>1</v>
      </c>
      <c r="F165" s="284">
        <v>0</v>
      </c>
      <c r="G165" s="284">
        <v>0</v>
      </c>
      <c r="H165" s="284">
        <v>1</v>
      </c>
      <c r="I165" s="284">
        <v>0</v>
      </c>
      <c r="J165" s="284">
        <v>0</v>
      </c>
      <c r="K165" s="284">
        <v>0</v>
      </c>
      <c r="L165" s="284">
        <v>0</v>
      </c>
      <c r="N165" s="297">
        <f t="shared" si="10"/>
        <v>1</v>
      </c>
    </row>
    <row r="166" spans="1:14" x14ac:dyDescent="0.2">
      <c r="A166" t="str">
        <f t="shared" si="8"/>
        <v>VO240102</v>
      </c>
      <c r="B166">
        <f t="shared" si="9"/>
        <v>2</v>
      </c>
      <c r="C166" s="284" t="s">
        <v>1347</v>
      </c>
      <c r="D166" s="284" t="s">
        <v>403</v>
      </c>
      <c r="E166" s="284">
        <v>1</v>
      </c>
      <c r="F166" s="284">
        <v>0</v>
      </c>
      <c r="G166" s="284">
        <v>0</v>
      </c>
      <c r="H166" s="284">
        <v>1</v>
      </c>
      <c r="I166" s="284">
        <v>0</v>
      </c>
      <c r="J166" s="284">
        <v>0</v>
      </c>
      <c r="K166" s="284">
        <v>0</v>
      </c>
      <c r="L166" s="284">
        <v>0</v>
      </c>
      <c r="N166" s="297">
        <f t="shared" si="10"/>
        <v>1</v>
      </c>
    </row>
    <row r="167" spans="1:14" x14ac:dyDescent="0.2">
      <c r="A167" t="str">
        <f t="shared" si="8"/>
        <v>VO240103</v>
      </c>
      <c r="B167">
        <f t="shared" si="9"/>
        <v>3</v>
      </c>
      <c r="C167" s="284" t="s">
        <v>1347</v>
      </c>
      <c r="D167" s="284" t="s">
        <v>687</v>
      </c>
      <c r="E167" s="284">
        <v>1</v>
      </c>
      <c r="F167" s="284">
        <v>0</v>
      </c>
      <c r="G167" s="284">
        <v>0</v>
      </c>
      <c r="H167" s="284">
        <v>1</v>
      </c>
      <c r="I167" s="284">
        <v>0</v>
      </c>
      <c r="J167" s="284">
        <v>0</v>
      </c>
      <c r="K167" s="284">
        <v>0</v>
      </c>
      <c r="L167" s="284">
        <v>0</v>
      </c>
      <c r="N167" s="297">
        <f t="shared" si="10"/>
        <v>1</v>
      </c>
    </row>
    <row r="168" spans="1:14" x14ac:dyDescent="0.2">
      <c r="A168" t="str">
        <f t="shared" si="8"/>
        <v>VO240104</v>
      </c>
      <c r="B168">
        <f t="shared" si="9"/>
        <v>4</v>
      </c>
      <c r="C168" s="284" t="s">
        <v>1347</v>
      </c>
      <c r="D168" s="284" t="s">
        <v>783</v>
      </c>
      <c r="E168" s="284">
        <v>0</v>
      </c>
      <c r="F168" s="284">
        <v>0</v>
      </c>
      <c r="G168" s="284">
        <v>0</v>
      </c>
      <c r="H168" s="284">
        <v>0</v>
      </c>
      <c r="I168" s="284">
        <v>1</v>
      </c>
      <c r="J168" s="284">
        <v>0</v>
      </c>
      <c r="K168" s="284">
        <v>0</v>
      </c>
      <c r="L168" s="284">
        <v>1</v>
      </c>
      <c r="N168" s="297">
        <f t="shared" si="10"/>
        <v>1</v>
      </c>
    </row>
    <row r="169" spans="1:14" x14ac:dyDescent="0.2">
      <c r="A169" t="str">
        <f t="shared" si="8"/>
        <v>VO240105</v>
      </c>
      <c r="B169">
        <f t="shared" si="9"/>
        <v>5</v>
      </c>
      <c r="C169" s="284" t="s">
        <v>1347</v>
      </c>
      <c r="D169" s="284" t="s">
        <v>846</v>
      </c>
      <c r="E169" s="284">
        <v>1</v>
      </c>
      <c r="F169" s="284">
        <v>0</v>
      </c>
      <c r="G169" s="284">
        <v>0</v>
      </c>
      <c r="H169" s="284">
        <v>1</v>
      </c>
      <c r="I169" s="284">
        <v>1</v>
      </c>
      <c r="J169" s="284">
        <v>0</v>
      </c>
      <c r="K169" s="284">
        <v>0</v>
      </c>
      <c r="L169" s="284">
        <v>1</v>
      </c>
      <c r="N169" s="297">
        <f t="shared" si="10"/>
        <v>2</v>
      </c>
    </row>
    <row r="170" spans="1:14" x14ac:dyDescent="0.2">
      <c r="A170" t="str">
        <f t="shared" si="8"/>
        <v>VO240106</v>
      </c>
      <c r="B170">
        <f t="shared" si="9"/>
        <v>6</v>
      </c>
      <c r="C170" s="284" t="s">
        <v>1347</v>
      </c>
      <c r="D170" s="284" t="s">
        <v>887</v>
      </c>
      <c r="E170" s="284">
        <v>1</v>
      </c>
      <c r="F170" s="284">
        <v>0</v>
      </c>
      <c r="G170" s="284">
        <v>0</v>
      </c>
      <c r="H170" s="284">
        <v>1</v>
      </c>
      <c r="I170" s="284">
        <v>0</v>
      </c>
      <c r="J170" s="284">
        <v>0</v>
      </c>
      <c r="K170" s="284">
        <v>0</v>
      </c>
      <c r="L170" s="284">
        <v>0</v>
      </c>
      <c r="N170" s="297">
        <f t="shared" si="10"/>
        <v>1</v>
      </c>
    </row>
    <row r="171" spans="1:14" x14ac:dyDescent="0.2">
      <c r="A171" t="str">
        <f t="shared" si="8"/>
        <v>VO240107</v>
      </c>
      <c r="B171">
        <f t="shared" si="9"/>
        <v>7</v>
      </c>
      <c r="C171" s="284" t="s">
        <v>1347</v>
      </c>
      <c r="D171" s="284" t="s">
        <v>1288</v>
      </c>
      <c r="E171" s="284">
        <v>1</v>
      </c>
      <c r="F171" s="284">
        <v>0</v>
      </c>
      <c r="G171" s="284">
        <v>0</v>
      </c>
      <c r="H171" s="284">
        <v>1</v>
      </c>
      <c r="I171" s="284">
        <v>0</v>
      </c>
      <c r="J171" s="284">
        <v>0</v>
      </c>
      <c r="K171" s="284">
        <v>0</v>
      </c>
      <c r="L171" s="284">
        <v>0</v>
      </c>
      <c r="N171" s="297">
        <f t="shared" si="10"/>
        <v>1</v>
      </c>
    </row>
    <row r="172" spans="1:14" x14ac:dyDescent="0.2">
      <c r="A172" t="str">
        <f t="shared" si="8"/>
        <v>VO240108</v>
      </c>
      <c r="B172">
        <f t="shared" si="9"/>
        <v>8</v>
      </c>
      <c r="C172" s="284" t="s">
        <v>1347</v>
      </c>
      <c r="D172" s="284" t="s">
        <v>1110</v>
      </c>
      <c r="E172" s="284">
        <v>1</v>
      </c>
      <c r="F172" s="284">
        <v>0</v>
      </c>
      <c r="G172" s="284">
        <v>0</v>
      </c>
      <c r="H172" s="284">
        <v>1</v>
      </c>
      <c r="I172" s="284">
        <v>1</v>
      </c>
      <c r="J172" s="284">
        <v>0</v>
      </c>
      <c r="K172" s="284">
        <v>0</v>
      </c>
      <c r="L172" s="284">
        <v>1</v>
      </c>
      <c r="N172" s="297">
        <f t="shared" si="10"/>
        <v>2</v>
      </c>
    </row>
    <row r="173" spans="1:14" x14ac:dyDescent="0.2">
      <c r="A173" t="str">
        <f t="shared" si="8"/>
        <v>VO240109</v>
      </c>
      <c r="B173">
        <f t="shared" si="9"/>
        <v>9</v>
      </c>
      <c r="C173" s="284" t="s">
        <v>1347</v>
      </c>
      <c r="D173" s="284" t="s">
        <v>1128</v>
      </c>
      <c r="E173" s="284">
        <v>10</v>
      </c>
      <c r="F173" s="284">
        <v>0</v>
      </c>
      <c r="G173" s="284">
        <v>0</v>
      </c>
      <c r="H173" s="284">
        <v>10</v>
      </c>
      <c r="I173" s="284">
        <v>3</v>
      </c>
      <c r="J173" s="284">
        <v>0</v>
      </c>
      <c r="K173" s="284">
        <v>0</v>
      </c>
      <c r="L173" s="284">
        <v>3</v>
      </c>
      <c r="N173" s="297">
        <f t="shared" si="10"/>
        <v>13</v>
      </c>
    </row>
    <row r="174" spans="1:14" x14ac:dyDescent="0.2">
      <c r="A174" t="str">
        <f t="shared" si="8"/>
        <v>VO240110</v>
      </c>
      <c r="B174">
        <f t="shared" si="9"/>
        <v>10</v>
      </c>
      <c r="C174" s="284" t="s">
        <v>1347</v>
      </c>
      <c r="D174" s="284" t="s">
        <v>1199</v>
      </c>
      <c r="E174" s="284">
        <v>8</v>
      </c>
      <c r="F174" s="284">
        <v>2</v>
      </c>
      <c r="G174" s="284">
        <v>0</v>
      </c>
      <c r="H174" s="284">
        <v>10</v>
      </c>
      <c r="I174" s="284">
        <v>5</v>
      </c>
      <c r="J174" s="284">
        <v>0</v>
      </c>
      <c r="K174" s="284">
        <v>0</v>
      </c>
      <c r="L174" s="284">
        <v>5</v>
      </c>
      <c r="N174" s="297">
        <f t="shared" si="10"/>
        <v>15</v>
      </c>
    </row>
    <row r="175" spans="1:14" x14ac:dyDescent="0.2">
      <c r="A175" t="str">
        <f t="shared" si="8"/>
        <v>VO240201</v>
      </c>
      <c r="B175">
        <f t="shared" si="9"/>
        <v>1</v>
      </c>
      <c r="C175" s="284" t="s">
        <v>1348</v>
      </c>
      <c r="D175" s="284" t="s">
        <v>178</v>
      </c>
      <c r="E175" s="284">
        <v>0</v>
      </c>
      <c r="F175" s="284">
        <v>1</v>
      </c>
      <c r="G175" s="284">
        <v>0</v>
      </c>
      <c r="H175" s="284">
        <v>1</v>
      </c>
      <c r="I175" s="284">
        <v>0</v>
      </c>
      <c r="J175" s="284">
        <v>1</v>
      </c>
      <c r="K175" s="284">
        <v>0</v>
      </c>
      <c r="L175" s="284">
        <v>1</v>
      </c>
      <c r="N175" s="297">
        <f t="shared" si="10"/>
        <v>2</v>
      </c>
    </row>
    <row r="176" spans="1:14" x14ac:dyDescent="0.2">
      <c r="A176" t="str">
        <f t="shared" si="8"/>
        <v>VO240202</v>
      </c>
      <c r="B176">
        <f t="shared" si="9"/>
        <v>2</v>
      </c>
      <c r="C176" s="284" t="s">
        <v>1348</v>
      </c>
      <c r="D176" s="284" t="s">
        <v>532</v>
      </c>
      <c r="E176" s="284">
        <v>2</v>
      </c>
      <c r="F176" s="284">
        <v>0</v>
      </c>
      <c r="G176" s="284">
        <v>0</v>
      </c>
      <c r="H176" s="284">
        <v>2</v>
      </c>
      <c r="I176" s="284">
        <v>0</v>
      </c>
      <c r="J176" s="284">
        <v>0</v>
      </c>
      <c r="K176" s="284">
        <v>0</v>
      </c>
      <c r="L176" s="284">
        <v>0</v>
      </c>
      <c r="N176" s="297">
        <f t="shared" si="10"/>
        <v>2</v>
      </c>
    </row>
    <row r="177" spans="1:14" x14ac:dyDescent="0.2">
      <c r="A177" t="str">
        <f t="shared" si="8"/>
        <v>VO240203</v>
      </c>
      <c r="B177">
        <f t="shared" si="9"/>
        <v>3</v>
      </c>
      <c r="C177" s="284" t="s">
        <v>1348</v>
      </c>
      <c r="D177" s="284" t="s">
        <v>706</v>
      </c>
      <c r="E177" s="284">
        <v>1</v>
      </c>
      <c r="F177" s="284">
        <v>0</v>
      </c>
      <c r="G177" s="284">
        <v>0</v>
      </c>
      <c r="H177" s="284">
        <v>1</v>
      </c>
      <c r="I177" s="284">
        <v>0</v>
      </c>
      <c r="J177" s="284">
        <v>0</v>
      </c>
      <c r="K177" s="284">
        <v>0</v>
      </c>
      <c r="L177" s="284">
        <v>0</v>
      </c>
      <c r="N177" s="297">
        <f t="shared" si="10"/>
        <v>1</v>
      </c>
    </row>
    <row r="178" spans="1:14" x14ac:dyDescent="0.2">
      <c r="A178" t="str">
        <f t="shared" si="8"/>
        <v>VO240204</v>
      </c>
      <c r="B178">
        <f t="shared" si="9"/>
        <v>4</v>
      </c>
      <c r="C178" s="284" t="s">
        <v>1348</v>
      </c>
      <c r="D178" s="284" t="s">
        <v>762</v>
      </c>
      <c r="E178" s="284">
        <v>1</v>
      </c>
      <c r="F178" s="284">
        <v>0</v>
      </c>
      <c r="G178" s="284">
        <v>0</v>
      </c>
      <c r="H178" s="284">
        <v>1</v>
      </c>
      <c r="I178" s="284">
        <v>0</v>
      </c>
      <c r="J178" s="284">
        <v>0</v>
      </c>
      <c r="K178" s="284">
        <v>2</v>
      </c>
      <c r="L178" s="284">
        <v>2</v>
      </c>
      <c r="N178" s="297">
        <f t="shared" si="10"/>
        <v>3</v>
      </c>
    </row>
    <row r="179" spans="1:14" x14ac:dyDescent="0.2">
      <c r="A179" t="str">
        <f t="shared" si="8"/>
        <v>VO240205</v>
      </c>
      <c r="B179">
        <f t="shared" si="9"/>
        <v>5</v>
      </c>
      <c r="C179" s="284" t="s">
        <v>1348</v>
      </c>
      <c r="D179" s="284" t="s">
        <v>1119</v>
      </c>
      <c r="E179" s="284">
        <v>1</v>
      </c>
      <c r="F179" s="284">
        <v>0</v>
      </c>
      <c r="G179" s="284">
        <v>0</v>
      </c>
      <c r="H179" s="284">
        <v>1</v>
      </c>
      <c r="I179" s="284">
        <v>0</v>
      </c>
      <c r="J179" s="284">
        <v>0</v>
      </c>
      <c r="K179" s="284">
        <v>0</v>
      </c>
      <c r="L179" s="284">
        <v>0</v>
      </c>
      <c r="N179" s="297">
        <f t="shared" si="10"/>
        <v>1</v>
      </c>
    </row>
    <row r="180" spans="1:14" x14ac:dyDescent="0.2">
      <c r="A180" t="str">
        <f t="shared" si="8"/>
        <v>VO240206</v>
      </c>
      <c r="B180">
        <f t="shared" si="9"/>
        <v>6</v>
      </c>
      <c r="C180" s="284" t="s">
        <v>1348</v>
      </c>
      <c r="D180" s="284" t="s">
        <v>1128</v>
      </c>
      <c r="E180" s="284">
        <v>1</v>
      </c>
      <c r="F180" s="284">
        <v>0</v>
      </c>
      <c r="G180" s="284">
        <v>0</v>
      </c>
      <c r="H180" s="284">
        <v>1</v>
      </c>
      <c r="I180" s="284">
        <v>3</v>
      </c>
      <c r="J180" s="284">
        <v>0</v>
      </c>
      <c r="K180" s="284">
        <v>0</v>
      </c>
      <c r="L180" s="284">
        <v>3</v>
      </c>
      <c r="N180" s="297">
        <f t="shared" si="10"/>
        <v>4</v>
      </c>
    </row>
    <row r="181" spans="1:14" x14ac:dyDescent="0.2">
      <c r="A181" t="str">
        <f t="shared" si="8"/>
        <v>VO240207</v>
      </c>
      <c r="B181">
        <f t="shared" si="9"/>
        <v>7</v>
      </c>
      <c r="C181" s="284" t="s">
        <v>1348</v>
      </c>
      <c r="D181" s="284" t="s">
        <v>1199</v>
      </c>
      <c r="E181" s="284">
        <v>0</v>
      </c>
      <c r="F181" s="284">
        <v>1</v>
      </c>
      <c r="G181" s="284">
        <v>0</v>
      </c>
      <c r="H181" s="284">
        <v>1</v>
      </c>
      <c r="I181" s="284">
        <v>0</v>
      </c>
      <c r="J181" s="284">
        <v>0</v>
      </c>
      <c r="K181" s="284">
        <v>0</v>
      </c>
      <c r="L181" s="284">
        <v>0</v>
      </c>
      <c r="N181" s="297">
        <f t="shared" si="10"/>
        <v>1</v>
      </c>
    </row>
    <row r="182" spans="1:14" x14ac:dyDescent="0.2">
      <c r="A182" t="str">
        <f t="shared" si="8"/>
        <v>VO240301</v>
      </c>
      <c r="B182">
        <f t="shared" si="9"/>
        <v>1</v>
      </c>
      <c r="C182" s="284" t="s">
        <v>1349</v>
      </c>
      <c r="D182" s="284" t="s">
        <v>452</v>
      </c>
      <c r="E182" s="284">
        <v>1</v>
      </c>
      <c r="F182" s="284">
        <v>0</v>
      </c>
      <c r="G182" s="284">
        <v>0</v>
      </c>
      <c r="H182" s="284">
        <v>1</v>
      </c>
      <c r="I182" s="284">
        <v>0</v>
      </c>
      <c r="J182" s="284">
        <v>0</v>
      </c>
      <c r="K182" s="284">
        <v>0</v>
      </c>
      <c r="L182" s="284">
        <v>0</v>
      </c>
      <c r="N182" s="297">
        <f t="shared" si="10"/>
        <v>1</v>
      </c>
    </row>
    <row r="183" spans="1:14" x14ac:dyDescent="0.2">
      <c r="A183" t="str">
        <f t="shared" si="8"/>
        <v>VO240302</v>
      </c>
      <c r="B183">
        <f t="shared" si="9"/>
        <v>2</v>
      </c>
      <c r="C183" s="284" t="s">
        <v>1349</v>
      </c>
      <c r="D183" s="284" t="s">
        <v>1234</v>
      </c>
      <c r="E183" s="284">
        <v>1</v>
      </c>
      <c r="F183" s="284">
        <v>0</v>
      </c>
      <c r="G183" s="284">
        <v>0</v>
      </c>
      <c r="H183" s="284">
        <v>1</v>
      </c>
      <c r="I183" s="284">
        <v>0</v>
      </c>
      <c r="J183" s="284">
        <v>0</v>
      </c>
      <c r="K183" s="284">
        <v>0</v>
      </c>
      <c r="L183" s="284">
        <v>0</v>
      </c>
      <c r="N183" s="297">
        <f t="shared" si="10"/>
        <v>1</v>
      </c>
    </row>
    <row r="184" spans="1:14" x14ac:dyDescent="0.2">
      <c r="A184" t="str">
        <f t="shared" si="8"/>
        <v>VO240303</v>
      </c>
      <c r="B184">
        <f t="shared" si="9"/>
        <v>3</v>
      </c>
      <c r="C184" s="284" t="s">
        <v>1349</v>
      </c>
      <c r="D184" s="284" t="s">
        <v>783</v>
      </c>
      <c r="E184" s="284">
        <v>0</v>
      </c>
      <c r="F184" s="284">
        <v>0</v>
      </c>
      <c r="G184" s="284">
        <v>0</v>
      </c>
      <c r="H184" s="284">
        <v>0</v>
      </c>
      <c r="I184" s="284">
        <v>2</v>
      </c>
      <c r="J184" s="284">
        <v>0</v>
      </c>
      <c r="K184" s="284">
        <v>0</v>
      </c>
      <c r="L184" s="284">
        <v>2</v>
      </c>
      <c r="N184" s="297">
        <f t="shared" si="10"/>
        <v>2</v>
      </c>
    </row>
    <row r="185" spans="1:14" x14ac:dyDescent="0.2">
      <c r="A185" t="str">
        <f t="shared" si="8"/>
        <v>VO240304</v>
      </c>
      <c r="B185">
        <f t="shared" si="9"/>
        <v>4</v>
      </c>
      <c r="C185" s="284" t="s">
        <v>1349</v>
      </c>
      <c r="D185" s="284" t="s">
        <v>797</v>
      </c>
      <c r="E185" s="284">
        <v>1</v>
      </c>
      <c r="F185" s="284">
        <v>0</v>
      </c>
      <c r="G185" s="284">
        <v>0</v>
      </c>
      <c r="H185" s="284">
        <v>1</v>
      </c>
      <c r="I185" s="284">
        <v>0</v>
      </c>
      <c r="J185" s="284">
        <v>0</v>
      </c>
      <c r="K185" s="284">
        <v>0</v>
      </c>
      <c r="L185" s="284">
        <v>0</v>
      </c>
      <c r="N185" s="297">
        <f t="shared" si="10"/>
        <v>1</v>
      </c>
    </row>
    <row r="186" spans="1:14" x14ac:dyDescent="0.2">
      <c r="A186" t="str">
        <f t="shared" si="8"/>
        <v>VO240305</v>
      </c>
      <c r="B186">
        <f t="shared" si="9"/>
        <v>5</v>
      </c>
      <c r="C186" s="284" t="s">
        <v>1349</v>
      </c>
      <c r="D186" s="284" t="s">
        <v>846</v>
      </c>
      <c r="E186" s="284">
        <v>0</v>
      </c>
      <c r="F186" s="284">
        <v>0</v>
      </c>
      <c r="G186" s="284">
        <v>0</v>
      </c>
      <c r="H186" s="284">
        <v>0</v>
      </c>
      <c r="I186" s="284">
        <v>1</v>
      </c>
      <c r="J186" s="284">
        <v>0</v>
      </c>
      <c r="K186" s="284">
        <v>0</v>
      </c>
      <c r="L186" s="284">
        <v>1</v>
      </c>
      <c r="N186" s="297">
        <f t="shared" si="10"/>
        <v>1</v>
      </c>
    </row>
    <row r="187" spans="1:14" x14ac:dyDescent="0.2">
      <c r="A187" t="str">
        <f t="shared" si="8"/>
        <v>VO240306</v>
      </c>
      <c r="B187">
        <f t="shared" si="9"/>
        <v>6</v>
      </c>
      <c r="C187" s="284" t="s">
        <v>1349</v>
      </c>
      <c r="D187" s="284" t="s">
        <v>1128</v>
      </c>
      <c r="E187" s="284">
        <v>6</v>
      </c>
      <c r="F187" s="284">
        <v>0</v>
      </c>
      <c r="G187" s="284">
        <v>0</v>
      </c>
      <c r="H187" s="284">
        <v>6</v>
      </c>
      <c r="I187" s="284">
        <v>5</v>
      </c>
      <c r="J187" s="284">
        <v>0</v>
      </c>
      <c r="K187" s="284">
        <v>0</v>
      </c>
      <c r="L187" s="284">
        <v>5</v>
      </c>
      <c r="N187" s="297">
        <f t="shared" si="10"/>
        <v>11</v>
      </c>
    </row>
    <row r="188" spans="1:14" x14ac:dyDescent="0.2">
      <c r="A188" t="str">
        <f t="shared" si="8"/>
        <v>VO240307</v>
      </c>
      <c r="B188">
        <f t="shared" si="9"/>
        <v>7</v>
      </c>
      <c r="C188" s="284" t="s">
        <v>1349</v>
      </c>
      <c r="D188" s="284" t="s">
        <v>1199</v>
      </c>
      <c r="E188" s="284">
        <v>0</v>
      </c>
      <c r="F188" s="284">
        <v>1</v>
      </c>
      <c r="G188" s="284">
        <v>0</v>
      </c>
      <c r="H188" s="284">
        <v>1</v>
      </c>
      <c r="I188" s="284">
        <v>0</v>
      </c>
      <c r="J188" s="284">
        <v>0</v>
      </c>
      <c r="K188" s="284">
        <v>0</v>
      </c>
      <c r="L188" s="284">
        <v>0</v>
      </c>
      <c r="N188" s="297">
        <f t="shared" si="10"/>
        <v>1</v>
      </c>
    </row>
    <row r="189" spans="1:14" x14ac:dyDescent="0.2">
      <c r="A189" t="str">
        <f t="shared" si="8"/>
        <v>VO250101</v>
      </c>
      <c r="B189">
        <f t="shared" si="9"/>
        <v>1</v>
      </c>
      <c r="C189" s="284" t="s">
        <v>1350</v>
      </c>
      <c r="D189" s="284" t="s">
        <v>153</v>
      </c>
      <c r="E189" s="284">
        <v>1</v>
      </c>
      <c r="F189" s="284">
        <v>0</v>
      </c>
      <c r="G189" s="284">
        <v>0</v>
      </c>
      <c r="H189" s="284">
        <v>1</v>
      </c>
      <c r="I189" s="284">
        <v>1</v>
      </c>
      <c r="J189" s="284">
        <v>0</v>
      </c>
      <c r="K189" s="284">
        <v>0</v>
      </c>
      <c r="L189" s="284">
        <v>1</v>
      </c>
      <c r="N189" s="297">
        <f t="shared" si="10"/>
        <v>2</v>
      </c>
    </row>
    <row r="190" spans="1:14" x14ac:dyDescent="0.2">
      <c r="A190" t="str">
        <f t="shared" si="8"/>
        <v>VO250102</v>
      </c>
      <c r="B190">
        <f t="shared" si="9"/>
        <v>2</v>
      </c>
      <c r="C190" s="284" t="s">
        <v>1350</v>
      </c>
      <c r="D190" s="284" t="s">
        <v>383</v>
      </c>
      <c r="E190" s="284">
        <v>6</v>
      </c>
      <c r="F190" s="284">
        <v>0</v>
      </c>
      <c r="G190" s="284">
        <v>0</v>
      </c>
      <c r="H190" s="284">
        <v>6</v>
      </c>
      <c r="I190" s="284">
        <v>1</v>
      </c>
      <c r="J190" s="284">
        <v>0</v>
      </c>
      <c r="K190" s="284">
        <v>0</v>
      </c>
      <c r="L190" s="284">
        <v>1</v>
      </c>
      <c r="N190" s="297">
        <f t="shared" si="10"/>
        <v>7</v>
      </c>
    </row>
    <row r="191" spans="1:14" x14ac:dyDescent="0.2">
      <c r="A191" t="str">
        <f t="shared" si="8"/>
        <v>VO250103</v>
      </c>
      <c r="B191">
        <f t="shared" si="9"/>
        <v>3</v>
      </c>
      <c r="C191" s="284" t="s">
        <v>1350</v>
      </c>
      <c r="D191" s="284" t="s">
        <v>452</v>
      </c>
      <c r="E191" s="284">
        <v>0</v>
      </c>
      <c r="F191" s="284">
        <v>0</v>
      </c>
      <c r="G191" s="284">
        <v>0</v>
      </c>
      <c r="H191" s="284">
        <v>0</v>
      </c>
      <c r="I191" s="284">
        <v>1</v>
      </c>
      <c r="J191" s="284">
        <v>0</v>
      </c>
      <c r="K191" s="284">
        <v>0</v>
      </c>
      <c r="L191" s="284">
        <v>1</v>
      </c>
      <c r="N191" s="297">
        <f t="shared" si="10"/>
        <v>1</v>
      </c>
    </row>
    <row r="192" spans="1:14" x14ac:dyDescent="0.2">
      <c r="A192" t="str">
        <f t="shared" si="8"/>
        <v>VO250104</v>
      </c>
      <c r="B192">
        <f t="shared" si="9"/>
        <v>4</v>
      </c>
      <c r="C192" s="284" t="s">
        <v>1350</v>
      </c>
      <c r="D192" s="284" t="s">
        <v>465</v>
      </c>
      <c r="E192" s="284">
        <v>0</v>
      </c>
      <c r="F192" s="284">
        <v>0</v>
      </c>
      <c r="G192" s="284">
        <v>0</v>
      </c>
      <c r="H192" s="284">
        <v>0</v>
      </c>
      <c r="I192" s="284">
        <v>1</v>
      </c>
      <c r="J192" s="284">
        <v>0</v>
      </c>
      <c r="K192" s="284">
        <v>0</v>
      </c>
      <c r="L192" s="284">
        <v>1</v>
      </c>
      <c r="N192" s="297">
        <f t="shared" si="10"/>
        <v>1</v>
      </c>
    </row>
    <row r="193" spans="1:14" x14ac:dyDescent="0.2">
      <c r="A193" t="str">
        <f t="shared" si="8"/>
        <v>VO250105</v>
      </c>
      <c r="B193">
        <f t="shared" si="9"/>
        <v>5</v>
      </c>
      <c r="C193" s="284" t="s">
        <v>1350</v>
      </c>
      <c r="D193" s="284" t="s">
        <v>532</v>
      </c>
      <c r="E193" s="284">
        <v>0</v>
      </c>
      <c r="F193" s="284">
        <v>0</v>
      </c>
      <c r="G193" s="284">
        <v>0</v>
      </c>
      <c r="H193" s="284">
        <v>0</v>
      </c>
      <c r="I193" s="284">
        <v>1</v>
      </c>
      <c r="J193" s="284">
        <v>0</v>
      </c>
      <c r="K193" s="284">
        <v>0</v>
      </c>
      <c r="L193" s="284">
        <v>1</v>
      </c>
      <c r="N193" s="297">
        <f t="shared" si="10"/>
        <v>1</v>
      </c>
    </row>
    <row r="194" spans="1:14" x14ac:dyDescent="0.2">
      <c r="A194" t="str">
        <f t="shared" si="8"/>
        <v>VO250106</v>
      </c>
      <c r="B194">
        <f t="shared" si="9"/>
        <v>6</v>
      </c>
      <c r="C194" s="284" t="s">
        <v>1350</v>
      </c>
      <c r="D194" s="284" t="s">
        <v>559</v>
      </c>
      <c r="E194" s="284">
        <v>0</v>
      </c>
      <c r="F194" s="284">
        <v>0</v>
      </c>
      <c r="G194" s="284">
        <v>0</v>
      </c>
      <c r="H194" s="284">
        <v>0</v>
      </c>
      <c r="I194" s="284">
        <v>0</v>
      </c>
      <c r="J194" s="284">
        <v>0</v>
      </c>
      <c r="K194" s="284">
        <v>1</v>
      </c>
      <c r="L194" s="284">
        <v>1</v>
      </c>
      <c r="N194" s="297">
        <f t="shared" si="10"/>
        <v>1</v>
      </c>
    </row>
    <row r="195" spans="1:14" x14ac:dyDescent="0.2">
      <c r="A195" t="str">
        <f t="shared" si="8"/>
        <v>VO250107</v>
      </c>
      <c r="B195">
        <f t="shared" si="9"/>
        <v>7</v>
      </c>
      <c r="C195" s="284" t="s">
        <v>1350</v>
      </c>
      <c r="D195" s="284" t="s">
        <v>741</v>
      </c>
      <c r="E195" s="284">
        <v>2</v>
      </c>
      <c r="F195" s="284">
        <v>0</v>
      </c>
      <c r="G195" s="284">
        <v>0</v>
      </c>
      <c r="H195" s="284">
        <v>2</v>
      </c>
      <c r="I195" s="284">
        <v>0</v>
      </c>
      <c r="J195" s="284">
        <v>0</v>
      </c>
      <c r="K195" s="284">
        <v>0</v>
      </c>
      <c r="L195" s="284">
        <v>0</v>
      </c>
      <c r="N195" s="297">
        <f t="shared" si="10"/>
        <v>2</v>
      </c>
    </row>
    <row r="196" spans="1:14" x14ac:dyDescent="0.2">
      <c r="A196" t="str">
        <f t="shared" si="8"/>
        <v>VO250108</v>
      </c>
      <c r="B196">
        <f t="shared" si="9"/>
        <v>8</v>
      </c>
      <c r="C196" s="284" t="s">
        <v>1350</v>
      </c>
      <c r="D196" s="284" t="s">
        <v>1265</v>
      </c>
      <c r="E196" s="284">
        <v>0</v>
      </c>
      <c r="F196" s="284">
        <v>0</v>
      </c>
      <c r="G196" s="284">
        <v>0</v>
      </c>
      <c r="H196" s="284">
        <v>0</v>
      </c>
      <c r="I196" s="284">
        <v>2</v>
      </c>
      <c r="J196" s="284">
        <v>0</v>
      </c>
      <c r="K196" s="284">
        <v>0</v>
      </c>
      <c r="L196" s="284">
        <v>2</v>
      </c>
      <c r="N196" s="297">
        <f t="shared" si="10"/>
        <v>2</v>
      </c>
    </row>
    <row r="197" spans="1:14" x14ac:dyDescent="0.2">
      <c r="A197" t="str">
        <f t="shared" si="8"/>
        <v>VO250109</v>
      </c>
      <c r="B197">
        <f t="shared" si="9"/>
        <v>9</v>
      </c>
      <c r="C197" s="284" t="s">
        <v>1350</v>
      </c>
      <c r="D197" s="284" t="s">
        <v>944</v>
      </c>
      <c r="E197" s="284">
        <v>2</v>
      </c>
      <c r="F197" s="284">
        <v>0</v>
      </c>
      <c r="G197" s="284">
        <v>0</v>
      </c>
      <c r="H197" s="284">
        <v>2</v>
      </c>
      <c r="I197" s="284">
        <v>1</v>
      </c>
      <c r="J197" s="284">
        <v>0</v>
      </c>
      <c r="K197" s="284">
        <v>0</v>
      </c>
      <c r="L197" s="284">
        <v>1</v>
      </c>
      <c r="N197" s="297">
        <f t="shared" si="10"/>
        <v>3</v>
      </c>
    </row>
    <row r="198" spans="1:14" x14ac:dyDescent="0.2">
      <c r="A198" t="str">
        <f t="shared" si="8"/>
        <v>VO250110</v>
      </c>
      <c r="B198">
        <f t="shared" si="9"/>
        <v>10</v>
      </c>
      <c r="C198" s="284" t="s">
        <v>1350</v>
      </c>
      <c r="D198" s="284" t="s">
        <v>1086</v>
      </c>
      <c r="E198" s="284">
        <v>1</v>
      </c>
      <c r="F198" s="284">
        <v>0</v>
      </c>
      <c r="G198" s="284">
        <v>0</v>
      </c>
      <c r="H198" s="284">
        <v>1</v>
      </c>
      <c r="I198" s="284">
        <v>0</v>
      </c>
      <c r="J198" s="284">
        <v>0</v>
      </c>
      <c r="K198" s="284">
        <v>0</v>
      </c>
      <c r="L198" s="284">
        <v>0</v>
      </c>
      <c r="N198" s="297">
        <f t="shared" si="10"/>
        <v>1</v>
      </c>
    </row>
    <row r="199" spans="1:14" x14ac:dyDescent="0.2">
      <c r="A199" t="str">
        <f t="shared" si="8"/>
        <v>VO250111</v>
      </c>
      <c r="B199">
        <f t="shared" si="9"/>
        <v>11</v>
      </c>
      <c r="C199" s="284" t="s">
        <v>1350</v>
      </c>
      <c r="D199" s="284" t="s">
        <v>1119</v>
      </c>
      <c r="E199" s="284">
        <v>2</v>
      </c>
      <c r="F199" s="284">
        <v>0</v>
      </c>
      <c r="G199" s="284">
        <v>0</v>
      </c>
      <c r="H199" s="284">
        <v>2</v>
      </c>
      <c r="I199" s="284">
        <v>1</v>
      </c>
      <c r="J199" s="284">
        <v>0</v>
      </c>
      <c r="K199" s="284">
        <v>0</v>
      </c>
      <c r="L199" s="284">
        <v>1</v>
      </c>
      <c r="N199" s="297">
        <f t="shared" si="10"/>
        <v>3</v>
      </c>
    </row>
    <row r="200" spans="1:14" x14ac:dyDescent="0.2">
      <c r="A200" t="str">
        <f t="shared" si="8"/>
        <v>VO250201</v>
      </c>
      <c r="B200">
        <f t="shared" si="9"/>
        <v>1</v>
      </c>
      <c r="C200" s="284" t="s">
        <v>1351</v>
      </c>
      <c r="D200" s="284" t="s">
        <v>153</v>
      </c>
      <c r="E200" s="284">
        <v>1</v>
      </c>
      <c r="F200" s="284">
        <v>0</v>
      </c>
      <c r="G200" s="284">
        <v>0</v>
      </c>
      <c r="H200" s="284">
        <v>1</v>
      </c>
      <c r="I200" s="284">
        <v>1</v>
      </c>
      <c r="J200" s="284">
        <v>0</v>
      </c>
      <c r="K200" s="284">
        <v>0</v>
      </c>
      <c r="L200" s="284">
        <v>1</v>
      </c>
      <c r="N200" s="297">
        <f t="shared" si="10"/>
        <v>2</v>
      </c>
    </row>
    <row r="201" spans="1:14" x14ac:dyDescent="0.2">
      <c r="A201" t="str">
        <f t="shared" si="8"/>
        <v>VO250202</v>
      </c>
      <c r="B201">
        <f t="shared" si="9"/>
        <v>2</v>
      </c>
      <c r="C201" s="284" t="s">
        <v>1351</v>
      </c>
      <c r="D201" s="284" t="s">
        <v>168</v>
      </c>
      <c r="E201" s="284">
        <v>0</v>
      </c>
      <c r="F201" s="284">
        <v>0</v>
      </c>
      <c r="G201" s="284">
        <v>0</v>
      </c>
      <c r="H201" s="284">
        <v>0</v>
      </c>
      <c r="I201" s="284">
        <v>3</v>
      </c>
      <c r="J201" s="284">
        <v>0</v>
      </c>
      <c r="K201" s="284">
        <v>0</v>
      </c>
      <c r="L201" s="284">
        <v>3</v>
      </c>
      <c r="N201" s="297">
        <f t="shared" si="10"/>
        <v>3</v>
      </c>
    </row>
    <row r="202" spans="1:14" x14ac:dyDescent="0.2">
      <c r="A202" t="str">
        <f t="shared" si="8"/>
        <v>VO250203</v>
      </c>
      <c r="B202">
        <f t="shared" si="9"/>
        <v>3</v>
      </c>
      <c r="C202" s="284" t="s">
        <v>1351</v>
      </c>
      <c r="D202" s="284" t="s">
        <v>261</v>
      </c>
      <c r="E202" s="284">
        <v>1</v>
      </c>
      <c r="F202" s="284">
        <v>0</v>
      </c>
      <c r="G202" s="284">
        <v>0</v>
      </c>
      <c r="H202" s="284">
        <v>1</v>
      </c>
      <c r="I202" s="284">
        <v>1</v>
      </c>
      <c r="J202" s="284">
        <v>0</v>
      </c>
      <c r="K202" s="284">
        <v>0</v>
      </c>
      <c r="L202" s="284">
        <v>1</v>
      </c>
      <c r="N202" s="297">
        <f t="shared" si="10"/>
        <v>2</v>
      </c>
    </row>
    <row r="203" spans="1:14" x14ac:dyDescent="0.2">
      <c r="A203" t="str">
        <f t="shared" si="8"/>
        <v>VO250204</v>
      </c>
      <c r="B203">
        <f t="shared" si="9"/>
        <v>4</v>
      </c>
      <c r="C203" s="284" t="s">
        <v>1351</v>
      </c>
      <c r="D203" s="284" t="s">
        <v>314</v>
      </c>
      <c r="E203" s="284">
        <v>1</v>
      </c>
      <c r="F203" s="284">
        <v>0</v>
      </c>
      <c r="G203" s="284">
        <v>0</v>
      </c>
      <c r="H203" s="284">
        <v>1</v>
      </c>
      <c r="I203" s="284">
        <v>0</v>
      </c>
      <c r="J203" s="284">
        <v>0</v>
      </c>
      <c r="K203" s="284">
        <v>0</v>
      </c>
      <c r="L203" s="284">
        <v>0</v>
      </c>
      <c r="N203" s="297">
        <f t="shared" si="10"/>
        <v>1</v>
      </c>
    </row>
    <row r="204" spans="1:14" x14ac:dyDescent="0.2">
      <c r="A204" t="str">
        <f t="shared" ref="A204:A267" si="11">C204&amp;IF(B204&lt;10,"0","")&amp;B204</f>
        <v>VO250205</v>
      </c>
      <c r="B204">
        <f t="shared" ref="B204:B267" si="12">IF(C204=C203,B203+1,1)</f>
        <v>5</v>
      </c>
      <c r="C204" s="284" t="s">
        <v>1351</v>
      </c>
      <c r="D204" s="284" t="s">
        <v>383</v>
      </c>
      <c r="E204" s="284">
        <v>8</v>
      </c>
      <c r="F204" s="284">
        <v>0</v>
      </c>
      <c r="G204" s="284">
        <v>0</v>
      </c>
      <c r="H204" s="284">
        <v>8</v>
      </c>
      <c r="I204" s="284">
        <v>8</v>
      </c>
      <c r="J204" s="284">
        <v>0</v>
      </c>
      <c r="K204" s="284">
        <v>0</v>
      </c>
      <c r="L204" s="284">
        <v>8</v>
      </c>
      <c r="N204" s="297">
        <f t="shared" ref="N204:N267" si="13">H204+L204</f>
        <v>16</v>
      </c>
    </row>
    <row r="205" spans="1:14" x14ac:dyDescent="0.2">
      <c r="A205" t="str">
        <f t="shared" si="11"/>
        <v>VO250206</v>
      </c>
      <c r="B205">
        <f t="shared" si="12"/>
        <v>6</v>
      </c>
      <c r="C205" s="284" t="s">
        <v>1351</v>
      </c>
      <c r="D205" s="284" t="s">
        <v>403</v>
      </c>
      <c r="E205" s="284">
        <v>2</v>
      </c>
      <c r="F205" s="284">
        <v>0</v>
      </c>
      <c r="G205" s="284">
        <v>0</v>
      </c>
      <c r="H205" s="284">
        <v>2</v>
      </c>
      <c r="I205" s="284">
        <v>1</v>
      </c>
      <c r="J205" s="284">
        <v>0</v>
      </c>
      <c r="K205" s="284">
        <v>0</v>
      </c>
      <c r="L205" s="284">
        <v>1</v>
      </c>
      <c r="N205" s="297">
        <f t="shared" si="13"/>
        <v>3</v>
      </c>
    </row>
    <row r="206" spans="1:14" x14ac:dyDescent="0.2">
      <c r="A206" t="str">
        <f t="shared" si="11"/>
        <v>VO250207</v>
      </c>
      <c r="B206">
        <f t="shared" si="12"/>
        <v>7</v>
      </c>
      <c r="C206" s="284" t="s">
        <v>1351</v>
      </c>
      <c r="D206" s="284" t="s">
        <v>452</v>
      </c>
      <c r="E206" s="284">
        <v>1</v>
      </c>
      <c r="F206" s="284">
        <v>0</v>
      </c>
      <c r="G206" s="284">
        <v>0</v>
      </c>
      <c r="H206" s="284">
        <v>1</v>
      </c>
      <c r="I206" s="284">
        <v>1</v>
      </c>
      <c r="J206" s="284">
        <v>0</v>
      </c>
      <c r="K206" s="284">
        <v>0</v>
      </c>
      <c r="L206" s="284">
        <v>1</v>
      </c>
      <c r="N206" s="297">
        <f t="shared" si="13"/>
        <v>2</v>
      </c>
    </row>
    <row r="207" spans="1:14" x14ac:dyDescent="0.2">
      <c r="A207" t="str">
        <f t="shared" si="11"/>
        <v>VO250208</v>
      </c>
      <c r="B207">
        <f t="shared" si="12"/>
        <v>8</v>
      </c>
      <c r="C207" s="284" t="s">
        <v>1351</v>
      </c>
      <c r="D207" s="284" t="s">
        <v>461</v>
      </c>
      <c r="E207" s="284">
        <v>0</v>
      </c>
      <c r="F207" s="284">
        <v>0</v>
      </c>
      <c r="G207" s="284">
        <v>0</v>
      </c>
      <c r="H207" s="284">
        <v>0</v>
      </c>
      <c r="I207" s="284">
        <v>0</v>
      </c>
      <c r="J207" s="284">
        <v>1</v>
      </c>
      <c r="K207" s="284">
        <v>2</v>
      </c>
      <c r="L207" s="284">
        <v>3</v>
      </c>
      <c r="N207" s="297">
        <f t="shared" si="13"/>
        <v>3</v>
      </c>
    </row>
    <row r="208" spans="1:14" x14ac:dyDescent="0.2">
      <c r="A208" t="str">
        <f t="shared" si="11"/>
        <v>VO250209</v>
      </c>
      <c r="B208">
        <f t="shared" si="12"/>
        <v>9</v>
      </c>
      <c r="C208" s="284" t="s">
        <v>1351</v>
      </c>
      <c r="D208" s="284" t="s">
        <v>1213</v>
      </c>
      <c r="E208" s="284">
        <v>3</v>
      </c>
      <c r="F208" s="284">
        <v>0</v>
      </c>
      <c r="G208" s="284">
        <v>0</v>
      </c>
      <c r="H208" s="284">
        <v>3</v>
      </c>
      <c r="I208" s="284">
        <v>7</v>
      </c>
      <c r="J208" s="284">
        <v>0</v>
      </c>
      <c r="K208" s="284">
        <v>0</v>
      </c>
      <c r="L208" s="284">
        <v>7</v>
      </c>
      <c r="N208" s="297">
        <f t="shared" si="13"/>
        <v>10</v>
      </c>
    </row>
    <row r="209" spans="1:14" x14ac:dyDescent="0.2">
      <c r="A209" t="str">
        <f t="shared" si="11"/>
        <v>VO250210</v>
      </c>
      <c r="B209">
        <f t="shared" si="12"/>
        <v>10</v>
      </c>
      <c r="C209" s="284" t="s">
        <v>1351</v>
      </c>
      <c r="D209" s="284" t="s">
        <v>550</v>
      </c>
      <c r="E209" s="284">
        <v>0</v>
      </c>
      <c r="F209" s="284">
        <v>0</v>
      </c>
      <c r="G209" s="284">
        <v>0</v>
      </c>
      <c r="H209" s="284">
        <v>0</v>
      </c>
      <c r="I209" s="284">
        <v>1</v>
      </c>
      <c r="J209" s="284">
        <v>0</v>
      </c>
      <c r="K209" s="284">
        <v>0</v>
      </c>
      <c r="L209" s="284">
        <v>1</v>
      </c>
      <c r="N209" s="297">
        <f t="shared" si="13"/>
        <v>1</v>
      </c>
    </row>
    <row r="210" spans="1:14" x14ac:dyDescent="0.2">
      <c r="A210" t="str">
        <f t="shared" si="11"/>
        <v>VO250211</v>
      </c>
      <c r="B210">
        <f t="shared" si="12"/>
        <v>11</v>
      </c>
      <c r="C210" s="284" t="s">
        <v>1351</v>
      </c>
      <c r="D210" s="284" t="s">
        <v>637</v>
      </c>
      <c r="E210" s="284">
        <v>4</v>
      </c>
      <c r="F210" s="284">
        <v>0</v>
      </c>
      <c r="G210" s="284">
        <v>0</v>
      </c>
      <c r="H210" s="284">
        <v>4</v>
      </c>
      <c r="I210" s="284">
        <v>9</v>
      </c>
      <c r="J210" s="284">
        <v>0</v>
      </c>
      <c r="K210" s="284">
        <v>0</v>
      </c>
      <c r="L210" s="284">
        <v>9</v>
      </c>
      <c r="N210" s="297">
        <f t="shared" si="13"/>
        <v>13</v>
      </c>
    </row>
    <row r="211" spans="1:14" x14ac:dyDescent="0.2">
      <c r="A211" t="str">
        <f t="shared" si="11"/>
        <v>VO250212</v>
      </c>
      <c r="B211">
        <f t="shared" si="12"/>
        <v>12</v>
      </c>
      <c r="C211" s="284" t="s">
        <v>1351</v>
      </c>
      <c r="D211" s="284" t="s">
        <v>653</v>
      </c>
      <c r="E211" s="284">
        <v>0</v>
      </c>
      <c r="F211" s="284">
        <v>0</v>
      </c>
      <c r="G211" s="284">
        <v>0</v>
      </c>
      <c r="H211" s="284">
        <v>0</v>
      </c>
      <c r="I211" s="284">
        <v>0</v>
      </c>
      <c r="J211" s="284">
        <v>0</v>
      </c>
      <c r="K211" s="284">
        <v>1</v>
      </c>
      <c r="L211" s="284">
        <v>1</v>
      </c>
      <c r="N211" s="297">
        <f t="shared" si="13"/>
        <v>1</v>
      </c>
    </row>
    <row r="212" spans="1:14" x14ac:dyDescent="0.2">
      <c r="A212" t="str">
        <f t="shared" si="11"/>
        <v>VO250213</v>
      </c>
      <c r="B212">
        <f t="shared" si="12"/>
        <v>13</v>
      </c>
      <c r="C212" s="284" t="s">
        <v>1351</v>
      </c>
      <c r="D212" s="284" t="s">
        <v>673</v>
      </c>
      <c r="E212" s="284">
        <v>1</v>
      </c>
      <c r="F212" s="284">
        <v>0</v>
      </c>
      <c r="G212" s="284">
        <v>0</v>
      </c>
      <c r="H212" s="284">
        <v>1</v>
      </c>
      <c r="I212" s="284">
        <v>0</v>
      </c>
      <c r="J212" s="284">
        <v>0</v>
      </c>
      <c r="K212" s="284">
        <v>0</v>
      </c>
      <c r="L212" s="284">
        <v>0</v>
      </c>
      <c r="N212" s="297">
        <f t="shared" si="13"/>
        <v>1</v>
      </c>
    </row>
    <row r="213" spans="1:14" x14ac:dyDescent="0.2">
      <c r="A213" t="str">
        <f t="shared" si="11"/>
        <v>VO250214</v>
      </c>
      <c r="B213">
        <f t="shared" si="12"/>
        <v>14</v>
      </c>
      <c r="C213" s="284" t="s">
        <v>1351</v>
      </c>
      <c r="D213" s="284" t="s">
        <v>741</v>
      </c>
      <c r="E213" s="284">
        <v>1</v>
      </c>
      <c r="F213" s="284">
        <v>1</v>
      </c>
      <c r="G213" s="284">
        <v>0</v>
      </c>
      <c r="H213" s="284">
        <v>2</v>
      </c>
      <c r="I213" s="284">
        <v>0</v>
      </c>
      <c r="J213" s="284">
        <v>0</v>
      </c>
      <c r="K213" s="284">
        <v>0</v>
      </c>
      <c r="L213" s="284">
        <v>0</v>
      </c>
      <c r="N213" s="297">
        <f t="shared" si="13"/>
        <v>2</v>
      </c>
    </row>
    <row r="214" spans="1:14" x14ac:dyDescent="0.2">
      <c r="A214" t="str">
        <f t="shared" si="11"/>
        <v>VO250215</v>
      </c>
      <c r="B214">
        <f t="shared" si="12"/>
        <v>15</v>
      </c>
      <c r="C214" s="284" t="s">
        <v>1351</v>
      </c>
      <c r="D214" s="284" t="s">
        <v>846</v>
      </c>
      <c r="E214" s="284">
        <v>1</v>
      </c>
      <c r="F214" s="284">
        <v>0</v>
      </c>
      <c r="G214" s="284">
        <v>0</v>
      </c>
      <c r="H214" s="284">
        <v>1</v>
      </c>
      <c r="I214" s="284">
        <v>2</v>
      </c>
      <c r="J214" s="284">
        <v>0</v>
      </c>
      <c r="K214" s="284">
        <v>0</v>
      </c>
      <c r="L214" s="284">
        <v>2</v>
      </c>
      <c r="N214" s="297">
        <f t="shared" si="13"/>
        <v>3</v>
      </c>
    </row>
    <row r="215" spans="1:14" x14ac:dyDescent="0.2">
      <c r="A215" t="str">
        <f t="shared" si="11"/>
        <v>VO250216</v>
      </c>
      <c r="B215">
        <f t="shared" si="12"/>
        <v>16</v>
      </c>
      <c r="C215" s="284" t="s">
        <v>1351</v>
      </c>
      <c r="D215" s="284" t="s">
        <v>883</v>
      </c>
      <c r="E215" s="284">
        <v>0</v>
      </c>
      <c r="F215" s="284">
        <v>0</v>
      </c>
      <c r="G215" s="284">
        <v>0</v>
      </c>
      <c r="H215" s="284">
        <v>0</v>
      </c>
      <c r="I215" s="284">
        <v>2</v>
      </c>
      <c r="J215" s="284">
        <v>0</v>
      </c>
      <c r="K215" s="284">
        <v>1</v>
      </c>
      <c r="L215" s="284">
        <v>3</v>
      </c>
      <c r="N215" s="297">
        <f t="shared" si="13"/>
        <v>3</v>
      </c>
    </row>
    <row r="216" spans="1:14" x14ac:dyDescent="0.2">
      <c r="A216" t="str">
        <f t="shared" si="11"/>
        <v>VO250217</v>
      </c>
      <c r="B216">
        <f t="shared" si="12"/>
        <v>17</v>
      </c>
      <c r="C216" s="284" t="s">
        <v>1351</v>
      </c>
      <c r="D216" s="284" t="s">
        <v>1296</v>
      </c>
      <c r="E216" s="284">
        <v>1</v>
      </c>
      <c r="F216" s="284">
        <v>0</v>
      </c>
      <c r="G216" s="284">
        <v>0</v>
      </c>
      <c r="H216" s="284">
        <v>1</v>
      </c>
      <c r="I216" s="284">
        <v>0</v>
      </c>
      <c r="J216" s="284">
        <v>0</v>
      </c>
      <c r="K216" s="284">
        <v>0</v>
      </c>
      <c r="L216" s="284">
        <v>0</v>
      </c>
      <c r="N216" s="297">
        <f t="shared" si="13"/>
        <v>1</v>
      </c>
    </row>
    <row r="217" spans="1:14" x14ac:dyDescent="0.2">
      <c r="A217" t="str">
        <f t="shared" si="11"/>
        <v>VO250301</v>
      </c>
      <c r="B217">
        <f t="shared" si="12"/>
        <v>1</v>
      </c>
      <c r="C217" s="284" t="s">
        <v>1352</v>
      </c>
      <c r="D217" s="284" t="s">
        <v>261</v>
      </c>
      <c r="E217" s="284">
        <v>0</v>
      </c>
      <c r="F217" s="284">
        <v>0</v>
      </c>
      <c r="G217" s="284">
        <v>0</v>
      </c>
      <c r="H217" s="284">
        <v>0</v>
      </c>
      <c r="I217" s="284">
        <v>1</v>
      </c>
      <c r="J217" s="284">
        <v>0</v>
      </c>
      <c r="K217" s="284">
        <v>0</v>
      </c>
      <c r="L217" s="284">
        <v>1</v>
      </c>
      <c r="N217" s="297">
        <f t="shared" si="13"/>
        <v>1</v>
      </c>
    </row>
    <row r="218" spans="1:14" x14ac:dyDescent="0.2">
      <c r="A218" t="str">
        <f t="shared" si="11"/>
        <v>VO250302</v>
      </c>
      <c r="B218">
        <f t="shared" si="12"/>
        <v>2</v>
      </c>
      <c r="C218" s="284" t="s">
        <v>1352</v>
      </c>
      <c r="D218" s="284" t="s">
        <v>383</v>
      </c>
      <c r="E218" s="284">
        <v>10</v>
      </c>
      <c r="F218" s="284">
        <v>0</v>
      </c>
      <c r="G218" s="284">
        <v>0</v>
      </c>
      <c r="H218" s="284">
        <v>10</v>
      </c>
      <c r="I218" s="284">
        <v>2</v>
      </c>
      <c r="J218" s="284">
        <v>0</v>
      </c>
      <c r="K218" s="284">
        <v>0</v>
      </c>
      <c r="L218" s="284">
        <v>2</v>
      </c>
      <c r="N218" s="297">
        <f t="shared" si="13"/>
        <v>12</v>
      </c>
    </row>
    <row r="219" spans="1:14" x14ac:dyDescent="0.2">
      <c r="A219" t="str">
        <f t="shared" si="11"/>
        <v>VO250303</v>
      </c>
      <c r="B219">
        <f t="shared" si="12"/>
        <v>3</v>
      </c>
      <c r="C219" s="284" t="s">
        <v>1352</v>
      </c>
      <c r="D219" s="284" t="s">
        <v>452</v>
      </c>
      <c r="E219" s="284">
        <v>1</v>
      </c>
      <c r="F219" s="284">
        <v>0</v>
      </c>
      <c r="G219" s="284">
        <v>0</v>
      </c>
      <c r="H219" s="284">
        <v>1</v>
      </c>
      <c r="I219" s="284">
        <v>0</v>
      </c>
      <c r="J219" s="284">
        <v>0</v>
      </c>
      <c r="K219" s="284">
        <v>0</v>
      </c>
      <c r="L219" s="284">
        <v>0</v>
      </c>
      <c r="N219" s="297">
        <f t="shared" si="13"/>
        <v>1</v>
      </c>
    </row>
    <row r="220" spans="1:14" x14ac:dyDescent="0.2">
      <c r="A220" t="str">
        <f t="shared" si="11"/>
        <v>VO250304</v>
      </c>
      <c r="B220">
        <f t="shared" si="12"/>
        <v>4</v>
      </c>
      <c r="C220" s="284" t="s">
        <v>1352</v>
      </c>
      <c r="D220" s="284" t="s">
        <v>606</v>
      </c>
      <c r="E220" s="284">
        <v>0</v>
      </c>
      <c r="F220" s="284">
        <v>0</v>
      </c>
      <c r="G220" s="284">
        <v>0</v>
      </c>
      <c r="H220" s="284">
        <v>0</v>
      </c>
      <c r="I220" s="284">
        <v>1</v>
      </c>
      <c r="J220" s="284">
        <v>0</v>
      </c>
      <c r="K220" s="284">
        <v>0</v>
      </c>
      <c r="L220" s="284">
        <v>1</v>
      </c>
      <c r="N220" s="297">
        <f t="shared" si="13"/>
        <v>1</v>
      </c>
    </row>
    <row r="221" spans="1:14" x14ac:dyDescent="0.2">
      <c r="A221" t="str">
        <f t="shared" si="11"/>
        <v>VO250305</v>
      </c>
      <c r="B221">
        <f t="shared" si="12"/>
        <v>5</v>
      </c>
      <c r="C221" s="284" t="s">
        <v>1352</v>
      </c>
      <c r="D221" s="284" t="s">
        <v>637</v>
      </c>
      <c r="E221" s="284">
        <v>1</v>
      </c>
      <c r="F221" s="284">
        <v>0</v>
      </c>
      <c r="G221" s="284">
        <v>0</v>
      </c>
      <c r="H221" s="284">
        <v>1</v>
      </c>
      <c r="I221" s="284">
        <v>0</v>
      </c>
      <c r="J221" s="284">
        <v>0</v>
      </c>
      <c r="K221" s="284">
        <v>0</v>
      </c>
      <c r="L221" s="284">
        <v>0</v>
      </c>
      <c r="N221" s="297">
        <f t="shared" si="13"/>
        <v>1</v>
      </c>
    </row>
    <row r="222" spans="1:14" x14ac:dyDescent="0.2">
      <c r="A222" t="str">
        <f t="shared" si="11"/>
        <v>VO250306</v>
      </c>
      <c r="B222">
        <f t="shared" si="12"/>
        <v>6</v>
      </c>
      <c r="C222" s="284" t="s">
        <v>1352</v>
      </c>
      <c r="D222" s="284" t="s">
        <v>741</v>
      </c>
      <c r="E222" s="284">
        <v>0</v>
      </c>
      <c r="F222" s="284">
        <v>0</v>
      </c>
      <c r="G222" s="284">
        <v>0</v>
      </c>
      <c r="H222" s="284">
        <v>0</v>
      </c>
      <c r="I222" s="284">
        <v>0</v>
      </c>
      <c r="J222" s="284">
        <v>1</v>
      </c>
      <c r="K222" s="284">
        <v>0</v>
      </c>
      <c r="L222" s="284">
        <v>1</v>
      </c>
      <c r="N222" s="297">
        <f t="shared" si="13"/>
        <v>1</v>
      </c>
    </row>
    <row r="223" spans="1:14" x14ac:dyDescent="0.2">
      <c r="A223" t="str">
        <f t="shared" si="11"/>
        <v>VO250401</v>
      </c>
      <c r="B223">
        <f t="shared" si="12"/>
        <v>1</v>
      </c>
      <c r="C223" s="284" t="s">
        <v>1353</v>
      </c>
      <c r="D223" s="284" t="s">
        <v>1204</v>
      </c>
      <c r="E223" s="284">
        <v>0</v>
      </c>
      <c r="F223" s="284">
        <v>0</v>
      </c>
      <c r="G223" s="284">
        <v>0</v>
      </c>
      <c r="H223" s="284">
        <v>0</v>
      </c>
      <c r="I223" s="284">
        <v>1</v>
      </c>
      <c r="J223" s="284">
        <v>0</v>
      </c>
      <c r="K223" s="284">
        <v>0</v>
      </c>
      <c r="L223" s="284">
        <v>1</v>
      </c>
      <c r="N223" s="297">
        <f t="shared" si="13"/>
        <v>1</v>
      </c>
    </row>
    <row r="224" spans="1:14" x14ac:dyDescent="0.2">
      <c r="A224" t="str">
        <f t="shared" si="11"/>
        <v>VO250402</v>
      </c>
      <c r="B224">
        <f t="shared" si="12"/>
        <v>2</v>
      </c>
      <c r="C224" s="284" t="s">
        <v>1353</v>
      </c>
      <c r="D224" s="284" t="s">
        <v>452</v>
      </c>
      <c r="E224" s="284">
        <v>1</v>
      </c>
      <c r="F224" s="284">
        <v>0</v>
      </c>
      <c r="G224" s="284">
        <v>0</v>
      </c>
      <c r="H224" s="284">
        <v>1</v>
      </c>
      <c r="I224" s="284">
        <v>0</v>
      </c>
      <c r="J224" s="284">
        <v>0</v>
      </c>
      <c r="K224" s="284">
        <v>0</v>
      </c>
      <c r="L224" s="284">
        <v>0</v>
      </c>
      <c r="N224" s="297">
        <f t="shared" si="13"/>
        <v>1</v>
      </c>
    </row>
    <row r="225" spans="1:14" x14ac:dyDescent="0.2">
      <c r="A225" t="str">
        <f t="shared" si="11"/>
        <v>VO250403</v>
      </c>
      <c r="B225">
        <f t="shared" si="12"/>
        <v>3</v>
      </c>
      <c r="C225" s="284" t="s">
        <v>1353</v>
      </c>
      <c r="D225" s="284" t="s">
        <v>567</v>
      </c>
      <c r="E225" s="284">
        <v>1</v>
      </c>
      <c r="F225" s="284">
        <v>0</v>
      </c>
      <c r="G225" s="284">
        <v>0</v>
      </c>
      <c r="H225" s="284">
        <v>1</v>
      </c>
      <c r="I225" s="284">
        <v>0</v>
      </c>
      <c r="J225" s="284">
        <v>0</v>
      </c>
      <c r="K225" s="284">
        <v>0</v>
      </c>
      <c r="L225" s="284">
        <v>0</v>
      </c>
      <c r="N225" s="297">
        <f t="shared" si="13"/>
        <v>1</v>
      </c>
    </row>
    <row r="226" spans="1:14" x14ac:dyDescent="0.2">
      <c r="A226" t="str">
        <f t="shared" si="11"/>
        <v>VO250404</v>
      </c>
      <c r="B226">
        <f t="shared" si="12"/>
        <v>4</v>
      </c>
      <c r="C226" s="284" t="s">
        <v>1353</v>
      </c>
      <c r="D226" s="284" t="s">
        <v>606</v>
      </c>
      <c r="E226" s="284">
        <v>1</v>
      </c>
      <c r="F226" s="284">
        <v>0</v>
      </c>
      <c r="G226" s="284">
        <v>0</v>
      </c>
      <c r="H226" s="284">
        <v>1</v>
      </c>
      <c r="I226" s="284">
        <v>4</v>
      </c>
      <c r="J226" s="284">
        <v>0</v>
      </c>
      <c r="K226" s="284">
        <v>1</v>
      </c>
      <c r="L226" s="284">
        <v>5</v>
      </c>
      <c r="N226" s="297">
        <f t="shared" si="13"/>
        <v>6</v>
      </c>
    </row>
    <row r="227" spans="1:14" x14ac:dyDescent="0.2">
      <c r="A227" t="str">
        <f t="shared" si="11"/>
        <v>VO250405</v>
      </c>
      <c r="B227">
        <f t="shared" si="12"/>
        <v>5</v>
      </c>
      <c r="C227" s="284" t="s">
        <v>1353</v>
      </c>
      <c r="D227" s="284" t="s">
        <v>741</v>
      </c>
      <c r="E227" s="284">
        <v>0</v>
      </c>
      <c r="F227" s="284">
        <v>2</v>
      </c>
      <c r="G227" s="284">
        <v>0</v>
      </c>
      <c r="H227" s="284">
        <v>2</v>
      </c>
      <c r="I227" s="284">
        <v>1</v>
      </c>
      <c r="J227" s="284">
        <v>0</v>
      </c>
      <c r="K227" s="284">
        <v>0</v>
      </c>
      <c r="L227" s="284">
        <v>1</v>
      </c>
      <c r="N227" s="297">
        <f t="shared" si="13"/>
        <v>3</v>
      </c>
    </row>
    <row r="228" spans="1:14" x14ac:dyDescent="0.2">
      <c r="A228" t="str">
        <f t="shared" si="11"/>
        <v>VO250406</v>
      </c>
      <c r="B228">
        <f t="shared" si="12"/>
        <v>6</v>
      </c>
      <c r="C228" s="284" t="s">
        <v>1353</v>
      </c>
      <c r="D228" s="284" t="s">
        <v>1119</v>
      </c>
      <c r="E228" s="284">
        <v>1</v>
      </c>
      <c r="F228" s="284">
        <v>0</v>
      </c>
      <c r="G228" s="284">
        <v>0</v>
      </c>
      <c r="H228" s="284">
        <v>1</v>
      </c>
      <c r="I228" s="284">
        <v>0</v>
      </c>
      <c r="J228" s="284">
        <v>0</v>
      </c>
      <c r="K228" s="284">
        <v>0</v>
      </c>
      <c r="L228" s="284">
        <v>0</v>
      </c>
      <c r="N228" s="297">
        <f t="shared" si="13"/>
        <v>1</v>
      </c>
    </row>
    <row r="229" spans="1:14" x14ac:dyDescent="0.2">
      <c r="A229" t="str">
        <f t="shared" si="11"/>
        <v>VO250501</v>
      </c>
      <c r="B229">
        <f t="shared" si="12"/>
        <v>1</v>
      </c>
      <c r="C229" s="284" t="s">
        <v>1354</v>
      </c>
      <c r="D229" s="284" t="s">
        <v>153</v>
      </c>
      <c r="E229" s="284">
        <v>4</v>
      </c>
      <c r="F229" s="284">
        <v>0</v>
      </c>
      <c r="G229" s="284">
        <v>0</v>
      </c>
      <c r="H229" s="284">
        <v>4</v>
      </c>
      <c r="I229" s="284">
        <v>7</v>
      </c>
      <c r="J229" s="284">
        <v>0</v>
      </c>
      <c r="K229" s="284">
        <v>0</v>
      </c>
      <c r="L229" s="284">
        <v>7</v>
      </c>
      <c r="N229" s="297">
        <f t="shared" si="13"/>
        <v>11</v>
      </c>
    </row>
    <row r="230" spans="1:14" x14ac:dyDescent="0.2">
      <c r="A230" t="str">
        <f t="shared" si="11"/>
        <v>VO250502</v>
      </c>
      <c r="B230">
        <f t="shared" si="12"/>
        <v>2</v>
      </c>
      <c r="C230" s="284" t="s">
        <v>1354</v>
      </c>
      <c r="D230" s="284" t="s">
        <v>335</v>
      </c>
      <c r="E230" s="284">
        <v>0</v>
      </c>
      <c r="F230" s="284">
        <v>0</v>
      </c>
      <c r="G230" s="284">
        <v>0</v>
      </c>
      <c r="H230" s="284">
        <v>0</v>
      </c>
      <c r="I230" s="284">
        <v>0</v>
      </c>
      <c r="J230" s="284">
        <v>1</v>
      </c>
      <c r="K230" s="284">
        <v>0</v>
      </c>
      <c r="L230" s="284">
        <v>1</v>
      </c>
      <c r="N230" s="297">
        <f t="shared" si="13"/>
        <v>1</v>
      </c>
    </row>
    <row r="231" spans="1:14" x14ac:dyDescent="0.2">
      <c r="A231" t="str">
        <f t="shared" si="11"/>
        <v>VO250503</v>
      </c>
      <c r="B231">
        <f t="shared" si="12"/>
        <v>3</v>
      </c>
      <c r="C231" s="284" t="s">
        <v>1354</v>
      </c>
      <c r="D231" s="284" t="s">
        <v>383</v>
      </c>
      <c r="E231" s="284">
        <v>3</v>
      </c>
      <c r="F231" s="284">
        <v>0</v>
      </c>
      <c r="G231" s="284">
        <v>0</v>
      </c>
      <c r="H231" s="284">
        <v>3</v>
      </c>
      <c r="I231" s="284">
        <v>0</v>
      </c>
      <c r="J231" s="284">
        <v>0</v>
      </c>
      <c r="K231" s="284">
        <v>0</v>
      </c>
      <c r="L231" s="284">
        <v>0</v>
      </c>
      <c r="N231" s="297">
        <f t="shared" si="13"/>
        <v>3</v>
      </c>
    </row>
    <row r="232" spans="1:14" x14ac:dyDescent="0.2">
      <c r="A232" t="str">
        <f t="shared" si="11"/>
        <v>VO250504</v>
      </c>
      <c r="B232">
        <f t="shared" si="12"/>
        <v>4</v>
      </c>
      <c r="C232" s="284" t="s">
        <v>1354</v>
      </c>
      <c r="D232" s="284" t="s">
        <v>403</v>
      </c>
      <c r="E232" s="284">
        <v>0</v>
      </c>
      <c r="F232" s="284">
        <v>0</v>
      </c>
      <c r="G232" s="284">
        <v>0</v>
      </c>
      <c r="H232" s="284">
        <v>0</v>
      </c>
      <c r="I232" s="284">
        <v>1</v>
      </c>
      <c r="J232" s="284">
        <v>0</v>
      </c>
      <c r="K232" s="284">
        <v>0</v>
      </c>
      <c r="L232" s="284">
        <v>1</v>
      </c>
      <c r="N232" s="297">
        <f t="shared" si="13"/>
        <v>1</v>
      </c>
    </row>
    <row r="233" spans="1:14" x14ac:dyDescent="0.2">
      <c r="A233" t="str">
        <f t="shared" si="11"/>
        <v>VO250505</v>
      </c>
      <c r="B233">
        <f t="shared" si="12"/>
        <v>5</v>
      </c>
      <c r="C233" s="284" t="s">
        <v>1354</v>
      </c>
      <c r="D233" s="284" t="s">
        <v>452</v>
      </c>
      <c r="E233" s="284">
        <v>11</v>
      </c>
      <c r="F233" s="284">
        <v>0</v>
      </c>
      <c r="G233" s="284">
        <v>0</v>
      </c>
      <c r="H233" s="284">
        <v>11</v>
      </c>
      <c r="I233" s="284">
        <v>16</v>
      </c>
      <c r="J233" s="284">
        <v>0</v>
      </c>
      <c r="K233" s="284">
        <v>0</v>
      </c>
      <c r="L233" s="284">
        <v>16</v>
      </c>
      <c r="N233" s="297">
        <f t="shared" si="13"/>
        <v>27</v>
      </c>
    </row>
    <row r="234" spans="1:14" x14ac:dyDescent="0.2">
      <c r="A234" t="str">
        <f t="shared" si="11"/>
        <v>VO250506</v>
      </c>
      <c r="B234">
        <f t="shared" si="12"/>
        <v>6</v>
      </c>
      <c r="C234" s="284" t="s">
        <v>1354</v>
      </c>
      <c r="D234" s="284" t="s">
        <v>465</v>
      </c>
      <c r="E234" s="284">
        <v>0</v>
      </c>
      <c r="F234" s="284">
        <v>0</v>
      </c>
      <c r="G234" s="284">
        <v>0</v>
      </c>
      <c r="H234" s="284">
        <v>0</v>
      </c>
      <c r="I234" s="284">
        <v>3</v>
      </c>
      <c r="J234" s="284">
        <v>0</v>
      </c>
      <c r="K234" s="284">
        <v>2</v>
      </c>
      <c r="L234" s="284">
        <v>5</v>
      </c>
      <c r="N234" s="297">
        <f t="shared" si="13"/>
        <v>5</v>
      </c>
    </row>
    <row r="235" spans="1:14" x14ac:dyDescent="0.2">
      <c r="A235" t="str">
        <f t="shared" si="11"/>
        <v>VO250507</v>
      </c>
      <c r="B235">
        <f t="shared" si="12"/>
        <v>7</v>
      </c>
      <c r="C235" s="284" t="s">
        <v>1354</v>
      </c>
      <c r="D235" s="284" t="s">
        <v>1213</v>
      </c>
      <c r="E235" s="284">
        <v>0</v>
      </c>
      <c r="F235" s="284">
        <v>0</v>
      </c>
      <c r="G235" s="284">
        <v>0</v>
      </c>
      <c r="H235" s="284">
        <v>0</v>
      </c>
      <c r="I235" s="284">
        <v>1</v>
      </c>
      <c r="J235" s="284">
        <v>0</v>
      </c>
      <c r="K235" s="284">
        <v>0</v>
      </c>
      <c r="L235" s="284">
        <v>1</v>
      </c>
      <c r="N235" s="297">
        <f t="shared" si="13"/>
        <v>1</v>
      </c>
    </row>
    <row r="236" spans="1:14" x14ac:dyDescent="0.2">
      <c r="A236" t="str">
        <f t="shared" si="11"/>
        <v>VO250508</v>
      </c>
      <c r="B236">
        <f t="shared" si="12"/>
        <v>8</v>
      </c>
      <c r="C236" s="284" t="s">
        <v>1354</v>
      </c>
      <c r="D236" s="284" t="s">
        <v>516</v>
      </c>
      <c r="E236" s="284">
        <v>1</v>
      </c>
      <c r="F236" s="284">
        <v>0</v>
      </c>
      <c r="G236" s="284">
        <v>0</v>
      </c>
      <c r="H236" s="284">
        <v>1</v>
      </c>
      <c r="I236" s="284">
        <v>6</v>
      </c>
      <c r="J236" s="284">
        <v>0</v>
      </c>
      <c r="K236" s="284">
        <v>2</v>
      </c>
      <c r="L236" s="284">
        <v>8</v>
      </c>
      <c r="N236" s="297">
        <f t="shared" si="13"/>
        <v>9</v>
      </c>
    </row>
    <row r="237" spans="1:14" x14ac:dyDescent="0.2">
      <c r="A237" t="str">
        <f t="shared" si="11"/>
        <v>VO250509</v>
      </c>
      <c r="B237">
        <f t="shared" si="12"/>
        <v>9</v>
      </c>
      <c r="C237" s="284" t="s">
        <v>1354</v>
      </c>
      <c r="D237" s="284" t="s">
        <v>1234</v>
      </c>
      <c r="E237" s="284">
        <v>2</v>
      </c>
      <c r="F237" s="284">
        <v>0</v>
      </c>
      <c r="G237" s="284">
        <v>0</v>
      </c>
      <c r="H237" s="284">
        <v>2</v>
      </c>
      <c r="I237" s="284">
        <v>0</v>
      </c>
      <c r="J237" s="284">
        <v>0</v>
      </c>
      <c r="K237" s="284">
        <v>0</v>
      </c>
      <c r="L237" s="284">
        <v>0</v>
      </c>
      <c r="N237" s="297">
        <f t="shared" si="13"/>
        <v>2</v>
      </c>
    </row>
    <row r="238" spans="1:14" x14ac:dyDescent="0.2">
      <c r="A238" t="str">
        <f t="shared" si="11"/>
        <v>VO250510</v>
      </c>
      <c r="B238">
        <f t="shared" si="12"/>
        <v>10</v>
      </c>
      <c r="C238" s="284" t="s">
        <v>1354</v>
      </c>
      <c r="D238" s="284" t="s">
        <v>550</v>
      </c>
      <c r="E238" s="284">
        <v>1</v>
      </c>
      <c r="F238" s="284">
        <v>0</v>
      </c>
      <c r="G238" s="284">
        <v>0</v>
      </c>
      <c r="H238" s="284">
        <v>1</v>
      </c>
      <c r="I238" s="284">
        <v>1</v>
      </c>
      <c r="J238" s="284">
        <v>0</v>
      </c>
      <c r="K238" s="284">
        <v>0</v>
      </c>
      <c r="L238" s="284">
        <v>1</v>
      </c>
      <c r="N238" s="297">
        <f t="shared" si="13"/>
        <v>2</v>
      </c>
    </row>
    <row r="239" spans="1:14" x14ac:dyDescent="0.2">
      <c r="A239" t="str">
        <f t="shared" si="11"/>
        <v>VO250511</v>
      </c>
      <c r="B239">
        <f t="shared" si="12"/>
        <v>11</v>
      </c>
      <c r="C239" s="284" t="s">
        <v>1354</v>
      </c>
      <c r="D239" s="284" t="s">
        <v>567</v>
      </c>
      <c r="E239" s="284">
        <v>1</v>
      </c>
      <c r="F239" s="284">
        <v>0</v>
      </c>
      <c r="G239" s="284">
        <v>0</v>
      </c>
      <c r="H239" s="284">
        <v>1</v>
      </c>
      <c r="I239" s="284">
        <v>0</v>
      </c>
      <c r="J239" s="284">
        <v>0</v>
      </c>
      <c r="K239" s="284">
        <v>0</v>
      </c>
      <c r="L239" s="284">
        <v>0</v>
      </c>
      <c r="N239" s="297">
        <f t="shared" si="13"/>
        <v>1</v>
      </c>
    </row>
    <row r="240" spans="1:14" x14ac:dyDescent="0.2">
      <c r="A240" t="str">
        <f t="shared" si="11"/>
        <v>VO250512</v>
      </c>
      <c r="B240">
        <f t="shared" si="12"/>
        <v>12</v>
      </c>
      <c r="C240" s="284" t="s">
        <v>1354</v>
      </c>
      <c r="D240" s="284" t="s">
        <v>637</v>
      </c>
      <c r="E240" s="284">
        <v>0</v>
      </c>
      <c r="F240" s="284">
        <v>0</v>
      </c>
      <c r="G240" s="284">
        <v>0</v>
      </c>
      <c r="H240" s="284">
        <v>0</v>
      </c>
      <c r="I240" s="284">
        <v>2</v>
      </c>
      <c r="J240" s="284">
        <v>0</v>
      </c>
      <c r="K240" s="284">
        <v>0</v>
      </c>
      <c r="L240" s="284">
        <v>2</v>
      </c>
      <c r="N240" s="297">
        <f t="shared" si="13"/>
        <v>2</v>
      </c>
    </row>
    <row r="241" spans="1:14" x14ac:dyDescent="0.2">
      <c r="A241" t="str">
        <f t="shared" si="11"/>
        <v>VO250513</v>
      </c>
      <c r="B241">
        <f t="shared" si="12"/>
        <v>13</v>
      </c>
      <c r="C241" s="284" t="s">
        <v>1354</v>
      </c>
      <c r="D241" s="284" t="s">
        <v>741</v>
      </c>
      <c r="E241" s="284">
        <v>0</v>
      </c>
      <c r="F241" s="284">
        <v>0</v>
      </c>
      <c r="G241" s="284">
        <v>0</v>
      </c>
      <c r="H241" s="284">
        <v>0</v>
      </c>
      <c r="I241" s="284">
        <v>1</v>
      </c>
      <c r="J241" s="284">
        <v>0</v>
      </c>
      <c r="K241" s="284">
        <v>0</v>
      </c>
      <c r="L241" s="284">
        <v>1</v>
      </c>
      <c r="N241" s="297">
        <f t="shared" si="13"/>
        <v>1</v>
      </c>
    </row>
    <row r="242" spans="1:14" x14ac:dyDescent="0.2">
      <c r="A242" t="str">
        <f t="shared" si="11"/>
        <v>VO250514</v>
      </c>
      <c r="B242">
        <f t="shared" si="12"/>
        <v>14</v>
      </c>
      <c r="C242" s="284" t="s">
        <v>1354</v>
      </c>
      <c r="D242" s="284" t="s">
        <v>1265</v>
      </c>
      <c r="E242" s="284">
        <v>2</v>
      </c>
      <c r="F242" s="284">
        <v>0</v>
      </c>
      <c r="G242" s="284">
        <v>0</v>
      </c>
      <c r="H242" s="284">
        <v>2</v>
      </c>
      <c r="I242" s="284">
        <v>3</v>
      </c>
      <c r="J242" s="284">
        <v>0</v>
      </c>
      <c r="K242" s="284">
        <v>0</v>
      </c>
      <c r="L242" s="284">
        <v>3</v>
      </c>
      <c r="N242" s="297">
        <f t="shared" si="13"/>
        <v>5</v>
      </c>
    </row>
    <row r="243" spans="1:14" x14ac:dyDescent="0.2">
      <c r="A243" t="str">
        <f t="shared" si="11"/>
        <v>VO250515</v>
      </c>
      <c r="B243">
        <f t="shared" si="12"/>
        <v>15</v>
      </c>
      <c r="C243" s="284" t="s">
        <v>1354</v>
      </c>
      <c r="D243" s="284" t="s">
        <v>1013</v>
      </c>
      <c r="E243" s="284">
        <v>0</v>
      </c>
      <c r="F243" s="284">
        <v>0</v>
      </c>
      <c r="G243" s="284">
        <v>0</v>
      </c>
      <c r="H243" s="284">
        <v>0</v>
      </c>
      <c r="I243" s="284">
        <v>0</v>
      </c>
      <c r="J243" s="284">
        <v>0</v>
      </c>
      <c r="K243" s="284">
        <v>2</v>
      </c>
      <c r="L243" s="284">
        <v>2</v>
      </c>
      <c r="N243" s="297">
        <f t="shared" si="13"/>
        <v>2</v>
      </c>
    </row>
    <row r="244" spans="1:14" x14ac:dyDescent="0.2">
      <c r="A244" t="str">
        <f t="shared" si="11"/>
        <v>VO250516</v>
      </c>
      <c r="B244">
        <f t="shared" si="12"/>
        <v>16</v>
      </c>
      <c r="C244" s="284" t="s">
        <v>1354</v>
      </c>
      <c r="D244" s="284" t="s">
        <v>1119</v>
      </c>
      <c r="E244" s="284">
        <v>1</v>
      </c>
      <c r="F244" s="284">
        <v>0</v>
      </c>
      <c r="G244" s="284">
        <v>0</v>
      </c>
      <c r="H244" s="284">
        <v>1</v>
      </c>
      <c r="I244" s="284">
        <v>0</v>
      </c>
      <c r="J244" s="284">
        <v>0</v>
      </c>
      <c r="K244" s="284">
        <v>0</v>
      </c>
      <c r="L244" s="284">
        <v>0</v>
      </c>
      <c r="N244" s="297">
        <f t="shared" si="13"/>
        <v>1</v>
      </c>
    </row>
    <row r="245" spans="1:14" x14ac:dyDescent="0.2">
      <c r="A245" t="str">
        <f t="shared" si="11"/>
        <v>VO250601</v>
      </c>
      <c r="B245">
        <f t="shared" si="12"/>
        <v>1</v>
      </c>
      <c r="C245" s="284" t="s">
        <v>1355</v>
      </c>
      <c r="D245" s="284" t="s">
        <v>153</v>
      </c>
      <c r="E245" s="284">
        <v>1</v>
      </c>
      <c r="F245" s="284">
        <v>0</v>
      </c>
      <c r="G245" s="284">
        <v>0</v>
      </c>
      <c r="H245" s="284">
        <v>1</v>
      </c>
      <c r="I245" s="284">
        <v>0</v>
      </c>
      <c r="J245" s="284">
        <v>0</v>
      </c>
      <c r="K245" s="284">
        <v>0</v>
      </c>
      <c r="L245" s="284">
        <v>0</v>
      </c>
      <c r="N245" s="297">
        <f t="shared" si="13"/>
        <v>1</v>
      </c>
    </row>
    <row r="246" spans="1:14" x14ac:dyDescent="0.2">
      <c r="A246" t="str">
        <f t="shared" si="11"/>
        <v>VO250602</v>
      </c>
      <c r="B246">
        <f t="shared" si="12"/>
        <v>2</v>
      </c>
      <c r="C246" s="284" t="s">
        <v>1355</v>
      </c>
      <c r="D246" s="284" t="s">
        <v>276</v>
      </c>
      <c r="E246" s="284">
        <v>0</v>
      </c>
      <c r="F246" s="284">
        <v>0</v>
      </c>
      <c r="G246" s="284">
        <v>0</v>
      </c>
      <c r="H246" s="284">
        <v>0</v>
      </c>
      <c r="I246" s="284">
        <v>1</v>
      </c>
      <c r="J246" s="284">
        <v>0</v>
      </c>
      <c r="K246" s="284">
        <v>0</v>
      </c>
      <c r="L246" s="284">
        <v>1</v>
      </c>
      <c r="N246" s="297">
        <f t="shared" si="13"/>
        <v>1</v>
      </c>
    </row>
    <row r="247" spans="1:14" x14ac:dyDescent="0.2">
      <c r="A247" t="str">
        <f t="shared" si="11"/>
        <v>VO250603</v>
      </c>
      <c r="B247">
        <f t="shared" si="12"/>
        <v>3</v>
      </c>
      <c r="C247" s="284" t="s">
        <v>1355</v>
      </c>
      <c r="D247" s="284" t="s">
        <v>1204</v>
      </c>
      <c r="E247" s="284">
        <v>2</v>
      </c>
      <c r="F247" s="284">
        <v>0</v>
      </c>
      <c r="G247" s="284">
        <v>0</v>
      </c>
      <c r="H247" s="284">
        <v>2</v>
      </c>
      <c r="I247" s="284">
        <v>2</v>
      </c>
      <c r="J247" s="284">
        <v>0</v>
      </c>
      <c r="K247" s="284">
        <v>0</v>
      </c>
      <c r="L247" s="284">
        <v>2</v>
      </c>
      <c r="N247" s="297">
        <f t="shared" si="13"/>
        <v>4</v>
      </c>
    </row>
    <row r="248" spans="1:14" x14ac:dyDescent="0.2">
      <c r="A248" t="str">
        <f t="shared" si="11"/>
        <v>VO250604</v>
      </c>
      <c r="B248">
        <f t="shared" si="12"/>
        <v>4</v>
      </c>
      <c r="C248" s="284" t="s">
        <v>1355</v>
      </c>
      <c r="D248" s="284" t="s">
        <v>335</v>
      </c>
      <c r="E248" s="284">
        <v>1</v>
      </c>
      <c r="F248" s="284">
        <v>0</v>
      </c>
      <c r="G248" s="284">
        <v>0</v>
      </c>
      <c r="H248" s="284">
        <v>1</v>
      </c>
      <c r="I248" s="284">
        <v>0</v>
      </c>
      <c r="J248" s="284">
        <v>1</v>
      </c>
      <c r="K248" s="284">
        <v>1</v>
      </c>
      <c r="L248" s="284">
        <v>2</v>
      </c>
      <c r="N248" s="297">
        <f t="shared" si="13"/>
        <v>3</v>
      </c>
    </row>
    <row r="249" spans="1:14" x14ac:dyDescent="0.2">
      <c r="A249" t="str">
        <f t="shared" si="11"/>
        <v>VO250605</v>
      </c>
      <c r="B249">
        <f t="shared" si="12"/>
        <v>5</v>
      </c>
      <c r="C249" s="284" t="s">
        <v>1355</v>
      </c>
      <c r="D249" s="284" t="s">
        <v>340</v>
      </c>
      <c r="E249" s="284">
        <v>1</v>
      </c>
      <c r="F249" s="284">
        <v>0</v>
      </c>
      <c r="G249" s="284">
        <v>0</v>
      </c>
      <c r="H249" s="284">
        <v>1</v>
      </c>
      <c r="I249" s="284">
        <v>0</v>
      </c>
      <c r="J249" s="284">
        <v>0</v>
      </c>
      <c r="K249" s="284">
        <v>0</v>
      </c>
      <c r="L249" s="284">
        <v>0</v>
      </c>
      <c r="N249" s="297">
        <f t="shared" si="13"/>
        <v>1</v>
      </c>
    </row>
    <row r="250" spans="1:14" x14ac:dyDescent="0.2">
      <c r="A250" t="str">
        <f t="shared" si="11"/>
        <v>VO250606</v>
      </c>
      <c r="B250">
        <f t="shared" si="12"/>
        <v>6</v>
      </c>
      <c r="C250" s="284" t="s">
        <v>1355</v>
      </c>
      <c r="D250" s="284" t="s">
        <v>383</v>
      </c>
      <c r="E250" s="284">
        <v>0</v>
      </c>
      <c r="F250" s="284">
        <v>0</v>
      </c>
      <c r="G250" s="284">
        <v>0</v>
      </c>
      <c r="H250" s="284">
        <v>0</v>
      </c>
      <c r="I250" s="284">
        <v>1</v>
      </c>
      <c r="J250" s="284">
        <v>0</v>
      </c>
      <c r="K250" s="284">
        <v>0</v>
      </c>
      <c r="L250" s="284">
        <v>1</v>
      </c>
      <c r="N250" s="297">
        <f t="shared" si="13"/>
        <v>1</v>
      </c>
    </row>
    <row r="251" spans="1:14" x14ac:dyDescent="0.2">
      <c r="A251" t="str">
        <f t="shared" si="11"/>
        <v>VO250607</v>
      </c>
      <c r="B251">
        <f t="shared" si="12"/>
        <v>7</v>
      </c>
      <c r="C251" s="284" t="s">
        <v>1355</v>
      </c>
      <c r="D251" s="284" t="s">
        <v>403</v>
      </c>
      <c r="E251" s="284">
        <v>0</v>
      </c>
      <c r="F251" s="284">
        <v>0</v>
      </c>
      <c r="G251" s="284">
        <v>0</v>
      </c>
      <c r="H251" s="284">
        <v>0</v>
      </c>
      <c r="I251" s="284">
        <v>1</v>
      </c>
      <c r="J251" s="284">
        <v>0</v>
      </c>
      <c r="K251" s="284">
        <v>0</v>
      </c>
      <c r="L251" s="284">
        <v>1</v>
      </c>
      <c r="N251" s="297">
        <f t="shared" si="13"/>
        <v>1</v>
      </c>
    </row>
    <row r="252" spans="1:14" x14ac:dyDescent="0.2">
      <c r="A252" t="str">
        <f t="shared" si="11"/>
        <v>VO250608</v>
      </c>
      <c r="B252">
        <f t="shared" si="12"/>
        <v>8</v>
      </c>
      <c r="C252" s="284" t="s">
        <v>1355</v>
      </c>
      <c r="D252" s="284" t="s">
        <v>413</v>
      </c>
      <c r="E252" s="284">
        <v>1</v>
      </c>
      <c r="F252" s="284">
        <v>0</v>
      </c>
      <c r="G252" s="284">
        <v>0</v>
      </c>
      <c r="H252" s="284">
        <v>1</v>
      </c>
      <c r="I252" s="284">
        <v>0</v>
      </c>
      <c r="J252" s="284">
        <v>0</v>
      </c>
      <c r="K252" s="284">
        <v>0</v>
      </c>
      <c r="L252" s="284">
        <v>0</v>
      </c>
      <c r="N252" s="297">
        <f t="shared" si="13"/>
        <v>1</v>
      </c>
    </row>
    <row r="253" spans="1:14" x14ac:dyDescent="0.2">
      <c r="A253" t="str">
        <f t="shared" si="11"/>
        <v>VO250609</v>
      </c>
      <c r="B253">
        <f t="shared" si="12"/>
        <v>9</v>
      </c>
      <c r="C253" s="284" t="s">
        <v>1355</v>
      </c>
      <c r="D253" s="284" t="s">
        <v>452</v>
      </c>
      <c r="E253" s="284">
        <v>2</v>
      </c>
      <c r="F253" s="284">
        <v>0</v>
      </c>
      <c r="G253" s="284">
        <v>0</v>
      </c>
      <c r="H253" s="284">
        <v>2</v>
      </c>
      <c r="I253" s="284">
        <v>2</v>
      </c>
      <c r="J253" s="284">
        <v>0</v>
      </c>
      <c r="K253" s="284">
        <v>0</v>
      </c>
      <c r="L253" s="284">
        <v>2</v>
      </c>
      <c r="N253" s="297">
        <f t="shared" si="13"/>
        <v>4</v>
      </c>
    </row>
    <row r="254" spans="1:14" x14ac:dyDescent="0.2">
      <c r="A254" t="str">
        <f t="shared" si="11"/>
        <v>VO250610</v>
      </c>
      <c r="B254">
        <f t="shared" si="12"/>
        <v>10</v>
      </c>
      <c r="C254" s="284" t="s">
        <v>1355</v>
      </c>
      <c r="D254" s="284" t="s">
        <v>559</v>
      </c>
      <c r="E254" s="284">
        <v>0</v>
      </c>
      <c r="F254" s="284">
        <v>1</v>
      </c>
      <c r="G254" s="284">
        <v>1</v>
      </c>
      <c r="H254" s="284">
        <v>2</v>
      </c>
      <c r="I254" s="284">
        <v>0</v>
      </c>
      <c r="J254" s="284">
        <v>0</v>
      </c>
      <c r="K254" s="284">
        <v>0</v>
      </c>
      <c r="L254" s="284">
        <v>0</v>
      </c>
      <c r="N254" s="297">
        <f t="shared" si="13"/>
        <v>2</v>
      </c>
    </row>
    <row r="255" spans="1:14" x14ac:dyDescent="0.2">
      <c r="A255" t="str">
        <f t="shared" si="11"/>
        <v>VO250611</v>
      </c>
      <c r="B255">
        <f t="shared" si="12"/>
        <v>11</v>
      </c>
      <c r="C255" s="284" t="s">
        <v>1355</v>
      </c>
      <c r="D255" s="284" t="s">
        <v>567</v>
      </c>
      <c r="E255" s="284">
        <v>1</v>
      </c>
      <c r="F255" s="284">
        <v>0</v>
      </c>
      <c r="G255" s="284">
        <v>0</v>
      </c>
      <c r="H255" s="284">
        <v>1</v>
      </c>
      <c r="I255" s="284">
        <v>11</v>
      </c>
      <c r="J255" s="284">
        <v>0</v>
      </c>
      <c r="K255" s="284">
        <v>0</v>
      </c>
      <c r="L255" s="284">
        <v>11</v>
      </c>
      <c r="N255" s="297">
        <f t="shared" si="13"/>
        <v>12</v>
      </c>
    </row>
    <row r="256" spans="1:14" x14ac:dyDescent="0.2">
      <c r="A256" t="str">
        <f t="shared" si="11"/>
        <v>VO250612</v>
      </c>
      <c r="B256">
        <f t="shared" si="12"/>
        <v>12</v>
      </c>
      <c r="C256" s="284" t="s">
        <v>1355</v>
      </c>
      <c r="D256" s="284" t="s">
        <v>584</v>
      </c>
      <c r="E256" s="284">
        <v>1</v>
      </c>
      <c r="F256" s="284">
        <v>0</v>
      </c>
      <c r="G256" s="284">
        <v>0</v>
      </c>
      <c r="H256" s="284">
        <v>1</v>
      </c>
      <c r="I256" s="284">
        <v>0</v>
      </c>
      <c r="J256" s="284">
        <v>0</v>
      </c>
      <c r="K256" s="284">
        <v>0</v>
      </c>
      <c r="L256" s="284">
        <v>0</v>
      </c>
      <c r="N256" s="297">
        <f t="shared" si="13"/>
        <v>1</v>
      </c>
    </row>
    <row r="257" spans="1:14" x14ac:dyDescent="0.2">
      <c r="A257" t="str">
        <f t="shared" si="11"/>
        <v>VO250613</v>
      </c>
      <c r="B257">
        <f t="shared" si="12"/>
        <v>13</v>
      </c>
      <c r="C257" s="284" t="s">
        <v>1355</v>
      </c>
      <c r="D257" s="284" t="s">
        <v>592</v>
      </c>
      <c r="E257" s="284">
        <v>0</v>
      </c>
      <c r="F257" s="284">
        <v>0</v>
      </c>
      <c r="G257" s="284">
        <v>0</v>
      </c>
      <c r="H257" s="284">
        <v>0</v>
      </c>
      <c r="I257" s="284">
        <v>1</v>
      </c>
      <c r="J257" s="284">
        <v>0</v>
      </c>
      <c r="K257" s="284">
        <v>0</v>
      </c>
      <c r="L257" s="284">
        <v>1</v>
      </c>
      <c r="N257" s="297">
        <f t="shared" si="13"/>
        <v>1</v>
      </c>
    </row>
    <row r="258" spans="1:14" x14ac:dyDescent="0.2">
      <c r="A258" t="str">
        <f t="shared" si="11"/>
        <v>VO250614</v>
      </c>
      <c r="B258">
        <f t="shared" si="12"/>
        <v>14</v>
      </c>
      <c r="C258" s="284" t="s">
        <v>1355</v>
      </c>
      <c r="D258" s="284" t="s">
        <v>637</v>
      </c>
      <c r="E258" s="284">
        <v>0</v>
      </c>
      <c r="F258" s="284">
        <v>0</v>
      </c>
      <c r="G258" s="284">
        <v>0</v>
      </c>
      <c r="H258" s="284">
        <v>0</v>
      </c>
      <c r="I258" s="284">
        <v>1</v>
      </c>
      <c r="J258" s="284">
        <v>0</v>
      </c>
      <c r="K258" s="284">
        <v>0</v>
      </c>
      <c r="L258" s="284">
        <v>1</v>
      </c>
      <c r="N258" s="297">
        <f t="shared" si="13"/>
        <v>1</v>
      </c>
    </row>
    <row r="259" spans="1:14" x14ac:dyDescent="0.2">
      <c r="A259" t="str">
        <f t="shared" si="11"/>
        <v>VO250615</v>
      </c>
      <c r="B259">
        <f t="shared" si="12"/>
        <v>15</v>
      </c>
      <c r="C259" s="284" t="s">
        <v>1355</v>
      </c>
      <c r="D259" s="284" t="s">
        <v>741</v>
      </c>
      <c r="E259" s="284">
        <v>3</v>
      </c>
      <c r="F259" s="284">
        <v>0</v>
      </c>
      <c r="G259" s="284">
        <v>0</v>
      </c>
      <c r="H259" s="284">
        <v>3</v>
      </c>
      <c r="I259" s="284">
        <v>2</v>
      </c>
      <c r="J259" s="284">
        <v>0</v>
      </c>
      <c r="K259" s="284">
        <v>0</v>
      </c>
      <c r="L259" s="284">
        <v>2</v>
      </c>
      <c r="N259" s="297">
        <f t="shared" si="13"/>
        <v>5</v>
      </c>
    </row>
    <row r="260" spans="1:14" x14ac:dyDescent="0.2">
      <c r="A260" t="str">
        <f t="shared" si="11"/>
        <v>VO250616</v>
      </c>
      <c r="B260">
        <f t="shared" si="12"/>
        <v>16</v>
      </c>
      <c r="C260" s="284" t="s">
        <v>1355</v>
      </c>
      <c r="D260" s="284" t="s">
        <v>797</v>
      </c>
      <c r="E260" s="284">
        <v>0</v>
      </c>
      <c r="F260" s="284">
        <v>0</v>
      </c>
      <c r="G260" s="284">
        <v>0</v>
      </c>
      <c r="H260" s="284">
        <v>0</v>
      </c>
      <c r="I260" s="284">
        <v>1</v>
      </c>
      <c r="J260" s="284">
        <v>0</v>
      </c>
      <c r="K260" s="284">
        <v>0</v>
      </c>
      <c r="L260" s="284">
        <v>1</v>
      </c>
      <c r="N260" s="297">
        <f t="shared" si="13"/>
        <v>1</v>
      </c>
    </row>
    <row r="261" spans="1:14" x14ac:dyDescent="0.2">
      <c r="A261" t="str">
        <f t="shared" si="11"/>
        <v>VO250617</v>
      </c>
      <c r="B261">
        <f t="shared" si="12"/>
        <v>17</v>
      </c>
      <c r="C261" s="284" t="s">
        <v>1355</v>
      </c>
      <c r="D261" s="284" t="s">
        <v>1119</v>
      </c>
      <c r="E261" s="284">
        <v>5</v>
      </c>
      <c r="F261" s="284">
        <v>0</v>
      </c>
      <c r="G261" s="284">
        <v>0</v>
      </c>
      <c r="H261" s="284">
        <v>5</v>
      </c>
      <c r="I261" s="284">
        <v>1</v>
      </c>
      <c r="J261" s="284">
        <v>0</v>
      </c>
      <c r="K261" s="284">
        <v>0</v>
      </c>
      <c r="L261" s="284">
        <v>1</v>
      </c>
      <c r="N261" s="297">
        <f t="shared" si="13"/>
        <v>6</v>
      </c>
    </row>
    <row r="262" spans="1:14" x14ac:dyDescent="0.2">
      <c r="A262" t="str">
        <f t="shared" si="11"/>
        <v>VO250701</v>
      </c>
      <c r="B262">
        <f t="shared" si="12"/>
        <v>1</v>
      </c>
      <c r="C262" s="284" t="s">
        <v>1356</v>
      </c>
      <c r="D262" s="284" t="s">
        <v>276</v>
      </c>
      <c r="E262" s="284">
        <v>2</v>
      </c>
      <c r="F262" s="284">
        <v>0</v>
      </c>
      <c r="G262" s="284">
        <v>0</v>
      </c>
      <c r="H262" s="284">
        <v>2</v>
      </c>
      <c r="I262" s="284">
        <v>0</v>
      </c>
      <c r="J262" s="284">
        <v>0</v>
      </c>
      <c r="K262" s="284">
        <v>0</v>
      </c>
      <c r="L262" s="284">
        <v>0</v>
      </c>
      <c r="N262" s="297">
        <f t="shared" si="13"/>
        <v>2</v>
      </c>
    </row>
    <row r="263" spans="1:14" x14ac:dyDescent="0.2">
      <c r="A263" t="str">
        <f t="shared" si="11"/>
        <v>VO250702</v>
      </c>
      <c r="B263">
        <f t="shared" si="12"/>
        <v>2</v>
      </c>
      <c r="C263" s="284" t="s">
        <v>1356</v>
      </c>
      <c r="D263" s="284" t="s">
        <v>1204</v>
      </c>
      <c r="E263" s="284">
        <v>0</v>
      </c>
      <c r="F263" s="284">
        <v>0</v>
      </c>
      <c r="G263" s="284">
        <v>0</v>
      </c>
      <c r="H263" s="284">
        <v>0</v>
      </c>
      <c r="I263" s="284">
        <v>1</v>
      </c>
      <c r="J263" s="284">
        <v>0</v>
      </c>
      <c r="K263" s="284">
        <v>0</v>
      </c>
      <c r="L263" s="284">
        <v>1</v>
      </c>
      <c r="N263" s="297">
        <f t="shared" si="13"/>
        <v>1</v>
      </c>
    </row>
    <row r="264" spans="1:14" x14ac:dyDescent="0.2">
      <c r="A264" t="str">
        <f t="shared" si="11"/>
        <v>VO250703</v>
      </c>
      <c r="B264">
        <f t="shared" si="12"/>
        <v>3</v>
      </c>
      <c r="C264" s="284" t="s">
        <v>1356</v>
      </c>
      <c r="D264" s="284" t="s">
        <v>335</v>
      </c>
      <c r="E264" s="284">
        <v>2</v>
      </c>
      <c r="F264" s="284">
        <v>0</v>
      </c>
      <c r="G264" s="284">
        <v>0</v>
      </c>
      <c r="H264" s="284">
        <v>2</v>
      </c>
      <c r="I264" s="284">
        <v>0</v>
      </c>
      <c r="J264" s="284">
        <v>1</v>
      </c>
      <c r="K264" s="284">
        <v>1</v>
      </c>
      <c r="L264" s="284">
        <v>2</v>
      </c>
      <c r="N264" s="297">
        <f t="shared" si="13"/>
        <v>4</v>
      </c>
    </row>
    <row r="265" spans="1:14" x14ac:dyDescent="0.2">
      <c r="A265" t="str">
        <f t="shared" si="11"/>
        <v>VO250704</v>
      </c>
      <c r="B265">
        <f t="shared" si="12"/>
        <v>4</v>
      </c>
      <c r="C265" s="284" t="s">
        <v>1356</v>
      </c>
      <c r="D265" s="284" t="s">
        <v>1209</v>
      </c>
      <c r="E265" s="284">
        <v>0</v>
      </c>
      <c r="F265" s="284">
        <v>0</v>
      </c>
      <c r="G265" s="284">
        <v>0</v>
      </c>
      <c r="H265" s="284">
        <v>0</v>
      </c>
      <c r="I265" s="284">
        <v>1</v>
      </c>
      <c r="J265" s="284">
        <v>0</v>
      </c>
      <c r="K265" s="284">
        <v>0</v>
      </c>
      <c r="L265" s="284">
        <v>1</v>
      </c>
      <c r="N265" s="297">
        <f t="shared" si="13"/>
        <v>1</v>
      </c>
    </row>
    <row r="266" spans="1:14" x14ac:dyDescent="0.2">
      <c r="A266" t="str">
        <f t="shared" si="11"/>
        <v>VO250705</v>
      </c>
      <c r="B266">
        <f t="shared" si="12"/>
        <v>5</v>
      </c>
      <c r="C266" s="284" t="s">
        <v>1356</v>
      </c>
      <c r="D266" s="284" t="s">
        <v>383</v>
      </c>
      <c r="E266" s="284">
        <v>1</v>
      </c>
      <c r="F266" s="284">
        <v>0</v>
      </c>
      <c r="G266" s="284">
        <v>0</v>
      </c>
      <c r="H266" s="284">
        <v>1</v>
      </c>
      <c r="I266" s="284">
        <v>0</v>
      </c>
      <c r="J266" s="284">
        <v>0</v>
      </c>
      <c r="K266" s="284">
        <v>0</v>
      </c>
      <c r="L266" s="284">
        <v>0</v>
      </c>
      <c r="N266" s="297">
        <f t="shared" si="13"/>
        <v>1</v>
      </c>
    </row>
    <row r="267" spans="1:14" x14ac:dyDescent="0.2">
      <c r="A267" t="str">
        <f t="shared" si="11"/>
        <v>VO250706</v>
      </c>
      <c r="B267">
        <f t="shared" si="12"/>
        <v>6</v>
      </c>
      <c r="C267" s="284" t="s">
        <v>1356</v>
      </c>
      <c r="D267" s="284" t="s">
        <v>413</v>
      </c>
      <c r="E267" s="284">
        <v>2</v>
      </c>
      <c r="F267" s="284">
        <v>0</v>
      </c>
      <c r="G267" s="284">
        <v>0</v>
      </c>
      <c r="H267" s="284">
        <v>2</v>
      </c>
      <c r="I267" s="284">
        <v>0</v>
      </c>
      <c r="J267" s="284">
        <v>0</v>
      </c>
      <c r="K267" s="284">
        <v>0</v>
      </c>
      <c r="L267" s="284">
        <v>0</v>
      </c>
      <c r="N267" s="297">
        <f t="shared" si="13"/>
        <v>2</v>
      </c>
    </row>
    <row r="268" spans="1:14" x14ac:dyDescent="0.2">
      <c r="A268" t="str">
        <f t="shared" ref="A268:A330" si="14">C268&amp;IF(B268&lt;10,"0","")&amp;B268</f>
        <v>VO250707</v>
      </c>
      <c r="B268">
        <f t="shared" ref="B268:B331" si="15">IF(C268=C267,B267+1,1)</f>
        <v>7</v>
      </c>
      <c r="C268" s="284" t="s">
        <v>1356</v>
      </c>
      <c r="D268" s="284" t="s">
        <v>452</v>
      </c>
      <c r="E268" s="284">
        <v>1</v>
      </c>
      <c r="F268" s="284">
        <v>0</v>
      </c>
      <c r="G268" s="284">
        <v>0</v>
      </c>
      <c r="H268" s="284">
        <v>1</v>
      </c>
      <c r="I268" s="284">
        <v>1</v>
      </c>
      <c r="J268" s="284">
        <v>0</v>
      </c>
      <c r="K268" s="284">
        <v>0</v>
      </c>
      <c r="L268" s="284">
        <v>1</v>
      </c>
      <c r="N268" s="297">
        <f t="shared" ref="N268:N331" si="16">H268+L268</f>
        <v>2</v>
      </c>
    </row>
    <row r="269" spans="1:14" x14ac:dyDescent="0.2">
      <c r="A269" t="str">
        <f t="shared" si="14"/>
        <v>VO250708</v>
      </c>
      <c r="B269">
        <f t="shared" si="15"/>
        <v>8</v>
      </c>
      <c r="C269" s="284" t="s">
        <v>1356</v>
      </c>
      <c r="D269" s="284" t="s">
        <v>492</v>
      </c>
      <c r="E269" s="284">
        <v>0</v>
      </c>
      <c r="F269" s="284">
        <v>0</v>
      </c>
      <c r="G269" s="284">
        <v>0</v>
      </c>
      <c r="H269" s="284">
        <v>0</v>
      </c>
      <c r="I269" s="284">
        <v>3</v>
      </c>
      <c r="J269" s="284">
        <v>0</v>
      </c>
      <c r="K269" s="284">
        <v>3</v>
      </c>
      <c r="L269" s="284">
        <v>6</v>
      </c>
      <c r="N269" s="297">
        <f t="shared" si="16"/>
        <v>6</v>
      </c>
    </row>
    <row r="270" spans="1:14" x14ac:dyDescent="0.2">
      <c r="A270" t="str">
        <f t="shared" si="14"/>
        <v>VO250709</v>
      </c>
      <c r="B270">
        <f t="shared" si="15"/>
        <v>9</v>
      </c>
      <c r="C270" s="284" t="s">
        <v>1356</v>
      </c>
      <c r="D270" s="284" t="s">
        <v>497</v>
      </c>
      <c r="E270" s="284">
        <v>0</v>
      </c>
      <c r="F270" s="284">
        <v>0</v>
      </c>
      <c r="G270" s="284">
        <v>1</v>
      </c>
      <c r="H270" s="284">
        <v>1</v>
      </c>
      <c r="I270" s="284">
        <v>2</v>
      </c>
      <c r="J270" s="284">
        <v>0</v>
      </c>
      <c r="K270" s="284">
        <v>0</v>
      </c>
      <c r="L270" s="284">
        <v>2</v>
      </c>
      <c r="N270" s="297">
        <f t="shared" si="16"/>
        <v>3</v>
      </c>
    </row>
    <row r="271" spans="1:14" x14ac:dyDescent="0.2">
      <c r="A271" t="str">
        <f t="shared" si="14"/>
        <v>VO250710</v>
      </c>
      <c r="B271">
        <f t="shared" si="15"/>
        <v>10</v>
      </c>
      <c r="C271" s="284" t="s">
        <v>1356</v>
      </c>
      <c r="D271" s="284" t="s">
        <v>567</v>
      </c>
      <c r="E271" s="284">
        <v>1</v>
      </c>
      <c r="F271" s="284">
        <v>0</v>
      </c>
      <c r="G271" s="284">
        <v>0</v>
      </c>
      <c r="H271" s="284">
        <v>1</v>
      </c>
      <c r="I271" s="284">
        <v>2</v>
      </c>
      <c r="J271" s="284">
        <v>0</v>
      </c>
      <c r="K271" s="284">
        <v>0</v>
      </c>
      <c r="L271" s="284">
        <v>2</v>
      </c>
      <c r="N271" s="297">
        <f t="shared" si="16"/>
        <v>3</v>
      </c>
    </row>
    <row r="272" spans="1:14" x14ac:dyDescent="0.2">
      <c r="A272" t="str">
        <f t="shared" si="14"/>
        <v>VO250711</v>
      </c>
      <c r="B272">
        <f t="shared" si="15"/>
        <v>11</v>
      </c>
      <c r="C272" s="284" t="s">
        <v>1356</v>
      </c>
      <c r="D272" s="284" t="s">
        <v>580</v>
      </c>
      <c r="E272" s="284">
        <v>0</v>
      </c>
      <c r="F272" s="284">
        <v>0</v>
      </c>
      <c r="G272" s="284">
        <v>0</v>
      </c>
      <c r="H272" s="284">
        <v>0</v>
      </c>
      <c r="I272" s="284">
        <v>2</v>
      </c>
      <c r="J272" s="284">
        <v>0</v>
      </c>
      <c r="K272" s="284">
        <v>0</v>
      </c>
      <c r="L272" s="284">
        <v>2</v>
      </c>
      <c r="N272" s="297">
        <f t="shared" si="16"/>
        <v>2</v>
      </c>
    </row>
    <row r="273" spans="1:14" x14ac:dyDescent="0.2">
      <c r="A273" t="str">
        <f t="shared" si="14"/>
        <v>VO250712</v>
      </c>
      <c r="B273">
        <f t="shared" si="15"/>
        <v>12</v>
      </c>
      <c r="C273" s="284" t="s">
        <v>1356</v>
      </c>
      <c r="D273" s="284" t="s">
        <v>587</v>
      </c>
      <c r="E273" s="284">
        <v>1</v>
      </c>
      <c r="F273" s="284">
        <v>0</v>
      </c>
      <c r="G273" s="284">
        <v>0</v>
      </c>
      <c r="H273" s="284">
        <v>1</v>
      </c>
      <c r="I273" s="284">
        <v>0</v>
      </c>
      <c r="J273" s="284">
        <v>0</v>
      </c>
      <c r="K273" s="284">
        <v>0</v>
      </c>
      <c r="L273" s="284">
        <v>0</v>
      </c>
      <c r="N273" s="297">
        <f t="shared" si="16"/>
        <v>1</v>
      </c>
    </row>
    <row r="274" spans="1:14" x14ac:dyDescent="0.2">
      <c r="A274" t="str">
        <f t="shared" si="14"/>
        <v>VO250713</v>
      </c>
      <c r="B274">
        <f t="shared" si="15"/>
        <v>13</v>
      </c>
      <c r="C274" s="284" t="s">
        <v>1356</v>
      </c>
      <c r="D274" s="284" t="s">
        <v>637</v>
      </c>
      <c r="E274" s="284">
        <v>1</v>
      </c>
      <c r="F274" s="284">
        <v>0</v>
      </c>
      <c r="G274" s="284">
        <v>0</v>
      </c>
      <c r="H274" s="284">
        <v>1</v>
      </c>
      <c r="I274" s="284">
        <v>1</v>
      </c>
      <c r="J274" s="284">
        <v>0</v>
      </c>
      <c r="K274" s="284">
        <v>0</v>
      </c>
      <c r="L274" s="284">
        <v>1</v>
      </c>
      <c r="N274" s="297">
        <f t="shared" si="16"/>
        <v>2</v>
      </c>
    </row>
    <row r="275" spans="1:14" x14ac:dyDescent="0.2">
      <c r="A275" t="str">
        <f t="shared" si="14"/>
        <v>VO250714</v>
      </c>
      <c r="B275">
        <f t="shared" si="15"/>
        <v>14</v>
      </c>
      <c r="C275" s="284" t="s">
        <v>1356</v>
      </c>
      <c r="D275" s="284" t="s">
        <v>641</v>
      </c>
      <c r="E275" s="284">
        <v>1</v>
      </c>
      <c r="F275" s="284">
        <v>0</v>
      </c>
      <c r="G275" s="284">
        <v>0</v>
      </c>
      <c r="H275" s="284">
        <v>1</v>
      </c>
      <c r="I275" s="284">
        <v>0</v>
      </c>
      <c r="J275" s="284">
        <v>0</v>
      </c>
      <c r="K275" s="284">
        <v>0</v>
      </c>
      <c r="L275" s="284">
        <v>0</v>
      </c>
      <c r="N275" s="297">
        <f t="shared" si="16"/>
        <v>1</v>
      </c>
    </row>
    <row r="276" spans="1:14" x14ac:dyDescent="0.2">
      <c r="A276" t="str">
        <f t="shared" si="14"/>
        <v>VO250715</v>
      </c>
      <c r="B276">
        <f t="shared" si="15"/>
        <v>15</v>
      </c>
      <c r="C276" s="284" t="s">
        <v>1356</v>
      </c>
      <c r="D276" s="284" t="s">
        <v>1238</v>
      </c>
      <c r="E276" s="284">
        <v>0</v>
      </c>
      <c r="F276" s="284">
        <v>0</v>
      </c>
      <c r="G276" s="284">
        <v>0</v>
      </c>
      <c r="H276" s="284">
        <v>0</v>
      </c>
      <c r="I276" s="284">
        <v>1</v>
      </c>
      <c r="J276" s="284">
        <v>0</v>
      </c>
      <c r="K276" s="284">
        <v>0</v>
      </c>
      <c r="L276" s="284">
        <v>1</v>
      </c>
      <c r="N276" s="297">
        <f t="shared" si="16"/>
        <v>1</v>
      </c>
    </row>
    <row r="277" spans="1:14" x14ac:dyDescent="0.2">
      <c r="A277" t="str">
        <f t="shared" si="14"/>
        <v>VO250716</v>
      </c>
      <c r="B277">
        <f t="shared" si="15"/>
        <v>16</v>
      </c>
      <c r="C277" s="284" t="s">
        <v>1356</v>
      </c>
      <c r="D277" s="284" t="s">
        <v>741</v>
      </c>
      <c r="E277" s="284">
        <v>0</v>
      </c>
      <c r="F277" s="284">
        <v>0</v>
      </c>
      <c r="G277" s="284">
        <v>0</v>
      </c>
      <c r="H277" s="284">
        <v>0</v>
      </c>
      <c r="I277" s="284">
        <v>0</v>
      </c>
      <c r="J277" s="284">
        <v>1</v>
      </c>
      <c r="K277" s="284">
        <v>0</v>
      </c>
      <c r="L277" s="284">
        <v>1</v>
      </c>
      <c r="N277" s="297">
        <f t="shared" si="16"/>
        <v>1</v>
      </c>
    </row>
    <row r="278" spans="1:14" x14ac:dyDescent="0.2">
      <c r="A278" t="str">
        <f t="shared" si="14"/>
        <v>VO250717</v>
      </c>
      <c r="B278">
        <f t="shared" si="15"/>
        <v>17</v>
      </c>
      <c r="C278" s="284" t="s">
        <v>1356</v>
      </c>
      <c r="D278" s="284" t="s">
        <v>811</v>
      </c>
      <c r="E278" s="284">
        <v>10</v>
      </c>
      <c r="F278" s="284">
        <v>0</v>
      </c>
      <c r="G278" s="284">
        <v>0</v>
      </c>
      <c r="H278" s="284">
        <v>10</v>
      </c>
      <c r="I278" s="284">
        <v>4</v>
      </c>
      <c r="J278" s="284">
        <v>0</v>
      </c>
      <c r="K278" s="284">
        <v>0</v>
      </c>
      <c r="L278" s="284">
        <v>4</v>
      </c>
      <c r="N278" s="297">
        <f t="shared" si="16"/>
        <v>14</v>
      </c>
    </row>
    <row r="279" spans="1:14" x14ac:dyDescent="0.2">
      <c r="A279" t="str">
        <f t="shared" si="14"/>
        <v>VO250718</v>
      </c>
      <c r="B279">
        <f t="shared" si="15"/>
        <v>18</v>
      </c>
      <c r="C279" s="284" t="s">
        <v>1356</v>
      </c>
      <c r="D279" s="284" t="s">
        <v>1136</v>
      </c>
      <c r="E279" s="284">
        <v>1</v>
      </c>
      <c r="F279" s="284">
        <v>0</v>
      </c>
      <c r="G279" s="284">
        <v>0</v>
      </c>
      <c r="H279" s="284">
        <v>1</v>
      </c>
      <c r="I279" s="284">
        <v>0</v>
      </c>
      <c r="J279" s="284">
        <v>0</v>
      </c>
      <c r="K279" s="284">
        <v>0</v>
      </c>
      <c r="L279" s="284">
        <v>0</v>
      </c>
      <c r="N279" s="297">
        <f t="shared" si="16"/>
        <v>1</v>
      </c>
    </row>
    <row r="280" spans="1:14" x14ac:dyDescent="0.2">
      <c r="A280" t="str">
        <f t="shared" si="14"/>
        <v>VO250801</v>
      </c>
      <c r="B280">
        <f t="shared" si="15"/>
        <v>1</v>
      </c>
      <c r="C280" s="284" t="s">
        <v>1357</v>
      </c>
      <c r="D280" s="284" t="s">
        <v>241</v>
      </c>
      <c r="E280" s="284">
        <v>0</v>
      </c>
      <c r="F280" s="284">
        <v>0</v>
      </c>
      <c r="G280" s="284">
        <v>0</v>
      </c>
      <c r="H280" s="284">
        <v>0</v>
      </c>
      <c r="I280" s="284">
        <v>2</v>
      </c>
      <c r="J280" s="284">
        <v>0</v>
      </c>
      <c r="K280" s="284">
        <v>0</v>
      </c>
      <c r="L280" s="284">
        <v>2</v>
      </c>
      <c r="N280" s="297">
        <f t="shared" si="16"/>
        <v>2</v>
      </c>
    </row>
    <row r="281" spans="1:14" x14ac:dyDescent="0.2">
      <c r="A281" t="str">
        <f t="shared" si="14"/>
        <v>VO250802</v>
      </c>
      <c r="B281">
        <f t="shared" si="15"/>
        <v>2</v>
      </c>
      <c r="C281" s="284" t="s">
        <v>1357</v>
      </c>
      <c r="D281" s="284" t="s">
        <v>285</v>
      </c>
      <c r="E281" s="284">
        <v>0</v>
      </c>
      <c r="F281" s="284">
        <v>0</v>
      </c>
      <c r="G281" s="284">
        <v>0</v>
      </c>
      <c r="H281" s="284">
        <v>0</v>
      </c>
      <c r="I281" s="284">
        <v>1</v>
      </c>
      <c r="J281" s="284">
        <v>0</v>
      </c>
      <c r="K281" s="284">
        <v>0</v>
      </c>
      <c r="L281" s="284">
        <v>1</v>
      </c>
      <c r="N281" s="297">
        <f t="shared" si="16"/>
        <v>1</v>
      </c>
    </row>
    <row r="282" spans="1:14" x14ac:dyDescent="0.2">
      <c r="A282" t="str">
        <f t="shared" si="14"/>
        <v>VO250803</v>
      </c>
      <c r="B282">
        <f t="shared" si="15"/>
        <v>3</v>
      </c>
      <c r="C282" s="284" t="s">
        <v>1357</v>
      </c>
      <c r="D282" s="284" t="s">
        <v>1204</v>
      </c>
      <c r="E282" s="284">
        <v>0</v>
      </c>
      <c r="F282" s="284">
        <v>0</v>
      </c>
      <c r="G282" s="284">
        <v>0</v>
      </c>
      <c r="H282" s="284">
        <v>0</v>
      </c>
      <c r="I282" s="284">
        <v>1</v>
      </c>
      <c r="J282" s="284">
        <v>0</v>
      </c>
      <c r="K282" s="284">
        <v>0</v>
      </c>
      <c r="L282" s="284">
        <v>1</v>
      </c>
      <c r="N282" s="297">
        <f t="shared" si="16"/>
        <v>1</v>
      </c>
    </row>
    <row r="283" spans="1:14" x14ac:dyDescent="0.2">
      <c r="A283" t="str">
        <f t="shared" si="14"/>
        <v>VO250804</v>
      </c>
      <c r="B283">
        <f t="shared" si="15"/>
        <v>4</v>
      </c>
      <c r="C283" s="284" t="s">
        <v>1357</v>
      </c>
      <c r="D283" s="284" t="s">
        <v>492</v>
      </c>
      <c r="E283" s="284">
        <v>0</v>
      </c>
      <c r="F283" s="284">
        <v>0</v>
      </c>
      <c r="G283" s="284">
        <v>0</v>
      </c>
      <c r="H283" s="284">
        <v>0</v>
      </c>
      <c r="I283" s="284">
        <v>1</v>
      </c>
      <c r="J283" s="284">
        <v>0</v>
      </c>
      <c r="K283" s="284">
        <v>3</v>
      </c>
      <c r="L283" s="284">
        <v>4</v>
      </c>
      <c r="N283" s="297">
        <f t="shared" si="16"/>
        <v>4</v>
      </c>
    </row>
    <row r="284" spans="1:14" x14ac:dyDescent="0.2">
      <c r="A284" t="str">
        <f t="shared" si="14"/>
        <v>VO250805</v>
      </c>
      <c r="B284">
        <f t="shared" si="15"/>
        <v>5</v>
      </c>
      <c r="C284" s="284" t="s">
        <v>1357</v>
      </c>
      <c r="D284" s="284" t="s">
        <v>567</v>
      </c>
      <c r="E284" s="284">
        <v>1</v>
      </c>
      <c r="F284" s="284">
        <v>0</v>
      </c>
      <c r="G284" s="284">
        <v>0</v>
      </c>
      <c r="H284" s="284">
        <v>1</v>
      </c>
      <c r="I284" s="284">
        <v>1</v>
      </c>
      <c r="J284" s="284">
        <v>0</v>
      </c>
      <c r="K284" s="284">
        <v>0</v>
      </c>
      <c r="L284" s="284">
        <v>1</v>
      </c>
      <c r="N284" s="297">
        <f t="shared" si="16"/>
        <v>2</v>
      </c>
    </row>
    <row r="285" spans="1:14" x14ac:dyDescent="0.2">
      <c r="A285" t="str">
        <f t="shared" si="14"/>
        <v>VO250806</v>
      </c>
      <c r="B285">
        <f t="shared" si="15"/>
        <v>6</v>
      </c>
      <c r="C285" s="284" t="s">
        <v>1357</v>
      </c>
      <c r="D285" s="284" t="s">
        <v>1238</v>
      </c>
      <c r="E285" s="284">
        <v>0</v>
      </c>
      <c r="F285" s="284">
        <v>0</v>
      </c>
      <c r="G285" s="284">
        <v>1</v>
      </c>
      <c r="H285" s="284">
        <v>1</v>
      </c>
      <c r="I285" s="284">
        <v>3</v>
      </c>
      <c r="J285" s="284">
        <v>0</v>
      </c>
      <c r="K285" s="284">
        <v>2</v>
      </c>
      <c r="L285" s="284">
        <v>5</v>
      </c>
      <c r="N285" s="297">
        <f t="shared" si="16"/>
        <v>6</v>
      </c>
    </row>
    <row r="286" spans="1:14" x14ac:dyDescent="0.2">
      <c r="A286" t="str">
        <f t="shared" si="14"/>
        <v>VO250807</v>
      </c>
      <c r="B286">
        <f t="shared" si="15"/>
        <v>7</v>
      </c>
      <c r="C286" s="284" t="s">
        <v>1357</v>
      </c>
      <c r="D286" s="284" t="s">
        <v>741</v>
      </c>
      <c r="E286" s="284">
        <v>0</v>
      </c>
      <c r="F286" s="284">
        <v>1</v>
      </c>
      <c r="G286" s="284">
        <v>0</v>
      </c>
      <c r="H286" s="284">
        <v>1</v>
      </c>
      <c r="I286" s="284">
        <v>0</v>
      </c>
      <c r="J286" s="284">
        <v>0</v>
      </c>
      <c r="K286" s="284">
        <v>0</v>
      </c>
      <c r="L286" s="284">
        <v>0</v>
      </c>
      <c r="N286" s="297">
        <f t="shared" si="16"/>
        <v>1</v>
      </c>
    </row>
    <row r="287" spans="1:14" x14ac:dyDescent="0.2">
      <c r="A287" t="str">
        <f t="shared" si="14"/>
        <v>VO250808</v>
      </c>
      <c r="B287">
        <f t="shared" si="15"/>
        <v>8</v>
      </c>
      <c r="C287" s="284" t="s">
        <v>1357</v>
      </c>
      <c r="D287" s="284" t="s">
        <v>811</v>
      </c>
      <c r="E287" s="284">
        <v>1</v>
      </c>
      <c r="F287" s="284">
        <v>0</v>
      </c>
      <c r="G287" s="284">
        <v>0</v>
      </c>
      <c r="H287" s="284">
        <v>1</v>
      </c>
      <c r="I287" s="284">
        <v>1</v>
      </c>
      <c r="J287" s="284">
        <v>0</v>
      </c>
      <c r="K287" s="284">
        <v>0</v>
      </c>
      <c r="L287" s="284">
        <v>1</v>
      </c>
      <c r="N287" s="297">
        <f t="shared" si="16"/>
        <v>2</v>
      </c>
    </row>
    <row r="288" spans="1:14" x14ac:dyDescent="0.2">
      <c r="A288" t="str">
        <f t="shared" si="14"/>
        <v>VO250901</v>
      </c>
      <c r="B288">
        <f t="shared" si="15"/>
        <v>1</v>
      </c>
      <c r="C288" s="284" t="s">
        <v>1358</v>
      </c>
      <c r="D288" s="284" t="s">
        <v>383</v>
      </c>
      <c r="E288" s="284">
        <v>1</v>
      </c>
      <c r="F288" s="284">
        <v>0</v>
      </c>
      <c r="G288" s="284">
        <v>0</v>
      </c>
      <c r="H288" s="284">
        <v>1</v>
      </c>
      <c r="I288" s="284">
        <v>1</v>
      </c>
      <c r="J288" s="284">
        <v>0</v>
      </c>
      <c r="K288" s="284">
        <v>0</v>
      </c>
      <c r="L288" s="284">
        <v>1</v>
      </c>
      <c r="N288" s="297">
        <f t="shared" si="16"/>
        <v>2</v>
      </c>
    </row>
    <row r="289" spans="1:14" x14ac:dyDescent="0.2">
      <c r="A289" t="str">
        <f t="shared" si="14"/>
        <v>VO250902</v>
      </c>
      <c r="B289">
        <f t="shared" si="15"/>
        <v>2</v>
      </c>
      <c r="C289" s="284" t="s">
        <v>1358</v>
      </c>
      <c r="D289" s="284" t="s">
        <v>433</v>
      </c>
      <c r="E289" s="284">
        <v>1</v>
      </c>
      <c r="F289" s="284">
        <v>0</v>
      </c>
      <c r="G289" s="284">
        <v>0</v>
      </c>
      <c r="H289" s="284">
        <v>1</v>
      </c>
      <c r="I289" s="284">
        <v>2</v>
      </c>
      <c r="J289" s="284">
        <v>0</v>
      </c>
      <c r="K289" s="284">
        <v>2</v>
      </c>
      <c r="L289" s="284">
        <v>4</v>
      </c>
      <c r="N289" s="297">
        <f t="shared" si="16"/>
        <v>5</v>
      </c>
    </row>
    <row r="290" spans="1:14" x14ac:dyDescent="0.2">
      <c r="A290" t="str">
        <f t="shared" si="14"/>
        <v>VO250903</v>
      </c>
      <c r="B290">
        <f t="shared" si="15"/>
        <v>3</v>
      </c>
      <c r="C290" s="284" t="s">
        <v>1358</v>
      </c>
      <c r="D290" s="284" t="s">
        <v>452</v>
      </c>
      <c r="E290" s="284">
        <v>0</v>
      </c>
      <c r="F290" s="284">
        <v>0</v>
      </c>
      <c r="G290" s="284">
        <v>0</v>
      </c>
      <c r="H290" s="284">
        <v>0</v>
      </c>
      <c r="I290" s="284">
        <v>1</v>
      </c>
      <c r="J290" s="284">
        <v>0</v>
      </c>
      <c r="K290" s="284">
        <v>0</v>
      </c>
      <c r="L290" s="284">
        <v>1</v>
      </c>
      <c r="N290" s="297">
        <f t="shared" si="16"/>
        <v>1</v>
      </c>
    </row>
    <row r="291" spans="1:14" x14ac:dyDescent="0.2">
      <c r="A291" t="str">
        <f t="shared" si="14"/>
        <v>VO250904</v>
      </c>
      <c r="B291">
        <f t="shared" si="15"/>
        <v>4</v>
      </c>
      <c r="C291" s="284" t="s">
        <v>1358</v>
      </c>
      <c r="D291" s="284" t="s">
        <v>1234</v>
      </c>
      <c r="E291" s="284">
        <v>3</v>
      </c>
      <c r="F291" s="284">
        <v>0</v>
      </c>
      <c r="G291" s="284">
        <v>0</v>
      </c>
      <c r="H291" s="284">
        <v>3</v>
      </c>
      <c r="I291" s="284">
        <v>1</v>
      </c>
      <c r="J291" s="284">
        <v>0</v>
      </c>
      <c r="K291" s="284">
        <v>0</v>
      </c>
      <c r="L291" s="284">
        <v>1</v>
      </c>
      <c r="N291" s="297">
        <f t="shared" si="16"/>
        <v>4</v>
      </c>
    </row>
    <row r="292" spans="1:14" x14ac:dyDescent="0.2">
      <c r="A292" t="str">
        <f t="shared" si="14"/>
        <v>VO250905</v>
      </c>
      <c r="B292">
        <f t="shared" si="15"/>
        <v>5</v>
      </c>
      <c r="C292" s="284" t="s">
        <v>1358</v>
      </c>
      <c r="D292" s="284" t="s">
        <v>546</v>
      </c>
      <c r="E292" s="284">
        <v>1</v>
      </c>
      <c r="F292" s="284">
        <v>0</v>
      </c>
      <c r="G292" s="284">
        <v>0</v>
      </c>
      <c r="H292" s="284">
        <v>1</v>
      </c>
      <c r="I292" s="284">
        <v>0</v>
      </c>
      <c r="J292" s="284">
        <v>0</v>
      </c>
      <c r="K292" s="284">
        <v>0</v>
      </c>
      <c r="L292" s="284">
        <v>0</v>
      </c>
      <c r="N292" s="297">
        <f t="shared" si="16"/>
        <v>1</v>
      </c>
    </row>
    <row r="293" spans="1:14" x14ac:dyDescent="0.2">
      <c r="A293" t="str">
        <f t="shared" si="14"/>
        <v>VO250906</v>
      </c>
      <c r="B293">
        <f t="shared" si="15"/>
        <v>6</v>
      </c>
      <c r="C293" s="284" t="s">
        <v>1358</v>
      </c>
      <c r="D293" s="284" t="s">
        <v>550</v>
      </c>
      <c r="E293" s="284">
        <v>0</v>
      </c>
      <c r="F293" s="284">
        <v>0</v>
      </c>
      <c r="G293" s="284">
        <v>0</v>
      </c>
      <c r="H293" s="284">
        <v>0</v>
      </c>
      <c r="I293" s="284">
        <v>2</v>
      </c>
      <c r="J293" s="284">
        <v>0</v>
      </c>
      <c r="K293" s="284">
        <v>0</v>
      </c>
      <c r="L293" s="284">
        <v>2</v>
      </c>
      <c r="N293" s="297">
        <f t="shared" si="16"/>
        <v>2</v>
      </c>
    </row>
    <row r="294" spans="1:14" x14ac:dyDescent="0.2">
      <c r="A294" t="str">
        <f t="shared" si="14"/>
        <v>VO250907</v>
      </c>
      <c r="B294">
        <f t="shared" si="15"/>
        <v>7</v>
      </c>
      <c r="C294" s="284" t="s">
        <v>1358</v>
      </c>
      <c r="D294" s="284" t="s">
        <v>637</v>
      </c>
      <c r="E294" s="284">
        <v>0</v>
      </c>
      <c r="F294" s="284">
        <v>0</v>
      </c>
      <c r="G294" s="284">
        <v>0</v>
      </c>
      <c r="H294" s="284">
        <v>0</v>
      </c>
      <c r="I294" s="284">
        <v>1</v>
      </c>
      <c r="J294" s="284">
        <v>0</v>
      </c>
      <c r="K294" s="284">
        <v>0</v>
      </c>
      <c r="L294" s="284">
        <v>1</v>
      </c>
      <c r="N294" s="297">
        <f t="shared" si="16"/>
        <v>1</v>
      </c>
    </row>
    <row r="295" spans="1:14" x14ac:dyDescent="0.2">
      <c r="A295" t="str">
        <f t="shared" si="14"/>
        <v>VO250908</v>
      </c>
      <c r="B295">
        <f t="shared" si="15"/>
        <v>8</v>
      </c>
      <c r="C295" s="284" t="s">
        <v>1358</v>
      </c>
      <c r="D295" s="284" t="s">
        <v>1265</v>
      </c>
      <c r="E295" s="284">
        <v>0</v>
      </c>
      <c r="F295" s="284">
        <v>0</v>
      </c>
      <c r="G295" s="284">
        <v>0</v>
      </c>
      <c r="H295" s="284">
        <v>0</v>
      </c>
      <c r="I295" s="284">
        <v>1</v>
      </c>
      <c r="J295" s="284">
        <v>0</v>
      </c>
      <c r="K295" s="284">
        <v>0</v>
      </c>
      <c r="L295" s="284">
        <v>1</v>
      </c>
      <c r="N295" s="297">
        <f t="shared" si="16"/>
        <v>1</v>
      </c>
    </row>
    <row r="296" spans="1:14" x14ac:dyDescent="0.2">
      <c r="A296" t="str">
        <f t="shared" si="14"/>
        <v>VO250909</v>
      </c>
      <c r="B296">
        <f t="shared" si="15"/>
        <v>9</v>
      </c>
      <c r="C296" s="284" t="s">
        <v>1358</v>
      </c>
      <c r="D296" s="284" t="s">
        <v>797</v>
      </c>
      <c r="E296" s="284">
        <v>2</v>
      </c>
      <c r="F296" s="284">
        <v>0</v>
      </c>
      <c r="G296" s="284">
        <v>0</v>
      </c>
      <c r="H296" s="284">
        <v>2</v>
      </c>
      <c r="I296" s="284">
        <v>3</v>
      </c>
      <c r="J296" s="284">
        <v>0</v>
      </c>
      <c r="K296" s="284">
        <v>0</v>
      </c>
      <c r="L296" s="284">
        <v>3</v>
      </c>
      <c r="N296" s="297">
        <f t="shared" si="16"/>
        <v>5</v>
      </c>
    </row>
    <row r="297" spans="1:14" x14ac:dyDescent="0.2">
      <c r="A297" t="str">
        <f t="shared" si="14"/>
        <v>VO250910</v>
      </c>
      <c r="B297">
        <f t="shared" si="15"/>
        <v>10</v>
      </c>
      <c r="C297" s="284" t="s">
        <v>1358</v>
      </c>
      <c r="D297" s="284" t="s">
        <v>828</v>
      </c>
      <c r="E297" s="284">
        <v>0</v>
      </c>
      <c r="F297" s="284">
        <v>0</v>
      </c>
      <c r="G297" s="284">
        <v>0</v>
      </c>
      <c r="H297" s="284">
        <v>0</v>
      </c>
      <c r="I297" s="284">
        <v>2</v>
      </c>
      <c r="J297" s="284">
        <v>0</v>
      </c>
      <c r="K297" s="284">
        <v>1</v>
      </c>
      <c r="L297" s="284">
        <v>3</v>
      </c>
      <c r="N297" s="297">
        <f t="shared" si="16"/>
        <v>3</v>
      </c>
    </row>
    <row r="298" spans="1:14" x14ac:dyDescent="0.2">
      <c r="A298" t="str">
        <f t="shared" si="14"/>
        <v>VO250911</v>
      </c>
      <c r="B298">
        <f t="shared" si="15"/>
        <v>11</v>
      </c>
      <c r="C298" s="284" t="s">
        <v>1358</v>
      </c>
      <c r="D298" s="284" t="s">
        <v>846</v>
      </c>
      <c r="E298" s="284">
        <v>3</v>
      </c>
      <c r="F298" s="284">
        <v>0</v>
      </c>
      <c r="G298" s="284">
        <v>0</v>
      </c>
      <c r="H298" s="284">
        <v>3</v>
      </c>
      <c r="I298" s="284">
        <v>11</v>
      </c>
      <c r="J298" s="284">
        <v>0</v>
      </c>
      <c r="K298" s="284">
        <v>0</v>
      </c>
      <c r="L298" s="284">
        <v>11</v>
      </c>
      <c r="N298" s="297">
        <f t="shared" si="16"/>
        <v>14</v>
      </c>
    </row>
    <row r="299" spans="1:14" x14ac:dyDescent="0.2">
      <c r="A299" t="str">
        <f t="shared" si="14"/>
        <v>VO251001</v>
      </c>
      <c r="B299">
        <f t="shared" si="15"/>
        <v>1</v>
      </c>
      <c r="C299" s="284" t="s">
        <v>1359</v>
      </c>
      <c r="D299" s="284" t="s">
        <v>153</v>
      </c>
      <c r="E299" s="284">
        <v>0</v>
      </c>
      <c r="F299" s="284">
        <v>0</v>
      </c>
      <c r="G299" s="284">
        <v>0</v>
      </c>
      <c r="H299" s="284">
        <v>0</v>
      </c>
      <c r="I299" s="284">
        <v>1</v>
      </c>
      <c r="J299" s="284">
        <v>0</v>
      </c>
      <c r="K299" s="284">
        <v>0</v>
      </c>
      <c r="L299" s="284">
        <v>1</v>
      </c>
      <c r="N299" s="297">
        <f t="shared" si="16"/>
        <v>1</v>
      </c>
    </row>
    <row r="300" spans="1:14" x14ac:dyDescent="0.2">
      <c r="A300" t="str">
        <f t="shared" si="14"/>
        <v>VO251002</v>
      </c>
      <c r="B300">
        <f t="shared" si="15"/>
        <v>2</v>
      </c>
      <c r="C300" s="284" t="s">
        <v>1359</v>
      </c>
      <c r="D300" s="284" t="s">
        <v>314</v>
      </c>
      <c r="E300" s="284">
        <v>0</v>
      </c>
      <c r="F300" s="284">
        <v>0</v>
      </c>
      <c r="G300" s="284">
        <v>0</v>
      </c>
      <c r="H300" s="284">
        <v>0</v>
      </c>
      <c r="I300" s="284">
        <v>1</v>
      </c>
      <c r="J300" s="284">
        <v>0</v>
      </c>
      <c r="K300" s="284">
        <v>0</v>
      </c>
      <c r="L300" s="284">
        <v>1</v>
      </c>
      <c r="N300" s="297">
        <f t="shared" si="16"/>
        <v>1</v>
      </c>
    </row>
    <row r="301" spans="1:14" x14ac:dyDescent="0.2">
      <c r="A301" t="str">
        <f t="shared" si="14"/>
        <v>VO251003</v>
      </c>
      <c r="B301">
        <f t="shared" si="15"/>
        <v>3</v>
      </c>
      <c r="C301" s="284" t="s">
        <v>1359</v>
      </c>
      <c r="D301" s="284" t="s">
        <v>452</v>
      </c>
      <c r="E301" s="284">
        <v>15</v>
      </c>
      <c r="F301" s="284">
        <v>0</v>
      </c>
      <c r="G301" s="284">
        <v>0</v>
      </c>
      <c r="H301" s="284">
        <v>15</v>
      </c>
      <c r="I301" s="284">
        <v>6</v>
      </c>
      <c r="J301" s="284">
        <v>0</v>
      </c>
      <c r="K301" s="284">
        <v>0</v>
      </c>
      <c r="L301" s="284">
        <v>6</v>
      </c>
      <c r="N301" s="297">
        <f t="shared" si="16"/>
        <v>21</v>
      </c>
    </row>
    <row r="302" spans="1:14" x14ac:dyDescent="0.2">
      <c r="A302" t="str">
        <f t="shared" si="14"/>
        <v>VO251004</v>
      </c>
      <c r="B302">
        <f t="shared" si="15"/>
        <v>4</v>
      </c>
      <c r="C302" s="284" t="s">
        <v>1359</v>
      </c>
      <c r="D302" s="284" t="s">
        <v>1213</v>
      </c>
      <c r="E302" s="284">
        <v>0</v>
      </c>
      <c r="F302" s="284">
        <v>0</v>
      </c>
      <c r="G302" s="284">
        <v>0</v>
      </c>
      <c r="H302" s="284">
        <v>0</v>
      </c>
      <c r="I302" s="284">
        <v>1</v>
      </c>
      <c r="J302" s="284">
        <v>0</v>
      </c>
      <c r="K302" s="284">
        <v>0</v>
      </c>
      <c r="L302" s="284">
        <v>1</v>
      </c>
      <c r="N302" s="297">
        <f t="shared" si="16"/>
        <v>1</v>
      </c>
    </row>
    <row r="303" spans="1:14" x14ac:dyDescent="0.2">
      <c r="A303" t="str">
        <f t="shared" si="14"/>
        <v>VO251005</v>
      </c>
      <c r="B303">
        <f t="shared" si="15"/>
        <v>5</v>
      </c>
      <c r="C303" s="284" t="s">
        <v>1359</v>
      </c>
      <c r="D303" s="284" t="s">
        <v>516</v>
      </c>
      <c r="E303" s="284">
        <v>0</v>
      </c>
      <c r="F303" s="284">
        <v>0</v>
      </c>
      <c r="G303" s="284">
        <v>1</v>
      </c>
      <c r="H303" s="284">
        <v>1</v>
      </c>
      <c r="I303" s="284">
        <v>0</v>
      </c>
      <c r="J303" s="284">
        <v>0</v>
      </c>
      <c r="K303" s="284">
        <v>0</v>
      </c>
      <c r="L303" s="284">
        <v>0</v>
      </c>
      <c r="N303" s="297">
        <f t="shared" si="16"/>
        <v>1</v>
      </c>
    </row>
    <row r="304" spans="1:14" x14ac:dyDescent="0.2">
      <c r="A304" t="str">
        <f t="shared" si="14"/>
        <v>VO251006</v>
      </c>
      <c r="B304">
        <f t="shared" si="15"/>
        <v>6</v>
      </c>
      <c r="C304" s="284" t="s">
        <v>1359</v>
      </c>
      <c r="D304" s="284" t="s">
        <v>673</v>
      </c>
      <c r="E304" s="284">
        <v>1</v>
      </c>
      <c r="F304" s="284">
        <v>0</v>
      </c>
      <c r="G304" s="284">
        <v>0</v>
      </c>
      <c r="H304" s="284">
        <v>1</v>
      </c>
      <c r="I304" s="284">
        <v>0</v>
      </c>
      <c r="J304" s="284">
        <v>0</v>
      </c>
      <c r="K304" s="284">
        <v>0</v>
      </c>
      <c r="L304" s="284">
        <v>0</v>
      </c>
      <c r="N304" s="297">
        <f t="shared" si="16"/>
        <v>1</v>
      </c>
    </row>
    <row r="305" spans="1:14" x14ac:dyDescent="0.2">
      <c r="A305" t="str">
        <f t="shared" si="14"/>
        <v>VO251007</v>
      </c>
      <c r="B305">
        <f t="shared" si="15"/>
        <v>7</v>
      </c>
      <c r="C305" s="284" t="s">
        <v>1359</v>
      </c>
      <c r="D305" s="284" t="s">
        <v>1247</v>
      </c>
      <c r="E305" s="284">
        <v>0</v>
      </c>
      <c r="F305" s="284">
        <v>0</v>
      </c>
      <c r="G305" s="284">
        <v>0</v>
      </c>
      <c r="H305" s="284">
        <v>0</v>
      </c>
      <c r="I305" s="284">
        <v>1</v>
      </c>
      <c r="J305" s="284">
        <v>0</v>
      </c>
      <c r="K305" s="284">
        <v>0</v>
      </c>
      <c r="L305" s="284">
        <v>1</v>
      </c>
      <c r="N305" s="297">
        <f t="shared" si="16"/>
        <v>1</v>
      </c>
    </row>
    <row r="306" spans="1:14" x14ac:dyDescent="0.2">
      <c r="A306" t="str">
        <f t="shared" si="14"/>
        <v>VO251008</v>
      </c>
      <c r="B306">
        <f t="shared" si="15"/>
        <v>8</v>
      </c>
      <c r="C306" s="284" t="s">
        <v>1359</v>
      </c>
      <c r="D306" s="284" t="s">
        <v>741</v>
      </c>
      <c r="E306" s="284">
        <v>3</v>
      </c>
      <c r="F306" s="284">
        <v>1</v>
      </c>
      <c r="G306" s="284">
        <v>0</v>
      </c>
      <c r="H306" s="284">
        <v>4</v>
      </c>
      <c r="I306" s="284">
        <v>0</v>
      </c>
      <c r="J306" s="284">
        <v>1</v>
      </c>
      <c r="K306" s="284">
        <v>0</v>
      </c>
      <c r="L306" s="284">
        <v>1</v>
      </c>
      <c r="N306" s="297">
        <f t="shared" si="16"/>
        <v>5</v>
      </c>
    </row>
    <row r="307" spans="1:14" x14ac:dyDescent="0.2">
      <c r="A307" t="str">
        <f t="shared" si="14"/>
        <v>VO251009</v>
      </c>
      <c r="B307">
        <f t="shared" si="15"/>
        <v>9</v>
      </c>
      <c r="C307" s="284" t="s">
        <v>1359</v>
      </c>
      <c r="D307" s="284" t="s">
        <v>748</v>
      </c>
      <c r="E307" s="284">
        <v>1</v>
      </c>
      <c r="F307" s="284">
        <v>0</v>
      </c>
      <c r="G307" s="284">
        <v>0</v>
      </c>
      <c r="H307" s="284">
        <v>1</v>
      </c>
      <c r="I307" s="284">
        <v>0</v>
      </c>
      <c r="J307" s="284">
        <v>0</v>
      </c>
      <c r="K307" s="284">
        <v>0</v>
      </c>
      <c r="L307" s="284">
        <v>0</v>
      </c>
      <c r="N307" s="297">
        <f t="shared" si="16"/>
        <v>1</v>
      </c>
    </row>
    <row r="308" spans="1:14" x14ac:dyDescent="0.2">
      <c r="A308" t="str">
        <f t="shared" si="14"/>
        <v>VO251010</v>
      </c>
      <c r="B308">
        <f t="shared" si="15"/>
        <v>10</v>
      </c>
      <c r="C308" s="284" t="s">
        <v>1359</v>
      </c>
      <c r="D308" s="284" t="s">
        <v>806</v>
      </c>
      <c r="E308" s="284">
        <v>0</v>
      </c>
      <c r="F308" s="284">
        <v>0</v>
      </c>
      <c r="G308" s="284">
        <v>0</v>
      </c>
      <c r="H308" s="284">
        <v>0</v>
      </c>
      <c r="I308" s="284">
        <v>1</v>
      </c>
      <c r="J308" s="284">
        <v>0</v>
      </c>
      <c r="K308" s="284">
        <v>2</v>
      </c>
      <c r="L308" s="284">
        <v>3</v>
      </c>
      <c r="N308" s="297">
        <f t="shared" si="16"/>
        <v>3</v>
      </c>
    </row>
    <row r="309" spans="1:14" x14ac:dyDescent="0.2">
      <c r="A309" t="str">
        <f t="shared" si="14"/>
        <v>VO251011</v>
      </c>
      <c r="B309">
        <f t="shared" si="15"/>
        <v>11</v>
      </c>
      <c r="C309" s="284" t="s">
        <v>1359</v>
      </c>
      <c r="D309" s="284" t="s">
        <v>1119</v>
      </c>
      <c r="E309" s="284">
        <v>3</v>
      </c>
      <c r="F309" s="284">
        <v>0</v>
      </c>
      <c r="G309" s="284">
        <v>0</v>
      </c>
      <c r="H309" s="284">
        <v>3</v>
      </c>
      <c r="I309" s="284">
        <v>1</v>
      </c>
      <c r="J309" s="284">
        <v>0</v>
      </c>
      <c r="K309" s="284">
        <v>0</v>
      </c>
      <c r="L309" s="284">
        <v>1</v>
      </c>
      <c r="N309" s="297">
        <f t="shared" si="16"/>
        <v>4</v>
      </c>
    </row>
    <row r="310" spans="1:14" x14ac:dyDescent="0.2">
      <c r="A310" t="str">
        <f t="shared" si="14"/>
        <v>VO251101</v>
      </c>
      <c r="B310">
        <f t="shared" si="15"/>
        <v>1</v>
      </c>
      <c r="C310" s="284" t="s">
        <v>1360</v>
      </c>
      <c r="D310" s="284" t="s">
        <v>340</v>
      </c>
      <c r="E310" s="284">
        <v>1</v>
      </c>
      <c r="F310" s="284">
        <v>0</v>
      </c>
      <c r="G310" s="284">
        <v>0</v>
      </c>
      <c r="H310" s="284">
        <v>1</v>
      </c>
      <c r="I310" s="284">
        <v>0</v>
      </c>
      <c r="J310" s="284">
        <v>0</v>
      </c>
      <c r="K310" s="284">
        <v>0</v>
      </c>
      <c r="L310" s="284">
        <v>0</v>
      </c>
      <c r="N310" s="297">
        <f t="shared" si="16"/>
        <v>1</v>
      </c>
    </row>
    <row r="311" spans="1:14" x14ac:dyDescent="0.2">
      <c r="A311" t="str">
        <f t="shared" si="14"/>
        <v>VO251102</v>
      </c>
      <c r="B311">
        <f t="shared" si="15"/>
        <v>2</v>
      </c>
      <c r="C311" s="284" t="s">
        <v>1360</v>
      </c>
      <c r="D311" s="284" t="s">
        <v>423</v>
      </c>
      <c r="E311" s="284">
        <v>0</v>
      </c>
      <c r="F311" s="284">
        <v>0</v>
      </c>
      <c r="G311" s="284">
        <v>0</v>
      </c>
      <c r="H311" s="284">
        <v>0</v>
      </c>
      <c r="I311" s="284">
        <v>1</v>
      </c>
      <c r="J311" s="284">
        <v>0</v>
      </c>
      <c r="K311" s="284">
        <v>0</v>
      </c>
      <c r="L311" s="284">
        <v>1</v>
      </c>
      <c r="N311" s="297">
        <f t="shared" si="16"/>
        <v>1</v>
      </c>
    </row>
    <row r="312" spans="1:14" x14ac:dyDescent="0.2">
      <c r="A312" t="str">
        <f t="shared" si="14"/>
        <v>VO251103</v>
      </c>
      <c r="B312">
        <f t="shared" si="15"/>
        <v>3</v>
      </c>
      <c r="C312" s="284" t="s">
        <v>1360</v>
      </c>
      <c r="D312" s="284" t="s">
        <v>1247</v>
      </c>
      <c r="E312" s="284">
        <v>0</v>
      </c>
      <c r="F312" s="284">
        <v>0</v>
      </c>
      <c r="G312" s="284">
        <v>0</v>
      </c>
      <c r="H312" s="284">
        <v>0</v>
      </c>
      <c r="I312" s="284">
        <v>4</v>
      </c>
      <c r="J312" s="284">
        <v>0</v>
      </c>
      <c r="K312" s="284">
        <v>2</v>
      </c>
      <c r="L312" s="284">
        <v>6</v>
      </c>
      <c r="N312" s="297">
        <f t="shared" si="16"/>
        <v>6</v>
      </c>
    </row>
    <row r="313" spans="1:14" x14ac:dyDescent="0.2">
      <c r="A313" t="str">
        <f t="shared" si="14"/>
        <v>VO251104</v>
      </c>
      <c r="B313">
        <f t="shared" si="15"/>
        <v>4</v>
      </c>
      <c r="C313" s="284" t="s">
        <v>1360</v>
      </c>
      <c r="D313" s="284" t="s">
        <v>741</v>
      </c>
      <c r="E313" s="284">
        <v>2</v>
      </c>
      <c r="F313" s="284">
        <v>1</v>
      </c>
      <c r="G313" s="284">
        <v>0</v>
      </c>
      <c r="H313" s="284">
        <v>3</v>
      </c>
      <c r="I313" s="284">
        <v>0</v>
      </c>
      <c r="J313" s="284">
        <v>0</v>
      </c>
      <c r="K313" s="284">
        <v>0</v>
      </c>
      <c r="L313" s="284">
        <v>0</v>
      </c>
      <c r="N313" s="297">
        <f t="shared" si="16"/>
        <v>3</v>
      </c>
    </row>
    <row r="314" spans="1:14" x14ac:dyDescent="0.2">
      <c r="A314" t="str">
        <f t="shared" si="14"/>
        <v>VO251105</v>
      </c>
      <c r="B314">
        <f t="shared" si="15"/>
        <v>5</v>
      </c>
      <c r="C314" s="284" t="s">
        <v>1360</v>
      </c>
      <c r="D314" s="284" t="s">
        <v>748</v>
      </c>
      <c r="E314" s="284">
        <v>5</v>
      </c>
      <c r="F314" s="284">
        <v>0</v>
      </c>
      <c r="G314" s="284">
        <v>0</v>
      </c>
      <c r="H314" s="284">
        <v>5</v>
      </c>
      <c r="I314" s="284">
        <v>2</v>
      </c>
      <c r="J314" s="284">
        <v>0</v>
      </c>
      <c r="K314" s="284">
        <v>0</v>
      </c>
      <c r="L314" s="284">
        <v>2</v>
      </c>
      <c r="N314" s="297">
        <f t="shared" si="16"/>
        <v>7</v>
      </c>
    </row>
    <row r="315" spans="1:14" x14ac:dyDescent="0.2">
      <c r="A315" t="str">
        <f t="shared" si="14"/>
        <v>VO251106</v>
      </c>
      <c r="B315">
        <f t="shared" si="15"/>
        <v>6</v>
      </c>
      <c r="C315" s="284" t="s">
        <v>1360</v>
      </c>
      <c r="D315" s="284" t="s">
        <v>806</v>
      </c>
      <c r="E315" s="284">
        <v>1</v>
      </c>
      <c r="F315" s="284">
        <v>0</v>
      </c>
      <c r="G315" s="284">
        <v>0</v>
      </c>
      <c r="H315" s="284">
        <v>1</v>
      </c>
      <c r="I315" s="284">
        <v>0</v>
      </c>
      <c r="J315" s="284">
        <v>0</v>
      </c>
      <c r="K315" s="284">
        <v>0</v>
      </c>
      <c r="L315" s="284">
        <v>0</v>
      </c>
      <c r="N315" s="297">
        <f t="shared" si="16"/>
        <v>1</v>
      </c>
    </row>
    <row r="316" spans="1:14" x14ac:dyDescent="0.2">
      <c r="A316" t="str">
        <f t="shared" si="14"/>
        <v>VO251107</v>
      </c>
      <c r="B316">
        <f t="shared" si="15"/>
        <v>7</v>
      </c>
      <c r="C316" s="284" t="s">
        <v>1360</v>
      </c>
      <c r="D316" s="284" t="s">
        <v>1119</v>
      </c>
      <c r="E316" s="284">
        <v>0</v>
      </c>
      <c r="F316" s="284">
        <v>0</v>
      </c>
      <c r="G316" s="284">
        <v>0</v>
      </c>
      <c r="H316" s="284">
        <v>0</v>
      </c>
      <c r="I316" s="284">
        <v>1</v>
      </c>
      <c r="J316" s="284">
        <v>0</v>
      </c>
      <c r="K316" s="284">
        <v>0</v>
      </c>
      <c r="L316" s="284">
        <v>1</v>
      </c>
      <c r="N316" s="297">
        <f t="shared" si="16"/>
        <v>1</v>
      </c>
    </row>
    <row r="317" spans="1:14" x14ac:dyDescent="0.2">
      <c r="A317" t="str">
        <f t="shared" si="14"/>
        <v>VO260101</v>
      </c>
      <c r="B317">
        <f t="shared" si="15"/>
        <v>1</v>
      </c>
      <c r="C317" s="284" t="s">
        <v>1361</v>
      </c>
      <c r="D317" s="284" t="s">
        <v>218</v>
      </c>
      <c r="E317" s="284">
        <v>17</v>
      </c>
      <c r="F317" s="284">
        <v>0</v>
      </c>
      <c r="G317" s="284">
        <v>0</v>
      </c>
      <c r="H317" s="284">
        <v>17</v>
      </c>
      <c r="I317" s="284">
        <v>4</v>
      </c>
      <c r="J317" s="284">
        <v>0</v>
      </c>
      <c r="K317" s="284">
        <v>0</v>
      </c>
      <c r="L317" s="284">
        <v>4</v>
      </c>
      <c r="N317" s="297">
        <f t="shared" si="16"/>
        <v>21</v>
      </c>
    </row>
    <row r="318" spans="1:14" x14ac:dyDescent="0.2">
      <c r="A318" t="str">
        <f t="shared" si="14"/>
        <v>VO260102</v>
      </c>
      <c r="B318">
        <f t="shared" si="15"/>
        <v>2</v>
      </c>
      <c r="C318" s="284" t="s">
        <v>1361</v>
      </c>
      <c r="D318" s="284" t="s">
        <v>285</v>
      </c>
      <c r="E318" s="284">
        <v>4</v>
      </c>
      <c r="F318" s="284">
        <v>0</v>
      </c>
      <c r="G318" s="284">
        <v>0</v>
      </c>
      <c r="H318" s="284">
        <v>4</v>
      </c>
      <c r="I318" s="284">
        <v>0</v>
      </c>
      <c r="J318" s="284">
        <v>0</v>
      </c>
      <c r="K318" s="284">
        <v>0</v>
      </c>
      <c r="L318" s="284">
        <v>0</v>
      </c>
      <c r="N318" s="297">
        <f t="shared" si="16"/>
        <v>4</v>
      </c>
    </row>
    <row r="319" spans="1:14" x14ac:dyDescent="0.2">
      <c r="A319" t="str">
        <f t="shared" si="14"/>
        <v>VO260103</v>
      </c>
      <c r="B319">
        <f t="shared" si="15"/>
        <v>3</v>
      </c>
      <c r="C319" s="284" t="s">
        <v>1361</v>
      </c>
      <c r="D319" s="284" t="s">
        <v>340</v>
      </c>
      <c r="E319" s="284">
        <v>2</v>
      </c>
      <c r="F319" s="284">
        <v>0</v>
      </c>
      <c r="G319" s="284">
        <v>0</v>
      </c>
      <c r="H319" s="284">
        <v>2</v>
      </c>
      <c r="I319" s="284">
        <v>0</v>
      </c>
      <c r="J319" s="284">
        <v>0</v>
      </c>
      <c r="K319" s="284">
        <v>0</v>
      </c>
      <c r="L319" s="284">
        <v>0</v>
      </c>
      <c r="N319" s="297">
        <f t="shared" si="16"/>
        <v>2</v>
      </c>
    </row>
    <row r="320" spans="1:14" x14ac:dyDescent="0.2">
      <c r="A320" t="str">
        <f t="shared" si="14"/>
        <v>VO260104</v>
      </c>
      <c r="B320">
        <f t="shared" si="15"/>
        <v>4</v>
      </c>
      <c r="C320" s="284" t="s">
        <v>1361</v>
      </c>
      <c r="D320" s="284" t="s">
        <v>478</v>
      </c>
      <c r="E320" s="284">
        <v>1</v>
      </c>
      <c r="F320" s="284">
        <v>0</v>
      </c>
      <c r="G320" s="284">
        <v>0</v>
      </c>
      <c r="H320" s="284">
        <v>1</v>
      </c>
      <c r="I320" s="284">
        <v>1</v>
      </c>
      <c r="J320" s="284">
        <v>0</v>
      </c>
      <c r="K320" s="284">
        <v>0</v>
      </c>
      <c r="L320" s="284">
        <v>1</v>
      </c>
      <c r="N320" s="297">
        <f t="shared" si="16"/>
        <v>2</v>
      </c>
    </row>
    <row r="321" spans="1:14" x14ac:dyDescent="0.2">
      <c r="A321" t="str">
        <f t="shared" si="14"/>
        <v>VO260105</v>
      </c>
      <c r="B321">
        <f t="shared" si="15"/>
        <v>5</v>
      </c>
      <c r="C321" s="284" t="s">
        <v>1361</v>
      </c>
      <c r="D321" s="284" t="s">
        <v>483</v>
      </c>
      <c r="E321" s="284">
        <v>0</v>
      </c>
      <c r="F321" s="284">
        <v>0</v>
      </c>
      <c r="G321" s="284">
        <v>0</v>
      </c>
      <c r="H321" s="284">
        <v>0</v>
      </c>
      <c r="I321" s="284">
        <v>1</v>
      </c>
      <c r="J321" s="284">
        <v>0</v>
      </c>
      <c r="K321" s="284">
        <v>0</v>
      </c>
      <c r="L321" s="284">
        <v>1</v>
      </c>
      <c r="N321" s="297">
        <f t="shared" si="16"/>
        <v>1</v>
      </c>
    </row>
    <row r="322" spans="1:14" x14ac:dyDescent="0.2">
      <c r="A322" t="str">
        <f t="shared" si="14"/>
        <v>VO260106</v>
      </c>
      <c r="B322">
        <f t="shared" si="15"/>
        <v>6</v>
      </c>
      <c r="C322" s="284" t="s">
        <v>1361</v>
      </c>
      <c r="D322" s="284" t="s">
        <v>488</v>
      </c>
      <c r="E322" s="284">
        <v>3</v>
      </c>
      <c r="F322" s="284">
        <v>0</v>
      </c>
      <c r="G322" s="284">
        <v>0</v>
      </c>
      <c r="H322" s="284">
        <v>3</v>
      </c>
      <c r="I322" s="284">
        <v>1</v>
      </c>
      <c r="J322" s="284">
        <v>0</v>
      </c>
      <c r="K322" s="284">
        <v>0</v>
      </c>
      <c r="L322" s="284">
        <v>1</v>
      </c>
      <c r="N322" s="297">
        <f t="shared" si="16"/>
        <v>4</v>
      </c>
    </row>
    <row r="323" spans="1:14" x14ac:dyDescent="0.2">
      <c r="A323" t="str">
        <f t="shared" si="14"/>
        <v>VO260107</v>
      </c>
      <c r="B323">
        <f t="shared" si="15"/>
        <v>7</v>
      </c>
      <c r="C323" s="284" t="s">
        <v>1361</v>
      </c>
      <c r="D323" s="284" t="s">
        <v>546</v>
      </c>
      <c r="E323" s="284">
        <v>0</v>
      </c>
      <c r="F323" s="284">
        <v>0</v>
      </c>
      <c r="G323" s="284">
        <v>0</v>
      </c>
      <c r="H323" s="284">
        <v>0</v>
      </c>
      <c r="I323" s="284">
        <v>0</v>
      </c>
      <c r="J323" s="284">
        <v>0</v>
      </c>
      <c r="K323" s="284">
        <v>2</v>
      </c>
      <c r="L323" s="284">
        <v>2</v>
      </c>
      <c r="N323" s="297">
        <f t="shared" si="16"/>
        <v>2</v>
      </c>
    </row>
    <row r="324" spans="1:14" x14ac:dyDescent="0.2">
      <c r="A324" t="str">
        <f t="shared" si="14"/>
        <v>VO260108</v>
      </c>
      <c r="B324">
        <f t="shared" si="15"/>
        <v>8</v>
      </c>
      <c r="C324" s="284" t="s">
        <v>1361</v>
      </c>
      <c r="D324" s="284" t="s">
        <v>687</v>
      </c>
      <c r="E324" s="284">
        <v>1</v>
      </c>
      <c r="F324" s="284">
        <v>0</v>
      </c>
      <c r="G324" s="284">
        <v>0</v>
      </c>
      <c r="H324" s="284">
        <v>1</v>
      </c>
      <c r="I324" s="284">
        <v>0</v>
      </c>
      <c r="J324" s="284">
        <v>0</v>
      </c>
      <c r="K324" s="284">
        <v>0</v>
      </c>
      <c r="L324" s="284">
        <v>0</v>
      </c>
      <c r="N324" s="297">
        <f t="shared" si="16"/>
        <v>1</v>
      </c>
    </row>
    <row r="325" spans="1:14" x14ac:dyDescent="0.2">
      <c r="A325" t="str">
        <f t="shared" si="14"/>
        <v>VO260109</v>
      </c>
      <c r="B325">
        <f t="shared" si="15"/>
        <v>9</v>
      </c>
      <c r="C325" s="284" t="s">
        <v>1361</v>
      </c>
      <c r="D325" s="284" t="s">
        <v>753</v>
      </c>
      <c r="E325" s="284">
        <v>0</v>
      </c>
      <c r="F325" s="284">
        <v>0</v>
      </c>
      <c r="G325" s="284">
        <v>0</v>
      </c>
      <c r="H325" s="284">
        <v>0</v>
      </c>
      <c r="I325" s="284">
        <v>9</v>
      </c>
      <c r="J325" s="284">
        <v>0</v>
      </c>
      <c r="K325" s="284">
        <v>1</v>
      </c>
      <c r="L325" s="284">
        <v>10</v>
      </c>
      <c r="N325" s="297">
        <f t="shared" si="16"/>
        <v>10</v>
      </c>
    </row>
    <row r="326" spans="1:14" x14ac:dyDescent="0.2">
      <c r="A326" t="str">
        <f t="shared" si="14"/>
        <v>VO260110</v>
      </c>
      <c r="B326">
        <f t="shared" si="15"/>
        <v>10</v>
      </c>
      <c r="C326" s="284" t="s">
        <v>1361</v>
      </c>
      <c r="D326" s="284" t="s">
        <v>797</v>
      </c>
      <c r="E326" s="284">
        <v>1</v>
      </c>
      <c r="F326" s="284">
        <v>0</v>
      </c>
      <c r="G326" s="284">
        <v>0</v>
      </c>
      <c r="H326" s="284">
        <v>1</v>
      </c>
      <c r="I326" s="284">
        <v>3</v>
      </c>
      <c r="J326" s="284">
        <v>0</v>
      </c>
      <c r="K326" s="284">
        <v>0</v>
      </c>
      <c r="L326" s="284">
        <v>3</v>
      </c>
      <c r="N326" s="297">
        <f t="shared" si="16"/>
        <v>4</v>
      </c>
    </row>
    <row r="327" spans="1:14" x14ac:dyDescent="0.2">
      <c r="A327" t="str">
        <f t="shared" si="14"/>
        <v>VO260111</v>
      </c>
      <c r="B327">
        <f t="shared" si="15"/>
        <v>11</v>
      </c>
      <c r="C327" s="284" t="s">
        <v>1361</v>
      </c>
      <c r="D327" s="284" t="s">
        <v>846</v>
      </c>
      <c r="E327" s="284">
        <v>0</v>
      </c>
      <c r="F327" s="284">
        <v>0</v>
      </c>
      <c r="G327" s="284">
        <v>0</v>
      </c>
      <c r="H327" s="284">
        <v>0</v>
      </c>
      <c r="I327" s="284">
        <v>1</v>
      </c>
      <c r="J327" s="284">
        <v>0</v>
      </c>
      <c r="K327" s="284">
        <v>0</v>
      </c>
      <c r="L327" s="284">
        <v>1</v>
      </c>
      <c r="N327" s="297">
        <f t="shared" si="16"/>
        <v>1</v>
      </c>
    </row>
    <row r="328" spans="1:14" x14ac:dyDescent="0.2">
      <c r="A328" t="str">
        <f t="shared" si="14"/>
        <v>VO260112</v>
      </c>
      <c r="B328">
        <f t="shared" si="15"/>
        <v>12</v>
      </c>
      <c r="C328" s="284" t="s">
        <v>1361</v>
      </c>
      <c r="D328" s="284" t="s">
        <v>1110</v>
      </c>
      <c r="E328" s="284">
        <v>5</v>
      </c>
      <c r="F328" s="284">
        <v>0</v>
      </c>
      <c r="G328" s="284">
        <v>0</v>
      </c>
      <c r="H328" s="284">
        <v>5</v>
      </c>
      <c r="I328" s="284">
        <v>2</v>
      </c>
      <c r="J328" s="284">
        <v>0</v>
      </c>
      <c r="K328" s="284">
        <v>0</v>
      </c>
      <c r="L328" s="284">
        <v>2</v>
      </c>
      <c r="N328" s="297">
        <f t="shared" si="16"/>
        <v>7</v>
      </c>
    </row>
    <row r="329" spans="1:14" x14ac:dyDescent="0.2">
      <c r="A329" t="str">
        <f t="shared" si="14"/>
        <v>VO260113</v>
      </c>
      <c r="B329">
        <f t="shared" si="15"/>
        <v>13</v>
      </c>
      <c r="C329" s="284" t="s">
        <v>1361</v>
      </c>
      <c r="D329" s="284" t="s">
        <v>1296</v>
      </c>
      <c r="E329" s="284">
        <v>0</v>
      </c>
      <c r="F329" s="284">
        <v>0</v>
      </c>
      <c r="G329" s="284">
        <v>0</v>
      </c>
      <c r="H329" s="284">
        <v>0</v>
      </c>
      <c r="I329" s="284">
        <v>1</v>
      </c>
      <c r="J329" s="284">
        <v>0</v>
      </c>
      <c r="K329" s="284">
        <v>0</v>
      </c>
      <c r="L329" s="284">
        <v>1</v>
      </c>
      <c r="N329" s="297">
        <f t="shared" si="16"/>
        <v>1</v>
      </c>
    </row>
    <row r="330" spans="1:14" x14ac:dyDescent="0.2">
      <c r="A330" t="str">
        <f t="shared" si="14"/>
        <v>VO260114</v>
      </c>
      <c r="B330">
        <f t="shared" si="15"/>
        <v>14</v>
      </c>
      <c r="C330" s="284" t="s">
        <v>1361</v>
      </c>
      <c r="D330" s="284" t="s">
        <v>1136</v>
      </c>
      <c r="E330" s="284">
        <v>1</v>
      </c>
      <c r="F330" s="284">
        <v>0</v>
      </c>
      <c r="G330" s="284">
        <v>0</v>
      </c>
      <c r="H330" s="284">
        <v>1</v>
      </c>
      <c r="I330" s="284">
        <v>0</v>
      </c>
      <c r="J330" s="284">
        <v>0</v>
      </c>
      <c r="K330" s="284">
        <v>0</v>
      </c>
      <c r="L330" s="284">
        <v>0</v>
      </c>
      <c r="N330" s="297">
        <f t="shared" si="16"/>
        <v>1</v>
      </c>
    </row>
    <row r="331" spans="1:14" x14ac:dyDescent="0.2">
      <c r="A331" t="str">
        <f t="shared" ref="A331:A394" si="17">C331&amp;IF(B331&lt;10,"0","")&amp;B331</f>
        <v>VO260115</v>
      </c>
      <c r="B331">
        <f t="shared" si="15"/>
        <v>15</v>
      </c>
      <c r="C331" s="284" t="s">
        <v>1361</v>
      </c>
      <c r="D331" s="284" t="s">
        <v>1163</v>
      </c>
      <c r="E331" s="284">
        <v>1</v>
      </c>
      <c r="F331" s="284">
        <v>0</v>
      </c>
      <c r="G331" s="284">
        <v>0</v>
      </c>
      <c r="H331" s="284">
        <v>1</v>
      </c>
      <c r="I331" s="284">
        <v>0</v>
      </c>
      <c r="J331" s="284">
        <v>0</v>
      </c>
      <c r="K331" s="284">
        <v>0</v>
      </c>
      <c r="L331" s="284">
        <v>0</v>
      </c>
      <c r="N331" s="297">
        <f t="shared" si="16"/>
        <v>1</v>
      </c>
    </row>
    <row r="332" spans="1:14" x14ac:dyDescent="0.2">
      <c r="A332" t="str">
        <f t="shared" si="17"/>
        <v>VO260201</v>
      </c>
      <c r="B332">
        <f t="shared" ref="B332:B395" si="18">IF(C332=C331,B331+1,1)</f>
        <v>1</v>
      </c>
      <c r="C332" s="284" t="s">
        <v>1362</v>
      </c>
      <c r="D332" s="284" t="s">
        <v>285</v>
      </c>
      <c r="E332" s="284">
        <v>0</v>
      </c>
      <c r="F332" s="284">
        <v>0</v>
      </c>
      <c r="G332" s="284">
        <v>0</v>
      </c>
      <c r="H332" s="284">
        <v>0</v>
      </c>
      <c r="I332" s="284">
        <v>1</v>
      </c>
      <c r="J332" s="284">
        <v>0</v>
      </c>
      <c r="K332" s="284">
        <v>0</v>
      </c>
      <c r="L332" s="284">
        <v>1</v>
      </c>
      <c r="N332" s="297">
        <f t="shared" ref="N332:N395" si="19">H332+L332</f>
        <v>1</v>
      </c>
    </row>
    <row r="333" spans="1:14" x14ac:dyDescent="0.2">
      <c r="A333" t="str">
        <f t="shared" si="17"/>
        <v>VO260202</v>
      </c>
      <c r="B333">
        <f t="shared" si="18"/>
        <v>2</v>
      </c>
      <c r="C333" s="284" t="s">
        <v>1362</v>
      </c>
      <c r="D333" s="284" t="s">
        <v>340</v>
      </c>
      <c r="E333" s="284">
        <v>2</v>
      </c>
      <c r="F333" s="284">
        <v>0</v>
      </c>
      <c r="G333" s="284">
        <v>0</v>
      </c>
      <c r="H333" s="284">
        <v>2</v>
      </c>
      <c r="I333" s="284">
        <v>0</v>
      </c>
      <c r="J333" s="284">
        <v>0</v>
      </c>
      <c r="K333" s="284">
        <v>0</v>
      </c>
      <c r="L333" s="284">
        <v>0</v>
      </c>
      <c r="N333" s="297">
        <f t="shared" si="19"/>
        <v>2</v>
      </c>
    </row>
    <row r="334" spans="1:14" x14ac:dyDescent="0.2">
      <c r="A334" t="str">
        <f t="shared" si="17"/>
        <v>VO260203</v>
      </c>
      <c r="B334">
        <f t="shared" si="18"/>
        <v>3</v>
      </c>
      <c r="C334" s="284" t="s">
        <v>1362</v>
      </c>
      <c r="D334" s="284" t="s">
        <v>423</v>
      </c>
      <c r="E334" s="284">
        <v>0</v>
      </c>
      <c r="F334" s="284">
        <v>0</v>
      </c>
      <c r="G334" s="284">
        <v>0</v>
      </c>
      <c r="H334" s="284">
        <v>0</v>
      </c>
      <c r="I334" s="284">
        <v>2</v>
      </c>
      <c r="J334" s="284">
        <v>0</v>
      </c>
      <c r="K334" s="284">
        <v>0</v>
      </c>
      <c r="L334" s="284">
        <v>2</v>
      </c>
      <c r="N334" s="297">
        <f t="shared" si="19"/>
        <v>2</v>
      </c>
    </row>
    <row r="335" spans="1:14" x14ac:dyDescent="0.2">
      <c r="A335" t="str">
        <f t="shared" si="17"/>
        <v>VO260204</v>
      </c>
      <c r="B335">
        <f t="shared" si="18"/>
        <v>4</v>
      </c>
      <c r="C335" s="284" t="s">
        <v>1362</v>
      </c>
      <c r="D335" s="284" t="s">
        <v>488</v>
      </c>
      <c r="E335" s="284">
        <v>0</v>
      </c>
      <c r="F335" s="284">
        <v>0</v>
      </c>
      <c r="G335" s="284">
        <v>0</v>
      </c>
      <c r="H335" s="284">
        <v>0</v>
      </c>
      <c r="I335" s="284">
        <v>2</v>
      </c>
      <c r="J335" s="284">
        <v>0</v>
      </c>
      <c r="K335" s="284">
        <v>0</v>
      </c>
      <c r="L335" s="284">
        <v>2</v>
      </c>
      <c r="N335" s="297">
        <f t="shared" si="19"/>
        <v>2</v>
      </c>
    </row>
    <row r="336" spans="1:14" x14ac:dyDescent="0.2">
      <c r="A336" t="str">
        <f t="shared" si="17"/>
        <v>VO260205</v>
      </c>
      <c r="B336">
        <f t="shared" si="18"/>
        <v>5</v>
      </c>
      <c r="C336" s="284" t="s">
        <v>1362</v>
      </c>
      <c r="D336" s="284" t="s">
        <v>516</v>
      </c>
      <c r="E336" s="284">
        <v>0</v>
      </c>
      <c r="F336" s="284">
        <v>0</v>
      </c>
      <c r="G336" s="284">
        <v>0</v>
      </c>
      <c r="H336" s="284">
        <v>0</v>
      </c>
      <c r="I336" s="284">
        <v>0</v>
      </c>
      <c r="J336" s="284">
        <v>0</v>
      </c>
      <c r="K336" s="284">
        <v>1</v>
      </c>
      <c r="L336" s="284">
        <v>1</v>
      </c>
      <c r="N336" s="297">
        <f t="shared" si="19"/>
        <v>1</v>
      </c>
    </row>
    <row r="337" spans="1:14" x14ac:dyDescent="0.2">
      <c r="A337" t="str">
        <f t="shared" si="17"/>
        <v>VO260206</v>
      </c>
      <c r="B337">
        <f t="shared" si="18"/>
        <v>6</v>
      </c>
      <c r="C337" s="284" t="s">
        <v>1362</v>
      </c>
      <c r="D337" s="284" t="s">
        <v>537</v>
      </c>
      <c r="E337" s="284">
        <v>0</v>
      </c>
      <c r="F337" s="284">
        <v>0</v>
      </c>
      <c r="G337" s="284">
        <v>0</v>
      </c>
      <c r="H337" s="284">
        <v>0</v>
      </c>
      <c r="I337" s="284">
        <v>0</v>
      </c>
      <c r="J337" s="284">
        <v>0</v>
      </c>
      <c r="K337" s="284">
        <v>2</v>
      </c>
      <c r="L337" s="284">
        <v>2</v>
      </c>
      <c r="N337" s="297">
        <f t="shared" si="19"/>
        <v>2</v>
      </c>
    </row>
    <row r="338" spans="1:14" x14ac:dyDescent="0.2">
      <c r="A338" t="str">
        <f t="shared" si="17"/>
        <v>VO260207</v>
      </c>
      <c r="B338">
        <f t="shared" si="18"/>
        <v>7</v>
      </c>
      <c r="C338" s="284" t="s">
        <v>1362</v>
      </c>
      <c r="D338" s="284" t="s">
        <v>748</v>
      </c>
      <c r="E338" s="284">
        <v>0</v>
      </c>
      <c r="F338" s="284">
        <v>0</v>
      </c>
      <c r="G338" s="284">
        <v>0</v>
      </c>
      <c r="H338" s="284">
        <v>0</v>
      </c>
      <c r="I338" s="284">
        <v>1</v>
      </c>
      <c r="J338" s="284">
        <v>0</v>
      </c>
      <c r="K338" s="284">
        <v>0</v>
      </c>
      <c r="L338" s="284">
        <v>1</v>
      </c>
      <c r="N338" s="297">
        <f t="shared" si="19"/>
        <v>1</v>
      </c>
    </row>
    <row r="339" spans="1:14" x14ac:dyDescent="0.2">
      <c r="A339" t="str">
        <f t="shared" si="17"/>
        <v>VO260208</v>
      </c>
      <c r="B339">
        <f t="shared" si="18"/>
        <v>8</v>
      </c>
      <c r="C339" s="284" t="s">
        <v>1362</v>
      </c>
      <c r="D339" s="284" t="s">
        <v>797</v>
      </c>
      <c r="E339" s="284">
        <v>12</v>
      </c>
      <c r="F339" s="284">
        <v>0</v>
      </c>
      <c r="G339" s="284">
        <v>0</v>
      </c>
      <c r="H339" s="284">
        <v>12</v>
      </c>
      <c r="I339" s="284">
        <v>4</v>
      </c>
      <c r="J339" s="284">
        <v>0</v>
      </c>
      <c r="K339" s="284">
        <v>0</v>
      </c>
      <c r="L339" s="284">
        <v>4</v>
      </c>
      <c r="N339" s="297">
        <f t="shared" si="19"/>
        <v>16</v>
      </c>
    </row>
    <row r="340" spans="1:14" x14ac:dyDescent="0.2">
      <c r="A340" t="str">
        <f t="shared" si="17"/>
        <v>VO260209</v>
      </c>
      <c r="B340">
        <f t="shared" si="18"/>
        <v>9</v>
      </c>
      <c r="C340" s="284" t="s">
        <v>1362</v>
      </c>
      <c r="D340" s="284" t="s">
        <v>846</v>
      </c>
      <c r="E340" s="284">
        <v>1</v>
      </c>
      <c r="F340" s="284">
        <v>0</v>
      </c>
      <c r="G340" s="284">
        <v>0</v>
      </c>
      <c r="H340" s="284">
        <v>1</v>
      </c>
      <c r="I340" s="284">
        <v>0</v>
      </c>
      <c r="J340" s="284">
        <v>0</v>
      </c>
      <c r="K340" s="284">
        <v>0</v>
      </c>
      <c r="L340" s="284">
        <v>0</v>
      </c>
      <c r="N340" s="297">
        <f t="shared" si="19"/>
        <v>1</v>
      </c>
    </row>
    <row r="341" spans="1:14" x14ac:dyDescent="0.2">
      <c r="A341" t="str">
        <f t="shared" si="17"/>
        <v>VO260210</v>
      </c>
      <c r="B341">
        <f t="shared" si="18"/>
        <v>10</v>
      </c>
      <c r="C341" s="284" t="s">
        <v>1362</v>
      </c>
      <c r="D341" s="284" t="s">
        <v>1110</v>
      </c>
      <c r="E341" s="284">
        <v>4</v>
      </c>
      <c r="F341" s="284">
        <v>0</v>
      </c>
      <c r="G341" s="284">
        <v>0</v>
      </c>
      <c r="H341" s="284">
        <v>4</v>
      </c>
      <c r="I341" s="284">
        <v>3</v>
      </c>
      <c r="J341" s="284">
        <v>0</v>
      </c>
      <c r="K341" s="284">
        <v>0</v>
      </c>
      <c r="L341" s="284">
        <v>3</v>
      </c>
      <c r="N341" s="297">
        <f t="shared" si="19"/>
        <v>7</v>
      </c>
    </row>
    <row r="342" spans="1:14" x14ac:dyDescent="0.2">
      <c r="A342" t="str">
        <f t="shared" si="17"/>
        <v>VO260301</v>
      </c>
      <c r="B342">
        <f t="shared" si="18"/>
        <v>1</v>
      </c>
      <c r="C342" s="284" t="s">
        <v>1363</v>
      </c>
      <c r="D342" s="284" t="s">
        <v>218</v>
      </c>
      <c r="E342" s="284">
        <v>1</v>
      </c>
      <c r="F342" s="284">
        <v>0</v>
      </c>
      <c r="G342" s="284">
        <v>0</v>
      </c>
      <c r="H342" s="284">
        <v>1</v>
      </c>
      <c r="I342" s="284">
        <v>1</v>
      </c>
      <c r="J342" s="284">
        <v>0</v>
      </c>
      <c r="K342" s="284">
        <v>0</v>
      </c>
      <c r="L342" s="284">
        <v>1</v>
      </c>
      <c r="N342" s="297">
        <f t="shared" si="19"/>
        <v>2</v>
      </c>
    </row>
    <row r="343" spans="1:14" x14ac:dyDescent="0.2">
      <c r="A343" t="str">
        <f t="shared" si="17"/>
        <v>VO260302</v>
      </c>
      <c r="B343">
        <f t="shared" si="18"/>
        <v>2</v>
      </c>
      <c r="C343" s="284" t="s">
        <v>1363</v>
      </c>
      <c r="D343" s="284" t="s">
        <v>285</v>
      </c>
      <c r="E343" s="284">
        <v>4</v>
      </c>
      <c r="F343" s="284">
        <v>0</v>
      </c>
      <c r="G343" s="284">
        <v>0</v>
      </c>
      <c r="H343" s="284">
        <v>4</v>
      </c>
      <c r="I343" s="284">
        <v>0</v>
      </c>
      <c r="J343" s="284">
        <v>0</v>
      </c>
      <c r="K343" s="284">
        <v>0</v>
      </c>
      <c r="L343" s="284">
        <v>0</v>
      </c>
      <c r="N343" s="297">
        <f t="shared" si="19"/>
        <v>4</v>
      </c>
    </row>
    <row r="344" spans="1:14" x14ac:dyDescent="0.2">
      <c r="A344" t="str">
        <f t="shared" si="17"/>
        <v>VO260303</v>
      </c>
      <c r="B344">
        <f t="shared" si="18"/>
        <v>3</v>
      </c>
      <c r="C344" s="284" t="s">
        <v>1363</v>
      </c>
      <c r="D344" s="284" t="s">
        <v>340</v>
      </c>
      <c r="E344" s="284">
        <v>4</v>
      </c>
      <c r="F344" s="284">
        <v>0</v>
      </c>
      <c r="G344" s="284">
        <v>0</v>
      </c>
      <c r="H344" s="284">
        <v>4</v>
      </c>
      <c r="I344" s="284">
        <v>5</v>
      </c>
      <c r="J344" s="284">
        <v>0</v>
      </c>
      <c r="K344" s="284">
        <v>0</v>
      </c>
      <c r="L344" s="284">
        <v>5</v>
      </c>
      <c r="N344" s="297">
        <f t="shared" si="19"/>
        <v>9</v>
      </c>
    </row>
    <row r="345" spans="1:14" x14ac:dyDescent="0.2">
      <c r="A345" t="str">
        <f t="shared" si="17"/>
        <v>VO260304</v>
      </c>
      <c r="B345">
        <f t="shared" si="18"/>
        <v>4</v>
      </c>
      <c r="C345" s="284" t="s">
        <v>1363</v>
      </c>
      <c r="D345" s="284" t="s">
        <v>383</v>
      </c>
      <c r="E345" s="284">
        <v>0</v>
      </c>
      <c r="F345" s="284">
        <v>0</v>
      </c>
      <c r="G345" s="284">
        <v>0</v>
      </c>
      <c r="H345" s="284">
        <v>0</v>
      </c>
      <c r="I345" s="284">
        <v>1</v>
      </c>
      <c r="J345" s="284">
        <v>0</v>
      </c>
      <c r="K345" s="284">
        <v>0</v>
      </c>
      <c r="L345" s="284">
        <v>1</v>
      </c>
      <c r="N345" s="297">
        <f t="shared" si="19"/>
        <v>1</v>
      </c>
    </row>
    <row r="346" spans="1:14" x14ac:dyDescent="0.2">
      <c r="A346" t="str">
        <f t="shared" si="17"/>
        <v>VO260305</v>
      </c>
      <c r="B346">
        <f t="shared" si="18"/>
        <v>5</v>
      </c>
      <c r="C346" s="284" t="s">
        <v>1363</v>
      </c>
      <c r="D346" s="284" t="s">
        <v>478</v>
      </c>
      <c r="E346" s="284">
        <v>0</v>
      </c>
      <c r="F346" s="284">
        <v>0</v>
      </c>
      <c r="G346" s="284">
        <v>0</v>
      </c>
      <c r="H346" s="284">
        <v>0</v>
      </c>
      <c r="I346" s="284">
        <v>1</v>
      </c>
      <c r="J346" s="284">
        <v>0</v>
      </c>
      <c r="K346" s="284">
        <v>0</v>
      </c>
      <c r="L346" s="284">
        <v>1</v>
      </c>
      <c r="N346" s="297">
        <f t="shared" si="19"/>
        <v>1</v>
      </c>
    </row>
    <row r="347" spans="1:14" x14ac:dyDescent="0.2">
      <c r="A347" t="str">
        <f t="shared" si="17"/>
        <v>VO260306</v>
      </c>
      <c r="B347">
        <f t="shared" si="18"/>
        <v>6</v>
      </c>
      <c r="C347" s="284" t="s">
        <v>1363</v>
      </c>
      <c r="D347" s="284" t="s">
        <v>488</v>
      </c>
      <c r="E347" s="284">
        <v>1</v>
      </c>
      <c r="F347" s="284">
        <v>0</v>
      </c>
      <c r="G347" s="284">
        <v>0</v>
      </c>
      <c r="H347" s="284">
        <v>1</v>
      </c>
      <c r="I347" s="284">
        <v>3</v>
      </c>
      <c r="J347" s="284">
        <v>0</v>
      </c>
      <c r="K347" s="284">
        <v>0</v>
      </c>
      <c r="L347" s="284">
        <v>3</v>
      </c>
      <c r="N347" s="297">
        <f t="shared" si="19"/>
        <v>4</v>
      </c>
    </row>
    <row r="348" spans="1:14" x14ac:dyDescent="0.2">
      <c r="A348" t="str">
        <f t="shared" si="17"/>
        <v>VO260307</v>
      </c>
      <c r="B348">
        <f t="shared" si="18"/>
        <v>7</v>
      </c>
      <c r="C348" s="284" t="s">
        <v>1363</v>
      </c>
      <c r="D348" s="284" t="s">
        <v>537</v>
      </c>
      <c r="E348" s="284">
        <v>0</v>
      </c>
      <c r="F348" s="284">
        <v>0</v>
      </c>
      <c r="G348" s="284">
        <v>0</v>
      </c>
      <c r="H348" s="284">
        <v>0</v>
      </c>
      <c r="I348" s="284">
        <v>1</v>
      </c>
      <c r="J348" s="284">
        <v>0</v>
      </c>
      <c r="K348" s="284">
        <v>0</v>
      </c>
      <c r="L348" s="284">
        <v>1</v>
      </c>
      <c r="N348" s="297">
        <f t="shared" si="19"/>
        <v>1</v>
      </c>
    </row>
    <row r="349" spans="1:14" x14ac:dyDescent="0.2">
      <c r="A349" t="str">
        <f t="shared" si="17"/>
        <v>VO260308</v>
      </c>
      <c r="B349">
        <f t="shared" si="18"/>
        <v>8</v>
      </c>
      <c r="C349" s="284" t="s">
        <v>1363</v>
      </c>
      <c r="D349" s="284" t="s">
        <v>546</v>
      </c>
      <c r="E349" s="284">
        <v>0</v>
      </c>
      <c r="F349" s="284">
        <v>0</v>
      </c>
      <c r="G349" s="284">
        <v>0</v>
      </c>
      <c r="H349" s="284">
        <v>0</v>
      </c>
      <c r="I349" s="284">
        <v>0</v>
      </c>
      <c r="J349" s="284">
        <v>0</v>
      </c>
      <c r="K349" s="284">
        <v>2</v>
      </c>
      <c r="L349" s="284">
        <v>2</v>
      </c>
      <c r="N349" s="297">
        <f t="shared" si="19"/>
        <v>2</v>
      </c>
    </row>
    <row r="350" spans="1:14" x14ac:dyDescent="0.2">
      <c r="A350" t="str">
        <f t="shared" si="17"/>
        <v>VO260309</v>
      </c>
      <c r="B350">
        <f t="shared" si="18"/>
        <v>9</v>
      </c>
      <c r="C350" s="284" t="s">
        <v>1363</v>
      </c>
      <c r="D350" s="284" t="s">
        <v>658</v>
      </c>
      <c r="E350" s="284">
        <v>0</v>
      </c>
      <c r="F350" s="284">
        <v>0</v>
      </c>
      <c r="G350" s="284">
        <v>0</v>
      </c>
      <c r="H350" s="284">
        <v>0</v>
      </c>
      <c r="I350" s="284">
        <v>1</v>
      </c>
      <c r="J350" s="284">
        <v>0</v>
      </c>
      <c r="K350" s="284">
        <v>0</v>
      </c>
      <c r="L350" s="284">
        <v>1</v>
      </c>
      <c r="N350" s="297">
        <f t="shared" si="19"/>
        <v>1</v>
      </c>
    </row>
    <row r="351" spans="1:14" x14ac:dyDescent="0.2">
      <c r="A351" t="str">
        <f t="shared" si="17"/>
        <v>VO260310</v>
      </c>
      <c r="B351">
        <f t="shared" si="18"/>
        <v>10</v>
      </c>
      <c r="C351" s="284" t="s">
        <v>1363</v>
      </c>
      <c r="D351" s="284" t="s">
        <v>753</v>
      </c>
      <c r="E351" s="284">
        <v>0</v>
      </c>
      <c r="F351" s="284">
        <v>0</v>
      </c>
      <c r="G351" s="284">
        <v>0</v>
      </c>
      <c r="H351" s="284">
        <v>0</v>
      </c>
      <c r="I351" s="284">
        <v>3</v>
      </c>
      <c r="J351" s="284">
        <v>0</v>
      </c>
      <c r="K351" s="284">
        <v>0</v>
      </c>
      <c r="L351" s="284">
        <v>3</v>
      </c>
      <c r="N351" s="297">
        <f t="shared" si="19"/>
        <v>3</v>
      </c>
    </row>
    <row r="352" spans="1:14" x14ac:dyDescent="0.2">
      <c r="A352" t="str">
        <f t="shared" si="17"/>
        <v>VO260311</v>
      </c>
      <c r="B352">
        <f t="shared" si="18"/>
        <v>11</v>
      </c>
      <c r="C352" s="284" t="s">
        <v>1363</v>
      </c>
      <c r="D352" s="284" t="s">
        <v>797</v>
      </c>
      <c r="E352" s="284">
        <v>1</v>
      </c>
      <c r="F352" s="284">
        <v>0</v>
      </c>
      <c r="G352" s="284">
        <v>0</v>
      </c>
      <c r="H352" s="284">
        <v>1</v>
      </c>
      <c r="I352" s="284">
        <v>0</v>
      </c>
      <c r="J352" s="284">
        <v>0</v>
      </c>
      <c r="K352" s="284">
        <v>0</v>
      </c>
      <c r="L352" s="284">
        <v>0</v>
      </c>
      <c r="N352" s="297">
        <f t="shared" si="19"/>
        <v>1</v>
      </c>
    </row>
    <row r="353" spans="1:14" x14ac:dyDescent="0.2">
      <c r="A353" t="str">
        <f t="shared" si="17"/>
        <v>VO260312</v>
      </c>
      <c r="B353">
        <f t="shared" si="18"/>
        <v>12</v>
      </c>
      <c r="C353" s="284" t="s">
        <v>1363</v>
      </c>
      <c r="D353" s="284" t="s">
        <v>846</v>
      </c>
      <c r="E353" s="284">
        <v>2</v>
      </c>
      <c r="F353" s="284">
        <v>0</v>
      </c>
      <c r="G353" s="284">
        <v>0</v>
      </c>
      <c r="H353" s="284">
        <v>2</v>
      </c>
      <c r="I353" s="284">
        <v>0</v>
      </c>
      <c r="J353" s="284">
        <v>0</v>
      </c>
      <c r="K353" s="284">
        <v>0</v>
      </c>
      <c r="L353" s="284">
        <v>0</v>
      </c>
      <c r="N353" s="297">
        <f t="shared" si="19"/>
        <v>2</v>
      </c>
    </row>
    <row r="354" spans="1:14" x14ac:dyDescent="0.2">
      <c r="A354" t="str">
        <f t="shared" si="17"/>
        <v>VO260313</v>
      </c>
      <c r="B354">
        <f t="shared" si="18"/>
        <v>13</v>
      </c>
      <c r="C354" s="284" t="s">
        <v>1363</v>
      </c>
      <c r="D354" s="284" t="s">
        <v>1276</v>
      </c>
      <c r="E354" s="284">
        <v>0</v>
      </c>
      <c r="F354" s="284">
        <v>0</v>
      </c>
      <c r="G354" s="284">
        <v>0</v>
      </c>
      <c r="H354" s="284">
        <v>0</v>
      </c>
      <c r="I354" s="284">
        <v>0</v>
      </c>
      <c r="J354" s="284">
        <v>0</v>
      </c>
      <c r="K354" s="284">
        <v>3</v>
      </c>
      <c r="L354" s="284">
        <v>3</v>
      </c>
      <c r="N354" s="297">
        <f t="shared" si="19"/>
        <v>3</v>
      </c>
    </row>
    <row r="355" spans="1:14" x14ac:dyDescent="0.2">
      <c r="A355" t="str">
        <f t="shared" si="17"/>
        <v>VO260314</v>
      </c>
      <c r="B355">
        <f t="shared" si="18"/>
        <v>14</v>
      </c>
      <c r="C355" s="284" t="s">
        <v>1363</v>
      </c>
      <c r="D355" s="284" t="s">
        <v>1110</v>
      </c>
      <c r="E355" s="284">
        <v>1</v>
      </c>
      <c r="F355" s="284">
        <v>0</v>
      </c>
      <c r="G355" s="284">
        <v>0</v>
      </c>
      <c r="H355" s="284">
        <v>1</v>
      </c>
      <c r="I355" s="284">
        <v>0</v>
      </c>
      <c r="J355" s="284">
        <v>0</v>
      </c>
      <c r="K355" s="284">
        <v>0</v>
      </c>
      <c r="L355" s="284">
        <v>0</v>
      </c>
      <c r="N355" s="297">
        <f t="shared" si="19"/>
        <v>1</v>
      </c>
    </row>
    <row r="356" spans="1:14" x14ac:dyDescent="0.2">
      <c r="A356" t="str">
        <f t="shared" si="17"/>
        <v>VO260315</v>
      </c>
      <c r="B356">
        <f t="shared" si="18"/>
        <v>15</v>
      </c>
      <c r="C356" s="284" t="s">
        <v>1363</v>
      </c>
      <c r="D356" s="284" t="s">
        <v>1296</v>
      </c>
      <c r="E356" s="284">
        <v>1</v>
      </c>
      <c r="F356" s="284">
        <v>0</v>
      </c>
      <c r="G356" s="284">
        <v>0</v>
      </c>
      <c r="H356" s="284">
        <v>1</v>
      </c>
      <c r="I356" s="284">
        <v>3</v>
      </c>
      <c r="J356" s="284">
        <v>0</v>
      </c>
      <c r="K356" s="284">
        <v>0</v>
      </c>
      <c r="L356" s="284">
        <v>3</v>
      </c>
      <c r="N356" s="297">
        <f t="shared" si="19"/>
        <v>4</v>
      </c>
    </row>
    <row r="357" spans="1:14" x14ac:dyDescent="0.2">
      <c r="A357" t="str">
        <f t="shared" si="17"/>
        <v>VO260401</v>
      </c>
      <c r="B357">
        <f t="shared" si="18"/>
        <v>1</v>
      </c>
      <c r="C357" s="284" t="s">
        <v>1364</v>
      </c>
      <c r="D357" s="284" t="s">
        <v>218</v>
      </c>
      <c r="E357" s="284">
        <v>1</v>
      </c>
      <c r="F357" s="284">
        <v>0</v>
      </c>
      <c r="G357" s="284">
        <v>0</v>
      </c>
      <c r="H357" s="284">
        <v>1</v>
      </c>
      <c r="I357" s="284">
        <v>0</v>
      </c>
      <c r="J357" s="284">
        <v>0</v>
      </c>
      <c r="K357" s="284">
        <v>0</v>
      </c>
      <c r="L357" s="284">
        <v>0</v>
      </c>
      <c r="N357" s="297">
        <f t="shared" si="19"/>
        <v>1</v>
      </c>
    </row>
    <row r="358" spans="1:14" x14ac:dyDescent="0.2">
      <c r="A358" t="str">
        <f t="shared" si="17"/>
        <v>VO260402</v>
      </c>
      <c r="B358">
        <f t="shared" si="18"/>
        <v>2</v>
      </c>
      <c r="C358" s="284" t="s">
        <v>1364</v>
      </c>
      <c r="D358" s="284" t="s">
        <v>256</v>
      </c>
      <c r="E358" s="284">
        <v>0</v>
      </c>
      <c r="F358" s="284">
        <v>0</v>
      </c>
      <c r="G358" s="284">
        <v>0</v>
      </c>
      <c r="H358" s="284">
        <v>0</v>
      </c>
      <c r="I358" s="284">
        <v>0</v>
      </c>
      <c r="J358" s="284">
        <v>0</v>
      </c>
      <c r="K358" s="284">
        <v>1</v>
      </c>
      <c r="L358" s="284">
        <v>1</v>
      </c>
      <c r="N358" s="297">
        <f t="shared" si="19"/>
        <v>1</v>
      </c>
    </row>
    <row r="359" spans="1:14" x14ac:dyDescent="0.2">
      <c r="A359" t="str">
        <f t="shared" si="17"/>
        <v>VO260403</v>
      </c>
      <c r="B359">
        <f t="shared" si="18"/>
        <v>3</v>
      </c>
      <c r="C359" s="284" t="s">
        <v>1364</v>
      </c>
      <c r="D359" s="284" t="s">
        <v>285</v>
      </c>
      <c r="E359" s="284">
        <v>1</v>
      </c>
      <c r="F359" s="284">
        <v>0</v>
      </c>
      <c r="G359" s="284">
        <v>0</v>
      </c>
      <c r="H359" s="284">
        <v>1</v>
      </c>
      <c r="I359" s="284">
        <v>1</v>
      </c>
      <c r="J359" s="284">
        <v>0</v>
      </c>
      <c r="K359" s="284">
        <v>0</v>
      </c>
      <c r="L359" s="284">
        <v>1</v>
      </c>
      <c r="N359" s="297">
        <f t="shared" si="19"/>
        <v>2</v>
      </c>
    </row>
    <row r="360" spans="1:14" x14ac:dyDescent="0.2">
      <c r="A360" t="str">
        <f t="shared" si="17"/>
        <v>VO260404</v>
      </c>
      <c r="B360">
        <f t="shared" si="18"/>
        <v>4</v>
      </c>
      <c r="C360" s="284" t="s">
        <v>1364</v>
      </c>
      <c r="D360" s="284" t="s">
        <v>340</v>
      </c>
      <c r="E360" s="284">
        <v>2</v>
      </c>
      <c r="F360" s="284">
        <v>0</v>
      </c>
      <c r="G360" s="284">
        <v>0</v>
      </c>
      <c r="H360" s="284">
        <v>2</v>
      </c>
      <c r="I360" s="284">
        <v>0</v>
      </c>
      <c r="J360" s="284">
        <v>0</v>
      </c>
      <c r="K360" s="284">
        <v>0</v>
      </c>
      <c r="L360" s="284">
        <v>0</v>
      </c>
      <c r="N360" s="297">
        <f t="shared" si="19"/>
        <v>2</v>
      </c>
    </row>
    <row r="361" spans="1:14" x14ac:dyDescent="0.2">
      <c r="A361" t="str">
        <f t="shared" si="17"/>
        <v>VO260405</v>
      </c>
      <c r="B361">
        <f t="shared" si="18"/>
        <v>5</v>
      </c>
      <c r="C361" s="284" t="s">
        <v>1364</v>
      </c>
      <c r="D361" s="284" t="s">
        <v>488</v>
      </c>
      <c r="E361" s="284">
        <v>1</v>
      </c>
      <c r="F361" s="284">
        <v>0</v>
      </c>
      <c r="G361" s="284">
        <v>0</v>
      </c>
      <c r="H361" s="284">
        <v>1</v>
      </c>
      <c r="I361" s="284">
        <v>0</v>
      </c>
      <c r="J361" s="284">
        <v>0</v>
      </c>
      <c r="K361" s="284">
        <v>0</v>
      </c>
      <c r="L361" s="284">
        <v>0</v>
      </c>
      <c r="N361" s="297">
        <f t="shared" si="19"/>
        <v>1</v>
      </c>
    </row>
    <row r="362" spans="1:14" x14ac:dyDescent="0.2">
      <c r="A362" t="str">
        <f t="shared" si="17"/>
        <v>VO260406</v>
      </c>
      <c r="B362">
        <f t="shared" si="18"/>
        <v>6</v>
      </c>
      <c r="C362" s="284" t="s">
        <v>1364</v>
      </c>
      <c r="D362" s="284" t="s">
        <v>687</v>
      </c>
      <c r="E362" s="284">
        <v>0</v>
      </c>
      <c r="F362" s="284">
        <v>0</v>
      </c>
      <c r="G362" s="284">
        <v>0</v>
      </c>
      <c r="H362" s="284">
        <v>0</v>
      </c>
      <c r="I362" s="284">
        <v>2</v>
      </c>
      <c r="J362" s="284">
        <v>0</v>
      </c>
      <c r="K362" s="284">
        <v>0</v>
      </c>
      <c r="L362" s="284">
        <v>2</v>
      </c>
      <c r="N362" s="297">
        <f t="shared" si="19"/>
        <v>2</v>
      </c>
    </row>
    <row r="363" spans="1:14" x14ac:dyDescent="0.2">
      <c r="A363" t="str">
        <f t="shared" si="17"/>
        <v>VO260501</v>
      </c>
      <c r="B363">
        <f t="shared" si="18"/>
        <v>1</v>
      </c>
      <c r="C363" s="284" t="s">
        <v>1365</v>
      </c>
      <c r="D363" s="284" t="s">
        <v>218</v>
      </c>
      <c r="E363" s="284">
        <v>2</v>
      </c>
      <c r="F363" s="284">
        <v>0</v>
      </c>
      <c r="G363" s="284">
        <v>0</v>
      </c>
      <c r="H363" s="284">
        <v>2</v>
      </c>
      <c r="I363" s="284">
        <v>0</v>
      </c>
      <c r="J363" s="284">
        <v>0</v>
      </c>
      <c r="K363" s="284">
        <v>0</v>
      </c>
      <c r="L363" s="284">
        <v>0</v>
      </c>
      <c r="N363" s="297">
        <f t="shared" si="19"/>
        <v>2</v>
      </c>
    </row>
    <row r="364" spans="1:14" x14ac:dyDescent="0.2">
      <c r="A364" t="str">
        <f t="shared" si="17"/>
        <v>VO260502</v>
      </c>
      <c r="B364">
        <f t="shared" si="18"/>
        <v>2</v>
      </c>
      <c r="C364" s="284" t="s">
        <v>1365</v>
      </c>
      <c r="D364" s="284" t="s">
        <v>285</v>
      </c>
      <c r="E364" s="284">
        <v>0</v>
      </c>
      <c r="F364" s="284">
        <v>0</v>
      </c>
      <c r="G364" s="284">
        <v>0</v>
      </c>
      <c r="H364" s="284">
        <v>0</v>
      </c>
      <c r="I364" s="284">
        <v>1</v>
      </c>
      <c r="J364" s="284">
        <v>0</v>
      </c>
      <c r="K364" s="284">
        <v>0</v>
      </c>
      <c r="L364" s="284">
        <v>1</v>
      </c>
      <c r="N364" s="297">
        <f t="shared" si="19"/>
        <v>1</v>
      </c>
    </row>
    <row r="365" spans="1:14" x14ac:dyDescent="0.2">
      <c r="A365" t="str">
        <f t="shared" si="17"/>
        <v>VO260503</v>
      </c>
      <c r="B365">
        <f t="shared" si="18"/>
        <v>3</v>
      </c>
      <c r="C365" s="284" t="s">
        <v>1365</v>
      </c>
      <c r="D365" s="284" t="s">
        <v>340</v>
      </c>
      <c r="E365" s="284">
        <v>1</v>
      </c>
      <c r="F365" s="284">
        <v>0</v>
      </c>
      <c r="G365" s="284">
        <v>0</v>
      </c>
      <c r="H365" s="284">
        <v>1</v>
      </c>
      <c r="I365" s="284">
        <v>0</v>
      </c>
      <c r="J365" s="284">
        <v>0</v>
      </c>
      <c r="K365" s="284">
        <v>0</v>
      </c>
      <c r="L365" s="284">
        <v>0</v>
      </c>
      <c r="N365" s="297">
        <f t="shared" si="19"/>
        <v>1</v>
      </c>
    </row>
    <row r="366" spans="1:14" x14ac:dyDescent="0.2">
      <c r="A366" t="str">
        <f t="shared" si="17"/>
        <v>VO260504</v>
      </c>
      <c r="B366">
        <f t="shared" si="18"/>
        <v>4</v>
      </c>
      <c r="C366" s="284" t="s">
        <v>1365</v>
      </c>
      <c r="D366" s="284" t="s">
        <v>488</v>
      </c>
      <c r="E366" s="284">
        <v>5</v>
      </c>
      <c r="F366" s="284">
        <v>0</v>
      </c>
      <c r="G366" s="284">
        <v>0</v>
      </c>
      <c r="H366" s="284">
        <v>5</v>
      </c>
      <c r="I366" s="284">
        <v>3</v>
      </c>
      <c r="J366" s="284">
        <v>0</v>
      </c>
      <c r="K366" s="284">
        <v>0</v>
      </c>
      <c r="L366" s="284">
        <v>3</v>
      </c>
      <c r="N366" s="297">
        <f t="shared" si="19"/>
        <v>8</v>
      </c>
    </row>
    <row r="367" spans="1:14" x14ac:dyDescent="0.2">
      <c r="A367" t="str">
        <f t="shared" si="17"/>
        <v>VO260505</v>
      </c>
      <c r="B367">
        <f t="shared" si="18"/>
        <v>5</v>
      </c>
      <c r="C367" s="284" t="s">
        <v>1365</v>
      </c>
      <c r="D367" s="284" t="s">
        <v>546</v>
      </c>
      <c r="E367" s="284">
        <v>0</v>
      </c>
      <c r="F367" s="284">
        <v>0</v>
      </c>
      <c r="G367" s="284">
        <v>0</v>
      </c>
      <c r="H367" s="284">
        <v>0</v>
      </c>
      <c r="I367" s="284">
        <v>0</v>
      </c>
      <c r="J367" s="284">
        <v>1</v>
      </c>
      <c r="K367" s="284">
        <v>0</v>
      </c>
      <c r="L367" s="284">
        <v>1</v>
      </c>
      <c r="N367" s="297">
        <f t="shared" si="19"/>
        <v>1</v>
      </c>
    </row>
    <row r="368" spans="1:14" x14ac:dyDescent="0.2">
      <c r="A368" t="str">
        <f t="shared" si="17"/>
        <v>VO260506</v>
      </c>
      <c r="B368">
        <f t="shared" si="18"/>
        <v>6</v>
      </c>
      <c r="C368" s="284" t="s">
        <v>1365</v>
      </c>
      <c r="D368" s="284" t="s">
        <v>753</v>
      </c>
      <c r="E368" s="284">
        <v>0</v>
      </c>
      <c r="F368" s="284">
        <v>0</v>
      </c>
      <c r="G368" s="284">
        <v>0</v>
      </c>
      <c r="H368" s="284">
        <v>0</v>
      </c>
      <c r="I368" s="284">
        <v>8</v>
      </c>
      <c r="J368" s="284">
        <v>0</v>
      </c>
      <c r="K368" s="284">
        <v>2</v>
      </c>
      <c r="L368" s="284">
        <v>10</v>
      </c>
      <c r="N368" s="297">
        <f t="shared" si="19"/>
        <v>10</v>
      </c>
    </row>
    <row r="369" spans="1:14" x14ac:dyDescent="0.2">
      <c r="A369" t="str">
        <f t="shared" si="17"/>
        <v>VO260507</v>
      </c>
      <c r="B369">
        <f t="shared" si="18"/>
        <v>7</v>
      </c>
      <c r="C369" s="284" t="s">
        <v>1365</v>
      </c>
      <c r="D369" s="284" t="s">
        <v>1276</v>
      </c>
      <c r="E369" s="284">
        <v>0</v>
      </c>
      <c r="F369" s="284">
        <v>0</v>
      </c>
      <c r="G369" s="284">
        <v>0</v>
      </c>
      <c r="H369" s="284">
        <v>0</v>
      </c>
      <c r="I369" s="284">
        <v>2</v>
      </c>
      <c r="J369" s="284">
        <v>0</v>
      </c>
      <c r="K369" s="284">
        <v>0</v>
      </c>
      <c r="L369" s="284">
        <v>2</v>
      </c>
      <c r="N369" s="297">
        <f t="shared" si="19"/>
        <v>2</v>
      </c>
    </row>
    <row r="370" spans="1:14" x14ac:dyDescent="0.2">
      <c r="A370" t="str">
        <f t="shared" si="17"/>
        <v>VO260508</v>
      </c>
      <c r="B370">
        <f t="shared" si="18"/>
        <v>8</v>
      </c>
      <c r="C370" s="284" t="s">
        <v>1365</v>
      </c>
      <c r="D370" s="284" t="s">
        <v>1284</v>
      </c>
      <c r="E370" s="284">
        <v>0</v>
      </c>
      <c r="F370" s="284">
        <v>0</v>
      </c>
      <c r="G370" s="284">
        <v>0</v>
      </c>
      <c r="H370" s="284">
        <v>0</v>
      </c>
      <c r="I370" s="284">
        <v>1</v>
      </c>
      <c r="J370" s="284">
        <v>0</v>
      </c>
      <c r="K370" s="284">
        <v>0</v>
      </c>
      <c r="L370" s="284">
        <v>1</v>
      </c>
      <c r="N370" s="297">
        <f t="shared" si="19"/>
        <v>1</v>
      </c>
    </row>
    <row r="371" spans="1:14" x14ac:dyDescent="0.2">
      <c r="A371" t="str">
        <f t="shared" si="17"/>
        <v>VO260509</v>
      </c>
      <c r="B371">
        <f t="shared" si="18"/>
        <v>9</v>
      </c>
      <c r="C371" s="284" t="s">
        <v>1365</v>
      </c>
      <c r="D371" s="284" t="s">
        <v>1110</v>
      </c>
      <c r="E371" s="284">
        <v>4</v>
      </c>
      <c r="F371" s="284">
        <v>0</v>
      </c>
      <c r="G371" s="284">
        <v>0</v>
      </c>
      <c r="H371" s="284">
        <v>4</v>
      </c>
      <c r="I371" s="284">
        <v>0</v>
      </c>
      <c r="J371" s="284">
        <v>0</v>
      </c>
      <c r="K371" s="284">
        <v>0</v>
      </c>
      <c r="L371" s="284">
        <v>0</v>
      </c>
      <c r="N371" s="297">
        <f t="shared" si="19"/>
        <v>4</v>
      </c>
    </row>
    <row r="372" spans="1:14" x14ac:dyDescent="0.2">
      <c r="A372" t="str">
        <f t="shared" si="17"/>
        <v>VO260510</v>
      </c>
      <c r="B372">
        <f t="shared" si="18"/>
        <v>10</v>
      </c>
      <c r="C372" s="284" t="s">
        <v>1365</v>
      </c>
      <c r="D372" s="284" t="s">
        <v>1296</v>
      </c>
      <c r="E372" s="284">
        <v>0</v>
      </c>
      <c r="F372" s="284">
        <v>0</v>
      </c>
      <c r="G372" s="284">
        <v>0</v>
      </c>
      <c r="H372" s="284">
        <v>0</v>
      </c>
      <c r="I372" s="284">
        <v>2</v>
      </c>
      <c r="J372" s="284">
        <v>0</v>
      </c>
      <c r="K372" s="284">
        <v>0</v>
      </c>
      <c r="L372" s="284">
        <v>2</v>
      </c>
      <c r="N372" s="297">
        <f t="shared" si="19"/>
        <v>2</v>
      </c>
    </row>
    <row r="373" spans="1:14" x14ac:dyDescent="0.2">
      <c r="A373" t="str">
        <f t="shared" si="17"/>
        <v>VO270101</v>
      </c>
      <c r="B373">
        <f t="shared" si="18"/>
        <v>1</v>
      </c>
      <c r="C373" s="284" t="s">
        <v>1366</v>
      </c>
      <c r="D373" s="284" t="s">
        <v>418</v>
      </c>
      <c r="E373" s="284">
        <v>1</v>
      </c>
      <c r="F373" s="284">
        <v>0</v>
      </c>
      <c r="G373" s="284">
        <v>0</v>
      </c>
      <c r="H373" s="284">
        <v>1</v>
      </c>
      <c r="I373" s="284">
        <v>1</v>
      </c>
      <c r="J373" s="284">
        <v>0</v>
      </c>
      <c r="K373" s="284">
        <v>0</v>
      </c>
      <c r="L373" s="284">
        <v>1</v>
      </c>
      <c r="N373" s="297">
        <f t="shared" si="19"/>
        <v>2</v>
      </c>
    </row>
    <row r="374" spans="1:14" x14ac:dyDescent="0.2">
      <c r="A374" t="str">
        <f t="shared" si="17"/>
        <v>VO270102</v>
      </c>
      <c r="B374">
        <f t="shared" si="18"/>
        <v>2</v>
      </c>
      <c r="C374" s="284" t="s">
        <v>1366</v>
      </c>
      <c r="D374" s="284" t="s">
        <v>452</v>
      </c>
      <c r="E374" s="284">
        <v>0</v>
      </c>
      <c r="F374" s="284">
        <v>0</v>
      </c>
      <c r="G374" s="284">
        <v>0</v>
      </c>
      <c r="H374" s="284">
        <v>0</v>
      </c>
      <c r="I374" s="284">
        <v>1</v>
      </c>
      <c r="J374" s="284">
        <v>0</v>
      </c>
      <c r="K374" s="284">
        <v>0</v>
      </c>
      <c r="L374" s="284">
        <v>1</v>
      </c>
      <c r="N374" s="297">
        <f t="shared" si="19"/>
        <v>1</v>
      </c>
    </row>
    <row r="375" spans="1:14" x14ac:dyDescent="0.2">
      <c r="A375" t="str">
        <f t="shared" si="17"/>
        <v>VO270103</v>
      </c>
      <c r="B375">
        <f t="shared" si="18"/>
        <v>3</v>
      </c>
      <c r="C375" s="284" t="s">
        <v>1366</v>
      </c>
      <c r="D375" s="284" t="s">
        <v>687</v>
      </c>
      <c r="E375" s="284">
        <v>1</v>
      </c>
      <c r="F375" s="284">
        <v>0</v>
      </c>
      <c r="G375" s="284">
        <v>0</v>
      </c>
      <c r="H375" s="284">
        <v>1</v>
      </c>
      <c r="I375" s="284">
        <v>0</v>
      </c>
      <c r="J375" s="284">
        <v>0</v>
      </c>
      <c r="K375" s="284">
        <v>0</v>
      </c>
      <c r="L375" s="284">
        <v>0</v>
      </c>
      <c r="N375" s="297">
        <f t="shared" si="19"/>
        <v>1</v>
      </c>
    </row>
    <row r="376" spans="1:14" x14ac:dyDescent="0.2">
      <c r="A376" t="str">
        <f t="shared" si="17"/>
        <v>VO270104</v>
      </c>
      <c r="B376">
        <f t="shared" si="18"/>
        <v>4</v>
      </c>
      <c r="C376" s="284" t="s">
        <v>1366</v>
      </c>
      <c r="D376" s="284" t="s">
        <v>691</v>
      </c>
      <c r="E376" s="284">
        <v>0</v>
      </c>
      <c r="F376" s="284">
        <v>0</v>
      </c>
      <c r="G376" s="284">
        <v>0</v>
      </c>
      <c r="H376" s="284">
        <v>0</v>
      </c>
      <c r="I376" s="284">
        <v>1</v>
      </c>
      <c r="J376" s="284">
        <v>0</v>
      </c>
      <c r="K376" s="284">
        <v>0</v>
      </c>
      <c r="L376" s="284">
        <v>1</v>
      </c>
      <c r="N376" s="297">
        <f t="shared" si="19"/>
        <v>1</v>
      </c>
    </row>
    <row r="377" spans="1:14" x14ac:dyDescent="0.2">
      <c r="A377" t="str">
        <f t="shared" si="17"/>
        <v>VO270105</v>
      </c>
      <c r="B377">
        <f t="shared" si="18"/>
        <v>5</v>
      </c>
      <c r="C377" s="284" t="s">
        <v>1366</v>
      </c>
      <c r="D377" s="284" t="s">
        <v>887</v>
      </c>
      <c r="E377" s="284">
        <v>0</v>
      </c>
      <c r="F377" s="284">
        <v>0</v>
      </c>
      <c r="G377" s="284">
        <v>0</v>
      </c>
      <c r="H377" s="284">
        <v>0</v>
      </c>
      <c r="I377" s="284">
        <v>2</v>
      </c>
      <c r="J377" s="284">
        <v>0</v>
      </c>
      <c r="K377" s="284">
        <v>0</v>
      </c>
      <c r="L377" s="284">
        <v>2</v>
      </c>
      <c r="N377" s="297">
        <f t="shared" si="19"/>
        <v>2</v>
      </c>
    </row>
    <row r="378" spans="1:14" x14ac:dyDescent="0.2">
      <c r="A378" t="str">
        <f t="shared" si="17"/>
        <v>VO270106</v>
      </c>
      <c r="B378">
        <f t="shared" si="18"/>
        <v>6</v>
      </c>
      <c r="C378" s="284" t="s">
        <v>1366</v>
      </c>
      <c r="D378" s="284" t="s">
        <v>892</v>
      </c>
      <c r="E378" s="284">
        <v>5</v>
      </c>
      <c r="F378" s="284">
        <v>0</v>
      </c>
      <c r="G378" s="284">
        <v>0</v>
      </c>
      <c r="H378" s="284">
        <v>5</v>
      </c>
      <c r="I378" s="284">
        <v>5</v>
      </c>
      <c r="J378" s="284">
        <v>0</v>
      </c>
      <c r="K378" s="284">
        <v>0</v>
      </c>
      <c r="L378" s="284">
        <v>5</v>
      </c>
      <c r="N378" s="297">
        <f t="shared" si="19"/>
        <v>10</v>
      </c>
    </row>
    <row r="379" spans="1:14" x14ac:dyDescent="0.2">
      <c r="A379" t="str">
        <f t="shared" si="17"/>
        <v>VO270107</v>
      </c>
      <c r="B379">
        <f t="shared" si="18"/>
        <v>7</v>
      </c>
      <c r="C379" s="284" t="s">
        <v>1366</v>
      </c>
      <c r="D379" s="284" t="s">
        <v>1110</v>
      </c>
      <c r="E379" s="284">
        <v>1</v>
      </c>
      <c r="F379" s="284">
        <v>0</v>
      </c>
      <c r="G379" s="284">
        <v>0</v>
      </c>
      <c r="H379" s="284">
        <v>1</v>
      </c>
      <c r="I379" s="284">
        <v>0</v>
      </c>
      <c r="J379" s="284">
        <v>0</v>
      </c>
      <c r="K379" s="284">
        <v>0</v>
      </c>
      <c r="L379" s="284">
        <v>0</v>
      </c>
      <c r="N379" s="297">
        <f t="shared" si="19"/>
        <v>1</v>
      </c>
    </row>
    <row r="380" spans="1:14" x14ac:dyDescent="0.2">
      <c r="A380" t="str">
        <f t="shared" si="17"/>
        <v>VO270201</v>
      </c>
      <c r="B380">
        <f t="shared" si="18"/>
        <v>1</v>
      </c>
      <c r="C380" s="284" t="s">
        <v>1367</v>
      </c>
      <c r="D380" s="284" t="s">
        <v>355</v>
      </c>
      <c r="E380" s="284">
        <v>1</v>
      </c>
      <c r="F380" s="284">
        <v>0</v>
      </c>
      <c r="G380" s="284">
        <v>0</v>
      </c>
      <c r="H380" s="284">
        <v>1</v>
      </c>
      <c r="I380" s="284">
        <v>0</v>
      </c>
      <c r="J380" s="284">
        <v>0</v>
      </c>
      <c r="K380" s="284">
        <v>0</v>
      </c>
      <c r="L380" s="284">
        <v>0</v>
      </c>
      <c r="N380" s="297">
        <f t="shared" si="19"/>
        <v>1</v>
      </c>
    </row>
    <row r="381" spans="1:14" x14ac:dyDescent="0.2">
      <c r="A381" t="str">
        <f t="shared" si="17"/>
        <v>VO270202</v>
      </c>
      <c r="B381">
        <f t="shared" si="18"/>
        <v>2</v>
      </c>
      <c r="C381" s="284" t="s">
        <v>1367</v>
      </c>
      <c r="D381" s="284" t="s">
        <v>364</v>
      </c>
      <c r="E381" s="284">
        <v>0</v>
      </c>
      <c r="F381" s="284">
        <v>0</v>
      </c>
      <c r="G381" s="284">
        <v>0</v>
      </c>
      <c r="H381" s="284">
        <v>0</v>
      </c>
      <c r="I381" s="284">
        <v>1</v>
      </c>
      <c r="J381" s="284">
        <v>0</v>
      </c>
      <c r="K381" s="284">
        <v>0</v>
      </c>
      <c r="L381" s="284">
        <v>1</v>
      </c>
      <c r="N381" s="297">
        <f t="shared" si="19"/>
        <v>1</v>
      </c>
    </row>
    <row r="382" spans="1:14" x14ac:dyDescent="0.2">
      <c r="A382" t="str">
        <f t="shared" si="17"/>
        <v>VO270203</v>
      </c>
      <c r="B382">
        <f t="shared" si="18"/>
        <v>3</v>
      </c>
      <c r="C382" s="284" t="s">
        <v>1367</v>
      </c>
      <c r="D382" s="284" t="s">
        <v>632</v>
      </c>
      <c r="E382" s="284">
        <v>0</v>
      </c>
      <c r="F382" s="284">
        <v>0</v>
      </c>
      <c r="G382" s="284">
        <v>0</v>
      </c>
      <c r="H382" s="284">
        <v>0</v>
      </c>
      <c r="I382" s="284">
        <v>2</v>
      </c>
      <c r="J382" s="284">
        <v>0</v>
      </c>
      <c r="K382" s="284">
        <v>0</v>
      </c>
      <c r="L382" s="284">
        <v>2</v>
      </c>
      <c r="N382" s="297">
        <f t="shared" si="19"/>
        <v>2</v>
      </c>
    </row>
    <row r="383" spans="1:14" x14ac:dyDescent="0.2">
      <c r="A383" t="str">
        <f t="shared" si="17"/>
        <v>VO270204</v>
      </c>
      <c r="B383">
        <f t="shared" si="18"/>
        <v>4</v>
      </c>
      <c r="C383" s="284" t="s">
        <v>1367</v>
      </c>
      <c r="D383" s="284" t="s">
        <v>637</v>
      </c>
      <c r="E383" s="284">
        <v>1</v>
      </c>
      <c r="F383" s="284">
        <v>0</v>
      </c>
      <c r="G383" s="284">
        <v>0</v>
      </c>
      <c r="H383" s="284">
        <v>1</v>
      </c>
      <c r="I383" s="284">
        <v>0</v>
      </c>
      <c r="J383" s="284">
        <v>0</v>
      </c>
      <c r="K383" s="284">
        <v>0</v>
      </c>
      <c r="L383" s="284">
        <v>0</v>
      </c>
      <c r="N383" s="297">
        <f t="shared" si="19"/>
        <v>1</v>
      </c>
    </row>
    <row r="384" spans="1:14" x14ac:dyDescent="0.2">
      <c r="A384" t="str">
        <f t="shared" si="17"/>
        <v>VO270205</v>
      </c>
      <c r="B384">
        <f t="shared" si="18"/>
        <v>5</v>
      </c>
      <c r="C384" s="284" t="s">
        <v>1367</v>
      </c>
      <c r="D384" s="284" t="s">
        <v>892</v>
      </c>
      <c r="E384" s="284">
        <v>9</v>
      </c>
      <c r="F384" s="284">
        <v>0</v>
      </c>
      <c r="G384" s="284">
        <v>0</v>
      </c>
      <c r="H384" s="284">
        <v>9</v>
      </c>
      <c r="I384" s="284">
        <v>7</v>
      </c>
      <c r="J384" s="284">
        <v>0</v>
      </c>
      <c r="K384" s="284">
        <v>0</v>
      </c>
      <c r="L384" s="284">
        <v>7</v>
      </c>
      <c r="N384" s="297">
        <f t="shared" si="19"/>
        <v>16</v>
      </c>
    </row>
    <row r="385" spans="1:14" x14ac:dyDescent="0.2">
      <c r="A385" t="str">
        <f t="shared" si="17"/>
        <v>VO270206</v>
      </c>
      <c r="B385">
        <f t="shared" si="18"/>
        <v>6</v>
      </c>
      <c r="C385" s="284" t="s">
        <v>1367</v>
      </c>
      <c r="D385" s="284" t="s">
        <v>1128</v>
      </c>
      <c r="E385" s="284">
        <v>5</v>
      </c>
      <c r="F385" s="284">
        <v>0</v>
      </c>
      <c r="G385" s="284">
        <v>0</v>
      </c>
      <c r="H385" s="284">
        <v>5</v>
      </c>
      <c r="I385" s="284">
        <v>1</v>
      </c>
      <c r="J385" s="284">
        <v>0</v>
      </c>
      <c r="K385" s="284">
        <v>0</v>
      </c>
      <c r="L385" s="284">
        <v>1</v>
      </c>
      <c r="N385" s="297">
        <f t="shared" si="19"/>
        <v>6</v>
      </c>
    </row>
    <row r="386" spans="1:14" x14ac:dyDescent="0.2">
      <c r="A386" t="str">
        <f t="shared" si="17"/>
        <v>VO270301</v>
      </c>
      <c r="B386">
        <f t="shared" si="18"/>
        <v>1</v>
      </c>
      <c r="C386" s="284" t="s">
        <v>1368</v>
      </c>
      <c r="D386" s="284" t="s">
        <v>193</v>
      </c>
      <c r="E386" s="284">
        <v>0</v>
      </c>
      <c r="F386" s="284">
        <v>0</v>
      </c>
      <c r="G386" s="284">
        <v>0</v>
      </c>
      <c r="H386" s="284">
        <v>0</v>
      </c>
      <c r="I386" s="284">
        <v>1</v>
      </c>
      <c r="J386" s="284">
        <v>0</v>
      </c>
      <c r="K386" s="284">
        <v>0</v>
      </c>
      <c r="L386" s="284">
        <v>1</v>
      </c>
      <c r="N386" s="297">
        <f t="shared" si="19"/>
        <v>1</v>
      </c>
    </row>
    <row r="387" spans="1:14" x14ac:dyDescent="0.2">
      <c r="A387" t="str">
        <f t="shared" si="17"/>
        <v>VO270302</v>
      </c>
      <c r="B387">
        <f t="shared" si="18"/>
        <v>2</v>
      </c>
      <c r="C387" s="284" t="s">
        <v>1368</v>
      </c>
      <c r="D387" s="284" t="s">
        <v>271</v>
      </c>
      <c r="E387" s="284">
        <v>0</v>
      </c>
      <c r="F387" s="284">
        <v>0</v>
      </c>
      <c r="G387" s="284">
        <v>0</v>
      </c>
      <c r="H387" s="284">
        <v>0</v>
      </c>
      <c r="I387" s="284">
        <v>0</v>
      </c>
      <c r="J387" s="284">
        <v>0</v>
      </c>
      <c r="K387" s="284">
        <v>1</v>
      </c>
      <c r="L387" s="284">
        <v>1</v>
      </c>
      <c r="N387" s="297">
        <f t="shared" si="19"/>
        <v>1</v>
      </c>
    </row>
    <row r="388" spans="1:14" x14ac:dyDescent="0.2">
      <c r="A388" t="str">
        <f t="shared" si="17"/>
        <v>VO270303</v>
      </c>
      <c r="B388">
        <f t="shared" si="18"/>
        <v>3</v>
      </c>
      <c r="C388" s="284" t="s">
        <v>1368</v>
      </c>
      <c r="D388" s="284" t="s">
        <v>355</v>
      </c>
      <c r="E388" s="284">
        <v>3</v>
      </c>
      <c r="F388" s="284">
        <v>0</v>
      </c>
      <c r="G388" s="284">
        <v>0</v>
      </c>
      <c r="H388" s="284">
        <v>3</v>
      </c>
      <c r="I388" s="284">
        <v>1</v>
      </c>
      <c r="J388" s="284">
        <v>1</v>
      </c>
      <c r="K388" s="284">
        <v>0</v>
      </c>
      <c r="L388" s="284">
        <v>2</v>
      </c>
      <c r="N388" s="297">
        <f t="shared" si="19"/>
        <v>5</v>
      </c>
    </row>
    <row r="389" spans="1:14" x14ac:dyDescent="0.2">
      <c r="A389" t="str">
        <f t="shared" si="17"/>
        <v>VO270304</v>
      </c>
      <c r="B389">
        <f t="shared" si="18"/>
        <v>4</v>
      </c>
      <c r="C389" s="284" t="s">
        <v>1368</v>
      </c>
      <c r="D389" s="284" t="s">
        <v>418</v>
      </c>
      <c r="E389" s="284">
        <v>0</v>
      </c>
      <c r="F389" s="284">
        <v>0</v>
      </c>
      <c r="G389" s="284">
        <v>0</v>
      </c>
      <c r="H389" s="284">
        <v>0</v>
      </c>
      <c r="I389" s="284">
        <v>4</v>
      </c>
      <c r="J389" s="284">
        <v>0</v>
      </c>
      <c r="K389" s="284">
        <v>1</v>
      </c>
      <c r="L389" s="284">
        <v>5</v>
      </c>
      <c r="N389" s="297">
        <f t="shared" si="19"/>
        <v>5</v>
      </c>
    </row>
    <row r="390" spans="1:14" x14ac:dyDescent="0.2">
      <c r="A390" t="str">
        <f t="shared" si="17"/>
        <v>VO270305</v>
      </c>
      <c r="B390">
        <f t="shared" si="18"/>
        <v>5</v>
      </c>
      <c r="C390" s="284" t="s">
        <v>1368</v>
      </c>
      <c r="D390" s="284" t="s">
        <v>452</v>
      </c>
      <c r="E390" s="284">
        <v>0</v>
      </c>
      <c r="F390" s="284">
        <v>0</v>
      </c>
      <c r="G390" s="284">
        <v>0</v>
      </c>
      <c r="H390" s="284">
        <v>0</v>
      </c>
      <c r="I390" s="284">
        <v>2</v>
      </c>
      <c r="J390" s="284">
        <v>0</v>
      </c>
      <c r="K390" s="284">
        <v>0</v>
      </c>
      <c r="L390" s="284">
        <v>2</v>
      </c>
      <c r="N390" s="297">
        <f t="shared" si="19"/>
        <v>2</v>
      </c>
    </row>
    <row r="391" spans="1:14" x14ac:dyDescent="0.2">
      <c r="A391" t="str">
        <f t="shared" si="17"/>
        <v>VO270306</v>
      </c>
      <c r="B391">
        <f t="shared" si="18"/>
        <v>6</v>
      </c>
      <c r="C391" s="284" t="s">
        <v>1368</v>
      </c>
      <c r="D391" s="284" t="s">
        <v>592</v>
      </c>
      <c r="E391" s="284">
        <v>1</v>
      </c>
      <c r="F391" s="284">
        <v>0</v>
      </c>
      <c r="G391" s="284">
        <v>0</v>
      </c>
      <c r="H391" s="284">
        <v>1</v>
      </c>
      <c r="I391" s="284">
        <v>0</v>
      </c>
      <c r="J391" s="284">
        <v>0</v>
      </c>
      <c r="K391" s="284">
        <v>0</v>
      </c>
      <c r="L391" s="284">
        <v>0</v>
      </c>
      <c r="N391" s="297">
        <f t="shared" si="19"/>
        <v>1</v>
      </c>
    </row>
    <row r="392" spans="1:14" x14ac:dyDescent="0.2">
      <c r="A392" t="str">
        <f t="shared" si="17"/>
        <v>VO270307</v>
      </c>
      <c r="B392">
        <f t="shared" si="18"/>
        <v>7</v>
      </c>
      <c r="C392" s="284" t="s">
        <v>1368</v>
      </c>
      <c r="D392" s="284" t="s">
        <v>687</v>
      </c>
      <c r="E392" s="284">
        <v>1</v>
      </c>
      <c r="F392" s="284">
        <v>0</v>
      </c>
      <c r="G392" s="284">
        <v>0</v>
      </c>
      <c r="H392" s="284">
        <v>1</v>
      </c>
      <c r="I392" s="284">
        <v>0</v>
      </c>
      <c r="J392" s="284">
        <v>0</v>
      </c>
      <c r="K392" s="284">
        <v>0</v>
      </c>
      <c r="L392" s="284">
        <v>0</v>
      </c>
      <c r="N392" s="297">
        <f t="shared" si="19"/>
        <v>1</v>
      </c>
    </row>
    <row r="393" spans="1:14" x14ac:dyDescent="0.2">
      <c r="A393" t="str">
        <f t="shared" si="17"/>
        <v>VO270308</v>
      </c>
      <c r="B393">
        <f t="shared" si="18"/>
        <v>8</v>
      </c>
      <c r="C393" s="284" t="s">
        <v>1368</v>
      </c>
      <c r="D393" s="284" t="s">
        <v>887</v>
      </c>
      <c r="E393" s="284">
        <v>2</v>
      </c>
      <c r="F393" s="284">
        <v>0</v>
      </c>
      <c r="G393" s="284">
        <v>0</v>
      </c>
      <c r="H393" s="284">
        <v>2</v>
      </c>
      <c r="I393" s="284">
        <v>1</v>
      </c>
      <c r="J393" s="284">
        <v>0</v>
      </c>
      <c r="K393" s="284">
        <v>0</v>
      </c>
      <c r="L393" s="284">
        <v>1</v>
      </c>
      <c r="N393" s="297">
        <f t="shared" si="19"/>
        <v>3</v>
      </c>
    </row>
    <row r="394" spans="1:14" x14ac:dyDescent="0.2">
      <c r="A394" t="str">
        <f t="shared" si="17"/>
        <v>VO270309</v>
      </c>
      <c r="B394">
        <f t="shared" si="18"/>
        <v>9</v>
      </c>
      <c r="C394" s="284" t="s">
        <v>1368</v>
      </c>
      <c r="D394" s="284" t="s">
        <v>892</v>
      </c>
      <c r="E394" s="284">
        <v>14</v>
      </c>
      <c r="F394" s="284">
        <v>0</v>
      </c>
      <c r="G394" s="284">
        <v>0</v>
      </c>
      <c r="H394" s="284">
        <v>14</v>
      </c>
      <c r="I394" s="284">
        <v>15</v>
      </c>
      <c r="J394" s="284">
        <v>0</v>
      </c>
      <c r="K394" s="284">
        <v>0</v>
      </c>
      <c r="L394" s="284">
        <v>15</v>
      </c>
      <c r="N394" s="297">
        <f t="shared" si="19"/>
        <v>29</v>
      </c>
    </row>
    <row r="395" spans="1:14" x14ac:dyDescent="0.2">
      <c r="A395" t="str">
        <f t="shared" ref="A395:A458" si="20">C395&amp;IF(B395&lt;10,"0","")&amp;B395</f>
        <v>VO270401</v>
      </c>
      <c r="B395">
        <f t="shared" si="18"/>
        <v>1</v>
      </c>
      <c r="C395" s="284" t="s">
        <v>1369</v>
      </c>
      <c r="D395" s="284" t="s">
        <v>271</v>
      </c>
      <c r="E395" s="284">
        <v>4</v>
      </c>
      <c r="F395" s="284">
        <v>0</v>
      </c>
      <c r="G395" s="284">
        <v>0</v>
      </c>
      <c r="H395" s="284">
        <v>4</v>
      </c>
      <c r="I395" s="284">
        <v>4</v>
      </c>
      <c r="J395" s="284">
        <v>0</v>
      </c>
      <c r="K395" s="284">
        <v>0</v>
      </c>
      <c r="L395" s="284">
        <v>4</v>
      </c>
      <c r="N395" s="297">
        <f t="shared" si="19"/>
        <v>8</v>
      </c>
    </row>
    <row r="396" spans="1:14" x14ac:dyDescent="0.2">
      <c r="A396" t="str">
        <f t="shared" si="20"/>
        <v>VO270402</v>
      </c>
      <c r="B396">
        <f t="shared" ref="B396:B459" si="21">IF(C396=C395,B395+1,1)</f>
        <v>2</v>
      </c>
      <c r="C396" s="284" t="s">
        <v>1369</v>
      </c>
      <c r="D396" s="284" t="s">
        <v>355</v>
      </c>
      <c r="E396" s="284">
        <v>8</v>
      </c>
      <c r="F396" s="284">
        <v>0</v>
      </c>
      <c r="G396" s="284">
        <v>0</v>
      </c>
      <c r="H396" s="284">
        <v>8</v>
      </c>
      <c r="I396" s="284">
        <v>1</v>
      </c>
      <c r="J396" s="284">
        <v>1</v>
      </c>
      <c r="K396" s="284">
        <v>2</v>
      </c>
      <c r="L396" s="284">
        <v>4</v>
      </c>
      <c r="N396" s="297">
        <f t="shared" ref="N396:N459" si="22">H396+L396</f>
        <v>12</v>
      </c>
    </row>
    <row r="397" spans="1:14" x14ac:dyDescent="0.2">
      <c r="A397" t="str">
        <f t="shared" si="20"/>
        <v>VO270403</v>
      </c>
      <c r="B397">
        <f t="shared" si="21"/>
        <v>3</v>
      </c>
      <c r="C397" s="284" t="s">
        <v>1369</v>
      </c>
      <c r="D397" s="284" t="s">
        <v>452</v>
      </c>
      <c r="E397" s="284">
        <v>1</v>
      </c>
      <c r="F397" s="284">
        <v>0</v>
      </c>
      <c r="G397" s="284">
        <v>0</v>
      </c>
      <c r="H397" s="284">
        <v>1</v>
      </c>
      <c r="I397" s="284">
        <v>0</v>
      </c>
      <c r="J397" s="284">
        <v>0</v>
      </c>
      <c r="K397" s="284">
        <v>0</v>
      </c>
      <c r="L397" s="284">
        <v>0</v>
      </c>
      <c r="N397" s="297">
        <f t="shared" si="22"/>
        <v>1</v>
      </c>
    </row>
    <row r="398" spans="1:14" x14ac:dyDescent="0.2">
      <c r="A398" t="str">
        <f t="shared" si="20"/>
        <v>VO270404</v>
      </c>
      <c r="B398">
        <f t="shared" si="21"/>
        <v>4</v>
      </c>
      <c r="C398" s="284" t="s">
        <v>1369</v>
      </c>
      <c r="D398" s="284" t="s">
        <v>532</v>
      </c>
      <c r="E398" s="284">
        <v>0</v>
      </c>
      <c r="F398" s="284">
        <v>0</v>
      </c>
      <c r="G398" s="284">
        <v>0</v>
      </c>
      <c r="H398" s="284">
        <v>0</v>
      </c>
      <c r="I398" s="284">
        <v>1</v>
      </c>
      <c r="J398" s="284">
        <v>0</v>
      </c>
      <c r="K398" s="284">
        <v>0</v>
      </c>
      <c r="L398" s="284">
        <v>1</v>
      </c>
      <c r="N398" s="297">
        <f t="shared" si="22"/>
        <v>1</v>
      </c>
    </row>
    <row r="399" spans="1:14" x14ac:dyDescent="0.2">
      <c r="A399" t="str">
        <f t="shared" si="20"/>
        <v>VO270405</v>
      </c>
      <c r="B399">
        <f t="shared" si="21"/>
        <v>5</v>
      </c>
      <c r="C399" s="284" t="s">
        <v>1369</v>
      </c>
      <c r="D399" s="284" t="s">
        <v>687</v>
      </c>
      <c r="E399" s="284">
        <v>3</v>
      </c>
      <c r="F399" s="284">
        <v>0</v>
      </c>
      <c r="G399" s="284">
        <v>0</v>
      </c>
      <c r="H399" s="284">
        <v>3</v>
      </c>
      <c r="I399" s="284">
        <v>0</v>
      </c>
      <c r="J399" s="284">
        <v>0</v>
      </c>
      <c r="K399" s="284">
        <v>0</v>
      </c>
      <c r="L399" s="284">
        <v>0</v>
      </c>
      <c r="N399" s="297">
        <f t="shared" si="22"/>
        <v>3</v>
      </c>
    </row>
    <row r="400" spans="1:14" x14ac:dyDescent="0.2">
      <c r="A400" t="str">
        <f t="shared" si="20"/>
        <v>VO270406</v>
      </c>
      <c r="B400">
        <f t="shared" si="21"/>
        <v>6</v>
      </c>
      <c r="C400" s="284" t="s">
        <v>1369</v>
      </c>
      <c r="D400" s="284" t="s">
        <v>871</v>
      </c>
      <c r="E400" s="284">
        <v>3</v>
      </c>
      <c r="F400" s="284">
        <v>0</v>
      </c>
      <c r="G400" s="284">
        <v>0</v>
      </c>
      <c r="H400" s="284">
        <v>3</v>
      </c>
      <c r="I400" s="284">
        <v>0</v>
      </c>
      <c r="J400" s="284">
        <v>0</v>
      </c>
      <c r="K400" s="284">
        <v>0</v>
      </c>
      <c r="L400" s="284">
        <v>0</v>
      </c>
      <c r="N400" s="297">
        <f t="shared" si="22"/>
        <v>3</v>
      </c>
    </row>
    <row r="401" spans="1:14" x14ac:dyDescent="0.2">
      <c r="A401" t="str">
        <f t="shared" si="20"/>
        <v>VO270407</v>
      </c>
      <c r="B401">
        <f t="shared" si="21"/>
        <v>7</v>
      </c>
      <c r="C401" s="284" t="s">
        <v>1369</v>
      </c>
      <c r="D401" s="284" t="s">
        <v>887</v>
      </c>
      <c r="E401" s="284">
        <v>3</v>
      </c>
      <c r="F401" s="284">
        <v>0</v>
      </c>
      <c r="G401" s="284">
        <v>0</v>
      </c>
      <c r="H401" s="284">
        <v>3</v>
      </c>
      <c r="I401" s="284">
        <v>2</v>
      </c>
      <c r="J401" s="284">
        <v>0</v>
      </c>
      <c r="K401" s="284">
        <v>0</v>
      </c>
      <c r="L401" s="284">
        <v>2</v>
      </c>
      <c r="N401" s="297">
        <f t="shared" si="22"/>
        <v>5</v>
      </c>
    </row>
    <row r="402" spans="1:14" x14ac:dyDescent="0.2">
      <c r="A402" t="str">
        <f t="shared" si="20"/>
        <v>VO270408</v>
      </c>
      <c r="B402">
        <f t="shared" si="21"/>
        <v>8</v>
      </c>
      <c r="C402" s="284" t="s">
        <v>1369</v>
      </c>
      <c r="D402" s="284" t="s">
        <v>892</v>
      </c>
      <c r="E402" s="284">
        <v>3</v>
      </c>
      <c r="F402" s="284">
        <v>0</v>
      </c>
      <c r="G402" s="284">
        <v>0</v>
      </c>
      <c r="H402" s="284">
        <v>3</v>
      </c>
      <c r="I402" s="284">
        <v>0</v>
      </c>
      <c r="J402" s="284">
        <v>0</v>
      </c>
      <c r="K402" s="284">
        <v>0</v>
      </c>
      <c r="L402" s="284">
        <v>0</v>
      </c>
      <c r="N402" s="297">
        <f t="shared" si="22"/>
        <v>3</v>
      </c>
    </row>
    <row r="403" spans="1:14" x14ac:dyDescent="0.2">
      <c r="A403" t="str">
        <f t="shared" si="20"/>
        <v>VO270501</v>
      </c>
      <c r="B403">
        <f t="shared" si="21"/>
        <v>1</v>
      </c>
      <c r="C403" s="284" t="s">
        <v>1370</v>
      </c>
      <c r="D403" s="284" t="s">
        <v>193</v>
      </c>
      <c r="E403" s="284">
        <v>1</v>
      </c>
      <c r="F403" s="284">
        <v>0</v>
      </c>
      <c r="G403" s="284">
        <v>0</v>
      </c>
      <c r="H403" s="284">
        <v>1</v>
      </c>
      <c r="I403" s="284">
        <v>0</v>
      </c>
      <c r="J403" s="284">
        <v>0</v>
      </c>
      <c r="K403" s="284">
        <v>0</v>
      </c>
      <c r="L403" s="284">
        <v>0</v>
      </c>
      <c r="N403" s="297">
        <f t="shared" si="22"/>
        <v>1</v>
      </c>
    </row>
    <row r="404" spans="1:14" x14ac:dyDescent="0.2">
      <c r="A404" t="str">
        <f t="shared" si="20"/>
        <v>VO270502</v>
      </c>
      <c r="B404">
        <f t="shared" si="21"/>
        <v>2</v>
      </c>
      <c r="C404" s="284" t="s">
        <v>1370</v>
      </c>
      <c r="D404" s="284" t="s">
        <v>271</v>
      </c>
      <c r="E404" s="284">
        <v>0</v>
      </c>
      <c r="F404" s="284">
        <v>0</v>
      </c>
      <c r="G404" s="284">
        <v>0</v>
      </c>
      <c r="H404" s="284">
        <v>0</v>
      </c>
      <c r="I404" s="284">
        <v>1</v>
      </c>
      <c r="J404" s="284">
        <v>0</v>
      </c>
      <c r="K404" s="284">
        <v>0</v>
      </c>
      <c r="L404" s="284">
        <v>1</v>
      </c>
      <c r="N404" s="297">
        <f t="shared" si="22"/>
        <v>1</v>
      </c>
    </row>
    <row r="405" spans="1:14" x14ac:dyDescent="0.2">
      <c r="A405" t="str">
        <f t="shared" si="20"/>
        <v>VO270503</v>
      </c>
      <c r="B405">
        <f t="shared" si="21"/>
        <v>3</v>
      </c>
      <c r="C405" s="284" t="s">
        <v>1370</v>
      </c>
      <c r="D405" s="284" t="s">
        <v>1204</v>
      </c>
      <c r="E405" s="284">
        <v>0</v>
      </c>
      <c r="F405" s="284">
        <v>0</v>
      </c>
      <c r="G405" s="284">
        <v>0</v>
      </c>
      <c r="H405" s="284">
        <v>0</v>
      </c>
      <c r="I405" s="284">
        <v>1</v>
      </c>
      <c r="J405" s="284">
        <v>0</v>
      </c>
      <c r="K405" s="284">
        <v>0</v>
      </c>
      <c r="L405" s="284">
        <v>1</v>
      </c>
      <c r="N405" s="297">
        <f t="shared" si="22"/>
        <v>1</v>
      </c>
    </row>
    <row r="406" spans="1:14" x14ac:dyDescent="0.2">
      <c r="A406" t="str">
        <f t="shared" si="20"/>
        <v>VO270504</v>
      </c>
      <c r="B406">
        <f t="shared" si="21"/>
        <v>4</v>
      </c>
      <c r="C406" s="284" t="s">
        <v>1370</v>
      </c>
      <c r="D406" s="284" t="s">
        <v>355</v>
      </c>
      <c r="E406" s="284">
        <v>2</v>
      </c>
      <c r="F406" s="284">
        <v>0</v>
      </c>
      <c r="G406" s="284">
        <v>0</v>
      </c>
      <c r="H406" s="284">
        <v>2</v>
      </c>
      <c r="I406" s="284">
        <v>1</v>
      </c>
      <c r="J406" s="284">
        <v>1</v>
      </c>
      <c r="K406" s="284">
        <v>0</v>
      </c>
      <c r="L406" s="284">
        <v>2</v>
      </c>
      <c r="N406" s="297">
        <f t="shared" si="22"/>
        <v>4</v>
      </c>
    </row>
    <row r="407" spans="1:14" x14ac:dyDescent="0.2">
      <c r="A407" t="str">
        <f t="shared" si="20"/>
        <v>VO270505</v>
      </c>
      <c r="B407">
        <f t="shared" si="21"/>
        <v>5</v>
      </c>
      <c r="C407" s="284" t="s">
        <v>1370</v>
      </c>
      <c r="D407" s="284" t="s">
        <v>452</v>
      </c>
      <c r="E407" s="284">
        <v>1</v>
      </c>
      <c r="F407" s="284">
        <v>0</v>
      </c>
      <c r="G407" s="284">
        <v>0</v>
      </c>
      <c r="H407" s="284">
        <v>1</v>
      </c>
      <c r="I407" s="284">
        <v>0</v>
      </c>
      <c r="J407" s="284">
        <v>0</v>
      </c>
      <c r="K407" s="284">
        <v>0</v>
      </c>
      <c r="L407" s="284">
        <v>0</v>
      </c>
      <c r="N407" s="297">
        <f t="shared" si="22"/>
        <v>1</v>
      </c>
    </row>
    <row r="408" spans="1:14" x14ac:dyDescent="0.2">
      <c r="A408" t="str">
        <f t="shared" si="20"/>
        <v>VO270506</v>
      </c>
      <c r="B408">
        <f t="shared" si="21"/>
        <v>6</v>
      </c>
      <c r="C408" s="284" t="s">
        <v>1370</v>
      </c>
      <c r="D408" s="284" t="s">
        <v>711</v>
      </c>
      <c r="E408" s="284">
        <v>0</v>
      </c>
      <c r="F408" s="284">
        <v>0</v>
      </c>
      <c r="G408" s="284">
        <v>0</v>
      </c>
      <c r="H408" s="284">
        <v>0</v>
      </c>
      <c r="I408" s="284">
        <v>1</v>
      </c>
      <c r="J408" s="284">
        <v>0</v>
      </c>
      <c r="K408" s="284">
        <v>1</v>
      </c>
      <c r="L408" s="284">
        <v>2</v>
      </c>
      <c r="N408" s="297">
        <f t="shared" si="22"/>
        <v>2</v>
      </c>
    </row>
    <row r="409" spans="1:14" x14ac:dyDescent="0.2">
      <c r="A409" t="str">
        <f t="shared" si="20"/>
        <v>VO270507</v>
      </c>
      <c r="B409">
        <f t="shared" si="21"/>
        <v>7</v>
      </c>
      <c r="C409" s="284" t="s">
        <v>1370</v>
      </c>
      <c r="D409" s="284" t="s">
        <v>846</v>
      </c>
      <c r="E409" s="284">
        <v>1</v>
      </c>
      <c r="F409" s="284">
        <v>0</v>
      </c>
      <c r="G409" s="284">
        <v>0</v>
      </c>
      <c r="H409" s="284">
        <v>1</v>
      </c>
      <c r="I409" s="284">
        <v>1</v>
      </c>
      <c r="J409" s="284">
        <v>0</v>
      </c>
      <c r="K409" s="284">
        <v>0</v>
      </c>
      <c r="L409" s="284">
        <v>1</v>
      </c>
      <c r="N409" s="297">
        <f t="shared" si="22"/>
        <v>2</v>
      </c>
    </row>
    <row r="410" spans="1:14" x14ac:dyDescent="0.2">
      <c r="A410" t="str">
        <f t="shared" si="20"/>
        <v>VO270508</v>
      </c>
      <c r="B410">
        <f t="shared" si="21"/>
        <v>8</v>
      </c>
      <c r="C410" s="284" t="s">
        <v>1370</v>
      </c>
      <c r="D410" s="284" t="s">
        <v>871</v>
      </c>
      <c r="E410" s="284">
        <v>12</v>
      </c>
      <c r="F410" s="284">
        <v>0</v>
      </c>
      <c r="G410" s="284">
        <v>0</v>
      </c>
      <c r="H410" s="284">
        <v>12</v>
      </c>
      <c r="I410" s="284">
        <v>5</v>
      </c>
      <c r="J410" s="284">
        <v>0</v>
      </c>
      <c r="K410" s="284">
        <v>0</v>
      </c>
      <c r="L410" s="284">
        <v>5</v>
      </c>
      <c r="N410" s="297">
        <f t="shared" si="22"/>
        <v>17</v>
      </c>
    </row>
    <row r="411" spans="1:14" x14ac:dyDescent="0.2">
      <c r="A411" t="str">
        <f t="shared" si="20"/>
        <v>VO270509</v>
      </c>
      <c r="B411">
        <f t="shared" si="21"/>
        <v>9</v>
      </c>
      <c r="C411" s="284" t="s">
        <v>1370</v>
      </c>
      <c r="D411" s="284" t="s">
        <v>875</v>
      </c>
      <c r="E411" s="284">
        <v>0</v>
      </c>
      <c r="F411" s="284">
        <v>0</v>
      </c>
      <c r="G411" s="284">
        <v>0</v>
      </c>
      <c r="H411" s="284">
        <v>0</v>
      </c>
      <c r="I411" s="284">
        <v>0</v>
      </c>
      <c r="J411" s="284">
        <v>0</v>
      </c>
      <c r="K411" s="284">
        <v>2</v>
      </c>
      <c r="L411" s="284">
        <v>2</v>
      </c>
      <c r="N411" s="297">
        <f t="shared" si="22"/>
        <v>2</v>
      </c>
    </row>
    <row r="412" spans="1:14" x14ac:dyDescent="0.2">
      <c r="A412" t="str">
        <f t="shared" si="20"/>
        <v>VO270510</v>
      </c>
      <c r="B412">
        <f t="shared" si="21"/>
        <v>10</v>
      </c>
      <c r="C412" s="284" t="s">
        <v>1370</v>
      </c>
      <c r="D412" s="284" t="s">
        <v>879</v>
      </c>
      <c r="E412" s="284">
        <v>0</v>
      </c>
      <c r="F412" s="284">
        <v>0</v>
      </c>
      <c r="G412" s="284">
        <v>0</v>
      </c>
      <c r="H412" s="284">
        <v>0</v>
      </c>
      <c r="I412" s="284">
        <v>0</v>
      </c>
      <c r="J412" s="284">
        <v>0</v>
      </c>
      <c r="K412" s="284">
        <v>2</v>
      </c>
      <c r="L412" s="284">
        <v>2</v>
      </c>
      <c r="N412" s="297">
        <f t="shared" si="22"/>
        <v>2</v>
      </c>
    </row>
    <row r="413" spans="1:14" x14ac:dyDescent="0.2">
      <c r="A413" t="str">
        <f t="shared" si="20"/>
        <v>VO270511</v>
      </c>
      <c r="B413">
        <f t="shared" si="21"/>
        <v>11</v>
      </c>
      <c r="C413" s="284" t="s">
        <v>1370</v>
      </c>
      <c r="D413" s="284" t="s">
        <v>887</v>
      </c>
      <c r="E413" s="284">
        <v>3</v>
      </c>
      <c r="F413" s="284">
        <v>0</v>
      </c>
      <c r="G413" s="284">
        <v>0</v>
      </c>
      <c r="H413" s="284">
        <v>3</v>
      </c>
      <c r="I413" s="284">
        <v>5</v>
      </c>
      <c r="J413" s="284">
        <v>0</v>
      </c>
      <c r="K413" s="284">
        <v>0</v>
      </c>
      <c r="L413" s="284">
        <v>5</v>
      </c>
      <c r="N413" s="297">
        <f t="shared" si="22"/>
        <v>8</v>
      </c>
    </row>
    <row r="414" spans="1:14" x14ac:dyDescent="0.2">
      <c r="A414" t="str">
        <f t="shared" si="20"/>
        <v>VO270512</v>
      </c>
      <c r="B414">
        <f t="shared" si="21"/>
        <v>12</v>
      </c>
      <c r="C414" s="284" t="s">
        <v>1370</v>
      </c>
      <c r="D414" s="284" t="s">
        <v>892</v>
      </c>
      <c r="E414" s="284">
        <v>2</v>
      </c>
      <c r="F414" s="284">
        <v>0</v>
      </c>
      <c r="G414" s="284">
        <v>0</v>
      </c>
      <c r="H414" s="284">
        <v>2</v>
      </c>
      <c r="I414" s="284">
        <v>2</v>
      </c>
      <c r="J414" s="284">
        <v>0</v>
      </c>
      <c r="K414" s="284">
        <v>0</v>
      </c>
      <c r="L414" s="284">
        <v>2</v>
      </c>
      <c r="N414" s="297">
        <f t="shared" si="22"/>
        <v>4</v>
      </c>
    </row>
    <row r="415" spans="1:14" x14ac:dyDescent="0.2">
      <c r="A415" t="str">
        <f t="shared" si="20"/>
        <v>VO270513</v>
      </c>
      <c r="B415">
        <f t="shared" si="21"/>
        <v>13</v>
      </c>
      <c r="C415" s="284" t="s">
        <v>1370</v>
      </c>
      <c r="D415" s="284" t="s">
        <v>1032</v>
      </c>
      <c r="E415" s="284">
        <v>0</v>
      </c>
      <c r="F415" s="284">
        <v>0</v>
      </c>
      <c r="G415" s="284">
        <v>0</v>
      </c>
      <c r="H415" s="284">
        <v>0</v>
      </c>
      <c r="I415" s="284">
        <v>0</v>
      </c>
      <c r="J415" s="284">
        <v>0</v>
      </c>
      <c r="K415" s="284">
        <v>1</v>
      </c>
      <c r="L415" s="284">
        <v>1</v>
      </c>
      <c r="N415" s="297">
        <f t="shared" si="22"/>
        <v>1</v>
      </c>
    </row>
    <row r="416" spans="1:14" x14ac:dyDescent="0.2">
      <c r="A416" t="str">
        <f t="shared" si="20"/>
        <v>VO270514</v>
      </c>
      <c r="B416">
        <f t="shared" si="21"/>
        <v>14</v>
      </c>
      <c r="C416" s="284" t="s">
        <v>1370</v>
      </c>
      <c r="D416" s="284" t="s">
        <v>1069</v>
      </c>
      <c r="E416" s="284">
        <v>1</v>
      </c>
      <c r="F416" s="284">
        <v>0</v>
      </c>
      <c r="G416" s="284">
        <v>0</v>
      </c>
      <c r="H416" s="284">
        <v>1</v>
      </c>
      <c r="I416" s="284">
        <v>0</v>
      </c>
      <c r="J416" s="284">
        <v>0</v>
      </c>
      <c r="K416" s="284">
        <v>0</v>
      </c>
      <c r="L416" s="284">
        <v>0</v>
      </c>
      <c r="N416" s="297">
        <f t="shared" si="22"/>
        <v>1</v>
      </c>
    </row>
    <row r="417" spans="1:14" x14ac:dyDescent="0.2">
      <c r="A417" t="str">
        <f t="shared" si="20"/>
        <v>VO270601</v>
      </c>
      <c r="B417">
        <f t="shared" si="21"/>
        <v>1</v>
      </c>
      <c r="C417" s="284" t="s">
        <v>1371</v>
      </c>
      <c r="D417" s="284" t="s">
        <v>271</v>
      </c>
      <c r="E417" s="284">
        <v>0</v>
      </c>
      <c r="F417" s="284">
        <v>0</v>
      </c>
      <c r="G417" s="284">
        <v>0</v>
      </c>
      <c r="H417" s="284">
        <v>0</v>
      </c>
      <c r="I417" s="284">
        <v>0</v>
      </c>
      <c r="J417" s="284">
        <v>0</v>
      </c>
      <c r="K417" s="284">
        <v>1</v>
      </c>
      <c r="L417" s="284">
        <v>1</v>
      </c>
      <c r="N417" s="297">
        <f t="shared" si="22"/>
        <v>1</v>
      </c>
    </row>
    <row r="418" spans="1:14" x14ac:dyDescent="0.2">
      <c r="A418" t="str">
        <f t="shared" si="20"/>
        <v>VO270602</v>
      </c>
      <c r="B418">
        <f t="shared" si="21"/>
        <v>2</v>
      </c>
      <c r="C418" s="284" t="s">
        <v>1371</v>
      </c>
      <c r="D418" s="284" t="s">
        <v>355</v>
      </c>
      <c r="E418" s="284">
        <v>1</v>
      </c>
      <c r="F418" s="284">
        <v>0</v>
      </c>
      <c r="G418" s="284">
        <v>0</v>
      </c>
      <c r="H418" s="284">
        <v>1</v>
      </c>
      <c r="I418" s="284">
        <v>0</v>
      </c>
      <c r="J418" s="284">
        <v>0</v>
      </c>
      <c r="K418" s="284">
        <v>0</v>
      </c>
      <c r="L418" s="284">
        <v>0</v>
      </c>
      <c r="N418" s="297">
        <f t="shared" si="22"/>
        <v>1</v>
      </c>
    </row>
    <row r="419" spans="1:14" x14ac:dyDescent="0.2">
      <c r="A419" t="str">
        <f t="shared" si="20"/>
        <v>VO270603</v>
      </c>
      <c r="B419">
        <f t="shared" si="21"/>
        <v>3</v>
      </c>
      <c r="C419" s="284" t="s">
        <v>1371</v>
      </c>
      <c r="D419" s="284" t="s">
        <v>687</v>
      </c>
      <c r="E419" s="284">
        <v>6</v>
      </c>
      <c r="F419" s="284">
        <v>0</v>
      </c>
      <c r="G419" s="284">
        <v>0</v>
      </c>
      <c r="H419" s="284">
        <v>6</v>
      </c>
      <c r="I419" s="284">
        <v>5</v>
      </c>
      <c r="J419" s="284">
        <v>0</v>
      </c>
      <c r="K419" s="284">
        <v>0</v>
      </c>
      <c r="L419" s="284">
        <v>5</v>
      </c>
      <c r="N419" s="297">
        <f t="shared" si="22"/>
        <v>11</v>
      </c>
    </row>
    <row r="420" spans="1:14" x14ac:dyDescent="0.2">
      <c r="A420" t="str">
        <f t="shared" si="20"/>
        <v>VO270604</v>
      </c>
      <c r="B420">
        <f t="shared" si="21"/>
        <v>4</v>
      </c>
      <c r="C420" s="284" t="s">
        <v>1371</v>
      </c>
      <c r="D420" s="284" t="s">
        <v>788</v>
      </c>
      <c r="E420" s="284">
        <v>1</v>
      </c>
      <c r="F420" s="284">
        <v>0</v>
      </c>
      <c r="G420" s="284">
        <v>0</v>
      </c>
      <c r="H420" s="284">
        <v>1</v>
      </c>
      <c r="I420" s="284">
        <v>2</v>
      </c>
      <c r="J420" s="284">
        <v>0</v>
      </c>
      <c r="K420" s="284">
        <v>0</v>
      </c>
      <c r="L420" s="284">
        <v>2</v>
      </c>
      <c r="N420" s="297">
        <f t="shared" si="22"/>
        <v>3</v>
      </c>
    </row>
    <row r="421" spans="1:14" x14ac:dyDescent="0.2">
      <c r="A421" t="str">
        <f t="shared" si="20"/>
        <v>VO270605</v>
      </c>
      <c r="B421">
        <f t="shared" si="21"/>
        <v>5</v>
      </c>
      <c r="C421" s="284" t="s">
        <v>1371</v>
      </c>
      <c r="D421" s="284" t="s">
        <v>846</v>
      </c>
      <c r="E421" s="284">
        <v>0</v>
      </c>
      <c r="F421" s="284">
        <v>0</v>
      </c>
      <c r="G421" s="284">
        <v>0</v>
      </c>
      <c r="H421" s="284">
        <v>0</v>
      </c>
      <c r="I421" s="284">
        <v>1</v>
      </c>
      <c r="J421" s="284">
        <v>0</v>
      </c>
      <c r="K421" s="284">
        <v>0</v>
      </c>
      <c r="L421" s="284">
        <v>1</v>
      </c>
      <c r="N421" s="297">
        <f t="shared" si="22"/>
        <v>1</v>
      </c>
    </row>
    <row r="422" spans="1:14" x14ac:dyDescent="0.2">
      <c r="A422" t="str">
        <f t="shared" si="20"/>
        <v>VO270606</v>
      </c>
      <c r="B422">
        <f t="shared" si="21"/>
        <v>6</v>
      </c>
      <c r="C422" s="284" t="s">
        <v>1371</v>
      </c>
      <c r="D422" s="284" t="s">
        <v>887</v>
      </c>
      <c r="E422" s="284">
        <v>1</v>
      </c>
      <c r="F422" s="284">
        <v>0</v>
      </c>
      <c r="G422" s="284">
        <v>0</v>
      </c>
      <c r="H422" s="284">
        <v>1</v>
      </c>
      <c r="I422" s="284">
        <v>2</v>
      </c>
      <c r="J422" s="284">
        <v>0</v>
      </c>
      <c r="K422" s="284">
        <v>0</v>
      </c>
      <c r="L422" s="284">
        <v>2</v>
      </c>
      <c r="N422" s="297">
        <f t="shared" si="22"/>
        <v>3</v>
      </c>
    </row>
    <row r="423" spans="1:14" x14ac:dyDescent="0.2">
      <c r="A423" t="str">
        <f t="shared" si="20"/>
        <v>VO270607</v>
      </c>
      <c r="B423">
        <f t="shared" si="21"/>
        <v>7</v>
      </c>
      <c r="C423" s="284" t="s">
        <v>1371</v>
      </c>
      <c r="D423" s="284" t="s">
        <v>892</v>
      </c>
      <c r="E423" s="284">
        <v>2</v>
      </c>
      <c r="F423" s="284">
        <v>0</v>
      </c>
      <c r="G423" s="284">
        <v>0</v>
      </c>
      <c r="H423" s="284">
        <v>2</v>
      </c>
      <c r="I423" s="284">
        <v>0</v>
      </c>
      <c r="J423" s="284">
        <v>0</v>
      </c>
      <c r="K423" s="284">
        <v>0</v>
      </c>
      <c r="L423" s="284">
        <v>0</v>
      </c>
      <c r="N423" s="297">
        <f t="shared" si="22"/>
        <v>2</v>
      </c>
    </row>
    <row r="424" spans="1:14" x14ac:dyDescent="0.2">
      <c r="A424" t="str">
        <f t="shared" si="20"/>
        <v>VO270701</v>
      </c>
      <c r="B424">
        <f t="shared" si="21"/>
        <v>1</v>
      </c>
      <c r="C424" s="284" t="s">
        <v>1372</v>
      </c>
      <c r="D424" s="284" t="s">
        <v>271</v>
      </c>
      <c r="E424" s="284">
        <v>1</v>
      </c>
      <c r="F424" s="284">
        <v>0</v>
      </c>
      <c r="G424" s="284">
        <v>0</v>
      </c>
      <c r="H424" s="284">
        <v>1</v>
      </c>
      <c r="I424" s="284">
        <v>0</v>
      </c>
      <c r="J424" s="284">
        <v>0</v>
      </c>
      <c r="K424" s="284">
        <v>0</v>
      </c>
      <c r="L424" s="284">
        <v>0</v>
      </c>
      <c r="N424" s="297">
        <f t="shared" si="22"/>
        <v>1</v>
      </c>
    </row>
    <row r="425" spans="1:14" x14ac:dyDescent="0.2">
      <c r="A425" t="str">
        <f t="shared" si="20"/>
        <v>VO270702</v>
      </c>
      <c r="B425">
        <f t="shared" si="21"/>
        <v>2</v>
      </c>
      <c r="C425" s="284" t="s">
        <v>1372</v>
      </c>
      <c r="D425" s="284" t="s">
        <v>355</v>
      </c>
      <c r="E425" s="284">
        <v>1</v>
      </c>
      <c r="F425" s="284">
        <v>0</v>
      </c>
      <c r="G425" s="284">
        <v>0</v>
      </c>
      <c r="H425" s="284">
        <v>1</v>
      </c>
      <c r="I425" s="284">
        <v>1</v>
      </c>
      <c r="J425" s="284">
        <v>0</v>
      </c>
      <c r="K425" s="284">
        <v>0</v>
      </c>
      <c r="L425" s="284">
        <v>1</v>
      </c>
      <c r="N425" s="297">
        <f t="shared" si="22"/>
        <v>2</v>
      </c>
    </row>
    <row r="426" spans="1:14" x14ac:dyDescent="0.2">
      <c r="A426" t="str">
        <f t="shared" si="20"/>
        <v>VO270703</v>
      </c>
      <c r="B426">
        <f t="shared" si="21"/>
        <v>3</v>
      </c>
      <c r="C426" s="284" t="s">
        <v>1372</v>
      </c>
      <c r="D426" s="284" t="s">
        <v>687</v>
      </c>
      <c r="E426" s="284">
        <v>6</v>
      </c>
      <c r="F426" s="284">
        <v>0</v>
      </c>
      <c r="G426" s="284">
        <v>0</v>
      </c>
      <c r="H426" s="284">
        <v>6</v>
      </c>
      <c r="I426" s="284">
        <v>1</v>
      </c>
      <c r="J426" s="284">
        <v>0</v>
      </c>
      <c r="K426" s="284">
        <v>0</v>
      </c>
      <c r="L426" s="284">
        <v>1</v>
      </c>
      <c r="N426" s="297">
        <f t="shared" si="22"/>
        <v>7</v>
      </c>
    </row>
    <row r="427" spans="1:14" x14ac:dyDescent="0.2">
      <c r="A427" t="str">
        <f t="shared" si="20"/>
        <v>VO270704</v>
      </c>
      <c r="B427">
        <f t="shared" si="21"/>
        <v>4</v>
      </c>
      <c r="C427" s="284" t="s">
        <v>1372</v>
      </c>
      <c r="D427" s="284" t="s">
        <v>774</v>
      </c>
      <c r="E427" s="284">
        <v>6</v>
      </c>
      <c r="F427" s="284">
        <v>0</v>
      </c>
      <c r="G427" s="284">
        <v>0</v>
      </c>
      <c r="H427" s="284">
        <v>6</v>
      </c>
      <c r="I427" s="284">
        <v>1</v>
      </c>
      <c r="J427" s="284">
        <v>0</v>
      </c>
      <c r="K427" s="284">
        <v>1</v>
      </c>
      <c r="L427" s="284">
        <v>2</v>
      </c>
      <c r="N427" s="297">
        <f t="shared" si="22"/>
        <v>8</v>
      </c>
    </row>
    <row r="428" spans="1:14" x14ac:dyDescent="0.2">
      <c r="A428" t="str">
        <f t="shared" si="20"/>
        <v>VO270705</v>
      </c>
      <c r="B428">
        <f t="shared" si="21"/>
        <v>5</v>
      </c>
      <c r="C428" s="284" t="s">
        <v>1372</v>
      </c>
      <c r="D428" s="284" t="s">
        <v>892</v>
      </c>
      <c r="E428" s="284">
        <v>2</v>
      </c>
      <c r="F428" s="284">
        <v>0</v>
      </c>
      <c r="G428" s="284">
        <v>0</v>
      </c>
      <c r="H428" s="284">
        <v>2</v>
      </c>
      <c r="I428" s="284">
        <v>1</v>
      </c>
      <c r="J428" s="284">
        <v>0</v>
      </c>
      <c r="K428" s="284">
        <v>0</v>
      </c>
      <c r="L428" s="284">
        <v>1</v>
      </c>
      <c r="N428" s="297">
        <f t="shared" si="22"/>
        <v>3</v>
      </c>
    </row>
    <row r="429" spans="1:14" x14ac:dyDescent="0.2">
      <c r="A429" t="str">
        <f t="shared" si="20"/>
        <v>VO270706</v>
      </c>
      <c r="B429">
        <f t="shared" si="21"/>
        <v>6</v>
      </c>
      <c r="C429" s="284" t="s">
        <v>1372</v>
      </c>
      <c r="D429" s="284" t="s">
        <v>1069</v>
      </c>
      <c r="E429" s="284">
        <v>1</v>
      </c>
      <c r="F429" s="284">
        <v>0</v>
      </c>
      <c r="G429" s="284">
        <v>0</v>
      </c>
      <c r="H429" s="284">
        <v>1</v>
      </c>
      <c r="I429" s="284">
        <v>0</v>
      </c>
      <c r="J429" s="284">
        <v>0</v>
      </c>
      <c r="K429" s="284">
        <v>0</v>
      </c>
      <c r="L429" s="284">
        <v>0</v>
      </c>
      <c r="N429" s="297">
        <f t="shared" si="22"/>
        <v>1</v>
      </c>
    </row>
    <row r="430" spans="1:14" x14ac:dyDescent="0.2">
      <c r="A430" t="str">
        <f t="shared" si="20"/>
        <v>VO270707</v>
      </c>
      <c r="B430">
        <f t="shared" si="21"/>
        <v>7</v>
      </c>
      <c r="C430" s="284" t="s">
        <v>1372</v>
      </c>
      <c r="D430" s="284" t="s">
        <v>1288</v>
      </c>
      <c r="E430" s="284">
        <v>1</v>
      </c>
      <c r="F430" s="284">
        <v>0</v>
      </c>
      <c r="G430" s="284">
        <v>0</v>
      </c>
      <c r="H430" s="284">
        <v>1</v>
      </c>
      <c r="I430" s="284">
        <v>2</v>
      </c>
      <c r="J430" s="284">
        <v>0</v>
      </c>
      <c r="K430" s="284">
        <v>0</v>
      </c>
      <c r="L430" s="284">
        <v>2</v>
      </c>
      <c r="N430" s="297">
        <f t="shared" si="22"/>
        <v>3</v>
      </c>
    </row>
    <row r="431" spans="1:14" x14ac:dyDescent="0.2">
      <c r="A431" t="str">
        <f t="shared" si="20"/>
        <v>VO270801</v>
      </c>
      <c r="B431">
        <f t="shared" si="21"/>
        <v>1</v>
      </c>
      <c r="C431" s="284" t="s">
        <v>1373</v>
      </c>
      <c r="D431" s="284" t="s">
        <v>256</v>
      </c>
      <c r="E431" s="284">
        <v>0</v>
      </c>
      <c r="F431" s="284">
        <v>0</v>
      </c>
      <c r="G431" s="284">
        <v>0</v>
      </c>
      <c r="H431" s="284">
        <v>0</v>
      </c>
      <c r="I431" s="284">
        <v>2</v>
      </c>
      <c r="J431" s="284">
        <v>0</v>
      </c>
      <c r="K431" s="284">
        <v>0</v>
      </c>
      <c r="L431" s="284">
        <v>2</v>
      </c>
      <c r="N431" s="297">
        <f t="shared" si="22"/>
        <v>2</v>
      </c>
    </row>
    <row r="432" spans="1:14" x14ac:dyDescent="0.2">
      <c r="A432" t="str">
        <f t="shared" si="20"/>
        <v>VO270802</v>
      </c>
      <c r="B432">
        <f t="shared" si="21"/>
        <v>2</v>
      </c>
      <c r="C432" s="284" t="s">
        <v>1373</v>
      </c>
      <c r="D432" s="284" t="s">
        <v>364</v>
      </c>
      <c r="E432" s="284">
        <v>0</v>
      </c>
      <c r="F432" s="284">
        <v>0</v>
      </c>
      <c r="G432" s="284">
        <v>0</v>
      </c>
      <c r="H432" s="284">
        <v>0</v>
      </c>
      <c r="I432" s="284">
        <v>1</v>
      </c>
      <c r="J432" s="284">
        <v>0</v>
      </c>
      <c r="K432" s="284">
        <v>0</v>
      </c>
      <c r="L432" s="284">
        <v>1</v>
      </c>
      <c r="N432" s="297">
        <f t="shared" si="22"/>
        <v>1</v>
      </c>
    </row>
    <row r="433" spans="1:14" x14ac:dyDescent="0.2">
      <c r="A433" t="str">
        <f t="shared" si="20"/>
        <v>VO270803</v>
      </c>
      <c r="B433">
        <f t="shared" si="21"/>
        <v>3</v>
      </c>
      <c r="C433" s="284" t="s">
        <v>1373</v>
      </c>
      <c r="D433" s="284" t="s">
        <v>452</v>
      </c>
      <c r="E433" s="284">
        <v>0</v>
      </c>
      <c r="F433" s="284">
        <v>0</v>
      </c>
      <c r="G433" s="284">
        <v>0</v>
      </c>
      <c r="H433" s="284">
        <v>0</v>
      </c>
      <c r="I433" s="284">
        <v>6</v>
      </c>
      <c r="J433" s="284">
        <v>0</v>
      </c>
      <c r="K433" s="284">
        <v>0</v>
      </c>
      <c r="L433" s="284">
        <v>6</v>
      </c>
      <c r="N433" s="297">
        <f t="shared" si="22"/>
        <v>6</v>
      </c>
    </row>
    <row r="434" spans="1:14" x14ac:dyDescent="0.2">
      <c r="A434" t="str">
        <f t="shared" si="20"/>
        <v>VO270804</v>
      </c>
      <c r="B434">
        <f t="shared" si="21"/>
        <v>4</v>
      </c>
      <c r="C434" s="284" t="s">
        <v>1373</v>
      </c>
      <c r="D434" s="284" t="s">
        <v>567</v>
      </c>
      <c r="E434" s="284">
        <v>1</v>
      </c>
      <c r="F434" s="284">
        <v>0</v>
      </c>
      <c r="G434" s="284">
        <v>0</v>
      </c>
      <c r="H434" s="284">
        <v>1</v>
      </c>
      <c r="I434" s="284">
        <v>0</v>
      </c>
      <c r="J434" s="284">
        <v>0</v>
      </c>
      <c r="K434" s="284">
        <v>0</v>
      </c>
      <c r="L434" s="284">
        <v>0</v>
      </c>
      <c r="N434" s="297">
        <f t="shared" si="22"/>
        <v>1</v>
      </c>
    </row>
    <row r="435" spans="1:14" x14ac:dyDescent="0.2">
      <c r="A435" t="str">
        <f t="shared" si="20"/>
        <v>VO270805</v>
      </c>
      <c r="B435">
        <f t="shared" si="21"/>
        <v>5</v>
      </c>
      <c r="C435" s="284" t="s">
        <v>1373</v>
      </c>
      <c r="D435" s="284" t="s">
        <v>641</v>
      </c>
      <c r="E435" s="284">
        <v>1</v>
      </c>
      <c r="F435" s="284">
        <v>0</v>
      </c>
      <c r="G435" s="284">
        <v>0</v>
      </c>
      <c r="H435" s="284">
        <v>1</v>
      </c>
      <c r="I435" s="284">
        <v>0</v>
      </c>
      <c r="J435" s="284">
        <v>0</v>
      </c>
      <c r="K435" s="284">
        <v>0</v>
      </c>
      <c r="L435" s="284">
        <v>0</v>
      </c>
      <c r="N435" s="297">
        <f t="shared" si="22"/>
        <v>1</v>
      </c>
    </row>
    <row r="436" spans="1:14" x14ac:dyDescent="0.2">
      <c r="A436" t="str">
        <f t="shared" si="20"/>
        <v>VO270806</v>
      </c>
      <c r="B436">
        <f t="shared" si="21"/>
        <v>6</v>
      </c>
      <c r="C436" s="284" t="s">
        <v>1373</v>
      </c>
      <c r="D436" s="284" t="s">
        <v>658</v>
      </c>
      <c r="E436" s="284">
        <v>1</v>
      </c>
      <c r="F436" s="284">
        <v>0</v>
      </c>
      <c r="G436" s="284">
        <v>0</v>
      </c>
      <c r="H436" s="284">
        <v>1</v>
      </c>
      <c r="I436" s="284">
        <v>0</v>
      </c>
      <c r="J436" s="284">
        <v>0</v>
      </c>
      <c r="K436" s="284">
        <v>0</v>
      </c>
      <c r="L436" s="284">
        <v>0</v>
      </c>
      <c r="N436" s="297">
        <f t="shared" si="22"/>
        <v>1</v>
      </c>
    </row>
    <row r="437" spans="1:14" x14ac:dyDescent="0.2">
      <c r="A437" t="str">
        <f t="shared" si="20"/>
        <v>VO270807</v>
      </c>
      <c r="B437">
        <f t="shared" si="21"/>
        <v>7</v>
      </c>
      <c r="C437" s="284" t="s">
        <v>1373</v>
      </c>
      <c r="D437" s="284" t="s">
        <v>687</v>
      </c>
      <c r="E437" s="284">
        <v>72</v>
      </c>
      <c r="F437" s="284">
        <v>0</v>
      </c>
      <c r="G437" s="284">
        <v>0</v>
      </c>
      <c r="H437" s="284">
        <v>72</v>
      </c>
      <c r="I437" s="284">
        <v>31</v>
      </c>
      <c r="J437" s="284">
        <v>0</v>
      </c>
      <c r="K437" s="284">
        <v>0</v>
      </c>
      <c r="L437" s="284">
        <v>31</v>
      </c>
      <c r="N437" s="297">
        <f t="shared" si="22"/>
        <v>103</v>
      </c>
    </row>
    <row r="438" spans="1:14" x14ac:dyDescent="0.2">
      <c r="A438" t="str">
        <f t="shared" si="20"/>
        <v>VO270808</v>
      </c>
      <c r="B438">
        <f t="shared" si="21"/>
        <v>8</v>
      </c>
      <c r="C438" s="284" t="s">
        <v>1373</v>
      </c>
      <c r="D438" s="284" t="s">
        <v>1243</v>
      </c>
      <c r="E438" s="284">
        <v>1</v>
      </c>
      <c r="F438" s="284">
        <v>0</v>
      </c>
      <c r="G438" s="284">
        <v>0</v>
      </c>
      <c r="H438" s="284">
        <v>1</v>
      </c>
      <c r="I438" s="284">
        <v>3</v>
      </c>
      <c r="J438" s="284">
        <v>0</v>
      </c>
      <c r="K438" s="284">
        <v>0</v>
      </c>
      <c r="L438" s="284">
        <v>3</v>
      </c>
      <c r="N438" s="297">
        <f t="shared" si="22"/>
        <v>4</v>
      </c>
    </row>
    <row r="439" spans="1:14" x14ac:dyDescent="0.2">
      <c r="A439" t="str">
        <f t="shared" si="20"/>
        <v>VO270809</v>
      </c>
      <c r="B439">
        <f t="shared" si="21"/>
        <v>9</v>
      </c>
      <c r="C439" s="284" t="s">
        <v>1373</v>
      </c>
      <c r="D439" s="284" t="s">
        <v>1257</v>
      </c>
      <c r="E439" s="284">
        <v>1</v>
      </c>
      <c r="F439" s="284">
        <v>0</v>
      </c>
      <c r="G439" s="284">
        <v>0</v>
      </c>
      <c r="H439" s="284">
        <v>1</v>
      </c>
      <c r="I439" s="284">
        <v>2</v>
      </c>
      <c r="J439" s="284">
        <v>0</v>
      </c>
      <c r="K439" s="284">
        <v>0</v>
      </c>
      <c r="L439" s="284">
        <v>2</v>
      </c>
      <c r="N439" s="297">
        <f t="shared" si="22"/>
        <v>3</v>
      </c>
    </row>
    <row r="440" spans="1:14" x14ac:dyDescent="0.2">
      <c r="A440" t="str">
        <f t="shared" si="20"/>
        <v>VO270810</v>
      </c>
      <c r="B440">
        <f t="shared" si="21"/>
        <v>10</v>
      </c>
      <c r="C440" s="284" t="s">
        <v>1373</v>
      </c>
      <c r="D440" s="284" t="s">
        <v>788</v>
      </c>
      <c r="E440" s="284">
        <v>0</v>
      </c>
      <c r="F440" s="284">
        <v>0</v>
      </c>
      <c r="G440" s="284">
        <v>0</v>
      </c>
      <c r="H440" s="284">
        <v>0</v>
      </c>
      <c r="I440" s="284">
        <v>1</v>
      </c>
      <c r="J440" s="284">
        <v>0</v>
      </c>
      <c r="K440" s="284">
        <v>0</v>
      </c>
      <c r="L440" s="284">
        <v>1</v>
      </c>
      <c r="N440" s="297">
        <f t="shared" si="22"/>
        <v>1</v>
      </c>
    </row>
    <row r="441" spans="1:14" x14ac:dyDescent="0.2">
      <c r="A441" t="str">
        <f t="shared" si="20"/>
        <v>VO270811</v>
      </c>
      <c r="B441">
        <f t="shared" si="21"/>
        <v>11</v>
      </c>
      <c r="C441" s="284" t="s">
        <v>1373</v>
      </c>
      <c r="D441" s="284" t="s">
        <v>846</v>
      </c>
      <c r="E441" s="284">
        <v>1</v>
      </c>
      <c r="F441" s="284">
        <v>0</v>
      </c>
      <c r="G441" s="284">
        <v>0</v>
      </c>
      <c r="H441" s="284">
        <v>1</v>
      </c>
      <c r="I441" s="284">
        <v>1</v>
      </c>
      <c r="J441" s="284">
        <v>0</v>
      </c>
      <c r="K441" s="284">
        <v>0</v>
      </c>
      <c r="L441" s="284">
        <v>1</v>
      </c>
      <c r="N441" s="297">
        <f t="shared" si="22"/>
        <v>2</v>
      </c>
    </row>
    <row r="442" spans="1:14" x14ac:dyDescent="0.2">
      <c r="A442" t="str">
        <f t="shared" si="20"/>
        <v>VO270812</v>
      </c>
      <c r="B442">
        <f t="shared" si="21"/>
        <v>12</v>
      </c>
      <c r="C442" s="284" t="s">
        <v>1373</v>
      </c>
      <c r="D442" s="284" t="s">
        <v>871</v>
      </c>
      <c r="E442" s="284">
        <v>0</v>
      </c>
      <c r="F442" s="284">
        <v>0</v>
      </c>
      <c r="G442" s="284">
        <v>0</v>
      </c>
      <c r="H442" s="284">
        <v>0</v>
      </c>
      <c r="I442" s="284">
        <v>1</v>
      </c>
      <c r="J442" s="284">
        <v>0</v>
      </c>
      <c r="K442" s="284">
        <v>0</v>
      </c>
      <c r="L442" s="284">
        <v>1</v>
      </c>
      <c r="N442" s="297">
        <f t="shared" si="22"/>
        <v>1</v>
      </c>
    </row>
    <row r="443" spans="1:14" x14ac:dyDescent="0.2">
      <c r="A443" t="str">
        <f t="shared" si="20"/>
        <v>VO270813</v>
      </c>
      <c r="B443">
        <f t="shared" si="21"/>
        <v>13</v>
      </c>
      <c r="C443" s="284" t="s">
        <v>1373</v>
      </c>
      <c r="D443" s="284" t="s">
        <v>887</v>
      </c>
      <c r="E443" s="284">
        <v>1</v>
      </c>
      <c r="F443" s="284">
        <v>0</v>
      </c>
      <c r="G443" s="284">
        <v>0</v>
      </c>
      <c r="H443" s="284">
        <v>1</v>
      </c>
      <c r="I443" s="284">
        <v>1</v>
      </c>
      <c r="J443" s="284">
        <v>0</v>
      </c>
      <c r="K443" s="284">
        <v>0</v>
      </c>
      <c r="L443" s="284">
        <v>1</v>
      </c>
      <c r="N443" s="297">
        <f t="shared" si="22"/>
        <v>2</v>
      </c>
    </row>
    <row r="444" spans="1:14" x14ac:dyDescent="0.2">
      <c r="A444" t="str">
        <f t="shared" si="20"/>
        <v>VO270814</v>
      </c>
      <c r="B444">
        <f t="shared" si="21"/>
        <v>14</v>
      </c>
      <c r="C444" s="284" t="s">
        <v>1373</v>
      </c>
      <c r="D444" s="284" t="s">
        <v>892</v>
      </c>
      <c r="E444" s="284">
        <v>1</v>
      </c>
      <c r="F444" s="284">
        <v>0</v>
      </c>
      <c r="G444" s="284">
        <v>0</v>
      </c>
      <c r="H444" s="284">
        <v>1</v>
      </c>
      <c r="I444" s="284">
        <v>1</v>
      </c>
      <c r="J444" s="284">
        <v>0</v>
      </c>
      <c r="K444" s="284">
        <v>0</v>
      </c>
      <c r="L444" s="284">
        <v>1</v>
      </c>
      <c r="N444" s="297">
        <f t="shared" si="22"/>
        <v>2</v>
      </c>
    </row>
    <row r="445" spans="1:14" x14ac:dyDescent="0.2">
      <c r="A445" t="str">
        <f t="shared" si="20"/>
        <v>VO270815</v>
      </c>
      <c r="B445">
        <f t="shared" si="21"/>
        <v>15</v>
      </c>
      <c r="C445" s="284" t="s">
        <v>1373</v>
      </c>
      <c r="D445" s="284" t="s">
        <v>1069</v>
      </c>
      <c r="E445" s="284">
        <v>4</v>
      </c>
      <c r="F445" s="284">
        <v>0</v>
      </c>
      <c r="G445" s="284">
        <v>0</v>
      </c>
      <c r="H445" s="284">
        <v>4</v>
      </c>
      <c r="I445" s="284">
        <v>2</v>
      </c>
      <c r="J445" s="284">
        <v>0</v>
      </c>
      <c r="K445" s="284">
        <v>0</v>
      </c>
      <c r="L445" s="284">
        <v>2</v>
      </c>
      <c r="N445" s="297">
        <f t="shared" si="22"/>
        <v>6</v>
      </c>
    </row>
    <row r="446" spans="1:14" x14ac:dyDescent="0.2">
      <c r="A446" t="str">
        <f t="shared" si="20"/>
        <v>VO270816</v>
      </c>
      <c r="B446">
        <f t="shared" si="21"/>
        <v>16</v>
      </c>
      <c r="C446" s="284" t="s">
        <v>1373</v>
      </c>
      <c r="D446" s="284" t="s">
        <v>1288</v>
      </c>
      <c r="E446" s="284">
        <v>18</v>
      </c>
      <c r="F446" s="284">
        <v>1</v>
      </c>
      <c r="G446" s="284">
        <v>0</v>
      </c>
      <c r="H446" s="284">
        <v>19</v>
      </c>
      <c r="I446" s="284">
        <v>2</v>
      </c>
      <c r="J446" s="284">
        <v>1</v>
      </c>
      <c r="K446" s="284">
        <v>0</v>
      </c>
      <c r="L446" s="284">
        <v>3</v>
      </c>
      <c r="N446" s="297">
        <f t="shared" si="22"/>
        <v>22</v>
      </c>
    </row>
    <row r="447" spans="1:14" x14ac:dyDescent="0.2">
      <c r="A447" t="str">
        <f t="shared" si="20"/>
        <v>VO270817</v>
      </c>
      <c r="B447">
        <f t="shared" si="21"/>
        <v>17</v>
      </c>
      <c r="C447" s="284" t="s">
        <v>1373</v>
      </c>
      <c r="D447" s="284" t="s">
        <v>1110</v>
      </c>
      <c r="E447" s="284">
        <v>1</v>
      </c>
      <c r="F447" s="284">
        <v>0</v>
      </c>
      <c r="G447" s="284">
        <v>0</v>
      </c>
      <c r="H447" s="284">
        <v>1</v>
      </c>
      <c r="I447" s="284">
        <v>0</v>
      </c>
      <c r="J447" s="284">
        <v>0</v>
      </c>
      <c r="K447" s="284">
        <v>0</v>
      </c>
      <c r="L447" s="284">
        <v>0</v>
      </c>
      <c r="N447" s="297">
        <f t="shared" si="22"/>
        <v>1</v>
      </c>
    </row>
    <row r="448" spans="1:14" x14ac:dyDescent="0.2">
      <c r="A448" t="str">
        <f t="shared" si="20"/>
        <v>VO270901</v>
      </c>
      <c r="B448">
        <f t="shared" si="21"/>
        <v>1</v>
      </c>
      <c r="C448" s="284" t="s">
        <v>1374</v>
      </c>
      <c r="D448" s="284" t="s">
        <v>193</v>
      </c>
      <c r="E448" s="284">
        <v>1</v>
      </c>
      <c r="F448" s="284">
        <v>0</v>
      </c>
      <c r="G448" s="284">
        <v>0</v>
      </c>
      <c r="H448" s="284">
        <v>1</v>
      </c>
      <c r="I448" s="284">
        <v>0</v>
      </c>
      <c r="J448" s="284">
        <v>0</v>
      </c>
      <c r="K448" s="284">
        <v>0</v>
      </c>
      <c r="L448" s="284">
        <v>0</v>
      </c>
      <c r="N448" s="297">
        <f t="shared" si="22"/>
        <v>1</v>
      </c>
    </row>
    <row r="449" spans="1:14" x14ac:dyDescent="0.2">
      <c r="A449" t="str">
        <f t="shared" si="20"/>
        <v>VO270902</v>
      </c>
      <c r="B449">
        <f t="shared" si="21"/>
        <v>2</v>
      </c>
      <c r="C449" s="284" t="s">
        <v>1374</v>
      </c>
      <c r="D449" s="284" t="s">
        <v>452</v>
      </c>
      <c r="E449" s="284">
        <v>1</v>
      </c>
      <c r="F449" s="284">
        <v>0</v>
      </c>
      <c r="G449" s="284">
        <v>0</v>
      </c>
      <c r="H449" s="284">
        <v>1</v>
      </c>
      <c r="I449" s="284">
        <v>1</v>
      </c>
      <c r="J449" s="284">
        <v>0</v>
      </c>
      <c r="K449" s="284">
        <v>0</v>
      </c>
      <c r="L449" s="284">
        <v>1</v>
      </c>
      <c r="N449" s="297">
        <f t="shared" si="22"/>
        <v>2</v>
      </c>
    </row>
    <row r="450" spans="1:14" x14ac:dyDescent="0.2">
      <c r="A450" t="str">
        <f t="shared" si="20"/>
        <v>VO270903</v>
      </c>
      <c r="B450">
        <f t="shared" si="21"/>
        <v>3</v>
      </c>
      <c r="C450" s="284" t="s">
        <v>1374</v>
      </c>
      <c r="D450" s="284" t="s">
        <v>550</v>
      </c>
      <c r="E450" s="284">
        <v>1</v>
      </c>
      <c r="F450" s="284">
        <v>0</v>
      </c>
      <c r="G450" s="284">
        <v>0</v>
      </c>
      <c r="H450" s="284">
        <v>1</v>
      </c>
      <c r="I450" s="284">
        <v>0</v>
      </c>
      <c r="J450" s="284">
        <v>0</v>
      </c>
      <c r="K450" s="284">
        <v>0</v>
      </c>
      <c r="L450" s="284">
        <v>0</v>
      </c>
      <c r="N450" s="297">
        <f t="shared" si="22"/>
        <v>1</v>
      </c>
    </row>
    <row r="451" spans="1:14" x14ac:dyDescent="0.2">
      <c r="A451" t="str">
        <f t="shared" si="20"/>
        <v>VO270904</v>
      </c>
      <c r="B451">
        <f t="shared" si="21"/>
        <v>4</v>
      </c>
      <c r="C451" s="284" t="s">
        <v>1374</v>
      </c>
      <c r="D451" s="284" t="s">
        <v>658</v>
      </c>
      <c r="E451" s="284">
        <v>0</v>
      </c>
      <c r="F451" s="284">
        <v>0</v>
      </c>
      <c r="G451" s="284">
        <v>0</v>
      </c>
      <c r="H451" s="284">
        <v>0</v>
      </c>
      <c r="I451" s="284">
        <v>1</v>
      </c>
      <c r="J451" s="284">
        <v>0</v>
      </c>
      <c r="K451" s="284">
        <v>0</v>
      </c>
      <c r="L451" s="284">
        <v>1</v>
      </c>
      <c r="N451" s="297">
        <f t="shared" si="22"/>
        <v>1</v>
      </c>
    </row>
    <row r="452" spans="1:14" x14ac:dyDescent="0.2">
      <c r="A452" t="str">
        <f t="shared" si="20"/>
        <v>VO270905</v>
      </c>
      <c r="B452">
        <f t="shared" si="21"/>
        <v>5</v>
      </c>
      <c r="C452" s="284" t="s">
        <v>1374</v>
      </c>
      <c r="D452" s="284" t="s">
        <v>687</v>
      </c>
      <c r="E452" s="284">
        <v>7</v>
      </c>
      <c r="F452" s="284">
        <v>0</v>
      </c>
      <c r="G452" s="284">
        <v>0</v>
      </c>
      <c r="H452" s="284">
        <v>7</v>
      </c>
      <c r="I452" s="284">
        <v>7</v>
      </c>
      <c r="J452" s="284">
        <v>0</v>
      </c>
      <c r="K452" s="284">
        <v>0</v>
      </c>
      <c r="L452" s="284">
        <v>7</v>
      </c>
      <c r="N452" s="297">
        <f t="shared" si="22"/>
        <v>14</v>
      </c>
    </row>
    <row r="453" spans="1:14" x14ac:dyDescent="0.2">
      <c r="A453" t="str">
        <f t="shared" si="20"/>
        <v>VO270906</v>
      </c>
      <c r="B453">
        <f t="shared" si="21"/>
        <v>6</v>
      </c>
      <c r="C453" s="284" t="s">
        <v>1374</v>
      </c>
      <c r="D453" s="284" t="s">
        <v>1257</v>
      </c>
      <c r="E453" s="284">
        <v>0</v>
      </c>
      <c r="F453" s="284">
        <v>0</v>
      </c>
      <c r="G453" s="284">
        <v>0</v>
      </c>
      <c r="H453" s="284">
        <v>0</v>
      </c>
      <c r="I453" s="284">
        <v>2</v>
      </c>
      <c r="J453" s="284">
        <v>0</v>
      </c>
      <c r="K453" s="284">
        <v>0</v>
      </c>
      <c r="L453" s="284">
        <v>2</v>
      </c>
      <c r="N453" s="297">
        <f t="shared" si="22"/>
        <v>2</v>
      </c>
    </row>
    <row r="454" spans="1:14" x14ac:dyDescent="0.2">
      <c r="A454" t="str">
        <f t="shared" si="20"/>
        <v>VO270907</v>
      </c>
      <c r="B454">
        <f t="shared" si="21"/>
        <v>7</v>
      </c>
      <c r="C454" s="284" t="s">
        <v>1374</v>
      </c>
      <c r="D454" s="284" t="s">
        <v>875</v>
      </c>
      <c r="E454" s="284">
        <v>0</v>
      </c>
      <c r="F454" s="284">
        <v>0</v>
      </c>
      <c r="G454" s="284">
        <v>0</v>
      </c>
      <c r="H454" s="284">
        <v>0</v>
      </c>
      <c r="I454" s="284">
        <v>2</v>
      </c>
      <c r="J454" s="284">
        <v>0</v>
      </c>
      <c r="K454" s="284">
        <v>2</v>
      </c>
      <c r="L454" s="284">
        <v>4</v>
      </c>
      <c r="N454" s="297">
        <f t="shared" si="22"/>
        <v>4</v>
      </c>
    </row>
    <row r="455" spans="1:14" x14ac:dyDescent="0.2">
      <c r="A455" t="str">
        <f t="shared" si="20"/>
        <v>VO270908</v>
      </c>
      <c r="B455">
        <f t="shared" si="21"/>
        <v>8</v>
      </c>
      <c r="C455" s="284" t="s">
        <v>1374</v>
      </c>
      <c r="D455" s="284" t="s">
        <v>887</v>
      </c>
      <c r="E455" s="284">
        <v>1</v>
      </c>
      <c r="F455" s="284">
        <v>0</v>
      </c>
      <c r="G455" s="284">
        <v>0</v>
      </c>
      <c r="H455" s="284">
        <v>1</v>
      </c>
      <c r="I455" s="284">
        <v>0</v>
      </c>
      <c r="J455" s="284">
        <v>0</v>
      </c>
      <c r="K455" s="284">
        <v>0</v>
      </c>
      <c r="L455" s="284">
        <v>0</v>
      </c>
      <c r="N455" s="297">
        <f t="shared" si="22"/>
        <v>1</v>
      </c>
    </row>
    <row r="456" spans="1:14" x14ac:dyDescent="0.2">
      <c r="A456" t="str">
        <f t="shared" si="20"/>
        <v>VO270909</v>
      </c>
      <c r="B456">
        <f t="shared" si="21"/>
        <v>9</v>
      </c>
      <c r="C456" s="284" t="s">
        <v>1374</v>
      </c>
      <c r="D456" s="284" t="s">
        <v>892</v>
      </c>
      <c r="E456" s="284">
        <v>0</v>
      </c>
      <c r="F456" s="284">
        <v>0</v>
      </c>
      <c r="G456" s="284">
        <v>0</v>
      </c>
      <c r="H456" s="284">
        <v>0</v>
      </c>
      <c r="I456" s="284">
        <v>1</v>
      </c>
      <c r="J456" s="284">
        <v>0</v>
      </c>
      <c r="K456" s="284">
        <v>0</v>
      </c>
      <c r="L456" s="284">
        <v>1</v>
      </c>
      <c r="N456" s="297">
        <f t="shared" si="22"/>
        <v>1</v>
      </c>
    </row>
    <row r="457" spans="1:14" x14ac:dyDescent="0.2">
      <c r="A457" t="str">
        <f t="shared" si="20"/>
        <v>VO270910</v>
      </c>
      <c r="B457">
        <f t="shared" si="21"/>
        <v>10</v>
      </c>
      <c r="C457" s="284" t="s">
        <v>1374</v>
      </c>
      <c r="D457" s="284" t="s">
        <v>1069</v>
      </c>
      <c r="E457" s="284">
        <v>1</v>
      </c>
      <c r="F457" s="284">
        <v>0</v>
      </c>
      <c r="G457" s="284">
        <v>0</v>
      </c>
      <c r="H457" s="284">
        <v>1</v>
      </c>
      <c r="I457" s="284">
        <v>0</v>
      </c>
      <c r="J457" s="284">
        <v>0</v>
      </c>
      <c r="K457" s="284">
        <v>0</v>
      </c>
      <c r="L457" s="284">
        <v>0</v>
      </c>
      <c r="N457" s="297">
        <f t="shared" si="22"/>
        <v>1</v>
      </c>
    </row>
    <row r="458" spans="1:14" x14ac:dyDescent="0.2">
      <c r="A458" t="str">
        <f t="shared" si="20"/>
        <v>VO270911</v>
      </c>
      <c r="B458">
        <f t="shared" si="21"/>
        <v>11</v>
      </c>
      <c r="C458" s="284" t="s">
        <v>1374</v>
      </c>
      <c r="D458" s="284" t="s">
        <v>1288</v>
      </c>
      <c r="E458" s="284">
        <v>0</v>
      </c>
      <c r="F458" s="284">
        <v>0</v>
      </c>
      <c r="G458" s="284">
        <v>0</v>
      </c>
      <c r="H458" s="284">
        <v>0</v>
      </c>
      <c r="I458" s="284">
        <v>1</v>
      </c>
      <c r="J458" s="284">
        <v>0</v>
      </c>
      <c r="K458" s="284">
        <v>0</v>
      </c>
      <c r="L458" s="284">
        <v>1</v>
      </c>
      <c r="N458" s="297">
        <f t="shared" si="22"/>
        <v>1</v>
      </c>
    </row>
    <row r="459" spans="1:14" x14ac:dyDescent="0.2">
      <c r="A459" t="str">
        <f t="shared" ref="A459:A522" si="23">C459&amp;IF(B459&lt;10,"0","")&amp;B459</f>
        <v>VO270912</v>
      </c>
      <c r="B459">
        <f t="shared" si="21"/>
        <v>12</v>
      </c>
      <c r="C459" s="284" t="s">
        <v>1374</v>
      </c>
      <c r="D459" s="284" t="s">
        <v>1115</v>
      </c>
      <c r="E459" s="284">
        <v>1</v>
      </c>
      <c r="F459" s="284">
        <v>0</v>
      </c>
      <c r="G459" s="284">
        <v>0</v>
      </c>
      <c r="H459" s="284">
        <v>1</v>
      </c>
      <c r="I459" s="284">
        <v>1</v>
      </c>
      <c r="J459" s="284">
        <v>0</v>
      </c>
      <c r="K459" s="284">
        <v>0</v>
      </c>
      <c r="L459" s="284">
        <v>1</v>
      </c>
      <c r="N459" s="297">
        <f t="shared" si="22"/>
        <v>2</v>
      </c>
    </row>
    <row r="460" spans="1:14" x14ac:dyDescent="0.2">
      <c r="A460" t="str">
        <f t="shared" si="23"/>
        <v>VO271001</v>
      </c>
      <c r="B460">
        <f t="shared" ref="B460:B523" si="24">IF(C460=C459,B459+1,1)</f>
        <v>1</v>
      </c>
      <c r="C460" s="284" t="s">
        <v>1375</v>
      </c>
      <c r="D460" s="284" t="s">
        <v>256</v>
      </c>
      <c r="E460" s="284">
        <v>0</v>
      </c>
      <c r="F460" s="284">
        <v>0</v>
      </c>
      <c r="G460" s="284">
        <v>0</v>
      </c>
      <c r="H460" s="284">
        <v>0</v>
      </c>
      <c r="I460" s="284">
        <v>3</v>
      </c>
      <c r="J460" s="284">
        <v>0</v>
      </c>
      <c r="K460" s="284">
        <v>0</v>
      </c>
      <c r="L460" s="284">
        <v>3</v>
      </c>
      <c r="N460" s="297">
        <f t="shared" ref="N460:N523" si="25">H460+L460</f>
        <v>3</v>
      </c>
    </row>
    <row r="461" spans="1:14" x14ac:dyDescent="0.2">
      <c r="A461" t="str">
        <f t="shared" si="23"/>
        <v>VO271002</v>
      </c>
      <c r="B461">
        <f t="shared" si="24"/>
        <v>2</v>
      </c>
      <c r="C461" s="284" t="s">
        <v>1375</v>
      </c>
      <c r="D461" s="284" t="s">
        <v>285</v>
      </c>
      <c r="E461" s="284">
        <v>1</v>
      </c>
      <c r="F461" s="284">
        <v>0</v>
      </c>
      <c r="G461" s="284">
        <v>0</v>
      </c>
      <c r="H461" s="284">
        <v>1</v>
      </c>
      <c r="I461" s="284">
        <v>0</v>
      </c>
      <c r="J461" s="284">
        <v>0</v>
      </c>
      <c r="K461" s="284">
        <v>0</v>
      </c>
      <c r="L461" s="284">
        <v>0</v>
      </c>
      <c r="N461" s="297">
        <f t="shared" si="25"/>
        <v>1</v>
      </c>
    </row>
    <row r="462" spans="1:14" x14ac:dyDescent="0.2">
      <c r="A462" t="str">
        <f t="shared" si="23"/>
        <v>VO271003</v>
      </c>
      <c r="B462">
        <f t="shared" si="24"/>
        <v>3</v>
      </c>
      <c r="C462" s="284" t="s">
        <v>1375</v>
      </c>
      <c r="D462" s="284" t="s">
        <v>340</v>
      </c>
      <c r="E462" s="284">
        <v>1</v>
      </c>
      <c r="F462" s="284">
        <v>0</v>
      </c>
      <c r="G462" s="284">
        <v>0</v>
      </c>
      <c r="H462" s="284">
        <v>1</v>
      </c>
      <c r="I462" s="284">
        <v>0</v>
      </c>
      <c r="J462" s="284">
        <v>0</v>
      </c>
      <c r="K462" s="284">
        <v>0</v>
      </c>
      <c r="L462" s="284">
        <v>0</v>
      </c>
      <c r="N462" s="297">
        <f t="shared" si="25"/>
        <v>1</v>
      </c>
    </row>
    <row r="463" spans="1:14" x14ac:dyDescent="0.2">
      <c r="A463" t="str">
        <f t="shared" si="23"/>
        <v>VO271004</v>
      </c>
      <c r="B463">
        <f t="shared" si="24"/>
        <v>4</v>
      </c>
      <c r="C463" s="284" t="s">
        <v>1375</v>
      </c>
      <c r="D463" s="284" t="s">
        <v>397</v>
      </c>
      <c r="E463" s="284">
        <v>1</v>
      </c>
      <c r="F463" s="284">
        <v>0</v>
      </c>
      <c r="G463" s="284">
        <v>0</v>
      </c>
      <c r="H463" s="284">
        <v>1</v>
      </c>
      <c r="I463" s="284">
        <v>3</v>
      </c>
      <c r="J463" s="284">
        <v>0</v>
      </c>
      <c r="K463" s="284">
        <v>0</v>
      </c>
      <c r="L463" s="284">
        <v>3</v>
      </c>
      <c r="N463" s="297">
        <f t="shared" si="25"/>
        <v>4</v>
      </c>
    </row>
    <row r="464" spans="1:14" x14ac:dyDescent="0.2">
      <c r="A464" t="str">
        <f t="shared" si="23"/>
        <v>VO271005</v>
      </c>
      <c r="B464">
        <f t="shared" si="24"/>
        <v>5</v>
      </c>
      <c r="C464" s="284" t="s">
        <v>1375</v>
      </c>
      <c r="D464" s="284" t="s">
        <v>452</v>
      </c>
      <c r="E464" s="284">
        <v>1</v>
      </c>
      <c r="F464" s="284">
        <v>0</v>
      </c>
      <c r="G464" s="284">
        <v>0</v>
      </c>
      <c r="H464" s="284">
        <v>1</v>
      </c>
      <c r="I464" s="284">
        <v>0</v>
      </c>
      <c r="J464" s="284">
        <v>0</v>
      </c>
      <c r="K464" s="284">
        <v>0</v>
      </c>
      <c r="L464" s="284">
        <v>0</v>
      </c>
      <c r="N464" s="297">
        <f t="shared" si="25"/>
        <v>1</v>
      </c>
    </row>
    <row r="465" spans="1:14" x14ac:dyDescent="0.2">
      <c r="A465" t="str">
        <f t="shared" si="23"/>
        <v>VO271006</v>
      </c>
      <c r="B465">
        <f t="shared" si="24"/>
        <v>6</v>
      </c>
      <c r="C465" s="284" t="s">
        <v>1375</v>
      </c>
      <c r="D465" s="284" t="s">
        <v>537</v>
      </c>
      <c r="E465" s="284">
        <v>2</v>
      </c>
      <c r="F465" s="284">
        <v>0</v>
      </c>
      <c r="G465" s="284">
        <v>1</v>
      </c>
      <c r="H465" s="284">
        <v>3</v>
      </c>
      <c r="I465" s="284">
        <v>0</v>
      </c>
      <c r="J465" s="284">
        <v>0</v>
      </c>
      <c r="K465" s="284">
        <v>0</v>
      </c>
      <c r="L465" s="284">
        <v>0</v>
      </c>
      <c r="N465" s="297">
        <f t="shared" si="25"/>
        <v>3</v>
      </c>
    </row>
    <row r="466" spans="1:14" x14ac:dyDescent="0.2">
      <c r="A466" t="str">
        <f t="shared" si="23"/>
        <v>VO271007</v>
      </c>
      <c r="B466">
        <f t="shared" si="24"/>
        <v>7</v>
      </c>
      <c r="C466" s="284" t="s">
        <v>1375</v>
      </c>
      <c r="D466" s="284" t="s">
        <v>687</v>
      </c>
      <c r="E466" s="284">
        <v>2</v>
      </c>
      <c r="F466" s="284">
        <v>0</v>
      </c>
      <c r="G466" s="284">
        <v>0</v>
      </c>
      <c r="H466" s="284">
        <v>2</v>
      </c>
      <c r="I466" s="284">
        <v>0</v>
      </c>
      <c r="J466" s="284">
        <v>0</v>
      </c>
      <c r="K466" s="284">
        <v>0</v>
      </c>
      <c r="L466" s="284">
        <v>0</v>
      </c>
      <c r="N466" s="297">
        <f t="shared" si="25"/>
        <v>2</v>
      </c>
    </row>
    <row r="467" spans="1:14" x14ac:dyDescent="0.2">
      <c r="A467" t="str">
        <f t="shared" si="23"/>
        <v>VO271008</v>
      </c>
      <c r="B467">
        <f t="shared" si="24"/>
        <v>8</v>
      </c>
      <c r="C467" s="284" t="s">
        <v>1375</v>
      </c>
      <c r="D467" s="284" t="s">
        <v>797</v>
      </c>
      <c r="E467" s="284">
        <v>9</v>
      </c>
      <c r="F467" s="284">
        <v>0</v>
      </c>
      <c r="G467" s="284">
        <v>0</v>
      </c>
      <c r="H467" s="284">
        <v>9</v>
      </c>
      <c r="I467" s="284">
        <v>4</v>
      </c>
      <c r="J467" s="284">
        <v>0</v>
      </c>
      <c r="K467" s="284">
        <v>0</v>
      </c>
      <c r="L467" s="284">
        <v>4</v>
      </c>
      <c r="N467" s="297">
        <f t="shared" si="25"/>
        <v>13</v>
      </c>
    </row>
    <row r="468" spans="1:14" x14ac:dyDescent="0.2">
      <c r="A468" t="str">
        <f t="shared" si="23"/>
        <v>VO271009</v>
      </c>
      <c r="B468">
        <f t="shared" si="24"/>
        <v>9</v>
      </c>
      <c r="C468" s="284" t="s">
        <v>1375</v>
      </c>
      <c r="D468" s="284" t="s">
        <v>892</v>
      </c>
      <c r="E468" s="284">
        <v>0</v>
      </c>
      <c r="F468" s="284">
        <v>0</v>
      </c>
      <c r="G468" s="284">
        <v>0</v>
      </c>
      <c r="H468" s="284">
        <v>0</v>
      </c>
      <c r="I468" s="284">
        <v>1</v>
      </c>
      <c r="J468" s="284">
        <v>0</v>
      </c>
      <c r="K468" s="284">
        <v>0</v>
      </c>
      <c r="L468" s="284">
        <v>1</v>
      </c>
      <c r="N468" s="297">
        <f t="shared" si="25"/>
        <v>1</v>
      </c>
    </row>
    <row r="469" spans="1:14" x14ac:dyDescent="0.2">
      <c r="A469" t="str">
        <f t="shared" si="23"/>
        <v>VO271010</v>
      </c>
      <c r="B469">
        <f t="shared" si="24"/>
        <v>10</v>
      </c>
      <c r="C469" s="284" t="s">
        <v>1375</v>
      </c>
      <c r="D469" s="284" t="s">
        <v>963</v>
      </c>
      <c r="E469" s="284">
        <v>0</v>
      </c>
      <c r="F469" s="284">
        <v>1</v>
      </c>
      <c r="G469" s="284">
        <v>0</v>
      </c>
      <c r="H469" s="284">
        <v>1</v>
      </c>
      <c r="I469" s="284">
        <v>0</v>
      </c>
      <c r="J469" s="284">
        <v>0</v>
      </c>
      <c r="K469" s="284">
        <v>0</v>
      </c>
      <c r="L469" s="284">
        <v>0</v>
      </c>
      <c r="N469" s="297">
        <f t="shared" si="25"/>
        <v>1</v>
      </c>
    </row>
    <row r="470" spans="1:14" x14ac:dyDescent="0.2">
      <c r="A470" t="str">
        <f t="shared" si="23"/>
        <v>VO271011</v>
      </c>
      <c r="B470">
        <f t="shared" si="24"/>
        <v>11</v>
      </c>
      <c r="C470" s="284" t="s">
        <v>1375</v>
      </c>
      <c r="D470" s="284" t="s">
        <v>1110</v>
      </c>
      <c r="E470" s="284">
        <v>1</v>
      </c>
      <c r="F470" s="284">
        <v>0</v>
      </c>
      <c r="G470" s="284">
        <v>0</v>
      </c>
      <c r="H470" s="284">
        <v>1</v>
      </c>
      <c r="I470" s="284">
        <v>0</v>
      </c>
      <c r="J470" s="284">
        <v>0</v>
      </c>
      <c r="K470" s="284">
        <v>0</v>
      </c>
      <c r="L470" s="284">
        <v>0</v>
      </c>
      <c r="N470" s="297">
        <f t="shared" si="25"/>
        <v>1</v>
      </c>
    </row>
    <row r="471" spans="1:14" x14ac:dyDescent="0.2">
      <c r="A471" t="str">
        <f t="shared" si="23"/>
        <v>VO271012</v>
      </c>
      <c r="B471">
        <f t="shared" si="24"/>
        <v>12</v>
      </c>
      <c r="C471" s="284" t="s">
        <v>1375</v>
      </c>
      <c r="D471" s="284" t="s">
        <v>1296</v>
      </c>
      <c r="E471" s="284">
        <v>1</v>
      </c>
      <c r="F471" s="284">
        <v>0</v>
      </c>
      <c r="G471" s="284">
        <v>0</v>
      </c>
      <c r="H471" s="284">
        <v>1</v>
      </c>
      <c r="I471" s="284">
        <v>1</v>
      </c>
      <c r="J471" s="284">
        <v>0</v>
      </c>
      <c r="K471" s="284">
        <v>0</v>
      </c>
      <c r="L471" s="284">
        <v>1</v>
      </c>
      <c r="N471" s="297">
        <f t="shared" si="25"/>
        <v>2</v>
      </c>
    </row>
    <row r="472" spans="1:14" x14ac:dyDescent="0.2">
      <c r="A472" t="str">
        <f t="shared" si="23"/>
        <v>VO271013</v>
      </c>
      <c r="B472">
        <f t="shared" si="24"/>
        <v>13</v>
      </c>
      <c r="C472" s="284" t="s">
        <v>1375</v>
      </c>
      <c r="D472" s="284" t="s">
        <v>1163</v>
      </c>
      <c r="E472" s="284">
        <v>1</v>
      </c>
      <c r="F472" s="284">
        <v>0</v>
      </c>
      <c r="G472" s="284">
        <v>0</v>
      </c>
      <c r="H472" s="284">
        <v>1</v>
      </c>
      <c r="I472" s="284">
        <v>0</v>
      </c>
      <c r="J472" s="284">
        <v>0</v>
      </c>
      <c r="K472" s="284">
        <v>0</v>
      </c>
      <c r="L472" s="284">
        <v>0</v>
      </c>
      <c r="N472" s="297">
        <f t="shared" si="25"/>
        <v>1</v>
      </c>
    </row>
    <row r="473" spans="1:14" x14ac:dyDescent="0.2">
      <c r="A473" t="str">
        <f t="shared" si="23"/>
        <v>VO271014</v>
      </c>
      <c r="B473">
        <f t="shared" si="24"/>
        <v>14</v>
      </c>
      <c r="C473" s="284" t="s">
        <v>1375</v>
      </c>
      <c r="D473" s="284" t="s">
        <v>1199</v>
      </c>
      <c r="E473" s="284">
        <v>0</v>
      </c>
      <c r="F473" s="284">
        <v>1</v>
      </c>
      <c r="G473" s="284">
        <v>0</v>
      </c>
      <c r="H473" s="284">
        <v>1</v>
      </c>
      <c r="I473" s="284">
        <v>0</v>
      </c>
      <c r="J473" s="284">
        <v>0</v>
      </c>
      <c r="K473" s="284">
        <v>0</v>
      </c>
      <c r="L473" s="284">
        <v>0</v>
      </c>
      <c r="N473" s="297">
        <f t="shared" si="25"/>
        <v>1</v>
      </c>
    </row>
    <row r="474" spans="1:14" x14ac:dyDescent="0.2">
      <c r="A474" t="str">
        <f t="shared" si="23"/>
        <v>VO280101</v>
      </c>
      <c r="B474">
        <f t="shared" si="24"/>
        <v>1</v>
      </c>
      <c r="C474" s="284" t="s">
        <v>1376</v>
      </c>
      <c r="D474" s="284" t="s">
        <v>193</v>
      </c>
      <c r="E474" s="284">
        <v>8</v>
      </c>
      <c r="F474" s="284">
        <v>0</v>
      </c>
      <c r="G474" s="284">
        <v>0</v>
      </c>
      <c r="H474" s="284">
        <v>8</v>
      </c>
      <c r="I474" s="284">
        <v>6</v>
      </c>
      <c r="J474" s="284">
        <v>0</v>
      </c>
      <c r="K474" s="284">
        <v>0</v>
      </c>
      <c r="L474" s="284">
        <v>6</v>
      </c>
      <c r="N474" s="297">
        <f t="shared" si="25"/>
        <v>14</v>
      </c>
    </row>
    <row r="475" spans="1:14" x14ac:dyDescent="0.2">
      <c r="A475" t="str">
        <f t="shared" si="23"/>
        <v>VO280102</v>
      </c>
      <c r="B475">
        <f t="shared" si="24"/>
        <v>2</v>
      </c>
      <c r="C475" s="284" t="s">
        <v>1376</v>
      </c>
      <c r="D475" s="284" t="s">
        <v>208</v>
      </c>
      <c r="E475" s="284">
        <v>0</v>
      </c>
      <c r="F475" s="284">
        <v>0</v>
      </c>
      <c r="G475" s="284">
        <v>0</v>
      </c>
      <c r="H475" s="284">
        <v>0</v>
      </c>
      <c r="I475" s="284">
        <v>1</v>
      </c>
      <c r="J475" s="284">
        <v>0</v>
      </c>
      <c r="K475" s="284">
        <v>1</v>
      </c>
      <c r="L475" s="284">
        <v>2</v>
      </c>
      <c r="N475" s="297">
        <f t="shared" si="25"/>
        <v>2</v>
      </c>
    </row>
    <row r="476" spans="1:14" x14ac:dyDescent="0.2">
      <c r="A476" t="str">
        <f t="shared" si="23"/>
        <v>VO280103</v>
      </c>
      <c r="B476">
        <f t="shared" si="24"/>
        <v>3</v>
      </c>
      <c r="C476" s="284" t="s">
        <v>1376</v>
      </c>
      <c r="D476" s="284" t="s">
        <v>403</v>
      </c>
      <c r="E476" s="284">
        <v>1</v>
      </c>
      <c r="F476" s="284">
        <v>0</v>
      </c>
      <c r="G476" s="284">
        <v>0</v>
      </c>
      <c r="H476" s="284">
        <v>1</v>
      </c>
      <c r="I476" s="284">
        <v>1</v>
      </c>
      <c r="J476" s="284">
        <v>0</v>
      </c>
      <c r="K476" s="284">
        <v>0</v>
      </c>
      <c r="L476" s="284">
        <v>1</v>
      </c>
      <c r="N476" s="297">
        <f t="shared" si="25"/>
        <v>2</v>
      </c>
    </row>
    <row r="477" spans="1:14" x14ac:dyDescent="0.2">
      <c r="A477" t="str">
        <f t="shared" si="23"/>
        <v>VO280104</v>
      </c>
      <c r="B477">
        <f t="shared" si="24"/>
        <v>4</v>
      </c>
      <c r="C477" s="284" t="s">
        <v>1376</v>
      </c>
      <c r="D477" s="284" t="s">
        <v>437</v>
      </c>
      <c r="E477" s="284">
        <v>0</v>
      </c>
      <c r="F477" s="284">
        <v>0</v>
      </c>
      <c r="G477" s="284">
        <v>0</v>
      </c>
      <c r="H477" s="284">
        <v>0</v>
      </c>
      <c r="I477" s="284">
        <v>0</v>
      </c>
      <c r="J477" s="284">
        <v>0</v>
      </c>
      <c r="K477" s="284">
        <v>1</v>
      </c>
      <c r="L477" s="284">
        <v>1</v>
      </c>
      <c r="N477" s="297">
        <f t="shared" si="25"/>
        <v>1</v>
      </c>
    </row>
    <row r="478" spans="1:14" x14ac:dyDescent="0.2">
      <c r="A478" t="str">
        <f t="shared" si="23"/>
        <v>VO280105</v>
      </c>
      <c r="B478">
        <f t="shared" si="24"/>
        <v>5</v>
      </c>
      <c r="C478" s="284" t="s">
        <v>1376</v>
      </c>
      <c r="D478" s="284" t="s">
        <v>442</v>
      </c>
      <c r="E478" s="284">
        <v>1</v>
      </c>
      <c r="F478" s="284">
        <v>0</v>
      </c>
      <c r="G478" s="284">
        <v>0</v>
      </c>
      <c r="H478" s="284">
        <v>1</v>
      </c>
      <c r="I478" s="284">
        <v>3</v>
      </c>
      <c r="J478" s="284">
        <v>0</v>
      </c>
      <c r="K478" s="284">
        <v>0</v>
      </c>
      <c r="L478" s="284">
        <v>3</v>
      </c>
      <c r="N478" s="297">
        <f t="shared" si="25"/>
        <v>4</v>
      </c>
    </row>
    <row r="479" spans="1:14" x14ac:dyDescent="0.2">
      <c r="A479" t="str">
        <f t="shared" si="23"/>
        <v>VO280106</v>
      </c>
      <c r="B479">
        <f t="shared" si="24"/>
        <v>6</v>
      </c>
      <c r="C479" s="284" t="s">
        <v>1376</v>
      </c>
      <c r="D479" s="284" t="s">
        <v>452</v>
      </c>
      <c r="E479" s="284">
        <v>0</v>
      </c>
      <c r="F479" s="284">
        <v>0</v>
      </c>
      <c r="G479" s="284">
        <v>0</v>
      </c>
      <c r="H479" s="284">
        <v>0</v>
      </c>
      <c r="I479" s="284">
        <v>1</v>
      </c>
      <c r="J479" s="284">
        <v>0</v>
      </c>
      <c r="K479" s="284">
        <v>0</v>
      </c>
      <c r="L479" s="284">
        <v>1</v>
      </c>
      <c r="N479" s="297">
        <f t="shared" si="25"/>
        <v>1</v>
      </c>
    </row>
    <row r="480" spans="1:14" x14ac:dyDescent="0.2">
      <c r="A480" t="str">
        <f t="shared" si="23"/>
        <v>VO280107</v>
      </c>
      <c r="B480">
        <f t="shared" si="24"/>
        <v>7</v>
      </c>
      <c r="C480" s="284" t="s">
        <v>1376</v>
      </c>
      <c r="D480" s="284" t="s">
        <v>532</v>
      </c>
      <c r="E480" s="284">
        <v>1</v>
      </c>
      <c r="F480" s="284">
        <v>0</v>
      </c>
      <c r="G480" s="284">
        <v>0</v>
      </c>
      <c r="H480" s="284">
        <v>1</v>
      </c>
      <c r="I480" s="284">
        <v>0</v>
      </c>
      <c r="J480" s="284">
        <v>0</v>
      </c>
      <c r="K480" s="284">
        <v>0</v>
      </c>
      <c r="L480" s="284">
        <v>0</v>
      </c>
      <c r="N480" s="297">
        <f t="shared" si="25"/>
        <v>1</v>
      </c>
    </row>
    <row r="481" spans="1:14" x14ac:dyDescent="0.2">
      <c r="A481" t="str">
        <f t="shared" si="23"/>
        <v>VO280108</v>
      </c>
      <c r="B481">
        <f t="shared" si="24"/>
        <v>8</v>
      </c>
      <c r="C481" s="284" t="s">
        <v>1376</v>
      </c>
      <c r="D481" s="284" t="s">
        <v>615</v>
      </c>
      <c r="E481" s="284">
        <v>0</v>
      </c>
      <c r="F481" s="284">
        <v>0</v>
      </c>
      <c r="G481" s="284">
        <v>0</v>
      </c>
      <c r="H481" s="284">
        <v>0</v>
      </c>
      <c r="I481" s="284">
        <v>0</v>
      </c>
      <c r="J481" s="284">
        <v>0</v>
      </c>
      <c r="K481" s="284">
        <v>1</v>
      </c>
      <c r="L481" s="284">
        <v>1</v>
      </c>
      <c r="N481" s="297">
        <f t="shared" si="25"/>
        <v>1</v>
      </c>
    </row>
    <row r="482" spans="1:14" x14ac:dyDescent="0.2">
      <c r="A482" t="str">
        <f t="shared" si="23"/>
        <v>VO280109</v>
      </c>
      <c r="B482">
        <f t="shared" si="24"/>
        <v>9</v>
      </c>
      <c r="C482" s="284" t="s">
        <v>1376</v>
      </c>
      <c r="D482" s="284" t="s">
        <v>637</v>
      </c>
      <c r="E482" s="284">
        <v>1</v>
      </c>
      <c r="F482" s="284">
        <v>0</v>
      </c>
      <c r="G482" s="284">
        <v>0</v>
      </c>
      <c r="H482" s="284">
        <v>1</v>
      </c>
      <c r="I482" s="284">
        <v>0</v>
      </c>
      <c r="J482" s="284">
        <v>0</v>
      </c>
      <c r="K482" s="284">
        <v>0</v>
      </c>
      <c r="L482" s="284">
        <v>0</v>
      </c>
      <c r="N482" s="297">
        <f t="shared" si="25"/>
        <v>1</v>
      </c>
    </row>
    <row r="483" spans="1:14" x14ac:dyDescent="0.2">
      <c r="A483" t="str">
        <f t="shared" si="23"/>
        <v>VO280110</v>
      </c>
      <c r="B483">
        <f t="shared" si="24"/>
        <v>10</v>
      </c>
      <c r="C483" s="284" t="s">
        <v>1376</v>
      </c>
      <c r="D483" s="284" t="s">
        <v>673</v>
      </c>
      <c r="E483" s="284">
        <v>1</v>
      </c>
      <c r="F483" s="284">
        <v>0</v>
      </c>
      <c r="G483" s="284">
        <v>0</v>
      </c>
      <c r="H483" s="284">
        <v>1</v>
      </c>
      <c r="I483" s="284">
        <v>0</v>
      </c>
      <c r="J483" s="284">
        <v>0</v>
      </c>
      <c r="K483" s="284">
        <v>0</v>
      </c>
      <c r="L483" s="284">
        <v>0</v>
      </c>
      <c r="N483" s="297">
        <f t="shared" si="25"/>
        <v>1</v>
      </c>
    </row>
    <row r="484" spans="1:14" x14ac:dyDescent="0.2">
      <c r="A484" t="str">
        <f t="shared" si="23"/>
        <v>VO280111</v>
      </c>
      <c r="B484">
        <f t="shared" si="24"/>
        <v>11</v>
      </c>
      <c r="C484" s="284" t="s">
        <v>1376</v>
      </c>
      <c r="D484" s="284" t="s">
        <v>846</v>
      </c>
      <c r="E484" s="284">
        <v>1</v>
      </c>
      <c r="F484" s="284">
        <v>0</v>
      </c>
      <c r="G484" s="284">
        <v>0</v>
      </c>
      <c r="H484" s="284">
        <v>1</v>
      </c>
      <c r="I484" s="284">
        <v>0</v>
      </c>
      <c r="J484" s="284">
        <v>0</v>
      </c>
      <c r="K484" s="284">
        <v>0</v>
      </c>
      <c r="L484" s="284">
        <v>0</v>
      </c>
      <c r="N484" s="297">
        <f t="shared" si="25"/>
        <v>1</v>
      </c>
    </row>
    <row r="485" spans="1:14" x14ac:dyDescent="0.2">
      <c r="A485" t="str">
        <f t="shared" si="23"/>
        <v>VO280112</v>
      </c>
      <c r="B485">
        <f t="shared" si="24"/>
        <v>12</v>
      </c>
      <c r="C485" s="284" t="s">
        <v>1376</v>
      </c>
      <c r="D485" s="284" t="s">
        <v>959</v>
      </c>
      <c r="E485" s="284">
        <v>0</v>
      </c>
      <c r="F485" s="284">
        <v>0</v>
      </c>
      <c r="G485" s="284">
        <v>0</v>
      </c>
      <c r="H485" s="284">
        <v>0</v>
      </c>
      <c r="I485" s="284">
        <v>2</v>
      </c>
      <c r="J485" s="284">
        <v>0</v>
      </c>
      <c r="K485" s="284">
        <v>0</v>
      </c>
      <c r="L485" s="284">
        <v>2</v>
      </c>
      <c r="N485" s="297">
        <f t="shared" si="25"/>
        <v>2</v>
      </c>
    </row>
    <row r="486" spans="1:14" x14ac:dyDescent="0.2">
      <c r="A486" t="str">
        <f t="shared" si="23"/>
        <v>VO280201</v>
      </c>
      <c r="B486">
        <f t="shared" si="24"/>
        <v>1</v>
      </c>
      <c r="C486" s="284" t="s">
        <v>1377</v>
      </c>
      <c r="D486" s="284" t="s">
        <v>158</v>
      </c>
      <c r="E486" s="284">
        <v>0</v>
      </c>
      <c r="F486" s="284">
        <v>0</v>
      </c>
      <c r="G486" s="284">
        <v>0</v>
      </c>
      <c r="H486" s="284">
        <v>0</v>
      </c>
      <c r="I486" s="284">
        <v>1</v>
      </c>
      <c r="J486" s="284">
        <v>0</v>
      </c>
      <c r="K486" s="284">
        <v>0</v>
      </c>
      <c r="L486" s="284">
        <v>1</v>
      </c>
      <c r="N486" s="297">
        <f t="shared" si="25"/>
        <v>1</v>
      </c>
    </row>
    <row r="487" spans="1:14" x14ac:dyDescent="0.2">
      <c r="A487" t="str">
        <f t="shared" si="23"/>
        <v>VO280202</v>
      </c>
      <c r="B487">
        <f t="shared" si="24"/>
        <v>2</v>
      </c>
      <c r="C487" s="284" t="s">
        <v>1377</v>
      </c>
      <c r="D487" s="284" t="s">
        <v>193</v>
      </c>
      <c r="E487" s="284">
        <v>10</v>
      </c>
      <c r="F487" s="284">
        <v>0</v>
      </c>
      <c r="G487" s="284">
        <v>0</v>
      </c>
      <c r="H487" s="284">
        <v>10</v>
      </c>
      <c r="I487" s="284">
        <v>0</v>
      </c>
      <c r="J487" s="284">
        <v>0</v>
      </c>
      <c r="K487" s="284">
        <v>0</v>
      </c>
      <c r="L487" s="284">
        <v>0</v>
      </c>
      <c r="N487" s="297">
        <f t="shared" si="25"/>
        <v>10</v>
      </c>
    </row>
    <row r="488" spans="1:14" x14ac:dyDescent="0.2">
      <c r="A488" t="str">
        <f t="shared" si="23"/>
        <v>VO280203</v>
      </c>
      <c r="B488">
        <f t="shared" si="24"/>
        <v>3</v>
      </c>
      <c r="C488" s="284" t="s">
        <v>1377</v>
      </c>
      <c r="D488" s="284" t="s">
        <v>314</v>
      </c>
      <c r="E488" s="284">
        <v>1</v>
      </c>
      <c r="F488" s="284">
        <v>0</v>
      </c>
      <c r="G488" s="284">
        <v>0</v>
      </c>
      <c r="H488" s="284">
        <v>1</v>
      </c>
      <c r="I488" s="284">
        <v>0</v>
      </c>
      <c r="J488" s="284">
        <v>0</v>
      </c>
      <c r="K488" s="284">
        <v>0</v>
      </c>
      <c r="L488" s="284">
        <v>0</v>
      </c>
      <c r="N488" s="297">
        <f t="shared" si="25"/>
        <v>1</v>
      </c>
    </row>
    <row r="489" spans="1:14" x14ac:dyDescent="0.2">
      <c r="A489" t="str">
        <f t="shared" si="23"/>
        <v>VO280204</v>
      </c>
      <c r="B489">
        <f t="shared" si="24"/>
        <v>4</v>
      </c>
      <c r="C489" s="284" t="s">
        <v>1377</v>
      </c>
      <c r="D489" s="284" t="s">
        <v>403</v>
      </c>
      <c r="E489" s="284">
        <v>0</v>
      </c>
      <c r="F489" s="284">
        <v>0</v>
      </c>
      <c r="G489" s="284">
        <v>0</v>
      </c>
      <c r="H489" s="284">
        <v>0</v>
      </c>
      <c r="I489" s="284">
        <v>1</v>
      </c>
      <c r="J489" s="284">
        <v>0</v>
      </c>
      <c r="K489" s="284">
        <v>0</v>
      </c>
      <c r="L489" s="284">
        <v>1</v>
      </c>
      <c r="N489" s="297">
        <f t="shared" si="25"/>
        <v>1</v>
      </c>
    </row>
    <row r="490" spans="1:14" x14ac:dyDescent="0.2">
      <c r="A490" t="str">
        <f t="shared" si="23"/>
        <v>VO280205</v>
      </c>
      <c r="B490">
        <f t="shared" si="24"/>
        <v>5</v>
      </c>
      <c r="C490" s="284" t="s">
        <v>1377</v>
      </c>
      <c r="D490" s="284" t="s">
        <v>452</v>
      </c>
      <c r="E490" s="284">
        <v>2</v>
      </c>
      <c r="F490" s="284">
        <v>0</v>
      </c>
      <c r="G490" s="284">
        <v>0</v>
      </c>
      <c r="H490" s="284">
        <v>2</v>
      </c>
      <c r="I490" s="284">
        <v>0</v>
      </c>
      <c r="J490" s="284">
        <v>0</v>
      </c>
      <c r="K490" s="284">
        <v>0</v>
      </c>
      <c r="L490" s="284">
        <v>0</v>
      </c>
      <c r="N490" s="297">
        <f t="shared" si="25"/>
        <v>2</v>
      </c>
    </row>
    <row r="491" spans="1:14" x14ac:dyDescent="0.2">
      <c r="A491" t="str">
        <f t="shared" si="23"/>
        <v>VO280206</v>
      </c>
      <c r="B491">
        <f t="shared" si="24"/>
        <v>6</v>
      </c>
      <c r="C491" s="284" t="s">
        <v>1377</v>
      </c>
      <c r="D491" s="284" t="s">
        <v>592</v>
      </c>
      <c r="E491" s="284">
        <v>1</v>
      </c>
      <c r="F491" s="284">
        <v>0</v>
      </c>
      <c r="G491" s="284">
        <v>0</v>
      </c>
      <c r="H491" s="284">
        <v>1</v>
      </c>
      <c r="I491" s="284">
        <v>0</v>
      </c>
      <c r="J491" s="284">
        <v>0</v>
      </c>
      <c r="K491" s="284">
        <v>0</v>
      </c>
      <c r="L491" s="284">
        <v>0</v>
      </c>
      <c r="N491" s="297">
        <f t="shared" si="25"/>
        <v>1</v>
      </c>
    </row>
    <row r="492" spans="1:14" x14ac:dyDescent="0.2">
      <c r="A492" t="str">
        <f t="shared" si="23"/>
        <v>VO280207</v>
      </c>
      <c r="B492">
        <f t="shared" si="24"/>
        <v>7</v>
      </c>
      <c r="C492" s="284" t="s">
        <v>1377</v>
      </c>
      <c r="D492" s="284" t="s">
        <v>637</v>
      </c>
      <c r="E492" s="284">
        <v>0</v>
      </c>
      <c r="F492" s="284">
        <v>0</v>
      </c>
      <c r="G492" s="284">
        <v>0</v>
      </c>
      <c r="H492" s="284">
        <v>0</v>
      </c>
      <c r="I492" s="284">
        <v>2</v>
      </c>
      <c r="J492" s="284">
        <v>0</v>
      </c>
      <c r="K492" s="284">
        <v>0</v>
      </c>
      <c r="L492" s="284">
        <v>2</v>
      </c>
      <c r="N492" s="297">
        <f t="shared" si="25"/>
        <v>2</v>
      </c>
    </row>
    <row r="493" spans="1:14" x14ac:dyDescent="0.2">
      <c r="A493" t="str">
        <f t="shared" si="23"/>
        <v>VO280208</v>
      </c>
      <c r="B493">
        <f t="shared" si="24"/>
        <v>8</v>
      </c>
      <c r="C493" s="284" t="s">
        <v>1377</v>
      </c>
      <c r="D493" s="284" t="s">
        <v>673</v>
      </c>
      <c r="E493" s="284">
        <v>10</v>
      </c>
      <c r="F493" s="284">
        <v>0</v>
      </c>
      <c r="G493" s="284">
        <v>0</v>
      </c>
      <c r="H493" s="284">
        <v>10</v>
      </c>
      <c r="I493" s="284">
        <v>6</v>
      </c>
      <c r="J493" s="284">
        <v>0</v>
      </c>
      <c r="K493" s="284">
        <v>0</v>
      </c>
      <c r="L493" s="284">
        <v>6</v>
      </c>
      <c r="N493" s="297">
        <f t="shared" si="25"/>
        <v>16</v>
      </c>
    </row>
    <row r="494" spans="1:14" x14ac:dyDescent="0.2">
      <c r="A494" t="str">
        <f t="shared" si="23"/>
        <v>VO280209</v>
      </c>
      <c r="B494">
        <f t="shared" si="24"/>
        <v>9</v>
      </c>
      <c r="C494" s="284" t="s">
        <v>1377</v>
      </c>
      <c r="D494" s="284" t="s">
        <v>687</v>
      </c>
      <c r="E494" s="284">
        <v>0</v>
      </c>
      <c r="F494" s="284">
        <v>0</v>
      </c>
      <c r="G494" s="284">
        <v>0</v>
      </c>
      <c r="H494" s="284">
        <v>0</v>
      </c>
      <c r="I494" s="284">
        <v>1</v>
      </c>
      <c r="J494" s="284">
        <v>0</v>
      </c>
      <c r="K494" s="284">
        <v>0</v>
      </c>
      <c r="L494" s="284">
        <v>1</v>
      </c>
      <c r="N494" s="297">
        <f t="shared" si="25"/>
        <v>1</v>
      </c>
    </row>
    <row r="495" spans="1:14" x14ac:dyDescent="0.2">
      <c r="A495" t="str">
        <f t="shared" si="23"/>
        <v>VO280210</v>
      </c>
      <c r="B495">
        <f t="shared" si="24"/>
        <v>10</v>
      </c>
      <c r="C495" s="284" t="s">
        <v>1377</v>
      </c>
      <c r="D495" s="284" t="s">
        <v>1276</v>
      </c>
      <c r="E495" s="284">
        <v>0</v>
      </c>
      <c r="F495" s="284">
        <v>0</v>
      </c>
      <c r="G495" s="284">
        <v>0</v>
      </c>
      <c r="H495" s="284">
        <v>0</v>
      </c>
      <c r="I495" s="284">
        <v>0</v>
      </c>
      <c r="J495" s="284">
        <v>0</v>
      </c>
      <c r="K495" s="284">
        <v>1</v>
      </c>
      <c r="L495" s="284">
        <v>1</v>
      </c>
      <c r="N495" s="297">
        <f t="shared" si="25"/>
        <v>1</v>
      </c>
    </row>
    <row r="496" spans="1:14" x14ac:dyDescent="0.2">
      <c r="A496" t="str">
        <f t="shared" si="23"/>
        <v>VO280211</v>
      </c>
      <c r="B496">
        <f t="shared" si="24"/>
        <v>11</v>
      </c>
      <c r="C496" s="284" t="s">
        <v>1377</v>
      </c>
      <c r="D496" s="284" t="s">
        <v>976</v>
      </c>
      <c r="E496" s="284">
        <v>0</v>
      </c>
      <c r="F496" s="284">
        <v>0</v>
      </c>
      <c r="G496" s="284">
        <v>0</v>
      </c>
      <c r="H496" s="284">
        <v>0</v>
      </c>
      <c r="I496" s="284">
        <v>8</v>
      </c>
      <c r="J496" s="284">
        <v>0</v>
      </c>
      <c r="K496" s="284">
        <v>3</v>
      </c>
      <c r="L496" s="284">
        <v>11</v>
      </c>
      <c r="N496" s="297">
        <f t="shared" si="25"/>
        <v>11</v>
      </c>
    </row>
    <row r="497" spans="1:14" x14ac:dyDescent="0.2">
      <c r="A497" t="str">
        <f t="shared" si="23"/>
        <v>VO280212</v>
      </c>
      <c r="B497">
        <f t="shared" si="24"/>
        <v>12</v>
      </c>
      <c r="C497" s="284" t="s">
        <v>1377</v>
      </c>
      <c r="D497" s="284" t="s">
        <v>1032</v>
      </c>
      <c r="E497" s="284">
        <v>0</v>
      </c>
      <c r="F497" s="284">
        <v>1</v>
      </c>
      <c r="G497" s="284">
        <v>0</v>
      </c>
      <c r="H497" s="284">
        <v>1</v>
      </c>
      <c r="I497" s="284">
        <v>0</v>
      </c>
      <c r="J497" s="284">
        <v>0</v>
      </c>
      <c r="K497" s="284">
        <v>0</v>
      </c>
      <c r="L497" s="284">
        <v>0</v>
      </c>
      <c r="N497" s="297">
        <f t="shared" si="25"/>
        <v>1</v>
      </c>
    </row>
    <row r="498" spans="1:14" x14ac:dyDescent="0.2">
      <c r="A498" t="str">
        <f t="shared" si="23"/>
        <v>VO280213</v>
      </c>
      <c r="B498">
        <f t="shared" si="24"/>
        <v>13</v>
      </c>
      <c r="C498" s="284" t="s">
        <v>1377</v>
      </c>
      <c r="D498" s="284" t="s">
        <v>1036</v>
      </c>
      <c r="E498" s="284">
        <v>2</v>
      </c>
      <c r="F498" s="284">
        <v>0</v>
      </c>
      <c r="G498" s="284">
        <v>0</v>
      </c>
      <c r="H498" s="284">
        <v>2</v>
      </c>
      <c r="I498" s="284">
        <v>2</v>
      </c>
      <c r="J498" s="284">
        <v>0</v>
      </c>
      <c r="K498" s="284">
        <v>0</v>
      </c>
      <c r="L498" s="284">
        <v>2</v>
      </c>
      <c r="N498" s="297">
        <f t="shared" si="25"/>
        <v>4</v>
      </c>
    </row>
    <row r="499" spans="1:14" x14ac:dyDescent="0.2">
      <c r="A499" t="str">
        <f t="shared" si="23"/>
        <v>VO280214</v>
      </c>
      <c r="B499">
        <f t="shared" si="24"/>
        <v>14</v>
      </c>
      <c r="C499" s="284" t="s">
        <v>1377</v>
      </c>
      <c r="D499" s="284" t="s">
        <v>1115</v>
      </c>
      <c r="E499" s="284">
        <v>1</v>
      </c>
      <c r="F499" s="284">
        <v>0</v>
      </c>
      <c r="G499" s="284">
        <v>0</v>
      </c>
      <c r="H499" s="284">
        <v>1</v>
      </c>
      <c r="I499" s="284">
        <v>1</v>
      </c>
      <c r="J499" s="284">
        <v>0</v>
      </c>
      <c r="K499" s="284">
        <v>0</v>
      </c>
      <c r="L499" s="284">
        <v>1</v>
      </c>
      <c r="N499" s="297">
        <f t="shared" si="25"/>
        <v>2</v>
      </c>
    </row>
    <row r="500" spans="1:14" x14ac:dyDescent="0.2">
      <c r="A500" t="str">
        <f t="shared" si="23"/>
        <v>VO280215</v>
      </c>
      <c r="B500">
        <f t="shared" si="24"/>
        <v>15</v>
      </c>
      <c r="C500" s="284" t="s">
        <v>1377</v>
      </c>
      <c r="D500" s="284" t="s">
        <v>1296</v>
      </c>
      <c r="E500" s="284">
        <v>0</v>
      </c>
      <c r="F500" s="284">
        <v>0</v>
      </c>
      <c r="G500" s="284">
        <v>0</v>
      </c>
      <c r="H500" s="284">
        <v>0</v>
      </c>
      <c r="I500" s="284">
        <v>1</v>
      </c>
      <c r="J500" s="284">
        <v>0</v>
      </c>
      <c r="K500" s="284">
        <v>0</v>
      </c>
      <c r="L500" s="284">
        <v>1</v>
      </c>
      <c r="N500" s="297">
        <f t="shared" si="25"/>
        <v>1</v>
      </c>
    </row>
    <row r="501" spans="1:14" x14ac:dyDescent="0.2">
      <c r="A501" t="str">
        <f t="shared" si="23"/>
        <v>VO280216</v>
      </c>
      <c r="B501">
        <f t="shared" si="24"/>
        <v>16</v>
      </c>
      <c r="C501" s="284" t="s">
        <v>1377</v>
      </c>
      <c r="D501" s="284" t="s">
        <v>1163</v>
      </c>
      <c r="E501" s="284">
        <v>0</v>
      </c>
      <c r="F501" s="284">
        <v>0</v>
      </c>
      <c r="G501" s="284">
        <v>0</v>
      </c>
      <c r="H501" s="284">
        <v>0</v>
      </c>
      <c r="I501" s="284">
        <v>1</v>
      </c>
      <c r="J501" s="284">
        <v>0</v>
      </c>
      <c r="K501" s="284">
        <v>0</v>
      </c>
      <c r="L501" s="284">
        <v>1</v>
      </c>
      <c r="N501" s="297">
        <f t="shared" si="25"/>
        <v>1</v>
      </c>
    </row>
    <row r="502" spans="1:14" x14ac:dyDescent="0.2">
      <c r="A502" t="str">
        <f t="shared" si="23"/>
        <v>VO280301</v>
      </c>
      <c r="B502">
        <f t="shared" si="24"/>
        <v>1</v>
      </c>
      <c r="C502" s="284" t="s">
        <v>1378</v>
      </c>
      <c r="D502" s="284" t="s">
        <v>153</v>
      </c>
      <c r="E502" s="284">
        <v>0</v>
      </c>
      <c r="F502" s="284">
        <v>0</v>
      </c>
      <c r="G502" s="284">
        <v>0</v>
      </c>
      <c r="H502" s="284">
        <v>0</v>
      </c>
      <c r="I502" s="284">
        <v>1</v>
      </c>
      <c r="J502" s="284">
        <v>0</v>
      </c>
      <c r="K502" s="284">
        <v>0</v>
      </c>
      <c r="L502" s="284">
        <v>1</v>
      </c>
      <c r="N502" s="297">
        <f t="shared" si="25"/>
        <v>1</v>
      </c>
    </row>
    <row r="503" spans="1:14" x14ac:dyDescent="0.2">
      <c r="A503" t="str">
        <f t="shared" si="23"/>
        <v>VO280302</v>
      </c>
      <c r="B503">
        <f t="shared" si="24"/>
        <v>2</v>
      </c>
      <c r="C503" s="284" t="s">
        <v>1378</v>
      </c>
      <c r="D503" s="284" t="s">
        <v>193</v>
      </c>
      <c r="E503" s="284">
        <v>5</v>
      </c>
      <c r="F503" s="284">
        <v>0</v>
      </c>
      <c r="G503" s="284">
        <v>0</v>
      </c>
      <c r="H503" s="284">
        <v>5</v>
      </c>
      <c r="I503" s="284">
        <v>2</v>
      </c>
      <c r="J503" s="284">
        <v>0</v>
      </c>
      <c r="K503" s="284">
        <v>0</v>
      </c>
      <c r="L503" s="284">
        <v>2</v>
      </c>
      <c r="N503" s="297">
        <f t="shared" si="25"/>
        <v>7</v>
      </c>
    </row>
    <row r="504" spans="1:14" x14ac:dyDescent="0.2">
      <c r="A504" t="str">
        <f t="shared" si="23"/>
        <v>VO280303</v>
      </c>
      <c r="B504">
        <f t="shared" si="24"/>
        <v>3</v>
      </c>
      <c r="C504" s="284" t="s">
        <v>1378</v>
      </c>
      <c r="D504" s="284" t="s">
        <v>208</v>
      </c>
      <c r="E504" s="284">
        <v>0</v>
      </c>
      <c r="F504" s="284">
        <v>0</v>
      </c>
      <c r="G504" s="284">
        <v>0</v>
      </c>
      <c r="H504" s="284">
        <v>0</v>
      </c>
      <c r="I504" s="284">
        <v>0</v>
      </c>
      <c r="J504" s="284">
        <v>0</v>
      </c>
      <c r="K504" s="284">
        <v>1</v>
      </c>
      <c r="L504" s="284">
        <v>1</v>
      </c>
      <c r="N504" s="297">
        <f t="shared" si="25"/>
        <v>1</v>
      </c>
    </row>
    <row r="505" spans="1:14" x14ac:dyDescent="0.2">
      <c r="A505" t="str">
        <f t="shared" si="23"/>
        <v>VO280304</v>
      </c>
      <c r="B505">
        <f t="shared" si="24"/>
        <v>4</v>
      </c>
      <c r="C505" s="284" t="s">
        <v>1378</v>
      </c>
      <c r="D505" s="284" t="s">
        <v>403</v>
      </c>
      <c r="E505" s="284">
        <v>0</v>
      </c>
      <c r="F505" s="284">
        <v>0</v>
      </c>
      <c r="G505" s="284">
        <v>0</v>
      </c>
      <c r="H505" s="284">
        <v>0</v>
      </c>
      <c r="I505" s="284">
        <v>1</v>
      </c>
      <c r="J505" s="284">
        <v>0</v>
      </c>
      <c r="K505" s="284">
        <v>0</v>
      </c>
      <c r="L505" s="284">
        <v>1</v>
      </c>
      <c r="N505" s="297">
        <f t="shared" si="25"/>
        <v>1</v>
      </c>
    </row>
    <row r="506" spans="1:14" x14ac:dyDescent="0.2">
      <c r="A506" t="str">
        <f t="shared" si="23"/>
        <v>VO280305</v>
      </c>
      <c r="B506">
        <f t="shared" si="24"/>
        <v>5</v>
      </c>
      <c r="C506" s="284" t="s">
        <v>1378</v>
      </c>
      <c r="D506" s="284" t="s">
        <v>442</v>
      </c>
      <c r="E506" s="284">
        <v>0</v>
      </c>
      <c r="F506" s="284">
        <v>0</v>
      </c>
      <c r="G506" s="284">
        <v>0</v>
      </c>
      <c r="H506" s="284">
        <v>0</v>
      </c>
      <c r="I506" s="284">
        <v>1</v>
      </c>
      <c r="J506" s="284">
        <v>0</v>
      </c>
      <c r="K506" s="284">
        <v>0</v>
      </c>
      <c r="L506" s="284">
        <v>1</v>
      </c>
      <c r="N506" s="297">
        <f t="shared" si="25"/>
        <v>1</v>
      </c>
    </row>
    <row r="507" spans="1:14" x14ac:dyDescent="0.2">
      <c r="A507" t="str">
        <f t="shared" si="23"/>
        <v>VO280306</v>
      </c>
      <c r="B507">
        <f t="shared" si="24"/>
        <v>6</v>
      </c>
      <c r="C507" s="284" t="s">
        <v>1378</v>
      </c>
      <c r="D507" s="284" t="s">
        <v>637</v>
      </c>
      <c r="E507" s="284">
        <v>3</v>
      </c>
      <c r="F507" s="284">
        <v>0</v>
      </c>
      <c r="G507" s="284">
        <v>0</v>
      </c>
      <c r="H507" s="284">
        <v>3</v>
      </c>
      <c r="I507" s="284">
        <v>0</v>
      </c>
      <c r="J507" s="284">
        <v>0</v>
      </c>
      <c r="K507" s="284">
        <v>0</v>
      </c>
      <c r="L507" s="284">
        <v>0</v>
      </c>
      <c r="N507" s="297">
        <f t="shared" si="25"/>
        <v>3</v>
      </c>
    </row>
    <row r="508" spans="1:14" x14ac:dyDescent="0.2">
      <c r="A508" t="str">
        <f t="shared" si="23"/>
        <v>VO280307</v>
      </c>
      <c r="B508">
        <f t="shared" si="24"/>
        <v>7</v>
      </c>
      <c r="C508" s="284" t="s">
        <v>1378</v>
      </c>
      <c r="D508" s="284" t="s">
        <v>673</v>
      </c>
      <c r="E508" s="284">
        <v>4</v>
      </c>
      <c r="F508" s="284">
        <v>0</v>
      </c>
      <c r="G508" s="284">
        <v>0</v>
      </c>
      <c r="H508" s="284">
        <v>4</v>
      </c>
      <c r="I508" s="284">
        <v>0</v>
      </c>
      <c r="J508" s="284">
        <v>0</v>
      </c>
      <c r="K508" s="284">
        <v>0</v>
      </c>
      <c r="L508" s="284">
        <v>0</v>
      </c>
      <c r="N508" s="297">
        <f t="shared" si="25"/>
        <v>4</v>
      </c>
    </row>
    <row r="509" spans="1:14" x14ac:dyDescent="0.2">
      <c r="A509" t="str">
        <f t="shared" si="23"/>
        <v>VO280308</v>
      </c>
      <c r="B509">
        <f t="shared" si="24"/>
        <v>8</v>
      </c>
      <c r="C509" s="284" t="s">
        <v>1378</v>
      </c>
      <c r="D509" s="284" t="s">
        <v>724</v>
      </c>
      <c r="E509" s="284">
        <v>0</v>
      </c>
      <c r="F509" s="284">
        <v>0</v>
      </c>
      <c r="G509" s="284">
        <v>0</v>
      </c>
      <c r="H509" s="284">
        <v>0</v>
      </c>
      <c r="I509" s="284">
        <v>1</v>
      </c>
      <c r="J509" s="284">
        <v>0</v>
      </c>
      <c r="K509" s="284">
        <v>0</v>
      </c>
      <c r="L509" s="284">
        <v>1</v>
      </c>
      <c r="N509" s="297">
        <f t="shared" si="25"/>
        <v>1</v>
      </c>
    </row>
    <row r="510" spans="1:14" x14ac:dyDescent="0.2">
      <c r="A510" t="str">
        <f t="shared" si="23"/>
        <v>VO280309</v>
      </c>
      <c r="B510">
        <f t="shared" si="24"/>
        <v>9</v>
      </c>
      <c r="C510" s="284" t="s">
        <v>1378</v>
      </c>
      <c r="D510" s="284" t="s">
        <v>887</v>
      </c>
      <c r="E510" s="284">
        <v>1</v>
      </c>
      <c r="F510" s="284">
        <v>0</v>
      </c>
      <c r="G510" s="284">
        <v>0</v>
      </c>
      <c r="H510" s="284">
        <v>1</v>
      </c>
      <c r="I510" s="284">
        <v>1</v>
      </c>
      <c r="J510" s="284">
        <v>0</v>
      </c>
      <c r="K510" s="284">
        <v>0</v>
      </c>
      <c r="L510" s="284">
        <v>1</v>
      </c>
      <c r="N510" s="297">
        <f t="shared" si="25"/>
        <v>2</v>
      </c>
    </row>
    <row r="511" spans="1:14" x14ac:dyDescent="0.2">
      <c r="A511" t="str">
        <f t="shared" si="23"/>
        <v>VO280401</v>
      </c>
      <c r="B511">
        <f t="shared" si="24"/>
        <v>1</v>
      </c>
      <c r="C511" s="284" t="s">
        <v>1379</v>
      </c>
      <c r="D511" s="284" t="s">
        <v>227</v>
      </c>
      <c r="E511" s="284">
        <v>1</v>
      </c>
      <c r="F511" s="284">
        <v>0</v>
      </c>
      <c r="G511" s="284">
        <v>0</v>
      </c>
      <c r="H511" s="284">
        <v>1</v>
      </c>
      <c r="I511" s="284">
        <v>2</v>
      </c>
      <c r="J511" s="284">
        <v>0</v>
      </c>
      <c r="K511" s="284">
        <v>2</v>
      </c>
      <c r="L511" s="284">
        <v>4</v>
      </c>
      <c r="N511" s="297">
        <f t="shared" si="25"/>
        <v>5</v>
      </c>
    </row>
    <row r="512" spans="1:14" x14ac:dyDescent="0.2">
      <c r="A512" t="str">
        <f t="shared" si="23"/>
        <v>VO280402</v>
      </c>
      <c r="B512">
        <f t="shared" si="24"/>
        <v>2</v>
      </c>
      <c r="C512" s="284" t="s">
        <v>1379</v>
      </c>
      <c r="D512" s="284" t="s">
        <v>364</v>
      </c>
      <c r="E512" s="284">
        <v>0</v>
      </c>
      <c r="F512" s="284">
        <v>0</v>
      </c>
      <c r="G512" s="284">
        <v>0</v>
      </c>
      <c r="H512" s="284">
        <v>0</v>
      </c>
      <c r="I512" s="284">
        <v>1</v>
      </c>
      <c r="J512" s="284">
        <v>0</v>
      </c>
      <c r="K512" s="284">
        <v>0</v>
      </c>
      <c r="L512" s="284">
        <v>1</v>
      </c>
      <c r="N512" s="297">
        <f t="shared" si="25"/>
        <v>1</v>
      </c>
    </row>
    <row r="513" spans="1:14" x14ac:dyDescent="0.2">
      <c r="A513" t="str">
        <f t="shared" si="23"/>
        <v>VO280403</v>
      </c>
      <c r="B513">
        <f t="shared" si="24"/>
        <v>3</v>
      </c>
      <c r="C513" s="284" t="s">
        <v>1379</v>
      </c>
      <c r="D513" s="284" t="s">
        <v>403</v>
      </c>
      <c r="E513" s="284">
        <v>5</v>
      </c>
      <c r="F513" s="284">
        <v>0</v>
      </c>
      <c r="G513" s="284">
        <v>0</v>
      </c>
      <c r="H513" s="284">
        <v>5</v>
      </c>
      <c r="I513" s="284">
        <v>3</v>
      </c>
      <c r="J513" s="284">
        <v>0</v>
      </c>
      <c r="K513" s="284">
        <v>0</v>
      </c>
      <c r="L513" s="284">
        <v>3</v>
      </c>
      <c r="N513" s="297">
        <f t="shared" si="25"/>
        <v>8</v>
      </c>
    </row>
    <row r="514" spans="1:14" x14ac:dyDescent="0.2">
      <c r="A514" t="str">
        <f t="shared" si="23"/>
        <v>VO280404</v>
      </c>
      <c r="B514">
        <f t="shared" si="24"/>
        <v>4</v>
      </c>
      <c r="C514" s="284" t="s">
        <v>1379</v>
      </c>
      <c r="D514" s="284" t="s">
        <v>452</v>
      </c>
      <c r="E514" s="284">
        <v>1</v>
      </c>
      <c r="F514" s="284">
        <v>0</v>
      </c>
      <c r="G514" s="284">
        <v>0</v>
      </c>
      <c r="H514" s="284">
        <v>1</v>
      </c>
      <c r="I514" s="284">
        <v>0</v>
      </c>
      <c r="J514" s="284">
        <v>0</v>
      </c>
      <c r="K514" s="284">
        <v>0</v>
      </c>
      <c r="L514" s="284">
        <v>0</v>
      </c>
      <c r="N514" s="297">
        <f t="shared" si="25"/>
        <v>1</v>
      </c>
    </row>
    <row r="515" spans="1:14" x14ac:dyDescent="0.2">
      <c r="A515" t="str">
        <f t="shared" si="23"/>
        <v>VO280405</v>
      </c>
      <c r="B515">
        <f t="shared" si="24"/>
        <v>5</v>
      </c>
      <c r="C515" s="284" t="s">
        <v>1379</v>
      </c>
      <c r="D515" s="284" t="s">
        <v>673</v>
      </c>
      <c r="E515" s="284">
        <v>1</v>
      </c>
      <c r="F515" s="284">
        <v>0</v>
      </c>
      <c r="G515" s="284">
        <v>0</v>
      </c>
      <c r="H515" s="284">
        <v>1</v>
      </c>
      <c r="I515" s="284">
        <v>2</v>
      </c>
      <c r="J515" s="284">
        <v>0</v>
      </c>
      <c r="K515" s="284">
        <v>0</v>
      </c>
      <c r="L515" s="284">
        <v>2</v>
      </c>
      <c r="N515" s="297">
        <f t="shared" si="25"/>
        <v>3</v>
      </c>
    </row>
    <row r="516" spans="1:14" x14ac:dyDescent="0.2">
      <c r="A516" t="str">
        <f t="shared" si="23"/>
        <v>VO280406</v>
      </c>
      <c r="B516">
        <f t="shared" si="24"/>
        <v>6</v>
      </c>
      <c r="C516" s="284" t="s">
        <v>1379</v>
      </c>
      <c r="D516" s="284" t="s">
        <v>729</v>
      </c>
      <c r="E516" s="284">
        <v>0</v>
      </c>
      <c r="F516" s="284">
        <v>0</v>
      </c>
      <c r="G516" s="284">
        <v>0</v>
      </c>
      <c r="H516" s="284">
        <v>0</v>
      </c>
      <c r="I516" s="284">
        <v>1</v>
      </c>
      <c r="J516" s="284">
        <v>0</v>
      </c>
      <c r="K516" s="284">
        <v>0</v>
      </c>
      <c r="L516" s="284">
        <v>1</v>
      </c>
      <c r="N516" s="297">
        <f t="shared" si="25"/>
        <v>1</v>
      </c>
    </row>
    <row r="517" spans="1:14" x14ac:dyDescent="0.2">
      <c r="A517" t="str">
        <f t="shared" si="23"/>
        <v>VO280407</v>
      </c>
      <c r="B517">
        <f t="shared" si="24"/>
        <v>7</v>
      </c>
      <c r="C517" s="284" t="s">
        <v>1379</v>
      </c>
      <c r="D517" s="284" t="s">
        <v>846</v>
      </c>
      <c r="E517" s="284">
        <v>1</v>
      </c>
      <c r="F517" s="284">
        <v>0</v>
      </c>
      <c r="G517" s="284">
        <v>0</v>
      </c>
      <c r="H517" s="284">
        <v>1</v>
      </c>
      <c r="I517" s="284">
        <v>0</v>
      </c>
      <c r="J517" s="284">
        <v>0</v>
      </c>
      <c r="K517" s="284">
        <v>0</v>
      </c>
      <c r="L517" s="284">
        <v>0</v>
      </c>
      <c r="N517" s="297">
        <f t="shared" si="25"/>
        <v>1</v>
      </c>
    </row>
    <row r="518" spans="1:14" x14ac:dyDescent="0.2">
      <c r="A518" t="str">
        <f t="shared" si="23"/>
        <v>VO280408</v>
      </c>
      <c r="B518">
        <f t="shared" si="24"/>
        <v>8</v>
      </c>
      <c r="C518" s="284" t="s">
        <v>1379</v>
      </c>
      <c r="D518" s="284" t="s">
        <v>1284</v>
      </c>
      <c r="E518" s="284">
        <v>1</v>
      </c>
      <c r="F518" s="284">
        <v>0</v>
      </c>
      <c r="G518" s="284">
        <v>0</v>
      </c>
      <c r="H518" s="284">
        <v>1</v>
      </c>
      <c r="I518" s="284">
        <v>0</v>
      </c>
      <c r="J518" s="284">
        <v>0</v>
      </c>
      <c r="K518" s="284">
        <v>0</v>
      </c>
      <c r="L518" s="284">
        <v>0</v>
      </c>
      <c r="N518" s="297">
        <f t="shared" si="25"/>
        <v>1</v>
      </c>
    </row>
    <row r="519" spans="1:14" x14ac:dyDescent="0.2">
      <c r="A519" t="str">
        <f t="shared" si="23"/>
        <v>VO280409</v>
      </c>
      <c r="B519">
        <f t="shared" si="24"/>
        <v>9</v>
      </c>
      <c r="C519" s="284" t="s">
        <v>1379</v>
      </c>
      <c r="D519" s="284" t="s">
        <v>1032</v>
      </c>
      <c r="E519" s="284">
        <v>0</v>
      </c>
      <c r="F519" s="284">
        <v>0</v>
      </c>
      <c r="G519" s="284">
        <v>0</v>
      </c>
      <c r="H519" s="284">
        <v>0</v>
      </c>
      <c r="I519" s="284">
        <v>0</v>
      </c>
      <c r="J519" s="284">
        <v>0</v>
      </c>
      <c r="K519" s="284">
        <v>1</v>
      </c>
      <c r="L519" s="284">
        <v>1</v>
      </c>
      <c r="N519" s="297">
        <f t="shared" si="25"/>
        <v>1</v>
      </c>
    </row>
    <row r="520" spans="1:14" x14ac:dyDescent="0.2">
      <c r="A520" t="str">
        <f t="shared" si="23"/>
        <v>VO280501</v>
      </c>
      <c r="B520">
        <f t="shared" si="24"/>
        <v>1</v>
      </c>
      <c r="C520" s="284" t="s">
        <v>1380</v>
      </c>
      <c r="D520" s="284" t="s">
        <v>158</v>
      </c>
      <c r="E520" s="284">
        <v>1</v>
      </c>
      <c r="F520" s="284">
        <v>0</v>
      </c>
      <c r="G520" s="284">
        <v>0</v>
      </c>
      <c r="H520" s="284">
        <v>1</v>
      </c>
      <c r="I520" s="284">
        <v>0</v>
      </c>
      <c r="J520" s="284">
        <v>0</v>
      </c>
      <c r="K520" s="284">
        <v>0</v>
      </c>
      <c r="L520" s="284">
        <v>0</v>
      </c>
      <c r="N520" s="297">
        <f t="shared" si="25"/>
        <v>1</v>
      </c>
    </row>
    <row r="521" spans="1:14" x14ac:dyDescent="0.2">
      <c r="A521" t="str">
        <f t="shared" si="23"/>
        <v>VO280502</v>
      </c>
      <c r="B521">
        <f t="shared" si="24"/>
        <v>2</v>
      </c>
      <c r="C521" s="284" t="s">
        <v>1380</v>
      </c>
      <c r="D521" s="284" t="s">
        <v>364</v>
      </c>
      <c r="E521" s="284">
        <v>1</v>
      </c>
      <c r="F521" s="284">
        <v>0</v>
      </c>
      <c r="G521" s="284">
        <v>0</v>
      </c>
      <c r="H521" s="284">
        <v>1</v>
      </c>
      <c r="I521" s="284">
        <v>0</v>
      </c>
      <c r="J521" s="284">
        <v>0</v>
      </c>
      <c r="K521" s="284">
        <v>0</v>
      </c>
      <c r="L521" s="284">
        <v>0</v>
      </c>
      <c r="N521" s="297">
        <f t="shared" si="25"/>
        <v>1</v>
      </c>
    </row>
    <row r="522" spans="1:14" x14ac:dyDescent="0.2">
      <c r="A522" t="str">
        <f t="shared" si="23"/>
        <v>VO280503</v>
      </c>
      <c r="B522">
        <f t="shared" si="24"/>
        <v>3</v>
      </c>
      <c r="C522" s="284" t="s">
        <v>1380</v>
      </c>
      <c r="D522" s="284" t="s">
        <v>403</v>
      </c>
      <c r="E522" s="284">
        <v>1</v>
      </c>
      <c r="F522" s="284">
        <v>0</v>
      </c>
      <c r="G522" s="284">
        <v>0</v>
      </c>
      <c r="H522" s="284">
        <v>1</v>
      </c>
      <c r="I522" s="284">
        <v>1</v>
      </c>
      <c r="J522" s="284">
        <v>0</v>
      </c>
      <c r="K522" s="284">
        <v>0</v>
      </c>
      <c r="L522" s="284">
        <v>1</v>
      </c>
      <c r="N522" s="297">
        <f t="shared" si="25"/>
        <v>2</v>
      </c>
    </row>
    <row r="523" spans="1:14" x14ac:dyDescent="0.2">
      <c r="A523" t="str">
        <f t="shared" ref="A523:A586" si="26">C523&amp;IF(B523&lt;10,"0","")&amp;B523</f>
        <v>VO280504</v>
      </c>
      <c r="B523">
        <f t="shared" si="24"/>
        <v>4</v>
      </c>
      <c r="C523" s="284" t="s">
        <v>1380</v>
      </c>
      <c r="D523" s="284" t="s">
        <v>1271</v>
      </c>
      <c r="E523" s="284">
        <v>0</v>
      </c>
      <c r="F523" s="284">
        <v>0</v>
      </c>
      <c r="G523" s="284">
        <v>0</v>
      </c>
      <c r="H523" s="284">
        <v>0</v>
      </c>
      <c r="I523" s="284">
        <v>0</v>
      </c>
      <c r="J523" s="284">
        <v>0</v>
      </c>
      <c r="K523" s="284">
        <v>1</v>
      </c>
      <c r="L523" s="284">
        <v>1</v>
      </c>
      <c r="N523" s="297">
        <f t="shared" si="25"/>
        <v>1</v>
      </c>
    </row>
    <row r="524" spans="1:14" x14ac:dyDescent="0.2">
      <c r="A524" t="str">
        <f t="shared" si="26"/>
        <v>VO280601</v>
      </c>
      <c r="B524">
        <f t="shared" ref="B524:B587" si="27">IF(C524=C523,B523+1,1)</f>
        <v>1</v>
      </c>
      <c r="C524" s="284" t="s">
        <v>1381</v>
      </c>
      <c r="D524" s="284" t="s">
        <v>193</v>
      </c>
      <c r="E524" s="284">
        <v>3</v>
      </c>
      <c r="F524" s="284">
        <v>0</v>
      </c>
      <c r="G524" s="284">
        <v>0</v>
      </c>
      <c r="H524" s="284">
        <v>3</v>
      </c>
      <c r="I524" s="284">
        <v>0</v>
      </c>
      <c r="J524" s="284">
        <v>0</v>
      </c>
      <c r="K524" s="284">
        <v>0</v>
      </c>
      <c r="L524" s="284">
        <v>0</v>
      </c>
      <c r="N524" s="297">
        <f t="shared" ref="N524:N587" si="28">H524+L524</f>
        <v>3</v>
      </c>
    </row>
    <row r="525" spans="1:14" x14ac:dyDescent="0.2">
      <c r="A525" t="str">
        <f t="shared" si="26"/>
        <v>VO280602</v>
      </c>
      <c r="B525">
        <f t="shared" si="27"/>
        <v>2</v>
      </c>
      <c r="C525" s="284" t="s">
        <v>1381</v>
      </c>
      <c r="D525" s="284" t="s">
        <v>403</v>
      </c>
      <c r="E525" s="284">
        <v>0</v>
      </c>
      <c r="F525" s="284">
        <v>0</v>
      </c>
      <c r="G525" s="284">
        <v>0</v>
      </c>
      <c r="H525" s="284">
        <v>0</v>
      </c>
      <c r="I525" s="284">
        <v>1</v>
      </c>
      <c r="J525" s="284">
        <v>0</v>
      </c>
      <c r="K525" s="284">
        <v>0</v>
      </c>
      <c r="L525" s="284">
        <v>1</v>
      </c>
      <c r="N525" s="297">
        <f t="shared" si="28"/>
        <v>1</v>
      </c>
    </row>
    <row r="526" spans="1:14" x14ac:dyDescent="0.2">
      <c r="A526" t="str">
        <f t="shared" si="26"/>
        <v>VO280603</v>
      </c>
      <c r="B526">
        <f t="shared" si="27"/>
        <v>3</v>
      </c>
      <c r="C526" s="284" t="s">
        <v>1381</v>
      </c>
      <c r="D526" s="284" t="s">
        <v>437</v>
      </c>
      <c r="E526" s="284">
        <v>0</v>
      </c>
      <c r="F526" s="284">
        <v>0</v>
      </c>
      <c r="G526" s="284">
        <v>0</v>
      </c>
      <c r="H526" s="284">
        <v>0</v>
      </c>
      <c r="I526" s="284">
        <v>3</v>
      </c>
      <c r="J526" s="284">
        <v>0</v>
      </c>
      <c r="K526" s="284">
        <v>0</v>
      </c>
      <c r="L526" s="284">
        <v>3</v>
      </c>
      <c r="N526" s="297">
        <f t="shared" si="28"/>
        <v>3</v>
      </c>
    </row>
    <row r="527" spans="1:14" x14ac:dyDescent="0.2">
      <c r="A527" t="str">
        <f t="shared" si="26"/>
        <v>VO280604</v>
      </c>
      <c r="B527">
        <f t="shared" si="27"/>
        <v>4</v>
      </c>
      <c r="C527" s="284" t="s">
        <v>1381</v>
      </c>
      <c r="D527" s="284" t="s">
        <v>442</v>
      </c>
      <c r="E527" s="284">
        <v>13</v>
      </c>
      <c r="F527" s="284">
        <v>0</v>
      </c>
      <c r="G527" s="284">
        <v>0</v>
      </c>
      <c r="H527" s="284">
        <v>13</v>
      </c>
      <c r="I527" s="284">
        <v>16</v>
      </c>
      <c r="J527" s="284">
        <v>0</v>
      </c>
      <c r="K527" s="284">
        <v>0</v>
      </c>
      <c r="L527" s="284">
        <v>16</v>
      </c>
      <c r="N527" s="297">
        <f t="shared" si="28"/>
        <v>29</v>
      </c>
    </row>
    <row r="528" spans="1:14" x14ac:dyDescent="0.2">
      <c r="A528" t="str">
        <f t="shared" si="26"/>
        <v>VO280605</v>
      </c>
      <c r="B528">
        <f t="shared" si="27"/>
        <v>5</v>
      </c>
      <c r="C528" s="284" t="s">
        <v>1381</v>
      </c>
      <c r="D528" s="284" t="s">
        <v>452</v>
      </c>
      <c r="E528" s="284">
        <v>5</v>
      </c>
      <c r="F528" s="284">
        <v>0</v>
      </c>
      <c r="G528" s="284">
        <v>0</v>
      </c>
      <c r="H528" s="284">
        <v>5</v>
      </c>
      <c r="I528" s="284">
        <v>2</v>
      </c>
      <c r="J528" s="284">
        <v>0</v>
      </c>
      <c r="K528" s="284">
        <v>0</v>
      </c>
      <c r="L528" s="284">
        <v>2</v>
      </c>
      <c r="N528" s="297">
        <f t="shared" si="28"/>
        <v>7</v>
      </c>
    </row>
    <row r="529" spans="1:14" x14ac:dyDescent="0.2">
      <c r="A529" t="str">
        <f t="shared" si="26"/>
        <v>VO280606</v>
      </c>
      <c r="B529">
        <f t="shared" si="27"/>
        <v>6</v>
      </c>
      <c r="C529" s="284" t="s">
        <v>1381</v>
      </c>
      <c r="D529" s="284" t="s">
        <v>457</v>
      </c>
      <c r="E529" s="284">
        <v>0</v>
      </c>
      <c r="F529" s="284">
        <v>0</v>
      </c>
      <c r="G529" s="284">
        <v>0</v>
      </c>
      <c r="H529" s="284">
        <v>0</v>
      </c>
      <c r="I529" s="284">
        <v>5</v>
      </c>
      <c r="J529" s="284">
        <v>0</v>
      </c>
      <c r="K529" s="284">
        <v>0</v>
      </c>
      <c r="L529" s="284">
        <v>5</v>
      </c>
      <c r="N529" s="297">
        <f t="shared" si="28"/>
        <v>5</v>
      </c>
    </row>
    <row r="530" spans="1:14" x14ac:dyDescent="0.2">
      <c r="A530" t="str">
        <f t="shared" si="26"/>
        <v>VO280607</v>
      </c>
      <c r="B530">
        <f t="shared" si="27"/>
        <v>7</v>
      </c>
      <c r="C530" s="284" t="s">
        <v>1381</v>
      </c>
      <c r="D530" s="284" t="s">
        <v>528</v>
      </c>
      <c r="E530" s="284">
        <v>0</v>
      </c>
      <c r="F530" s="284">
        <v>0</v>
      </c>
      <c r="G530" s="284">
        <v>0</v>
      </c>
      <c r="H530" s="284">
        <v>0</v>
      </c>
      <c r="I530" s="284">
        <v>0</v>
      </c>
      <c r="J530" s="284">
        <v>0</v>
      </c>
      <c r="K530" s="284">
        <v>1</v>
      </c>
      <c r="L530" s="284">
        <v>1</v>
      </c>
      <c r="N530" s="297">
        <f t="shared" si="28"/>
        <v>1</v>
      </c>
    </row>
    <row r="531" spans="1:14" x14ac:dyDescent="0.2">
      <c r="A531" t="str">
        <f t="shared" si="26"/>
        <v>VO280608</v>
      </c>
      <c r="B531">
        <f t="shared" si="27"/>
        <v>8</v>
      </c>
      <c r="C531" s="284" t="s">
        <v>1381</v>
      </c>
      <c r="D531" s="284" t="s">
        <v>563</v>
      </c>
      <c r="E531" s="284">
        <v>0</v>
      </c>
      <c r="F531" s="284">
        <v>0</v>
      </c>
      <c r="G531" s="284">
        <v>1</v>
      </c>
      <c r="H531" s="284">
        <v>1</v>
      </c>
      <c r="I531" s="284">
        <v>0</v>
      </c>
      <c r="J531" s="284">
        <v>0</v>
      </c>
      <c r="K531" s="284">
        <v>3</v>
      </c>
      <c r="L531" s="284">
        <v>3</v>
      </c>
      <c r="N531" s="297">
        <f t="shared" si="28"/>
        <v>4</v>
      </c>
    </row>
    <row r="532" spans="1:14" x14ac:dyDescent="0.2">
      <c r="A532" t="str">
        <f t="shared" si="26"/>
        <v>VO280609</v>
      </c>
      <c r="B532">
        <f t="shared" si="27"/>
        <v>9</v>
      </c>
      <c r="C532" s="284" t="s">
        <v>1381</v>
      </c>
      <c r="D532" s="284" t="s">
        <v>673</v>
      </c>
      <c r="E532" s="284">
        <v>13</v>
      </c>
      <c r="F532" s="284">
        <v>0</v>
      </c>
      <c r="G532" s="284">
        <v>0</v>
      </c>
      <c r="H532" s="284">
        <v>13</v>
      </c>
      <c r="I532" s="284">
        <v>4</v>
      </c>
      <c r="J532" s="284">
        <v>0</v>
      </c>
      <c r="K532" s="284">
        <v>0</v>
      </c>
      <c r="L532" s="284">
        <v>4</v>
      </c>
      <c r="N532" s="297">
        <f t="shared" si="28"/>
        <v>17</v>
      </c>
    </row>
    <row r="533" spans="1:14" x14ac:dyDescent="0.2">
      <c r="A533" t="str">
        <f t="shared" si="26"/>
        <v>VO280610</v>
      </c>
      <c r="B533">
        <f t="shared" si="27"/>
        <v>10</v>
      </c>
      <c r="C533" s="284" t="s">
        <v>1381</v>
      </c>
      <c r="D533" s="284" t="s">
        <v>997</v>
      </c>
      <c r="E533" s="284">
        <v>1</v>
      </c>
      <c r="F533" s="284">
        <v>0</v>
      </c>
      <c r="G533" s="284">
        <v>0</v>
      </c>
      <c r="H533" s="284">
        <v>1</v>
      </c>
      <c r="I533" s="284">
        <v>6</v>
      </c>
      <c r="J533" s="284">
        <v>0</v>
      </c>
      <c r="K533" s="284">
        <v>1</v>
      </c>
      <c r="L533" s="284">
        <v>7</v>
      </c>
      <c r="N533" s="297">
        <f t="shared" si="28"/>
        <v>8</v>
      </c>
    </row>
    <row r="534" spans="1:14" x14ac:dyDescent="0.2">
      <c r="A534" t="str">
        <f t="shared" si="26"/>
        <v>VO280611</v>
      </c>
      <c r="B534">
        <f t="shared" si="27"/>
        <v>11</v>
      </c>
      <c r="C534" s="284" t="s">
        <v>1381</v>
      </c>
      <c r="D534" s="284" t="s">
        <v>1001</v>
      </c>
      <c r="E534" s="284">
        <v>0</v>
      </c>
      <c r="F534" s="284">
        <v>0</v>
      </c>
      <c r="G534" s="284">
        <v>0</v>
      </c>
      <c r="H534" s="284">
        <v>0</v>
      </c>
      <c r="I534" s="284">
        <v>2</v>
      </c>
      <c r="J534" s="284">
        <v>1</v>
      </c>
      <c r="K534" s="284">
        <v>0</v>
      </c>
      <c r="L534" s="284">
        <v>3</v>
      </c>
      <c r="N534" s="297">
        <f t="shared" si="28"/>
        <v>3</v>
      </c>
    </row>
    <row r="535" spans="1:14" x14ac:dyDescent="0.2">
      <c r="A535" t="str">
        <f t="shared" si="26"/>
        <v>VO280612</v>
      </c>
      <c r="B535">
        <f t="shared" si="27"/>
        <v>12</v>
      </c>
      <c r="C535" s="284" t="s">
        <v>1381</v>
      </c>
      <c r="D535" s="284" t="s">
        <v>1073</v>
      </c>
      <c r="E535" s="284">
        <v>1</v>
      </c>
      <c r="F535" s="284">
        <v>0</v>
      </c>
      <c r="G535" s="284">
        <v>0</v>
      </c>
      <c r="H535" s="284">
        <v>1</v>
      </c>
      <c r="I535" s="284">
        <v>0</v>
      </c>
      <c r="J535" s="284">
        <v>0</v>
      </c>
      <c r="K535" s="284">
        <v>0</v>
      </c>
      <c r="L535" s="284">
        <v>0</v>
      </c>
      <c r="N535" s="297">
        <f t="shared" si="28"/>
        <v>1</v>
      </c>
    </row>
    <row r="536" spans="1:14" x14ac:dyDescent="0.2">
      <c r="A536" t="str">
        <f t="shared" si="26"/>
        <v>VO280613</v>
      </c>
      <c r="B536">
        <f t="shared" si="27"/>
        <v>13</v>
      </c>
      <c r="C536" s="284" t="s">
        <v>1381</v>
      </c>
      <c r="D536" s="284" t="s">
        <v>1115</v>
      </c>
      <c r="E536" s="284">
        <v>25</v>
      </c>
      <c r="F536" s="284">
        <v>0</v>
      </c>
      <c r="G536" s="284">
        <v>0</v>
      </c>
      <c r="H536" s="284">
        <v>25</v>
      </c>
      <c r="I536" s="284">
        <v>7</v>
      </c>
      <c r="J536" s="284">
        <v>0</v>
      </c>
      <c r="K536" s="284">
        <v>0</v>
      </c>
      <c r="L536" s="284">
        <v>7</v>
      </c>
      <c r="N536" s="297">
        <f t="shared" si="28"/>
        <v>32</v>
      </c>
    </row>
    <row r="537" spans="1:14" x14ac:dyDescent="0.2">
      <c r="A537" t="str">
        <f t="shared" si="26"/>
        <v>VO280701</v>
      </c>
      <c r="B537">
        <f t="shared" si="27"/>
        <v>1</v>
      </c>
      <c r="C537" s="284" t="s">
        <v>1382</v>
      </c>
      <c r="D537" s="284" t="s">
        <v>193</v>
      </c>
      <c r="E537" s="284">
        <v>3</v>
      </c>
      <c r="F537" s="284">
        <v>0</v>
      </c>
      <c r="G537" s="284">
        <v>0</v>
      </c>
      <c r="H537" s="284">
        <v>3</v>
      </c>
      <c r="I537" s="284">
        <v>1</v>
      </c>
      <c r="J537" s="284">
        <v>0</v>
      </c>
      <c r="K537" s="284">
        <v>0</v>
      </c>
      <c r="L537" s="284">
        <v>1</v>
      </c>
      <c r="N537" s="297">
        <f t="shared" si="28"/>
        <v>4</v>
      </c>
    </row>
    <row r="538" spans="1:14" x14ac:dyDescent="0.2">
      <c r="A538" t="str">
        <f t="shared" si="26"/>
        <v>VO280702</v>
      </c>
      <c r="B538">
        <f t="shared" si="27"/>
        <v>2</v>
      </c>
      <c r="C538" s="284" t="s">
        <v>1382</v>
      </c>
      <c r="D538" s="284" t="s">
        <v>359</v>
      </c>
      <c r="E538" s="284">
        <v>1</v>
      </c>
      <c r="F538" s="284">
        <v>0</v>
      </c>
      <c r="G538" s="284">
        <v>0</v>
      </c>
      <c r="H538" s="284">
        <v>1</v>
      </c>
      <c r="I538" s="284">
        <v>0</v>
      </c>
      <c r="J538" s="284">
        <v>0</v>
      </c>
      <c r="K538" s="284">
        <v>0</v>
      </c>
      <c r="L538" s="284">
        <v>0</v>
      </c>
      <c r="N538" s="297">
        <f t="shared" si="28"/>
        <v>1</v>
      </c>
    </row>
    <row r="539" spans="1:14" x14ac:dyDescent="0.2">
      <c r="A539" t="str">
        <f t="shared" si="26"/>
        <v>VO280703</v>
      </c>
      <c r="B539">
        <f t="shared" si="27"/>
        <v>3</v>
      </c>
      <c r="C539" s="284" t="s">
        <v>1382</v>
      </c>
      <c r="D539" s="284" t="s">
        <v>442</v>
      </c>
      <c r="E539" s="284">
        <v>1</v>
      </c>
      <c r="F539" s="284">
        <v>0</v>
      </c>
      <c r="G539" s="284">
        <v>0</v>
      </c>
      <c r="H539" s="284">
        <v>1</v>
      </c>
      <c r="I539" s="284">
        <v>2</v>
      </c>
      <c r="J539" s="284">
        <v>0</v>
      </c>
      <c r="K539" s="284">
        <v>0</v>
      </c>
      <c r="L539" s="284">
        <v>2</v>
      </c>
      <c r="N539" s="297">
        <f t="shared" si="28"/>
        <v>3</v>
      </c>
    </row>
    <row r="540" spans="1:14" x14ac:dyDescent="0.2">
      <c r="A540" t="str">
        <f t="shared" si="26"/>
        <v>VO280704</v>
      </c>
      <c r="B540">
        <f t="shared" si="27"/>
        <v>4</v>
      </c>
      <c r="C540" s="284" t="s">
        <v>1382</v>
      </c>
      <c r="D540" s="284" t="s">
        <v>452</v>
      </c>
      <c r="E540" s="284">
        <v>0</v>
      </c>
      <c r="F540" s="284">
        <v>0</v>
      </c>
      <c r="G540" s="284">
        <v>0</v>
      </c>
      <c r="H540" s="284">
        <v>0</v>
      </c>
      <c r="I540" s="284">
        <v>1</v>
      </c>
      <c r="J540" s="284">
        <v>0</v>
      </c>
      <c r="K540" s="284">
        <v>0</v>
      </c>
      <c r="L540" s="284">
        <v>1</v>
      </c>
      <c r="N540" s="297">
        <f t="shared" si="28"/>
        <v>1</v>
      </c>
    </row>
    <row r="541" spans="1:14" x14ac:dyDescent="0.2">
      <c r="A541" t="str">
        <f t="shared" si="26"/>
        <v>VO280705</v>
      </c>
      <c r="B541">
        <f t="shared" si="27"/>
        <v>5</v>
      </c>
      <c r="C541" s="284" t="s">
        <v>1382</v>
      </c>
      <c r="D541" s="284" t="s">
        <v>778</v>
      </c>
      <c r="E541" s="284">
        <v>0</v>
      </c>
      <c r="F541" s="284">
        <v>0</v>
      </c>
      <c r="G541" s="284">
        <v>0</v>
      </c>
      <c r="H541" s="284">
        <v>0</v>
      </c>
      <c r="I541" s="284">
        <v>7</v>
      </c>
      <c r="J541" s="284">
        <v>0</v>
      </c>
      <c r="K541" s="284">
        <v>1</v>
      </c>
      <c r="L541" s="284">
        <v>8</v>
      </c>
      <c r="N541" s="297">
        <f t="shared" si="28"/>
        <v>8</v>
      </c>
    </row>
    <row r="542" spans="1:14" x14ac:dyDescent="0.2">
      <c r="A542" t="str">
        <f t="shared" si="26"/>
        <v>VO280706</v>
      </c>
      <c r="B542">
        <f t="shared" si="27"/>
        <v>6</v>
      </c>
      <c r="C542" s="284" t="s">
        <v>1382</v>
      </c>
      <c r="D542" s="284" t="s">
        <v>1115</v>
      </c>
      <c r="E542" s="284">
        <v>6</v>
      </c>
      <c r="F542" s="284">
        <v>0</v>
      </c>
      <c r="G542" s="284">
        <v>0</v>
      </c>
      <c r="H542" s="284">
        <v>6</v>
      </c>
      <c r="I542" s="284">
        <v>3</v>
      </c>
      <c r="J542" s="284">
        <v>0</v>
      </c>
      <c r="K542" s="284">
        <v>0</v>
      </c>
      <c r="L542" s="284">
        <v>3</v>
      </c>
      <c r="N542" s="297">
        <f t="shared" si="28"/>
        <v>9</v>
      </c>
    </row>
    <row r="543" spans="1:14" x14ac:dyDescent="0.2">
      <c r="A543" t="str">
        <f t="shared" si="26"/>
        <v>VO280707</v>
      </c>
      <c r="B543">
        <f t="shared" si="27"/>
        <v>7</v>
      </c>
      <c r="C543" s="284" t="s">
        <v>1382</v>
      </c>
      <c r="D543" s="284" t="s">
        <v>1296</v>
      </c>
      <c r="E543" s="284">
        <v>0</v>
      </c>
      <c r="F543" s="284">
        <v>0</v>
      </c>
      <c r="G543" s="284">
        <v>0</v>
      </c>
      <c r="H543" s="284">
        <v>0</v>
      </c>
      <c r="I543" s="284">
        <v>1</v>
      </c>
      <c r="J543" s="284">
        <v>0</v>
      </c>
      <c r="K543" s="284">
        <v>0</v>
      </c>
      <c r="L543" s="284">
        <v>1</v>
      </c>
      <c r="N543" s="297">
        <f t="shared" si="28"/>
        <v>1</v>
      </c>
    </row>
    <row r="544" spans="1:14" x14ac:dyDescent="0.2">
      <c r="A544" t="str">
        <f t="shared" si="26"/>
        <v>VO280801</v>
      </c>
      <c r="B544">
        <f t="shared" si="27"/>
        <v>1</v>
      </c>
      <c r="C544" s="284" t="s">
        <v>1383</v>
      </c>
      <c r="D544" s="284" t="s">
        <v>223</v>
      </c>
      <c r="E544" s="284">
        <v>0</v>
      </c>
      <c r="F544" s="284">
        <v>0</v>
      </c>
      <c r="G544" s="284">
        <v>0</v>
      </c>
      <c r="H544" s="284">
        <v>0</v>
      </c>
      <c r="I544" s="284">
        <v>2</v>
      </c>
      <c r="J544" s="284">
        <v>0</v>
      </c>
      <c r="K544" s="284">
        <v>3</v>
      </c>
      <c r="L544" s="284">
        <v>5</v>
      </c>
      <c r="N544" s="297">
        <f t="shared" si="28"/>
        <v>5</v>
      </c>
    </row>
    <row r="545" spans="1:14" x14ac:dyDescent="0.2">
      <c r="A545" t="str">
        <f t="shared" si="26"/>
        <v>VO280802</v>
      </c>
      <c r="B545">
        <f t="shared" si="27"/>
        <v>2</v>
      </c>
      <c r="C545" s="284" t="s">
        <v>1383</v>
      </c>
      <c r="D545" s="284" t="s">
        <v>314</v>
      </c>
      <c r="E545" s="284">
        <v>0</v>
      </c>
      <c r="F545" s="284">
        <v>0</v>
      </c>
      <c r="G545" s="284">
        <v>0</v>
      </c>
      <c r="H545" s="284">
        <v>0</v>
      </c>
      <c r="I545" s="284">
        <v>1</v>
      </c>
      <c r="J545" s="284">
        <v>0</v>
      </c>
      <c r="K545" s="284">
        <v>0</v>
      </c>
      <c r="L545" s="284">
        <v>1</v>
      </c>
      <c r="N545" s="297">
        <f t="shared" si="28"/>
        <v>1</v>
      </c>
    </row>
    <row r="546" spans="1:14" x14ac:dyDescent="0.2">
      <c r="A546" t="str">
        <f t="shared" si="26"/>
        <v>VO280803</v>
      </c>
      <c r="B546">
        <f t="shared" si="27"/>
        <v>3</v>
      </c>
      <c r="C546" s="284" t="s">
        <v>1383</v>
      </c>
      <c r="D546" s="284" t="s">
        <v>442</v>
      </c>
      <c r="E546" s="284">
        <v>1</v>
      </c>
      <c r="F546" s="284">
        <v>0</v>
      </c>
      <c r="G546" s="284">
        <v>0</v>
      </c>
      <c r="H546" s="284">
        <v>1</v>
      </c>
      <c r="I546" s="284">
        <v>2</v>
      </c>
      <c r="J546" s="284">
        <v>0</v>
      </c>
      <c r="K546" s="284">
        <v>0</v>
      </c>
      <c r="L546" s="284">
        <v>2</v>
      </c>
      <c r="N546" s="297">
        <f t="shared" si="28"/>
        <v>3</v>
      </c>
    </row>
    <row r="547" spans="1:14" x14ac:dyDescent="0.2">
      <c r="A547" t="str">
        <f t="shared" si="26"/>
        <v>VO280804</v>
      </c>
      <c r="B547">
        <f t="shared" si="27"/>
        <v>4</v>
      </c>
      <c r="C547" s="284" t="s">
        <v>1383</v>
      </c>
      <c r="D547" s="284" t="s">
        <v>673</v>
      </c>
      <c r="E547" s="284">
        <v>0</v>
      </c>
      <c r="F547" s="284">
        <v>0</v>
      </c>
      <c r="G547" s="284">
        <v>0</v>
      </c>
      <c r="H547" s="284">
        <v>0</v>
      </c>
      <c r="I547" s="284">
        <v>1</v>
      </c>
      <c r="J547" s="284">
        <v>0</v>
      </c>
      <c r="K547" s="284">
        <v>0</v>
      </c>
      <c r="L547" s="284">
        <v>1</v>
      </c>
      <c r="N547" s="297">
        <f t="shared" si="28"/>
        <v>1</v>
      </c>
    </row>
    <row r="548" spans="1:14" x14ac:dyDescent="0.2">
      <c r="A548" t="str">
        <f t="shared" si="26"/>
        <v>VO280805</v>
      </c>
      <c r="B548">
        <f t="shared" si="27"/>
        <v>5</v>
      </c>
      <c r="C548" s="284" t="s">
        <v>1383</v>
      </c>
      <c r="D548" s="284" t="s">
        <v>997</v>
      </c>
      <c r="E548" s="284">
        <v>1</v>
      </c>
      <c r="F548" s="284">
        <v>0</v>
      </c>
      <c r="G548" s="284">
        <v>0</v>
      </c>
      <c r="H548" s="284">
        <v>1</v>
      </c>
      <c r="I548" s="284">
        <v>0</v>
      </c>
      <c r="J548" s="284">
        <v>0</v>
      </c>
      <c r="K548" s="284">
        <v>0</v>
      </c>
      <c r="L548" s="284">
        <v>0</v>
      </c>
      <c r="N548" s="297">
        <f t="shared" si="28"/>
        <v>1</v>
      </c>
    </row>
    <row r="549" spans="1:14" x14ac:dyDescent="0.2">
      <c r="A549" t="str">
        <f t="shared" si="26"/>
        <v>VO280806</v>
      </c>
      <c r="B549">
        <f t="shared" si="27"/>
        <v>6</v>
      </c>
      <c r="C549" s="284" t="s">
        <v>1383</v>
      </c>
      <c r="D549" s="284" t="s">
        <v>1115</v>
      </c>
      <c r="E549" s="284">
        <v>6</v>
      </c>
      <c r="F549" s="284">
        <v>0</v>
      </c>
      <c r="G549" s="284">
        <v>0</v>
      </c>
      <c r="H549" s="284">
        <v>6</v>
      </c>
      <c r="I549" s="284">
        <v>0</v>
      </c>
      <c r="J549" s="284">
        <v>0</v>
      </c>
      <c r="K549" s="284">
        <v>0</v>
      </c>
      <c r="L549" s="284">
        <v>0</v>
      </c>
      <c r="N549" s="297">
        <f t="shared" si="28"/>
        <v>6</v>
      </c>
    </row>
    <row r="550" spans="1:14" x14ac:dyDescent="0.2">
      <c r="A550" t="str">
        <f t="shared" si="26"/>
        <v>VO280901</v>
      </c>
      <c r="B550">
        <f t="shared" si="27"/>
        <v>1</v>
      </c>
      <c r="C550" s="284" t="s">
        <v>1384</v>
      </c>
      <c r="D550" s="284" t="s">
        <v>153</v>
      </c>
      <c r="E550" s="284">
        <v>0</v>
      </c>
      <c r="F550" s="284">
        <v>0</v>
      </c>
      <c r="G550" s="284">
        <v>0</v>
      </c>
      <c r="H550" s="284">
        <v>0</v>
      </c>
      <c r="I550" s="284">
        <v>1</v>
      </c>
      <c r="J550" s="284">
        <v>0</v>
      </c>
      <c r="K550" s="284">
        <v>0</v>
      </c>
      <c r="L550" s="284">
        <v>1</v>
      </c>
      <c r="N550" s="297">
        <f t="shared" si="28"/>
        <v>1</v>
      </c>
    </row>
    <row r="551" spans="1:14" x14ac:dyDescent="0.2">
      <c r="A551" t="str">
        <f t="shared" si="26"/>
        <v>VO280902</v>
      </c>
      <c r="B551">
        <f t="shared" si="27"/>
        <v>2</v>
      </c>
      <c r="C551" s="284" t="s">
        <v>1384</v>
      </c>
      <c r="D551" s="284" t="s">
        <v>193</v>
      </c>
      <c r="E551" s="284">
        <v>1</v>
      </c>
      <c r="F551" s="284">
        <v>0</v>
      </c>
      <c r="G551" s="284">
        <v>0</v>
      </c>
      <c r="H551" s="284">
        <v>1</v>
      </c>
      <c r="I551" s="284">
        <v>0</v>
      </c>
      <c r="J551" s="284">
        <v>0</v>
      </c>
      <c r="K551" s="284">
        <v>0</v>
      </c>
      <c r="L551" s="284">
        <v>0</v>
      </c>
      <c r="N551" s="297">
        <f t="shared" si="28"/>
        <v>1</v>
      </c>
    </row>
    <row r="552" spans="1:14" x14ac:dyDescent="0.2">
      <c r="A552" t="str">
        <f t="shared" si="26"/>
        <v>VO280903</v>
      </c>
      <c r="B552">
        <f t="shared" si="27"/>
        <v>3</v>
      </c>
      <c r="C552" s="284" t="s">
        <v>1384</v>
      </c>
      <c r="D552" s="284" t="s">
        <v>223</v>
      </c>
      <c r="E552" s="284">
        <v>0</v>
      </c>
      <c r="F552" s="284">
        <v>0</v>
      </c>
      <c r="G552" s="284">
        <v>0</v>
      </c>
      <c r="H552" s="284">
        <v>0</v>
      </c>
      <c r="I552" s="284">
        <v>3</v>
      </c>
      <c r="J552" s="284">
        <v>0</v>
      </c>
      <c r="K552" s="284">
        <v>0</v>
      </c>
      <c r="L552" s="284">
        <v>3</v>
      </c>
      <c r="N552" s="297">
        <f t="shared" si="28"/>
        <v>3</v>
      </c>
    </row>
    <row r="553" spans="1:14" x14ac:dyDescent="0.2">
      <c r="A553" t="str">
        <f t="shared" si="26"/>
        <v>VO280904</v>
      </c>
      <c r="B553">
        <f t="shared" si="27"/>
        <v>4</v>
      </c>
      <c r="C553" s="284" t="s">
        <v>1384</v>
      </c>
      <c r="D553" s="284" t="s">
        <v>442</v>
      </c>
      <c r="E553" s="284">
        <v>1</v>
      </c>
      <c r="F553" s="284">
        <v>0</v>
      </c>
      <c r="G553" s="284">
        <v>0</v>
      </c>
      <c r="H553" s="284">
        <v>1</v>
      </c>
      <c r="I553" s="284">
        <v>2</v>
      </c>
      <c r="J553" s="284">
        <v>0</v>
      </c>
      <c r="K553" s="284">
        <v>0</v>
      </c>
      <c r="L553" s="284">
        <v>2</v>
      </c>
      <c r="N553" s="297">
        <f t="shared" si="28"/>
        <v>3</v>
      </c>
    </row>
    <row r="554" spans="1:14" x14ac:dyDescent="0.2">
      <c r="A554" t="str">
        <f t="shared" si="26"/>
        <v>VO280905</v>
      </c>
      <c r="B554">
        <f t="shared" si="27"/>
        <v>5</v>
      </c>
      <c r="C554" s="284" t="s">
        <v>1384</v>
      </c>
      <c r="D554" s="284" t="s">
        <v>673</v>
      </c>
      <c r="E554" s="284">
        <v>0</v>
      </c>
      <c r="F554" s="284">
        <v>0</v>
      </c>
      <c r="G554" s="284">
        <v>0</v>
      </c>
      <c r="H554" s="284">
        <v>0</v>
      </c>
      <c r="I554" s="284">
        <v>1</v>
      </c>
      <c r="J554" s="284">
        <v>0</v>
      </c>
      <c r="K554" s="284">
        <v>0</v>
      </c>
      <c r="L554" s="284">
        <v>1</v>
      </c>
      <c r="N554" s="297">
        <f t="shared" si="28"/>
        <v>1</v>
      </c>
    </row>
    <row r="555" spans="1:14" x14ac:dyDescent="0.2">
      <c r="A555" t="str">
        <f t="shared" si="26"/>
        <v>VO280906</v>
      </c>
      <c r="B555">
        <f t="shared" si="27"/>
        <v>6</v>
      </c>
      <c r="C555" s="284" t="s">
        <v>1384</v>
      </c>
      <c r="D555" s="284" t="s">
        <v>1032</v>
      </c>
      <c r="E555" s="284">
        <v>0</v>
      </c>
      <c r="F555" s="284">
        <v>0</v>
      </c>
      <c r="G555" s="284">
        <v>0</v>
      </c>
      <c r="H555" s="284">
        <v>0</v>
      </c>
      <c r="I555" s="284">
        <v>0</v>
      </c>
      <c r="J555" s="284">
        <v>0</v>
      </c>
      <c r="K555" s="284">
        <v>1</v>
      </c>
      <c r="L555" s="284">
        <v>1</v>
      </c>
      <c r="N555" s="297">
        <f t="shared" si="28"/>
        <v>1</v>
      </c>
    </row>
    <row r="556" spans="1:14" x14ac:dyDescent="0.2">
      <c r="A556" t="str">
        <f t="shared" si="26"/>
        <v>VO280907</v>
      </c>
      <c r="B556">
        <f t="shared" si="27"/>
        <v>7</v>
      </c>
      <c r="C556" s="284" t="s">
        <v>1384</v>
      </c>
      <c r="D556" s="284" t="s">
        <v>1115</v>
      </c>
      <c r="E556" s="284">
        <v>14</v>
      </c>
      <c r="F556" s="284">
        <v>0</v>
      </c>
      <c r="G556" s="284">
        <v>0</v>
      </c>
      <c r="H556" s="284">
        <v>14</v>
      </c>
      <c r="I556" s="284">
        <v>1</v>
      </c>
      <c r="J556" s="284">
        <v>0</v>
      </c>
      <c r="K556" s="284">
        <v>0</v>
      </c>
      <c r="L556" s="284">
        <v>1</v>
      </c>
      <c r="N556" s="297">
        <f t="shared" si="28"/>
        <v>15</v>
      </c>
    </row>
    <row r="557" spans="1:14" x14ac:dyDescent="0.2">
      <c r="A557" t="str">
        <f t="shared" si="26"/>
        <v>VO281001</v>
      </c>
      <c r="B557">
        <f t="shared" si="27"/>
        <v>1</v>
      </c>
      <c r="C557" s="284" t="s">
        <v>1385</v>
      </c>
      <c r="D557" s="284" t="s">
        <v>158</v>
      </c>
      <c r="E557" s="284">
        <v>2</v>
      </c>
      <c r="F557" s="284">
        <v>0</v>
      </c>
      <c r="G557" s="284">
        <v>0</v>
      </c>
      <c r="H557" s="284">
        <v>2</v>
      </c>
      <c r="I557" s="284">
        <v>1</v>
      </c>
      <c r="J557" s="284">
        <v>0</v>
      </c>
      <c r="K557" s="284">
        <v>0</v>
      </c>
      <c r="L557" s="284">
        <v>1</v>
      </c>
      <c r="N557" s="297">
        <f t="shared" si="28"/>
        <v>3</v>
      </c>
    </row>
    <row r="558" spans="1:14" x14ac:dyDescent="0.2">
      <c r="A558" t="str">
        <f t="shared" si="26"/>
        <v>VO281002</v>
      </c>
      <c r="B558">
        <f t="shared" si="27"/>
        <v>2</v>
      </c>
      <c r="C558" s="284" t="s">
        <v>1385</v>
      </c>
      <c r="D558" s="284" t="s">
        <v>193</v>
      </c>
      <c r="E558" s="284">
        <v>1</v>
      </c>
      <c r="F558" s="284">
        <v>0</v>
      </c>
      <c r="G558" s="284">
        <v>0</v>
      </c>
      <c r="H558" s="284">
        <v>1</v>
      </c>
      <c r="I558" s="284">
        <v>0</v>
      </c>
      <c r="J558" s="284">
        <v>0</v>
      </c>
      <c r="K558" s="284">
        <v>0</v>
      </c>
      <c r="L558" s="284">
        <v>0</v>
      </c>
      <c r="N558" s="297">
        <f t="shared" si="28"/>
        <v>1</v>
      </c>
    </row>
    <row r="559" spans="1:14" x14ac:dyDescent="0.2">
      <c r="A559" t="str">
        <f t="shared" si="26"/>
        <v>VO281003</v>
      </c>
      <c r="B559">
        <f t="shared" si="27"/>
        <v>3</v>
      </c>
      <c r="C559" s="284" t="s">
        <v>1385</v>
      </c>
      <c r="D559" s="284" t="s">
        <v>218</v>
      </c>
      <c r="E559" s="284">
        <v>1</v>
      </c>
      <c r="F559" s="284">
        <v>0</v>
      </c>
      <c r="G559" s="284">
        <v>0</v>
      </c>
      <c r="H559" s="284">
        <v>1</v>
      </c>
      <c r="I559" s="284">
        <v>0</v>
      </c>
      <c r="J559" s="284">
        <v>0</v>
      </c>
      <c r="K559" s="284">
        <v>0</v>
      </c>
      <c r="L559" s="284">
        <v>0</v>
      </c>
      <c r="N559" s="297">
        <f t="shared" si="28"/>
        <v>1</v>
      </c>
    </row>
    <row r="560" spans="1:14" x14ac:dyDescent="0.2">
      <c r="A560" t="str">
        <f t="shared" si="26"/>
        <v>VO281004</v>
      </c>
      <c r="B560">
        <f t="shared" si="27"/>
        <v>4</v>
      </c>
      <c r="C560" s="284" t="s">
        <v>1385</v>
      </c>
      <c r="D560" s="284" t="s">
        <v>223</v>
      </c>
      <c r="E560" s="284">
        <v>0</v>
      </c>
      <c r="F560" s="284">
        <v>0</v>
      </c>
      <c r="G560" s="284">
        <v>0</v>
      </c>
      <c r="H560" s="284">
        <v>0</v>
      </c>
      <c r="I560" s="284">
        <v>1</v>
      </c>
      <c r="J560" s="284">
        <v>0</v>
      </c>
      <c r="K560" s="284">
        <v>0</v>
      </c>
      <c r="L560" s="284">
        <v>1</v>
      </c>
      <c r="N560" s="297">
        <f t="shared" si="28"/>
        <v>1</v>
      </c>
    </row>
    <row r="561" spans="1:14" x14ac:dyDescent="0.2">
      <c r="A561" t="str">
        <f t="shared" si="26"/>
        <v>VO281005</v>
      </c>
      <c r="B561">
        <f t="shared" si="27"/>
        <v>5</v>
      </c>
      <c r="C561" s="284" t="s">
        <v>1385</v>
      </c>
      <c r="D561" s="284" t="s">
        <v>314</v>
      </c>
      <c r="E561" s="284">
        <v>21</v>
      </c>
      <c r="F561" s="284">
        <v>0</v>
      </c>
      <c r="G561" s="284">
        <v>0</v>
      </c>
      <c r="H561" s="284">
        <v>21</v>
      </c>
      <c r="I561" s="284">
        <v>52</v>
      </c>
      <c r="J561" s="284">
        <v>0</v>
      </c>
      <c r="K561" s="284">
        <v>0</v>
      </c>
      <c r="L561" s="284">
        <v>52</v>
      </c>
      <c r="N561" s="297">
        <f t="shared" si="28"/>
        <v>73</v>
      </c>
    </row>
    <row r="562" spans="1:14" x14ac:dyDescent="0.2">
      <c r="A562" t="str">
        <f t="shared" si="26"/>
        <v>VO281006</v>
      </c>
      <c r="B562">
        <f t="shared" si="27"/>
        <v>6</v>
      </c>
      <c r="C562" s="284" t="s">
        <v>1385</v>
      </c>
      <c r="D562" s="284" t="s">
        <v>403</v>
      </c>
      <c r="E562" s="284">
        <v>10</v>
      </c>
      <c r="F562" s="284">
        <v>0</v>
      </c>
      <c r="G562" s="284">
        <v>0</v>
      </c>
      <c r="H562" s="284">
        <v>10</v>
      </c>
      <c r="I562" s="284">
        <v>25</v>
      </c>
      <c r="J562" s="284">
        <v>0</v>
      </c>
      <c r="K562" s="284">
        <v>0</v>
      </c>
      <c r="L562" s="284">
        <v>25</v>
      </c>
      <c r="N562" s="297">
        <f t="shared" si="28"/>
        <v>35</v>
      </c>
    </row>
    <row r="563" spans="1:14" x14ac:dyDescent="0.2">
      <c r="A563" t="str">
        <f t="shared" si="26"/>
        <v>VO281007</v>
      </c>
      <c r="B563">
        <f t="shared" si="27"/>
        <v>7</v>
      </c>
      <c r="C563" s="284" t="s">
        <v>1385</v>
      </c>
      <c r="D563" s="284" t="s">
        <v>452</v>
      </c>
      <c r="E563" s="284">
        <v>1</v>
      </c>
      <c r="F563" s="284">
        <v>0</v>
      </c>
      <c r="G563" s="284">
        <v>0</v>
      </c>
      <c r="H563" s="284">
        <v>1</v>
      </c>
      <c r="I563" s="284">
        <v>2</v>
      </c>
      <c r="J563" s="284">
        <v>0</v>
      </c>
      <c r="K563" s="284">
        <v>0</v>
      </c>
      <c r="L563" s="284">
        <v>2</v>
      </c>
      <c r="N563" s="297">
        <f t="shared" si="28"/>
        <v>3</v>
      </c>
    </row>
    <row r="564" spans="1:14" x14ac:dyDescent="0.2">
      <c r="A564" t="str">
        <f t="shared" si="26"/>
        <v>VO281008</v>
      </c>
      <c r="B564">
        <f t="shared" si="27"/>
        <v>8</v>
      </c>
      <c r="C564" s="284" t="s">
        <v>1385</v>
      </c>
      <c r="D564" s="284" t="s">
        <v>524</v>
      </c>
      <c r="E564" s="284">
        <v>0</v>
      </c>
      <c r="F564" s="284">
        <v>0</v>
      </c>
      <c r="G564" s="284">
        <v>0</v>
      </c>
      <c r="H564" s="284">
        <v>0</v>
      </c>
      <c r="I564" s="284">
        <v>4</v>
      </c>
      <c r="J564" s="284">
        <v>0</v>
      </c>
      <c r="K564" s="284">
        <v>0</v>
      </c>
      <c r="L564" s="284">
        <v>4</v>
      </c>
      <c r="N564" s="297">
        <f t="shared" si="28"/>
        <v>4</v>
      </c>
    </row>
    <row r="565" spans="1:14" x14ac:dyDescent="0.2">
      <c r="A565" t="str">
        <f t="shared" si="26"/>
        <v>VO281009</v>
      </c>
      <c r="B565">
        <f t="shared" si="27"/>
        <v>9</v>
      </c>
      <c r="C565" s="284" t="s">
        <v>1385</v>
      </c>
      <c r="D565" s="284" t="s">
        <v>567</v>
      </c>
      <c r="E565" s="284">
        <v>1</v>
      </c>
      <c r="F565" s="284">
        <v>0</v>
      </c>
      <c r="G565" s="284">
        <v>0</v>
      </c>
      <c r="H565" s="284">
        <v>1</v>
      </c>
      <c r="I565" s="284">
        <v>0</v>
      </c>
      <c r="J565" s="284">
        <v>0</v>
      </c>
      <c r="K565" s="284">
        <v>0</v>
      </c>
      <c r="L565" s="284">
        <v>0</v>
      </c>
      <c r="N565" s="297">
        <f t="shared" si="28"/>
        <v>1</v>
      </c>
    </row>
    <row r="566" spans="1:14" x14ac:dyDescent="0.2">
      <c r="A566" t="str">
        <f t="shared" si="26"/>
        <v>VO281010</v>
      </c>
      <c r="B566">
        <f t="shared" si="27"/>
        <v>10</v>
      </c>
      <c r="C566" s="284" t="s">
        <v>1385</v>
      </c>
      <c r="D566" s="284" t="s">
        <v>592</v>
      </c>
      <c r="E566" s="284">
        <v>2</v>
      </c>
      <c r="F566" s="284">
        <v>0</v>
      </c>
      <c r="G566" s="284">
        <v>0</v>
      </c>
      <c r="H566" s="284">
        <v>2</v>
      </c>
      <c r="I566" s="284">
        <v>0</v>
      </c>
      <c r="J566" s="284">
        <v>0</v>
      </c>
      <c r="K566" s="284">
        <v>0</v>
      </c>
      <c r="L566" s="284">
        <v>0</v>
      </c>
      <c r="N566" s="297">
        <f t="shared" si="28"/>
        <v>2</v>
      </c>
    </row>
    <row r="567" spans="1:14" x14ac:dyDescent="0.2">
      <c r="A567" t="str">
        <f t="shared" si="26"/>
        <v>VO281011</v>
      </c>
      <c r="B567">
        <f t="shared" si="27"/>
        <v>11</v>
      </c>
      <c r="C567" s="284" t="s">
        <v>1385</v>
      </c>
      <c r="D567" s="284" t="s">
        <v>637</v>
      </c>
      <c r="E567" s="284">
        <v>1</v>
      </c>
      <c r="F567" s="284">
        <v>0</v>
      </c>
      <c r="G567" s="284">
        <v>0</v>
      </c>
      <c r="H567" s="284">
        <v>1</v>
      </c>
      <c r="I567" s="284">
        <v>1</v>
      </c>
      <c r="J567" s="284">
        <v>0</v>
      </c>
      <c r="K567" s="284">
        <v>0</v>
      </c>
      <c r="L567" s="284">
        <v>1</v>
      </c>
      <c r="N567" s="297">
        <f t="shared" si="28"/>
        <v>2</v>
      </c>
    </row>
    <row r="568" spans="1:14" x14ac:dyDescent="0.2">
      <c r="A568" t="str">
        <f t="shared" si="26"/>
        <v>VO281012</v>
      </c>
      <c r="B568">
        <f t="shared" si="27"/>
        <v>12</v>
      </c>
      <c r="C568" s="284" t="s">
        <v>1385</v>
      </c>
      <c r="D568" s="284" t="s">
        <v>673</v>
      </c>
      <c r="E568" s="284">
        <v>6</v>
      </c>
      <c r="F568" s="284">
        <v>0</v>
      </c>
      <c r="G568" s="284">
        <v>0</v>
      </c>
      <c r="H568" s="284">
        <v>6</v>
      </c>
      <c r="I568" s="284">
        <v>6</v>
      </c>
      <c r="J568" s="284">
        <v>0</v>
      </c>
      <c r="K568" s="284">
        <v>0</v>
      </c>
      <c r="L568" s="284">
        <v>6</v>
      </c>
      <c r="N568" s="297">
        <f t="shared" si="28"/>
        <v>12</v>
      </c>
    </row>
    <row r="569" spans="1:14" x14ac:dyDescent="0.2">
      <c r="A569" t="str">
        <f t="shared" si="26"/>
        <v>VO281013</v>
      </c>
      <c r="B569">
        <f t="shared" si="27"/>
        <v>13</v>
      </c>
      <c r="C569" s="284" t="s">
        <v>1385</v>
      </c>
      <c r="D569" s="284" t="s">
        <v>846</v>
      </c>
      <c r="E569" s="284">
        <v>1</v>
      </c>
      <c r="F569" s="284">
        <v>0</v>
      </c>
      <c r="G569" s="284">
        <v>0</v>
      </c>
      <c r="H569" s="284">
        <v>1</v>
      </c>
      <c r="I569" s="284">
        <v>0</v>
      </c>
      <c r="J569" s="284">
        <v>0</v>
      </c>
      <c r="K569" s="284">
        <v>0</v>
      </c>
      <c r="L569" s="284">
        <v>0</v>
      </c>
      <c r="N569" s="297">
        <f t="shared" si="28"/>
        <v>1</v>
      </c>
    </row>
    <row r="570" spans="1:14" x14ac:dyDescent="0.2">
      <c r="A570" t="str">
        <f t="shared" si="26"/>
        <v>VO281014</v>
      </c>
      <c r="B570">
        <f t="shared" si="27"/>
        <v>14</v>
      </c>
      <c r="C570" s="284" t="s">
        <v>1385</v>
      </c>
      <c r="D570" s="284" t="s">
        <v>855</v>
      </c>
      <c r="E570" s="284">
        <v>2</v>
      </c>
      <c r="F570" s="284">
        <v>0</v>
      </c>
      <c r="G570" s="284">
        <v>1</v>
      </c>
      <c r="H570" s="284">
        <v>3</v>
      </c>
      <c r="I570" s="284">
        <v>5</v>
      </c>
      <c r="J570" s="284">
        <v>0</v>
      </c>
      <c r="K570" s="284">
        <v>1</v>
      </c>
      <c r="L570" s="284">
        <v>6</v>
      </c>
      <c r="N570" s="297">
        <f t="shared" si="28"/>
        <v>9</v>
      </c>
    </row>
    <row r="571" spans="1:14" x14ac:dyDescent="0.2">
      <c r="A571" t="str">
        <f t="shared" si="26"/>
        <v>VO281015</v>
      </c>
      <c r="B571">
        <f t="shared" si="27"/>
        <v>15</v>
      </c>
      <c r="C571" s="284" t="s">
        <v>1385</v>
      </c>
      <c r="D571" s="284" t="s">
        <v>859</v>
      </c>
      <c r="E571" s="284">
        <v>0</v>
      </c>
      <c r="F571" s="284">
        <v>0</v>
      </c>
      <c r="G571" s="284">
        <v>0</v>
      </c>
      <c r="H571" s="284">
        <v>0</v>
      </c>
      <c r="I571" s="284">
        <v>0</v>
      </c>
      <c r="J571" s="284">
        <v>0</v>
      </c>
      <c r="K571" s="284">
        <v>1</v>
      </c>
      <c r="L571" s="284">
        <v>1</v>
      </c>
      <c r="N571" s="297">
        <f t="shared" si="28"/>
        <v>1</v>
      </c>
    </row>
    <row r="572" spans="1:14" x14ac:dyDescent="0.2">
      <c r="A572" t="str">
        <f t="shared" si="26"/>
        <v>VO281016</v>
      </c>
      <c r="B572">
        <f t="shared" si="27"/>
        <v>16</v>
      </c>
      <c r="C572" s="284" t="s">
        <v>1385</v>
      </c>
      <c r="D572" s="284" t="s">
        <v>887</v>
      </c>
      <c r="E572" s="284">
        <v>0</v>
      </c>
      <c r="F572" s="284">
        <v>0</v>
      </c>
      <c r="G572" s="284">
        <v>0</v>
      </c>
      <c r="H572" s="284">
        <v>0</v>
      </c>
      <c r="I572" s="284">
        <v>1</v>
      </c>
      <c r="J572" s="284">
        <v>0</v>
      </c>
      <c r="K572" s="284">
        <v>0</v>
      </c>
      <c r="L572" s="284">
        <v>1</v>
      </c>
      <c r="N572" s="297">
        <f t="shared" si="28"/>
        <v>1</v>
      </c>
    </row>
    <row r="573" spans="1:14" x14ac:dyDescent="0.2">
      <c r="A573" t="str">
        <f t="shared" si="26"/>
        <v>VO281017</v>
      </c>
      <c r="B573">
        <f t="shared" si="27"/>
        <v>17</v>
      </c>
      <c r="C573" s="284" t="s">
        <v>1385</v>
      </c>
      <c r="D573" s="284" t="s">
        <v>923</v>
      </c>
      <c r="E573" s="284">
        <v>0</v>
      </c>
      <c r="F573" s="284">
        <v>0</v>
      </c>
      <c r="G573" s="284">
        <v>0</v>
      </c>
      <c r="H573" s="284">
        <v>0</v>
      </c>
      <c r="I573" s="284">
        <v>1</v>
      </c>
      <c r="J573" s="284">
        <v>0</v>
      </c>
      <c r="K573" s="284">
        <v>0</v>
      </c>
      <c r="L573" s="284">
        <v>1</v>
      </c>
      <c r="N573" s="297">
        <f t="shared" si="28"/>
        <v>1</v>
      </c>
    </row>
    <row r="574" spans="1:14" x14ac:dyDescent="0.2">
      <c r="A574" t="str">
        <f t="shared" si="26"/>
        <v>VO281018</v>
      </c>
      <c r="B574">
        <f t="shared" si="27"/>
        <v>18</v>
      </c>
      <c r="C574" s="284" t="s">
        <v>1385</v>
      </c>
      <c r="D574" s="284" t="s">
        <v>1005</v>
      </c>
      <c r="E574" s="284">
        <v>1</v>
      </c>
      <c r="F574" s="284">
        <v>0</v>
      </c>
      <c r="G574" s="284">
        <v>0</v>
      </c>
      <c r="H574" s="284">
        <v>1</v>
      </c>
      <c r="I574" s="284">
        <v>1</v>
      </c>
      <c r="J574" s="284">
        <v>0</v>
      </c>
      <c r="K574" s="284">
        <v>0</v>
      </c>
      <c r="L574" s="284">
        <v>1</v>
      </c>
      <c r="N574" s="297">
        <f t="shared" si="28"/>
        <v>2</v>
      </c>
    </row>
    <row r="575" spans="1:14" x14ac:dyDescent="0.2">
      <c r="A575" t="str">
        <f t="shared" si="26"/>
        <v>VO281019</v>
      </c>
      <c r="B575">
        <f t="shared" si="27"/>
        <v>19</v>
      </c>
      <c r="C575" s="284" t="s">
        <v>1385</v>
      </c>
      <c r="D575" s="284" t="s">
        <v>1017</v>
      </c>
      <c r="E575" s="284">
        <v>1</v>
      </c>
      <c r="F575" s="284">
        <v>0</v>
      </c>
      <c r="G575" s="284">
        <v>0</v>
      </c>
      <c r="H575" s="284">
        <v>1</v>
      </c>
      <c r="I575" s="284">
        <v>4</v>
      </c>
      <c r="J575" s="284">
        <v>0</v>
      </c>
      <c r="K575" s="284">
        <v>0</v>
      </c>
      <c r="L575" s="284">
        <v>4</v>
      </c>
      <c r="N575" s="297">
        <f t="shared" si="28"/>
        <v>5</v>
      </c>
    </row>
    <row r="576" spans="1:14" x14ac:dyDescent="0.2">
      <c r="A576" t="str">
        <f t="shared" si="26"/>
        <v>VO281020</v>
      </c>
      <c r="B576">
        <f t="shared" si="27"/>
        <v>20</v>
      </c>
      <c r="C576" s="284" t="s">
        <v>1385</v>
      </c>
      <c r="D576" s="284" t="s">
        <v>1020</v>
      </c>
      <c r="E576" s="284">
        <v>0</v>
      </c>
      <c r="F576" s="284">
        <v>0</v>
      </c>
      <c r="G576" s="284">
        <v>0</v>
      </c>
      <c r="H576" s="284">
        <v>0</v>
      </c>
      <c r="I576" s="284">
        <v>4</v>
      </c>
      <c r="J576" s="284">
        <v>0</v>
      </c>
      <c r="K576" s="284">
        <v>0</v>
      </c>
      <c r="L576" s="284">
        <v>4</v>
      </c>
      <c r="N576" s="297">
        <f t="shared" si="28"/>
        <v>4</v>
      </c>
    </row>
    <row r="577" spans="1:14" x14ac:dyDescent="0.2">
      <c r="A577" t="str">
        <f t="shared" si="26"/>
        <v>VO281021</v>
      </c>
      <c r="B577">
        <f t="shared" si="27"/>
        <v>21</v>
      </c>
      <c r="C577" s="284" t="s">
        <v>1385</v>
      </c>
      <c r="D577" s="284" t="s">
        <v>1284</v>
      </c>
      <c r="E577" s="284">
        <v>2</v>
      </c>
      <c r="F577" s="284">
        <v>0</v>
      </c>
      <c r="G577" s="284">
        <v>0</v>
      </c>
      <c r="H577" s="284">
        <v>2</v>
      </c>
      <c r="I577" s="284">
        <v>1</v>
      </c>
      <c r="J577" s="284">
        <v>0</v>
      </c>
      <c r="K577" s="284">
        <v>0</v>
      </c>
      <c r="L577" s="284">
        <v>1</v>
      </c>
      <c r="N577" s="297">
        <f t="shared" si="28"/>
        <v>3</v>
      </c>
    </row>
    <row r="578" spans="1:14" x14ac:dyDescent="0.2">
      <c r="A578" t="str">
        <f t="shared" si="26"/>
        <v>VO281022</v>
      </c>
      <c r="B578">
        <f t="shared" si="27"/>
        <v>22</v>
      </c>
      <c r="C578" s="284" t="s">
        <v>1385</v>
      </c>
      <c r="D578" s="284" t="s">
        <v>1032</v>
      </c>
      <c r="E578" s="284">
        <v>0</v>
      </c>
      <c r="F578" s="284">
        <v>0</v>
      </c>
      <c r="G578" s="284">
        <v>0</v>
      </c>
      <c r="H578" s="284">
        <v>0</v>
      </c>
      <c r="I578" s="284">
        <v>0</v>
      </c>
      <c r="J578" s="284">
        <v>1</v>
      </c>
      <c r="K578" s="284">
        <v>6</v>
      </c>
      <c r="L578" s="284">
        <v>7</v>
      </c>
      <c r="N578" s="297">
        <f t="shared" si="28"/>
        <v>7</v>
      </c>
    </row>
    <row r="579" spans="1:14" x14ac:dyDescent="0.2">
      <c r="A579" t="str">
        <f t="shared" si="26"/>
        <v>VO281023</v>
      </c>
      <c r="B579">
        <f t="shared" si="27"/>
        <v>23</v>
      </c>
      <c r="C579" s="284" t="s">
        <v>1385</v>
      </c>
      <c r="D579" s="284" t="s">
        <v>1036</v>
      </c>
      <c r="E579" s="284">
        <v>10</v>
      </c>
      <c r="F579" s="284">
        <v>0</v>
      </c>
      <c r="G579" s="284">
        <v>0</v>
      </c>
      <c r="H579" s="284">
        <v>10</v>
      </c>
      <c r="I579" s="284">
        <v>11</v>
      </c>
      <c r="J579" s="284">
        <v>0</v>
      </c>
      <c r="K579" s="284">
        <v>0</v>
      </c>
      <c r="L579" s="284">
        <v>11</v>
      </c>
      <c r="N579" s="297">
        <f t="shared" si="28"/>
        <v>21</v>
      </c>
    </row>
    <row r="580" spans="1:14" x14ac:dyDescent="0.2">
      <c r="A580" t="str">
        <f t="shared" si="26"/>
        <v>VO281024</v>
      </c>
      <c r="B580">
        <f t="shared" si="27"/>
        <v>24</v>
      </c>
      <c r="C580" s="284" t="s">
        <v>1385</v>
      </c>
      <c r="D580" s="284" t="s">
        <v>1110</v>
      </c>
      <c r="E580" s="284">
        <v>1</v>
      </c>
      <c r="F580" s="284">
        <v>0</v>
      </c>
      <c r="G580" s="284">
        <v>0</v>
      </c>
      <c r="H580" s="284">
        <v>1</v>
      </c>
      <c r="I580" s="284">
        <v>0</v>
      </c>
      <c r="J580" s="284">
        <v>0</v>
      </c>
      <c r="K580" s="284">
        <v>0</v>
      </c>
      <c r="L580" s="284">
        <v>0</v>
      </c>
      <c r="N580" s="297">
        <f t="shared" si="28"/>
        <v>1</v>
      </c>
    </row>
    <row r="581" spans="1:14" x14ac:dyDescent="0.2">
      <c r="A581" t="str">
        <f t="shared" si="26"/>
        <v>VO281025</v>
      </c>
      <c r="B581">
        <f t="shared" si="27"/>
        <v>25</v>
      </c>
      <c r="C581" s="284" t="s">
        <v>1385</v>
      </c>
      <c r="D581" s="284" t="s">
        <v>1151</v>
      </c>
      <c r="E581" s="284">
        <v>0</v>
      </c>
      <c r="F581" s="284">
        <v>0</v>
      </c>
      <c r="G581" s="284">
        <v>0</v>
      </c>
      <c r="H581" s="284">
        <v>0</v>
      </c>
      <c r="I581" s="284">
        <v>2</v>
      </c>
      <c r="J581" s="284">
        <v>0</v>
      </c>
      <c r="K581" s="284">
        <v>0</v>
      </c>
      <c r="L581" s="284">
        <v>2</v>
      </c>
      <c r="N581" s="297">
        <f t="shared" si="28"/>
        <v>2</v>
      </c>
    </row>
    <row r="582" spans="1:14" x14ac:dyDescent="0.2">
      <c r="A582" t="str">
        <f t="shared" si="26"/>
        <v>VO281026</v>
      </c>
      <c r="B582">
        <f t="shared" si="27"/>
        <v>26</v>
      </c>
      <c r="C582" s="284" t="s">
        <v>1385</v>
      </c>
      <c r="D582" s="284" t="s">
        <v>1163</v>
      </c>
      <c r="E582" s="284">
        <v>1</v>
      </c>
      <c r="F582" s="284">
        <v>0</v>
      </c>
      <c r="G582" s="284">
        <v>0</v>
      </c>
      <c r="H582" s="284">
        <v>1</v>
      </c>
      <c r="I582" s="284">
        <v>0</v>
      </c>
      <c r="J582" s="284">
        <v>0</v>
      </c>
      <c r="K582" s="284">
        <v>0</v>
      </c>
      <c r="L582" s="284">
        <v>0</v>
      </c>
      <c r="N582" s="297">
        <f t="shared" si="28"/>
        <v>1</v>
      </c>
    </row>
    <row r="583" spans="1:14" x14ac:dyDescent="0.2">
      <c r="A583" t="str">
        <f t="shared" si="26"/>
        <v>VO281101</v>
      </c>
      <c r="B583">
        <f t="shared" si="27"/>
        <v>1</v>
      </c>
      <c r="C583" s="284" t="s">
        <v>1386</v>
      </c>
      <c r="D583" s="284" t="s">
        <v>158</v>
      </c>
      <c r="E583" s="284">
        <v>1</v>
      </c>
      <c r="F583" s="284">
        <v>0</v>
      </c>
      <c r="G583" s="284">
        <v>0</v>
      </c>
      <c r="H583" s="284">
        <v>1</v>
      </c>
      <c r="I583" s="284">
        <v>0</v>
      </c>
      <c r="J583" s="284">
        <v>0</v>
      </c>
      <c r="K583" s="284">
        <v>0</v>
      </c>
      <c r="L583" s="284">
        <v>0</v>
      </c>
      <c r="N583" s="297">
        <f t="shared" si="28"/>
        <v>1</v>
      </c>
    </row>
    <row r="584" spans="1:14" x14ac:dyDescent="0.2">
      <c r="A584" t="str">
        <f t="shared" si="26"/>
        <v>VO281102</v>
      </c>
      <c r="B584">
        <f t="shared" si="27"/>
        <v>2</v>
      </c>
      <c r="C584" s="284" t="s">
        <v>1386</v>
      </c>
      <c r="D584" s="284" t="s">
        <v>193</v>
      </c>
      <c r="E584" s="284">
        <v>1</v>
      </c>
      <c r="F584" s="284">
        <v>0</v>
      </c>
      <c r="G584" s="284">
        <v>0</v>
      </c>
      <c r="H584" s="284">
        <v>1</v>
      </c>
      <c r="I584" s="284">
        <v>0</v>
      </c>
      <c r="J584" s="284">
        <v>0</v>
      </c>
      <c r="K584" s="284">
        <v>0</v>
      </c>
      <c r="L584" s="284">
        <v>0</v>
      </c>
      <c r="N584" s="297">
        <f t="shared" si="28"/>
        <v>1</v>
      </c>
    </row>
    <row r="585" spans="1:14" x14ac:dyDescent="0.2">
      <c r="A585" t="str">
        <f t="shared" si="26"/>
        <v>VO281103</v>
      </c>
      <c r="B585">
        <f t="shared" si="27"/>
        <v>3</v>
      </c>
      <c r="C585" s="284" t="s">
        <v>1386</v>
      </c>
      <c r="D585" s="284" t="s">
        <v>314</v>
      </c>
      <c r="E585" s="284">
        <v>2</v>
      </c>
      <c r="F585" s="284">
        <v>0</v>
      </c>
      <c r="G585" s="284">
        <v>0</v>
      </c>
      <c r="H585" s="284">
        <v>2</v>
      </c>
      <c r="I585" s="284">
        <v>1</v>
      </c>
      <c r="J585" s="284">
        <v>0</v>
      </c>
      <c r="K585" s="284">
        <v>0</v>
      </c>
      <c r="L585" s="284">
        <v>1</v>
      </c>
      <c r="N585" s="297">
        <f t="shared" si="28"/>
        <v>3</v>
      </c>
    </row>
    <row r="586" spans="1:14" x14ac:dyDescent="0.2">
      <c r="A586" t="str">
        <f t="shared" si="26"/>
        <v>VO281104</v>
      </c>
      <c r="B586">
        <f t="shared" si="27"/>
        <v>4</v>
      </c>
      <c r="C586" s="284" t="s">
        <v>1386</v>
      </c>
      <c r="D586" s="284" t="s">
        <v>403</v>
      </c>
      <c r="E586" s="284">
        <v>3</v>
      </c>
      <c r="F586" s="284">
        <v>0</v>
      </c>
      <c r="G586" s="284">
        <v>0</v>
      </c>
      <c r="H586" s="284">
        <v>3</v>
      </c>
      <c r="I586" s="284">
        <v>3</v>
      </c>
      <c r="J586" s="284">
        <v>0</v>
      </c>
      <c r="K586" s="284">
        <v>0</v>
      </c>
      <c r="L586" s="284">
        <v>3</v>
      </c>
      <c r="N586" s="297">
        <f t="shared" si="28"/>
        <v>6</v>
      </c>
    </row>
    <row r="587" spans="1:14" x14ac:dyDescent="0.2">
      <c r="A587" t="str">
        <f t="shared" ref="A587:A650" si="29">C587&amp;IF(B587&lt;10,"0","")&amp;B587</f>
        <v>VO281105</v>
      </c>
      <c r="B587">
        <f t="shared" si="27"/>
        <v>5</v>
      </c>
      <c r="C587" s="284" t="s">
        <v>1386</v>
      </c>
      <c r="D587" s="284" t="s">
        <v>452</v>
      </c>
      <c r="E587" s="284">
        <v>1</v>
      </c>
      <c r="F587" s="284">
        <v>0</v>
      </c>
      <c r="G587" s="284">
        <v>0</v>
      </c>
      <c r="H587" s="284">
        <v>1</v>
      </c>
      <c r="I587" s="284">
        <v>0</v>
      </c>
      <c r="J587" s="284">
        <v>0</v>
      </c>
      <c r="K587" s="284">
        <v>0</v>
      </c>
      <c r="L587" s="284">
        <v>0</v>
      </c>
      <c r="N587" s="297">
        <f t="shared" si="28"/>
        <v>1</v>
      </c>
    </row>
    <row r="588" spans="1:14" x14ac:dyDescent="0.2">
      <c r="A588" t="str">
        <f t="shared" si="29"/>
        <v>VO281106</v>
      </c>
      <c r="B588">
        <f t="shared" ref="B588:B651" si="30">IF(C588=C587,B587+1,1)</f>
        <v>6</v>
      </c>
      <c r="C588" s="284" t="s">
        <v>1386</v>
      </c>
      <c r="D588" s="284" t="s">
        <v>658</v>
      </c>
      <c r="E588" s="284">
        <v>1</v>
      </c>
      <c r="F588" s="284">
        <v>0</v>
      </c>
      <c r="G588" s="284">
        <v>0</v>
      </c>
      <c r="H588" s="284">
        <v>1</v>
      </c>
      <c r="I588" s="284">
        <v>0</v>
      </c>
      <c r="J588" s="284">
        <v>0</v>
      </c>
      <c r="K588" s="284">
        <v>0</v>
      </c>
      <c r="L588" s="284">
        <v>0</v>
      </c>
      <c r="N588" s="297">
        <f t="shared" ref="N588:N651" si="31">H588+L588</f>
        <v>1</v>
      </c>
    </row>
    <row r="589" spans="1:14" x14ac:dyDescent="0.2">
      <c r="A589" t="str">
        <f t="shared" si="29"/>
        <v>VO281107</v>
      </c>
      <c r="B589">
        <f t="shared" si="30"/>
        <v>7</v>
      </c>
      <c r="C589" s="284" t="s">
        <v>1386</v>
      </c>
      <c r="D589" s="284" t="s">
        <v>855</v>
      </c>
      <c r="E589" s="284">
        <v>0</v>
      </c>
      <c r="F589" s="284">
        <v>0</v>
      </c>
      <c r="G589" s="284">
        <v>0</v>
      </c>
      <c r="H589" s="284">
        <v>0</v>
      </c>
      <c r="I589" s="284">
        <v>0</v>
      </c>
      <c r="J589" s="284">
        <v>0</v>
      </c>
      <c r="K589" s="284">
        <v>1</v>
      </c>
      <c r="L589" s="284">
        <v>1</v>
      </c>
      <c r="N589" s="297">
        <f t="shared" si="31"/>
        <v>1</v>
      </c>
    </row>
    <row r="590" spans="1:14" x14ac:dyDescent="0.2">
      <c r="A590" t="str">
        <f t="shared" si="29"/>
        <v>VO281108</v>
      </c>
      <c r="B590">
        <f t="shared" si="30"/>
        <v>8</v>
      </c>
      <c r="C590" s="284" t="s">
        <v>1386</v>
      </c>
      <c r="D590" s="284" t="s">
        <v>923</v>
      </c>
      <c r="E590" s="284">
        <v>0</v>
      </c>
      <c r="F590" s="284">
        <v>0</v>
      </c>
      <c r="G590" s="284">
        <v>0</v>
      </c>
      <c r="H590" s="284">
        <v>0</v>
      </c>
      <c r="I590" s="284">
        <v>2</v>
      </c>
      <c r="J590" s="284">
        <v>0</v>
      </c>
      <c r="K590" s="284">
        <v>0</v>
      </c>
      <c r="L590" s="284">
        <v>2</v>
      </c>
      <c r="N590" s="297">
        <f t="shared" si="31"/>
        <v>2</v>
      </c>
    </row>
    <row r="591" spans="1:14" x14ac:dyDescent="0.2">
      <c r="A591" t="str">
        <f t="shared" si="29"/>
        <v>VO281201</v>
      </c>
      <c r="B591">
        <f t="shared" si="30"/>
        <v>1</v>
      </c>
      <c r="C591" s="284" t="s">
        <v>1387</v>
      </c>
      <c r="D591" s="284" t="s">
        <v>314</v>
      </c>
      <c r="E591" s="284">
        <v>4</v>
      </c>
      <c r="F591" s="284">
        <v>0</v>
      </c>
      <c r="G591" s="284">
        <v>0</v>
      </c>
      <c r="H591" s="284">
        <v>4</v>
      </c>
      <c r="I591" s="284">
        <v>3</v>
      </c>
      <c r="J591" s="284">
        <v>0</v>
      </c>
      <c r="K591" s="284">
        <v>0</v>
      </c>
      <c r="L591" s="284">
        <v>3</v>
      </c>
      <c r="N591" s="297">
        <f t="shared" si="31"/>
        <v>7</v>
      </c>
    </row>
    <row r="592" spans="1:14" x14ac:dyDescent="0.2">
      <c r="A592" t="str">
        <f t="shared" si="29"/>
        <v>VO281202</v>
      </c>
      <c r="B592">
        <f t="shared" si="30"/>
        <v>2</v>
      </c>
      <c r="C592" s="284" t="s">
        <v>1387</v>
      </c>
      <c r="D592" s="284" t="s">
        <v>364</v>
      </c>
      <c r="E592" s="284">
        <v>1</v>
      </c>
      <c r="F592" s="284">
        <v>0</v>
      </c>
      <c r="G592" s="284">
        <v>0</v>
      </c>
      <c r="H592" s="284">
        <v>1</v>
      </c>
      <c r="I592" s="284">
        <v>0</v>
      </c>
      <c r="J592" s="284">
        <v>0</v>
      </c>
      <c r="K592" s="284">
        <v>0</v>
      </c>
      <c r="L592" s="284">
        <v>0</v>
      </c>
      <c r="N592" s="297">
        <f t="shared" si="31"/>
        <v>1</v>
      </c>
    </row>
    <row r="593" spans="1:14" x14ac:dyDescent="0.2">
      <c r="A593" t="str">
        <f t="shared" si="29"/>
        <v>VO281203</v>
      </c>
      <c r="B593">
        <f t="shared" si="30"/>
        <v>3</v>
      </c>
      <c r="C593" s="284" t="s">
        <v>1387</v>
      </c>
      <c r="D593" s="284" t="s">
        <v>403</v>
      </c>
      <c r="E593" s="284">
        <v>4</v>
      </c>
      <c r="F593" s="284">
        <v>0</v>
      </c>
      <c r="G593" s="284">
        <v>0</v>
      </c>
      <c r="H593" s="284">
        <v>4</v>
      </c>
      <c r="I593" s="284">
        <v>1</v>
      </c>
      <c r="J593" s="284">
        <v>0</v>
      </c>
      <c r="K593" s="284">
        <v>0</v>
      </c>
      <c r="L593" s="284">
        <v>1</v>
      </c>
      <c r="N593" s="297">
        <f t="shared" si="31"/>
        <v>5</v>
      </c>
    </row>
    <row r="594" spans="1:14" x14ac:dyDescent="0.2">
      <c r="A594" t="str">
        <f t="shared" si="29"/>
        <v>VO281204</v>
      </c>
      <c r="B594">
        <f t="shared" si="30"/>
        <v>4</v>
      </c>
      <c r="C594" s="284" t="s">
        <v>1387</v>
      </c>
      <c r="D594" s="284" t="s">
        <v>442</v>
      </c>
      <c r="E594" s="284">
        <v>1</v>
      </c>
      <c r="F594" s="284">
        <v>0</v>
      </c>
      <c r="G594" s="284">
        <v>0</v>
      </c>
      <c r="H594" s="284">
        <v>1</v>
      </c>
      <c r="I594" s="284">
        <v>0</v>
      </c>
      <c r="J594" s="284">
        <v>0</v>
      </c>
      <c r="K594" s="284">
        <v>0</v>
      </c>
      <c r="L594" s="284">
        <v>0</v>
      </c>
      <c r="N594" s="297">
        <f t="shared" si="31"/>
        <v>1</v>
      </c>
    </row>
    <row r="595" spans="1:14" x14ac:dyDescent="0.2">
      <c r="A595" t="str">
        <f t="shared" si="29"/>
        <v>VO281205</v>
      </c>
      <c r="B595">
        <f t="shared" si="30"/>
        <v>5</v>
      </c>
      <c r="C595" s="284" t="s">
        <v>1387</v>
      </c>
      <c r="D595" s="284" t="s">
        <v>452</v>
      </c>
      <c r="E595" s="284">
        <v>0</v>
      </c>
      <c r="F595" s="284">
        <v>0</v>
      </c>
      <c r="G595" s="284">
        <v>0</v>
      </c>
      <c r="H595" s="284">
        <v>0</v>
      </c>
      <c r="I595" s="284">
        <v>1</v>
      </c>
      <c r="J595" s="284">
        <v>0</v>
      </c>
      <c r="K595" s="284">
        <v>0</v>
      </c>
      <c r="L595" s="284">
        <v>1</v>
      </c>
      <c r="N595" s="297">
        <f t="shared" si="31"/>
        <v>1</v>
      </c>
    </row>
    <row r="596" spans="1:14" x14ac:dyDescent="0.2">
      <c r="A596" t="str">
        <f t="shared" si="29"/>
        <v>VO281206</v>
      </c>
      <c r="B596">
        <f t="shared" si="30"/>
        <v>6</v>
      </c>
      <c r="C596" s="284" t="s">
        <v>1387</v>
      </c>
      <c r="D596" s="284" t="s">
        <v>637</v>
      </c>
      <c r="E596" s="284">
        <v>2</v>
      </c>
      <c r="F596" s="284">
        <v>0</v>
      </c>
      <c r="G596" s="284">
        <v>0</v>
      </c>
      <c r="H596" s="284">
        <v>2</v>
      </c>
      <c r="I596" s="284">
        <v>0</v>
      </c>
      <c r="J596" s="284">
        <v>0</v>
      </c>
      <c r="K596" s="284">
        <v>0</v>
      </c>
      <c r="L596" s="284">
        <v>0</v>
      </c>
      <c r="N596" s="297">
        <f t="shared" si="31"/>
        <v>2</v>
      </c>
    </row>
    <row r="597" spans="1:14" x14ac:dyDescent="0.2">
      <c r="A597" t="str">
        <f t="shared" si="29"/>
        <v>VO281207</v>
      </c>
      <c r="B597">
        <f t="shared" si="30"/>
        <v>7</v>
      </c>
      <c r="C597" s="284" t="s">
        <v>1387</v>
      </c>
      <c r="D597" s="284" t="s">
        <v>673</v>
      </c>
      <c r="E597" s="284">
        <v>1</v>
      </c>
      <c r="F597" s="284">
        <v>0</v>
      </c>
      <c r="G597" s="284">
        <v>0</v>
      </c>
      <c r="H597" s="284">
        <v>1</v>
      </c>
      <c r="I597" s="284">
        <v>0</v>
      </c>
      <c r="J597" s="284">
        <v>0</v>
      </c>
      <c r="K597" s="284">
        <v>0</v>
      </c>
      <c r="L597" s="284">
        <v>0</v>
      </c>
      <c r="N597" s="297">
        <f t="shared" si="31"/>
        <v>1</v>
      </c>
    </row>
    <row r="598" spans="1:14" x14ac:dyDescent="0.2">
      <c r="A598" t="str">
        <f t="shared" si="29"/>
        <v>VO281208</v>
      </c>
      <c r="B598">
        <f t="shared" si="30"/>
        <v>8</v>
      </c>
      <c r="C598" s="284" t="s">
        <v>1387</v>
      </c>
      <c r="D598" s="284" t="s">
        <v>846</v>
      </c>
      <c r="E598" s="284">
        <v>1</v>
      </c>
      <c r="F598" s="284">
        <v>0</v>
      </c>
      <c r="G598" s="284">
        <v>0</v>
      </c>
      <c r="H598" s="284">
        <v>1</v>
      </c>
      <c r="I598" s="284">
        <v>0</v>
      </c>
      <c r="J598" s="284">
        <v>0</v>
      </c>
      <c r="K598" s="284">
        <v>0</v>
      </c>
      <c r="L598" s="284">
        <v>0</v>
      </c>
      <c r="N598" s="297">
        <f t="shared" si="31"/>
        <v>1</v>
      </c>
    </row>
    <row r="599" spans="1:14" x14ac:dyDescent="0.2">
      <c r="A599" t="str">
        <f t="shared" si="29"/>
        <v>VO281209</v>
      </c>
      <c r="B599">
        <f t="shared" si="30"/>
        <v>9</v>
      </c>
      <c r="C599" s="284" t="s">
        <v>1387</v>
      </c>
      <c r="D599" s="284" t="s">
        <v>1271</v>
      </c>
      <c r="E599" s="284">
        <v>1</v>
      </c>
      <c r="F599" s="284">
        <v>0</v>
      </c>
      <c r="G599" s="284">
        <v>0</v>
      </c>
      <c r="H599" s="284">
        <v>1</v>
      </c>
      <c r="I599" s="284">
        <v>2</v>
      </c>
      <c r="J599" s="284">
        <v>0</v>
      </c>
      <c r="K599" s="284">
        <v>2</v>
      </c>
      <c r="L599" s="284">
        <v>4</v>
      </c>
      <c r="N599" s="297">
        <f t="shared" si="31"/>
        <v>5</v>
      </c>
    </row>
    <row r="600" spans="1:14" x14ac:dyDescent="0.2">
      <c r="A600" t="str">
        <f t="shared" si="29"/>
        <v>VO281210</v>
      </c>
      <c r="B600">
        <f t="shared" si="30"/>
        <v>10</v>
      </c>
      <c r="C600" s="284" t="s">
        <v>1387</v>
      </c>
      <c r="D600" s="284" t="s">
        <v>1017</v>
      </c>
      <c r="E600" s="284">
        <v>0</v>
      </c>
      <c r="F600" s="284">
        <v>0</v>
      </c>
      <c r="G600" s="284">
        <v>0</v>
      </c>
      <c r="H600" s="284">
        <v>0</v>
      </c>
      <c r="I600" s="284">
        <v>0</v>
      </c>
      <c r="J600" s="284">
        <v>0</v>
      </c>
      <c r="K600" s="284">
        <v>1</v>
      </c>
      <c r="L600" s="284">
        <v>1</v>
      </c>
      <c r="N600" s="297">
        <f t="shared" si="31"/>
        <v>1</v>
      </c>
    </row>
    <row r="601" spans="1:14" x14ac:dyDescent="0.2">
      <c r="A601" t="str">
        <f t="shared" si="29"/>
        <v>VO281211</v>
      </c>
      <c r="B601">
        <f t="shared" si="30"/>
        <v>11</v>
      </c>
      <c r="C601" s="284" t="s">
        <v>1387</v>
      </c>
      <c r="D601" s="284" t="s">
        <v>1032</v>
      </c>
      <c r="E601" s="284">
        <v>0</v>
      </c>
      <c r="F601" s="284">
        <v>0</v>
      </c>
      <c r="G601" s="284">
        <v>0</v>
      </c>
      <c r="H601" s="284">
        <v>0</v>
      </c>
      <c r="I601" s="284">
        <v>0</v>
      </c>
      <c r="J601" s="284">
        <v>1</v>
      </c>
      <c r="K601" s="284">
        <v>1</v>
      </c>
      <c r="L601" s="284">
        <v>2</v>
      </c>
      <c r="N601" s="297">
        <f t="shared" si="31"/>
        <v>2</v>
      </c>
    </row>
    <row r="602" spans="1:14" x14ac:dyDescent="0.2">
      <c r="A602" t="str">
        <f t="shared" si="29"/>
        <v>VO281212</v>
      </c>
      <c r="B602">
        <f t="shared" si="30"/>
        <v>12</v>
      </c>
      <c r="C602" s="284" t="s">
        <v>1387</v>
      </c>
      <c r="D602" s="284" t="s">
        <v>1036</v>
      </c>
      <c r="E602" s="284">
        <v>2</v>
      </c>
      <c r="F602" s="284">
        <v>0</v>
      </c>
      <c r="G602" s="284">
        <v>0</v>
      </c>
      <c r="H602" s="284">
        <v>2</v>
      </c>
      <c r="I602" s="284">
        <v>0</v>
      </c>
      <c r="J602" s="284">
        <v>0</v>
      </c>
      <c r="K602" s="284">
        <v>0</v>
      </c>
      <c r="L602" s="284">
        <v>0</v>
      </c>
      <c r="N602" s="297">
        <f t="shared" si="31"/>
        <v>2</v>
      </c>
    </row>
    <row r="603" spans="1:14" x14ac:dyDescent="0.2">
      <c r="A603" t="str">
        <f t="shared" si="29"/>
        <v>VO281213</v>
      </c>
      <c r="B603">
        <f t="shared" si="30"/>
        <v>13</v>
      </c>
      <c r="C603" s="284" t="s">
        <v>1387</v>
      </c>
      <c r="D603" s="284" t="s">
        <v>1115</v>
      </c>
      <c r="E603" s="284">
        <v>1</v>
      </c>
      <c r="F603" s="284">
        <v>0</v>
      </c>
      <c r="G603" s="284">
        <v>0</v>
      </c>
      <c r="H603" s="284">
        <v>1</v>
      </c>
      <c r="I603" s="284">
        <v>0</v>
      </c>
      <c r="J603" s="284">
        <v>0</v>
      </c>
      <c r="K603" s="284">
        <v>0</v>
      </c>
      <c r="L603" s="284">
        <v>0</v>
      </c>
      <c r="N603" s="297">
        <f t="shared" si="31"/>
        <v>1</v>
      </c>
    </row>
    <row r="604" spans="1:14" x14ac:dyDescent="0.2">
      <c r="A604" t="str">
        <f t="shared" si="29"/>
        <v>VO281214</v>
      </c>
      <c r="B604">
        <f t="shared" si="30"/>
        <v>14</v>
      </c>
      <c r="C604" s="284" t="s">
        <v>1387</v>
      </c>
      <c r="D604" s="284" t="s">
        <v>1163</v>
      </c>
      <c r="E604" s="284">
        <v>1</v>
      </c>
      <c r="F604" s="284">
        <v>0</v>
      </c>
      <c r="G604" s="284">
        <v>0</v>
      </c>
      <c r="H604" s="284">
        <v>1</v>
      </c>
      <c r="I604" s="284">
        <v>0</v>
      </c>
      <c r="J604" s="284">
        <v>0</v>
      </c>
      <c r="K604" s="284">
        <v>0</v>
      </c>
      <c r="L604" s="284">
        <v>0</v>
      </c>
      <c r="N604" s="297">
        <f t="shared" si="31"/>
        <v>1</v>
      </c>
    </row>
    <row r="605" spans="1:14" x14ac:dyDescent="0.2">
      <c r="A605" t="str">
        <f t="shared" si="29"/>
        <v>VO281301</v>
      </c>
      <c r="B605">
        <f t="shared" si="30"/>
        <v>1</v>
      </c>
      <c r="C605" s="284" t="s">
        <v>1388</v>
      </c>
      <c r="D605" s="284" t="s">
        <v>163</v>
      </c>
      <c r="E605" s="284">
        <v>0</v>
      </c>
      <c r="F605" s="284">
        <v>0</v>
      </c>
      <c r="G605" s="284">
        <v>0</v>
      </c>
      <c r="H605" s="284">
        <v>0</v>
      </c>
      <c r="I605" s="284">
        <v>0</v>
      </c>
      <c r="J605" s="284">
        <v>0</v>
      </c>
      <c r="K605" s="284">
        <v>1</v>
      </c>
      <c r="L605" s="284">
        <v>1</v>
      </c>
      <c r="N605" s="297">
        <f t="shared" si="31"/>
        <v>1</v>
      </c>
    </row>
    <row r="606" spans="1:14" x14ac:dyDescent="0.2">
      <c r="A606" t="str">
        <f t="shared" si="29"/>
        <v>VO281302</v>
      </c>
      <c r="B606">
        <f t="shared" si="30"/>
        <v>2</v>
      </c>
      <c r="C606" s="284" t="s">
        <v>1388</v>
      </c>
      <c r="D606" s="284" t="s">
        <v>193</v>
      </c>
      <c r="E606" s="284">
        <v>1</v>
      </c>
      <c r="F606" s="284">
        <v>0</v>
      </c>
      <c r="G606" s="284">
        <v>0</v>
      </c>
      <c r="H606" s="284">
        <v>1</v>
      </c>
      <c r="I606" s="284">
        <v>0</v>
      </c>
      <c r="J606" s="284">
        <v>0</v>
      </c>
      <c r="K606" s="284">
        <v>0</v>
      </c>
      <c r="L606" s="284">
        <v>0</v>
      </c>
      <c r="N606" s="297">
        <f t="shared" si="31"/>
        <v>1</v>
      </c>
    </row>
    <row r="607" spans="1:14" x14ac:dyDescent="0.2">
      <c r="A607" t="str">
        <f t="shared" si="29"/>
        <v>VO281303</v>
      </c>
      <c r="B607">
        <f t="shared" si="30"/>
        <v>3</v>
      </c>
      <c r="C607" s="284" t="s">
        <v>1388</v>
      </c>
      <c r="D607" s="284" t="s">
        <v>364</v>
      </c>
      <c r="E607" s="284">
        <v>1</v>
      </c>
      <c r="F607" s="284">
        <v>0</v>
      </c>
      <c r="G607" s="284">
        <v>0</v>
      </c>
      <c r="H607" s="284">
        <v>1</v>
      </c>
      <c r="I607" s="284">
        <v>0</v>
      </c>
      <c r="J607" s="284">
        <v>0</v>
      </c>
      <c r="K607" s="284">
        <v>0</v>
      </c>
      <c r="L607" s="284">
        <v>0</v>
      </c>
      <c r="N607" s="297">
        <f t="shared" si="31"/>
        <v>1</v>
      </c>
    </row>
    <row r="608" spans="1:14" x14ac:dyDescent="0.2">
      <c r="A608" t="str">
        <f t="shared" si="29"/>
        <v>VO281304</v>
      </c>
      <c r="B608">
        <f t="shared" si="30"/>
        <v>4</v>
      </c>
      <c r="C608" s="284" t="s">
        <v>1388</v>
      </c>
      <c r="D608" s="284" t="s">
        <v>403</v>
      </c>
      <c r="E608" s="284">
        <v>5</v>
      </c>
      <c r="F608" s="284">
        <v>0</v>
      </c>
      <c r="G608" s="284">
        <v>0</v>
      </c>
      <c r="H608" s="284">
        <v>5</v>
      </c>
      <c r="I608" s="284">
        <v>4</v>
      </c>
      <c r="J608" s="284">
        <v>0</v>
      </c>
      <c r="K608" s="284">
        <v>0</v>
      </c>
      <c r="L608" s="284">
        <v>4</v>
      </c>
      <c r="N608" s="297">
        <f t="shared" si="31"/>
        <v>9</v>
      </c>
    </row>
    <row r="609" spans="1:14" x14ac:dyDescent="0.2">
      <c r="A609" t="str">
        <f t="shared" si="29"/>
        <v>VO281305</v>
      </c>
      <c r="B609">
        <f t="shared" si="30"/>
        <v>5</v>
      </c>
      <c r="C609" s="284" t="s">
        <v>1388</v>
      </c>
      <c r="D609" s="284" t="s">
        <v>452</v>
      </c>
      <c r="E609" s="284">
        <v>1</v>
      </c>
      <c r="F609" s="284">
        <v>0</v>
      </c>
      <c r="G609" s="284">
        <v>0</v>
      </c>
      <c r="H609" s="284">
        <v>1</v>
      </c>
      <c r="I609" s="284">
        <v>0</v>
      </c>
      <c r="J609" s="284">
        <v>0</v>
      </c>
      <c r="K609" s="284">
        <v>0</v>
      </c>
      <c r="L609" s="284">
        <v>0</v>
      </c>
      <c r="N609" s="297">
        <f t="shared" si="31"/>
        <v>1</v>
      </c>
    </row>
    <row r="610" spans="1:14" x14ac:dyDescent="0.2">
      <c r="A610" t="str">
        <f t="shared" si="29"/>
        <v>VO281306</v>
      </c>
      <c r="B610">
        <f t="shared" si="30"/>
        <v>6</v>
      </c>
      <c r="C610" s="284" t="s">
        <v>1388</v>
      </c>
      <c r="D610" s="284" t="s">
        <v>637</v>
      </c>
      <c r="E610" s="284">
        <v>1</v>
      </c>
      <c r="F610" s="284">
        <v>0</v>
      </c>
      <c r="G610" s="284">
        <v>0</v>
      </c>
      <c r="H610" s="284">
        <v>1</v>
      </c>
      <c r="I610" s="284">
        <v>0</v>
      </c>
      <c r="J610" s="284">
        <v>0</v>
      </c>
      <c r="K610" s="284">
        <v>0</v>
      </c>
      <c r="L610" s="284">
        <v>0</v>
      </c>
      <c r="N610" s="297">
        <f t="shared" si="31"/>
        <v>1</v>
      </c>
    </row>
    <row r="611" spans="1:14" x14ac:dyDescent="0.2">
      <c r="A611" t="str">
        <f t="shared" si="29"/>
        <v>VO281307</v>
      </c>
      <c r="B611">
        <f t="shared" si="30"/>
        <v>7</v>
      </c>
      <c r="C611" s="284" t="s">
        <v>1388</v>
      </c>
      <c r="D611" s="284" t="s">
        <v>673</v>
      </c>
      <c r="E611" s="284">
        <v>2</v>
      </c>
      <c r="F611" s="284">
        <v>0</v>
      </c>
      <c r="G611" s="284">
        <v>0</v>
      </c>
      <c r="H611" s="284">
        <v>2</v>
      </c>
      <c r="I611" s="284">
        <v>2</v>
      </c>
      <c r="J611" s="284">
        <v>0</v>
      </c>
      <c r="K611" s="284">
        <v>0</v>
      </c>
      <c r="L611" s="284">
        <v>2</v>
      </c>
      <c r="N611" s="297">
        <f t="shared" si="31"/>
        <v>4</v>
      </c>
    </row>
    <row r="612" spans="1:14" x14ac:dyDescent="0.2">
      <c r="A612" t="str">
        <f t="shared" si="29"/>
        <v>VO281308</v>
      </c>
      <c r="B612">
        <f t="shared" si="30"/>
        <v>8</v>
      </c>
      <c r="C612" s="284" t="s">
        <v>1388</v>
      </c>
      <c r="D612" s="284" t="s">
        <v>729</v>
      </c>
      <c r="E612" s="284">
        <v>0</v>
      </c>
      <c r="F612" s="284">
        <v>0</v>
      </c>
      <c r="G612" s="284">
        <v>0</v>
      </c>
      <c r="H612" s="284">
        <v>0</v>
      </c>
      <c r="I612" s="284">
        <v>0</v>
      </c>
      <c r="J612" s="284">
        <v>0</v>
      </c>
      <c r="K612" s="284">
        <v>1</v>
      </c>
      <c r="L612" s="284">
        <v>1</v>
      </c>
      <c r="N612" s="297">
        <f t="shared" si="31"/>
        <v>1</v>
      </c>
    </row>
    <row r="613" spans="1:14" x14ac:dyDescent="0.2">
      <c r="A613" t="str">
        <f t="shared" si="29"/>
        <v>VO281309</v>
      </c>
      <c r="B613">
        <f t="shared" si="30"/>
        <v>9</v>
      </c>
      <c r="C613" s="284" t="s">
        <v>1388</v>
      </c>
      <c r="D613" s="284" t="s">
        <v>1032</v>
      </c>
      <c r="E613" s="284">
        <v>0</v>
      </c>
      <c r="F613" s="284">
        <v>0</v>
      </c>
      <c r="G613" s="284">
        <v>0</v>
      </c>
      <c r="H613" s="284">
        <v>0</v>
      </c>
      <c r="I613" s="284">
        <v>0</v>
      </c>
      <c r="J613" s="284">
        <v>0</v>
      </c>
      <c r="K613" s="284">
        <v>2</v>
      </c>
      <c r="L613" s="284">
        <v>2</v>
      </c>
      <c r="N613" s="297">
        <f t="shared" si="31"/>
        <v>2</v>
      </c>
    </row>
    <row r="614" spans="1:14" x14ac:dyDescent="0.2">
      <c r="A614" t="str">
        <f t="shared" si="29"/>
        <v>VO281310</v>
      </c>
      <c r="B614">
        <f t="shared" si="30"/>
        <v>10</v>
      </c>
      <c r="C614" s="284" t="s">
        <v>1388</v>
      </c>
      <c r="D614" s="284" t="s">
        <v>1167</v>
      </c>
      <c r="E614" s="284">
        <v>0</v>
      </c>
      <c r="F614" s="284">
        <v>0</v>
      </c>
      <c r="G614" s="284">
        <v>0</v>
      </c>
      <c r="H614" s="284">
        <v>0</v>
      </c>
      <c r="I614" s="284">
        <v>1</v>
      </c>
      <c r="J614" s="284">
        <v>0</v>
      </c>
      <c r="K614" s="284">
        <v>0</v>
      </c>
      <c r="L614" s="284">
        <v>1</v>
      </c>
      <c r="N614" s="297">
        <f t="shared" si="31"/>
        <v>1</v>
      </c>
    </row>
    <row r="615" spans="1:14" x14ac:dyDescent="0.2">
      <c r="A615" t="str">
        <f t="shared" si="29"/>
        <v>VO281401</v>
      </c>
      <c r="B615">
        <f t="shared" si="30"/>
        <v>1</v>
      </c>
      <c r="C615" s="284" t="s">
        <v>1389</v>
      </c>
      <c r="D615" s="284" t="s">
        <v>241</v>
      </c>
      <c r="E615" s="284">
        <v>0</v>
      </c>
      <c r="F615" s="284">
        <v>0</v>
      </c>
      <c r="G615" s="284">
        <v>0</v>
      </c>
      <c r="H615" s="284">
        <v>0</v>
      </c>
      <c r="I615" s="284">
        <v>1</v>
      </c>
      <c r="J615" s="284">
        <v>0</v>
      </c>
      <c r="K615" s="284">
        <v>0</v>
      </c>
      <c r="L615" s="284">
        <v>1</v>
      </c>
      <c r="N615" s="297">
        <f t="shared" si="31"/>
        <v>1</v>
      </c>
    </row>
    <row r="616" spans="1:14" x14ac:dyDescent="0.2">
      <c r="A616" t="str">
        <f t="shared" si="29"/>
        <v>VO281402</v>
      </c>
      <c r="B616">
        <f t="shared" si="30"/>
        <v>2</v>
      </c>
      <c r="C616" s="284" t="s">
        <v>1389</v>
      </c>
      <c r="D616" s="284" t="s">
        <v>403</v>
      </c>
      <c r="E616" s="284">
        <v>4</v>
      </c>
      <c r="F616" s="284">
        <v>0</v>
      </c>
      <c r="G616" s="284">
        <v>0</v>
      </c>
      <c r="H616" s="284">
        <v>4</v>
      </c>
      <c r="I616" s="284">
        <v>2</v>
      </c>
      <c r="J616" s="284">
        <v>0</v>
      </c>
      <c r="K616" s="284">
        <v>0</v>
      </c>
      <c r="L616" s="284">
        <v>2</v>
      </c>
      <c r="N616" s="297">
        <f t="shared" si="31"/>
        <v>6</v>
      </c>
    </row>
    <row r="617" spans="1:14" x14ac:dyDescent="0.2">
      <c r="A617" t="str">
        <f t="shared" si="29"/>
        <v>VO281403</v>
      </c>
      <c r="B617">
        <f t="shared" si="30"/>
        <v>3</v>
      </c>
      <c r="C617" s="284" t="s">
        <v>1389</v>
      </c>
      <c r="D617" s="284" t="s">
        <v>452</v>
      </c>
      <c r="E617" s="284">
        <v>1</v>
      </c>
      <c r="F617" s="284">
        <v>0</v>
      </c>
      <c r="G617" s="284">
        <v>0</v>
      </c>
      <c r="H617" s="284">
        <v>1</v>
      </c>
      <c r="I617" s="284">
        <v>0</v>
      </c>
      <c r="J617" s="284">
        <v>0</v>
      </c>
      <c r="K617" s="284">
        <v>0</v>
      </c>
      <c r="L617" s="284">
        <v>0</v>
      </c>
      <c r="N617" s="297">
        <f t="shared" si="31"/>
        <v>1</v>
      </c>
    </row>
    <row r="618" spans="1:14" x14ac:dyDescent="0.2">
      <c r="A618" t="str">
        <f t="shared" si="29"/>
        <v>VO281404</v>
      </c>
      <c r="B618">
        <f t="shared" si="30"/>
        <v>4</v>
      </c>
      <c r="C618" s="284" t="s">
        <v>1389</v>
      </c>
      <c r="D618" s="284" t="s">
        <v>502</v>
      </c>
      <c r="E618" s="284">
        <v>0</v>
      </c>
      <c r="F618" s="284">
        <v>0</v>
      </c>
      <c r="G618" s="284">
        <v>0</v>
      </c>
      <c r="H618" s="284">
        <v>0</v>
      </c>
      <c r="I618" s="284">
        <v>0</v>
      </c>
      <c r="J618" s="284">
        <v>0</v>
      </c>
      <c r="K618" s="284">
        <v>1</v>
      </c>
      <c r="L618" s="284">
        <v>1</v>
      </c>
      <c r="N618" s="297">
        <f t="shared" si="31"/>
        <v>1</v>
      </c>
    </row>
    <row r="619" spans="1:14" x14ac:dyDescent="0.2">
      <c r="A619" t="str">
        <f t="shared" si="29"/>
        <v>VO281405</v>
      </c>
      <c r="B619">
        <f t="shared" si="30"/>
        <v>5</v>
      </c>
      <c r="C619" s="284" t="s">
        <v>1389</v>
      </c>
      <c r="D619" s="284" t="s">
        <v>673</v>
      </c>
      <c r="E619" s="284">
        <v>3</v>
      </c>
      <c r="F619" s="284">
        <v>0</v>
      </c>
      <c r="G619" s="284">
        <v>0</v>
      </c>
      <c r="H619" s="284">
        <v>3</v>
      </c>
      <c r="I619" s="284">
        <v>1</v>
      </c>
      <c r="J619" s="284">
        <v>0</v>
      </c>
      <c r="K619" s="284">
        <v>0</v>
      </c>
      <c r="L619" s="284">
        <v>1</v>
      </c>
      <c r="N619" s="297">
        <f t="shared" si="31"/>
        <v>4</v>
      </c>
    </row>
    <row r="620" spans="1:14" x14ac:dyDescent="0.2">
      <c r="A620" t="str">
        <f t="shared" si="29"/>
        <v>VO281406</v>
      </c>
      <c r="B620">
        <f t="shared" si="30"/>
        <v>6</v>
      </c>
      <c r="C620" s="284" t="s">
        <v>1389</v>
      </c>
      <c r="D620" s="284" t="s">
        <v>729</v>
      </c>
      <c r="E620" s="284">
        <v>0</v>
      </c>
      <c r="F620" s="284">
        <v>0</v>
      </c>
      <c r="G620" s="284">
        <v>0</v>
      </c>
      <c r="H620" s="284">
        <v>0</v>
      </c>
      <c r="I620" s="284">
        <v>4</v>
      </c>
      <c r="J620" s="284">
        <v>0</v>
      </c>
      <c r="K620" s="284">
        <v>0</v>
      </c>
      <c r="L620" s="284">
        <v>4</v>
      </c>
      <c r="N620" s="297">
        <f t="shared" si="31"/>
        <v>4</v>
      </c>
    </row>
    <row r="621" spans="1:14" x14ac:dyDescent="0.2">
      <c r="A621" t="str">
        <f t="shared" si="29"/>
        <v>VO281407</v>
      </c>
      <c r="B621">
        <f t="shared" si="30"/>
        <v>7</v>
      </c>
      <c r="C621" s="284" t="s">
        <v>1389</v>
      </c>
      <c r="D621" s="284" t="s">
        <v>1292</v>
      </c>
      <c r="E621" s="284">
        <v>0</v>
      </c>
      <c r="F621" s="284">
        <v>0</v>
      </c>
      <c r="G621" s="284">
        <v>0</v>
      </c>
      <c r="H621" s="284">
        <v>0</v>
      </c>
      <c r="I621" s="284">
        <v>0</v>
      </c>
      <c r="J621" s="284">
        <v>0</v>
      </c>
      <c r="K621" s="284">
        <v>1</v>
      </c>
      <c r="L621" s="284">
        <v>1</v>
      </c>
      <c r="N621" s="297">
        <f t="shared" si="31"/>
        <v>1</v>
      </c>
    </row>
    <row r="622" spans="1:14" x14ac:dyDescent="0.2">
      <c r="A622" t="str">
        <f t="shared" si="29"/>
        <v>VO281408</v>
      </c>
      <c r="B622">
        <f t="shared" si="30"/>
        <v>8</v>
      </c>
      <c r="C622" s="284" t="s">
        <v>1389</v>
      </c>
      <c r="D622" s="284" t="s">
        <v>1136</v>
      </c>
      <c r="E622" s="284">
        <v>1</v>
      </c>
      <c r="F622" s="284">
        <v>0</v>
      </c>
      <c r="G622" s="284">
        <v>0</v>
      </c>
      <c r="H622" s="284">
        <v>1</v>
      </c>
      <c r="I622" s="284">
        <v>0</v>
      </c>
      <c r="J622" s="284">
        <v>0</v>
      </c>
      <c r="K622" s="284">
        <v>0</v>
      </c>
      <c r="L622" s="284">
        <v>0</v>
      </c>
      <c r="N622" s="297">
        <f t="shared" si="31"/>
        <v>1</v>
      </c>
    </row>
    <row r="623" spans="1:14" x14ac:dyDescent="0.2">
      <c r="A623" t="str">
        <f t="shared" si="29"/>
        <v>VO281409</v>
      </c>
      <c r="B623">
        <f t="shared" si="30"/>
        <v>9</v>
      </c>
      <c r="C623" s="284" t="s">
        <v>1389</v>
      </c>
      <c r="D623" s="284" t="s">
        <v>1163</v>
      </c>
      <c r="E623" s="284">
        <v>2</v>
      </c>
      <c r="F623" s="284">
        <v>0</v>
      </c>
      <c r="G623" s="284">
        <v>0</v>
      </c>
      <c r="H623" s="284">
        <v>2</v>
      </c>
      <c r="I623" s="284">
        <v>1</v>
      </c>
      <c r="J623" s="284">
        <v>0</v>
      </c>
      <c r="K623" s="284">
        <v>0</v>
      </c>
      <c r="L623" s="284">
        <v>1</v>
      </c>
      <c r="N623" s="297">
        <f t="shared" si="31"/>
        <v>3</v>
      </c>
    </row>
    <row r="624" spans="1:14" x14ac:dyDescent="0.2">
      <c r="A624" t="str">
        <f t="shared" si="29"/>
        <v>VO281410</v>
      </c>
      <c r="B624">
        <f t="shared" si="30"/>
        <v>10</v>
      </c>
      <c r="C624" s="284" t="s">
        <v>1389</v>
      </c>
      <c r="D624" s="284" t="s">
        <v>1167</v>
      </c>
      <c r="E624" s="284">
        <v>0</v>
      </c>
      <c r="F624" s="284">
        <v>0</v>
      </c>
      <c r="G624" s="284">
        <v>0</v>
      </c>
      <c r="H624" s="284">
        <v>0</v>
      </c>
      <c r="I624" s="284">
        <v>3</v>
      </c>
      <c r="J624" s="284">
        <v>0</v>
      </c>
      <c r="K624" s="284">
        <v>0</v>
      </c>
      <c r="L624" s="284">
        <v>3</v>
      </c>
      <c r="N624" s="297">
        <f t="shared" si="31"/>
        <v>3</v>
      </c>
    </row>
    <row r="625" spans="1:14" x14ac:dyDescent="0.2">
      <c r="A625" t="str">
        <f t="shared" si="29"/>
        <v>VO290101</v>
      </c>
      <c r="B625">
        <f t="shared" si="30"/>
        <v>1</v>
      </c>
      <c r="C625" s="284" t="s">
        <v>1390</v>
      </c>
      <c r="D625" s="284" t="s">
        <v>198</v>
      </c>
      <c r="E625" s="284">
        <v>0</v>
      </c>
      <c r="F625" s="284">
        <v>0</v>
      </c>
      <c r="G625" s="284">
        <v>0</v>
      </c>
      <c r="H625" s="284">
        <v>0</v>
      </c>
      <c r="I625" s="284">
        <v>5</v>
      </c>
      <c r="J625" s="284">
        <v>0</v>
      </c>
      <c r="K625" s="284">
        <v>0</v>
      </c>
      <c r="L625" s="284">
        <v>5</v>
      </c>
      <c r="N625" s="297">
        <f t="shared" si="31"/>
        <v>5</v>
      </c>
    </row>
    <row r="626" spans="1:14" x14ac:dyDescent="0.2">
      <c r="A626" t="str">
        <f t="shared" si="29"/>
        <v>VO290102</v>
      </c>
      <c r="B626">
        <f t="shared" si="30"/>
        <v>2</v>
      </c>
      <c r="C626" s="284" t="s">
        <v>1390</v>
      </c>
      <c r="D626" s="284" t="s">
        <v>428</v>
      </c>
      <c r="E626" s="284">
        <v>0</v>
      </c>
      <c r="F626" s="284">
        <v>1</v>
      </c>
      <c r="G626" s="284">
        <v>0</v>
      </c>
      <c r="H626" s="284">
        <v>1</v>
      </c>
      <c r="I626" s="284">
        <v>0</v>
      </c>
      <c r="J626" s="284">
        <v>0</v>
      </c>
      <c r="K626" s="284">
        <v>1</v>
      </c>
      <c r="L626" s="284">
        <v>1</v>
      </c>
      <c r="N626" s="297">
        <f t="shared" si="31"/>
        <v>2</v>
      </c>
    </row>
    <row r="627" spans="1:14" x14ac:dyDescent="0.2">
      <c r="A627" t="str">
        <f t="shared" si="29"/>
        <v>VO290103</v>
      </c>
      <c r="B627">
        <f t="shared" si="30"/>
        <v>3</v>
      </c>
      <c r="C627" s="284" t="s">
        <v>1390</v>
      </c>
      <c r="D627" s="284" t="s">
        <v>628</v>
      </c>
      <c r="E627" s="284">
        <v>10</v>
      </c>
      <c r="F627" s="284">
        <v>0</v>
      </c>
      <c r="G627" s="284">
        <v>0</v>
      </c>
      <c r="H627" s="284">
        <v>10</v>
      </c>
      <c r="I627" s="284">
        <v>2</v>
      </c>
      <c r="J627" s="284">
        <v>0</v>
      </c>
      <c r="K627" s="284">
        <v>0</v>
      </c>
      <c r="L627" s="284">
        <v>2</v>
      </c>
      <c r="N627" s="297">
        <f t="shared" si="31"/>
        <v>12</v>
      </c>
    </row>
    <row r="628" spans="1:14" x14ac:dyDescent="0.2">
      <c r="A628" t="str">
        <f t="shared" si="29"/>
        <v>VO290201</v>
      </c>
      <c r="B628">
        <f t="shared" si="30"/>
        <v>1</v>
      </c>
      <c r="C628" s="284" t="s">
        <v>1391</v>
      </c>
      <c r="D628" s="284" t="s">
        <v>198</v>
      </c>
      <c r="E628" s="284">
        <v>0</v>
      </c>
      <c r="F628" s="284">
        <v>0</v>
      </c>
      <c r="G628" s="284">
        <v>0</v>
      </c>
      <c r="H628" s="284">
        <v>0</v>
      </c>
      <c r="I628" s="284">
        <v>3</v>
      </c>
      <c r="J628" s="284">
        <v>0</v>
      </c>
      <c r="K628" s="284">
        <v>0</v>
      </c>
      <c r="L628" s="284">
        <v>3</v>
      </c>
      <c r="N628" s="297">
        <f t="shared" si="31"/>
        <v>3</v>
      </c>
    </row>
    <row r="629" spans="1:14" x14ac:dyDescent="0.2">
      <c r="A629" t="str">
        <f t="shared" si="29"/>
        <v>VO290202</v>
      </c>
      <c r="B629">
        <f t="shared" si="30"/>
        <v>2</v>
      </c>
      <c r="C629" s="284" t="s">
        <v>1391</v>
      </c>
      <c r="D629" s="284" t="s">
        <v>428</v>
      </c>
      <c r="E629" s="284">
        <v>0</v>
      </c>
      <c r="F629" s="284">
        <v>0</v>
      </c>
      <c r="G629" s="284">
        <v>0</v>
      </c>
      <c r="H629" s="284">
        <v>0</v>
      </c>
      <c r="I629" s="284">
        <v>1</v>
      </c>
      <c r="J629" s="284">
        <v>0</v>
      </c>
      <c r="K629" s="284">
        <v>2</v>
      </c>
      <c r="L629" s="284">
        <v>3</v>
      </c>
      <c r="N629" s="297">
        <f t="shared" si="31"/>
        <v>3</v>
      </c>
    </row>
    <row r="630" spans="1:14" x14ac:dyDescent="0.2">
      <c r="A630" t="str">
        <f t="shared" si="29"/>
        <v>VO290203</v>
      </c>
      <c r="B630">
        <f t="shared" si="30"/>
        <v>3</v>
      </c>
      <c r="C630" s="284" t="s">
        <v>1391</v>
      </c>
      <c r="D630" s="284" t="s">
        <v>628</v>
      </c>
      <c r="E630" s="284">
        <v>8</v>
      </c>
      <c r="F630" s="284">
        <v>0</v>
      </c>
      <c r="G630" s="284">
        <v>0</v>
      </c>
      <c r="H630" s="284">
        <v>8</v>
      </c>
      <c r="I630" s="284">
        <v>7</v>
      </c>
      <c r="J630" s="284">
        <v>0</v>
      </c>
      <c r="K630" s="284">
        <v>0</v>
      </c>
      <c r="L630" s="284">
        <v>7</v>
      </c>
      <c r="N630" s="297">
        <f t="shared" si="31"/>
        <v>15</v>
      </c>
    </row>
    <row r="631" spans="1:14" x14ac:dyDescent="0.2">
      <c r="A631" t="str">
        <f t="shared" si="29"/>
        <v>VO290204</v>
      </c>
      <c r="B631">
        <f t="shared" si="30"/>
        <v>4</v>
      </c>
      <c r="C631" s="284" t="s">
        <v>1391</v>
      </c>
      <c r="D631" s="284" t="s">
        <v>744</v>
      </c>
      <c r="E631" s="284">
        <v>0</v>
      </c>
      <c r="F631" s="284">
        <v>0</v>
      </c>
      <c r="G631" s="284">
        <v>0</v>
      </c>
      <c r="H631" s="284">
        <v>0</v>
      </c>
      <c r="I631" s="284">
        <v>1</v>
      </c>
      <c r="J631" s="284">
        <v>0</v>
      </c>
      <c r="K631" s="284">
        <v>0</v>
      </c>
      <c r="L631" s="284">
        <v>1</v>
      </c>
      <c r="N631" s="297">
        <f t="shared" si="31"/>
        <v>1</v>
      </c>
    </row>
    <row r="632" spans="1:14" x14ac:dyDescent="0.2">
      <c r="A632" t="str">
        <f t="shared" si="29"/>
        <v>VO290301</v>
      </c>
      <c r="B632">
        <f t="shared" si="30"/>
        <v>1</v>
      </c>
      <c r="C632" s="284" t="s">
        <v>1392</v>
      </c>
      <c r="D632" s="284" t="s">
        <v>428</v>
      </c>
      <c r="E632" s="284">
        <v>0</v>
      </c>
      <c r="F632" s="284">
        <v>0</v>
      </c>
      <c r="G632" s="284">
        <v>0</v>
      </c>
      <c r="H632" s="284">
        <v>0</v>
      </c>
      <c r="I632" s="284">
        <v>0</v>
      </c>
      <c r="J632" s="284">
        <v>0</v>
      </c>
      <c r="K632" s="284">
        <v>1</v>
      </c>
      <c r="L632" s="284">
        <v>1</v>
      </c>
      <c r="N632" s="297">
        <f t="shared" si="31"/>
        <v>1</v>
      </c>
    </row>
    <row r="633" spans="1:14" x14ac:dyDescent="0.2">
      <c r="A633" t="str">
        <f t="shared" si="29"/>
        <v>VO290302</v>
      </c>
      <c r="B633">
        <f t="shared" si="30"/>
        <v>2</v>
      </c>
      <c r="C633" s="284" t="s">
        <v>1392</v>
      </c>
      <c r="D633" s="284" t="s">
        <v>628</v>
      </c>
      <c r="E633" s="284">
        <v>2</v>
      </c>
      <c r="F633" s="284">
        <v>0</v>
      </c>
      <c r="G633" s="284">
        <v>0</v>
      </c>
      <c r="H633" s="284">
        <v>2</v>
      </c>
      <c r="I633" s="284">
        <v>3</v>
      </c>
      <c r="J633" s="284">
        <v>0</v>
      </c>
      <c r="K633" s="284">
        <v>0</v>
      </c>
      <c r="L633" s="284">
        <v>3</v>
      </c>
      <c r="N633" s="297">
        <f t="shared" si="31"/>
        <v>5</v>
      </c>
    </row>
    <row r="634" spans="1:14" x14ac:dyDescent="0.2">
      <c r="A634" t="str">
        <f t="shared" si="29"/>
        <v>VO290303</v>
      </c>
      <c r="B634">
        <f t="shared" si="30"/>
        <v>3</v>
      </c>
      <c r="C634" s="284" t="s">
        <v>1392</v>
      </c>
      <c r="D634" s="284" t="s">
        <v>646</v>
      </c>
      <c r="E634" s="284">
        <v>1</v>
      </c>
      <c r="F634" s="284">
        <v>0</v>
      </c>
      <c r="G634" s="284">
        <v>0</v>
      </c>
      <c r="H634" s="284">
        <v>1</v>
      </c>
      <c r="I634" s="284">
        <v>2</v>
      </c>
      <c r="J634" s="284">
        <v>0</v>
      </c>
      <c r="K634" s="284">
        <v>0</v>
      </c>
      <c r="L634" s="284">
        <v>2</v>
      </c>
      <c r="N634" s="297">
        <f t="shared" si="31"/>
        <v>3</v>
      </c>
    </row>
    <row r="635" spans="1:14" x14ac:dyDescent="0.2">
      <c r="A635" t="str">
        <f t="shared" si="29"/>
        <v>VO300101</v>
      </c>
      <c r="B635">
        <f t="shared" si="30"/>
        <v>1</v>
      </c>
      <c r="C635" s="284" t="s">
        <v>1393</v>
      </c>
      <c r="D635" s="284" t="s">
        <v>483</v>
      </c>
      <c r="E635" s="284">
        <v>6</v>
      </c>
      <c r="F635" s="284">
        <v>0</v>
      </c>
      <c r="G635" s="284">
        <v>0</v>
      </c>
      <c r="H635" s="284">
        <v>6</v>
      </c>
      <c r="I635" s="284">
        <v>7</v>
      </c>
      <c r="J635" s="284">
        <v>0</v>
      </c>
      <c r="K635" s="284">
        <v>0</v>
      </c>
      <c r="L635" s="284">
        <v>7</v>
      </c>
      <c r="N635" s="297">
        <f t="shared" si="31"/>
        <v>13</v>
      </c>
    </row>
    <row r="636" spans="1:14" x14ac:dyDescent="0.2">
      <c r="A636" t="str">
        <f t="shared" si="29"/>
        <v>VO300102</v>
      </c>
      <c r="B636">
        <f t="shared" si="30"/>
        <v>2</v>
      </c>
      <c r="C636" s="284" t="s">
        <v>1393</v>
      </c>
      <c r="D636" s="284" t="s">
        <v>592</v>
      </c>
      <c r="E636" s="284">
        <v>2</v>
      </c>
      <c r="F636" s="284">
        <v>0</v>
      </c>
      <c r="G636" s="284">
        <v>0</v>
      </c>
      <c r="H636" s="284">
        <v>2</v>
      </c>
      <c r="I636" s="284">
        <v>0</v>
      </c>
      <c r="J636" s="284">
        <v>0</v>
      </c>
      <c r="K636" s="284">
        <v>0</v>
      </c>
      <c r="L636" s="284">
        <v>0</v>
      </c>
      <c r="N636" s="297">
        <f t="shared" si="31"/>
        <v>2</v>
      </c>
    </row>
    <row r="637" spans="1:14" x14ac:dyDescent="0.2">
      <c r="A637" t="str">
        <f t="shared" si="29"/>
        <v>VO300103</v>
      </c>
      <c r="B637">
        <f t="shared" si="30"/>
        <v>3</v>
      </c>
      <c r="C637" s="284" t="s">
        <v>1393</v>
      </c>
      <c r="D637" s="284" t="s">
        <v>628</v>
      </c>
      <c r="E637" s="284">
        <v>1</v>
      </c>
      <c r="F637" s="284">
        <v>0</v>
      </c>
      <c r="G637" s="284">
        <v>0</v>
      </c>
      <c r="H637" s="284">
        <v>1</v>
      </c>
      <c r="I637" s="284">
        <v>0</v>
      </c>
      <c r="J637" s="284">
        <v>0</v>
      </c>
      <c r="K637" s="284">
        <v>0</v>
      </c>
      <c r="L637" s="284">
        <v>0</v>
      </c>
      <c r="N637" s="297">
        <f t="shared" si="31"/>
        <v>1</v>
      </c>
    </row>
    <row r="638" spans="1:14" x14ac:dyDescent="0.2">
      <c r="A638" t="str">
        <f t="shared" si="29"/>
        <v>VO300104</v>
      </c>
      <c r="B638">
        <f t="shared" si="30"/>
        <v>4</v>
      </c>
      <c r="C638" s="284" t="s">
        <v>1393</v>
      </c>
      <c r="D638" s="284" t="s">
        <v>793</v>
      </c>
      <c r="E638" s="284">
        <v>3</v>
      </c>
      <c r="F638" s="284">
        <v>0</v>
      </c>
      <c r="G638" s="284">
        <v>0</v>
      </c>
      <c r="H638" s="284">
        <v>3</v>
      </c>
      <c r="I638" s="284">
        <v>3</v>
      </c>
      <c r="J638" s="284">
        <v>0</v>
      </c>
      <c r="K638" s="284">
        <v>0</v>
      </c>
      <c r="L638" s="284">
        <v>3</v>
      </c>
      <c r="N638" s="297">
        <f t="shared" si="31"/>
        <v>6</v>
      </c>
    </row>
    <row r="639" spans="1:14" x14ac:dyDescent="0.2">
      <c r="A639" t="str">
        <f t="shared" si="29"/>
        <v>VO300201</v>
      </c>
      <c r="B639">
        <f t="shared" si="30"/>
        <v>1</v>
      </c>
      <c r="C639" s="284" t="s">
        <v>1394</v>
      </c>
      <c r="D639" s="284" t="s">
        <v>452</v>
      </c>
      <c r="E639" s="284">
        <v>0</v>
      </c>
      <c r="F639" s="284">
        <v>0</v>
      </c>
      <c r="G639" s="284">
        <v>0</v>
      </c>
      <c r="H639" s="284">
        <v>0</v>
      </c>
      <c r="I639" s="284">
        <v>1</v>
      </c>
      <c r="J639" s="284">
        <v>0</v>
      </c>
      <c r="K639" s="284">
        <v>0</v>
      </c>
      <c r="L639" s="284">
        <v>1</v>
      </c>
      <c r="N639" s="297">
        <f t="shared" si="31"/>
        <v>1</v>
      </c>
    </row>
    <row r="640" spans="1:14" x14ac:dyDescent="0.2">
      <c r="A640" t="str">
        <f t="shared" si="29"/>
        <v>VO300202</v>
      </c>
      <c r="B640">
        <f t="shared" si="30"/>
        <v>2</v>
      </c>
      <c r="C640" s="284" t="s">
        <v>1394</v>
      </c>
      <c r="D640" s="284" t="s">
        <v>483</v>
      </c>
      <c r="E640" s="284">
        <v>9</v>
      </c>
      <c r="F640" s="284">
        <v>0</v>
      </c>
      <c r="G640" s="284">
        <v>0</v>
      </c>
      <c r="H640" s="284">
        <v>9</v>
      </c>
      <c r="I640" s="284">
        <v>6</v>
      </c>
      <c r="J640" s="284">
        <v>0</v>
      </c>
      <c r="K640" s="284">
        <v>0</v>
      </c>
      <c r="L640" s="284">
        <v>6</v>
      </c>
      <c r="N640" s="297">
        <f t="shared" si="31"/>
        <v>15</v>
      </c>
    </row>
    <row r="641" spans="1:14" x14ac:dyDescent="0.2">
      <c r="A641" t="str">
        <f t="shared" si="29"/>
        <v>VO300203</v>
      </c>
      <c r="B641">
        <f t="shared" si="30"/>
        <v>3</v>
      </c>
      <c r="C641" s="284" t="s">
        <v>1394</v>
      </c>
      <c r="D641" s="284" t="s">
        <v>793</v>
      </c>
      <c r="E641" s="284">
        <v>2</v>
      </c>
      <c r="F641" s="284">
        <v>0</v>
      </c>
      <c r="G641" s="284">
        <v>0</v>
      </c>
      <c r="H641" s="284">
        <v>2</v>
      </c>
      <c r="I641" s="284">
        <v>1</v>
      </c>
      <c r="J641" s="284">
        <v>0</v>
      </c>
      <c r="K641" s="284">
        <v>0</v>
      </c>
      <c r="L641" s="284">
        <v>1</v>
      </c>
      <c r="N641" s="297">
        <f t="shared" si="31"/>
        <v>3</v>
      </c>
    </row>
    <row r="642" spans="1:14" x14ac:dyDescent="0.2">
      <c r="A642" t="str">
        <f t="shared" si="29"/>
        <v>VO300204</v>
      </c>
      <c r="B642">
        <f t="shared" si="30"/>
        <v>4</v>
      </c>
      <c r="C642" s="284" t="s">
        <v>1394</v>
      </c>
      <c r="D642" s="284" t="s">
        <v>1292</v>
      </c>
      <c r="E642" s="284">
        <v>0</v>
      </c>
      <c r="F642" s="284">
        <v>0</v>
      </c>
      <c r="G642" s="284">
        <v>0</v>
      </c>
      <c r="H642" s="284">
        <v>0</v>
      </c>
      <c r="I642" s="284">
        <v>0</v>
      </c>
      <c r="J642" s="284">
        <v>1</v>
      </c>
      <c r="K642" s="284">
        <v>0</v>
      </c>
      <c r="L642" s="284">
        <v>1</v>
      </c>
      <c r="N642" s="297">
        <f t="shared" si="31"/>
        <v>1</v>
      </c>
    </row>
    <row r="643" spans="1:14" x14ac:dyDescent="0.2">
      <c r="A643" t="str">
        <f t="shared" si="29"/>
        <v>VO300205</v>
      </c>
      <c r="B643">
        <f t="shared" si="30"/>
        <v>5</v>
      </c>
      <c r="C643" s="284" t="s">
        <v>1394</v>
      </c>
      <c r="D643" s="284" t="s">
        <v>1123</v>
      </c>
      <c r="E643" s="284">
        <v>2</v>
      </c>
      <c r="F643" s="284">
        <v>0</v>
      </c>
      <c r="G643" s="284">
        <v>0</v>
      </c>
      <c r="H643" s="284">
        <v>2</v>
      </c>
      <c r="I643" s="284">
        <v>0</v>
      </c>
      <c r="J643" s="284">
        <v>0</v>
      </c>
      <c r="K643" s="284">
        <v>0</v>
      </c>
      <c r="L643" s="284">
        <v>0</v>
      </c>
      <c r="N643" s="297">
        <f t="shared" si="31"/>
        <v>2</v>
      </c>
    </row>
    <row r="644" spans="1:14" x14ac:dyDescent="0.2">
      <c r="A644" t="str">
        <f t="shared" si="29"/>
        <v>VO300301</v>
      </c>
      <c r="B644">
        <f t="shared" si="30"/>
        <v>1</v>
      </c>
      <c r="C644" s="284" t="s">
        <v>1395</v>
      </c>
      <c r="D644" s="284" t="s">
        <v>401</v>
      </c>
      <c r="E644" s="284">
        <v>0</v>
      </c>
      <c r="F644" s="284">
        <v>0</v>
      </c>
      <c r="G644" s="284">
        <v>0</v>
      </c>
      <c r="H644" s="284">
        <v>0</v>
      </c>
      <c r="I644" s="284">
        <v>1</v>
      </c>
      <c r="J644" s="284">
        <v>0</v>
      </c>
      <c r="K644" s="284">
        <v>0</v>
      </c>
      <c r="L644" s="284">
        <v>1</v>
      </c>
      <c r="N644" s="297">
        <f t="shared" si="31"/>
        <v>1</v>
      </c>
    </row>
    <row r="645" spans="1:14" x14ac:dyDescent="0.2">
      <c r="A645" t="str">
        <f t="shared" si="29"/>
        <v>VO300302</v>
      </c>
      <c r="B645">
        <f t="shared" si="30"/>
        <v>2</v>
      </c>
      <c r="C645" s="284" t="s">
        <v>1395</v>
      </c>
      <c r="D645" s="284" t="s">
        <v>452</v>
      </c>
      <c r="E645" s="284">
        <v>0</v>
      </c>
      <c r="F645" s="284">
        <v>0</v>
      </c>
      <c r="G645" s="284">
        <v>0</v>
      </c>
      <c r="H645" s="284">
        <v>0</v>
      </c>
      <c r="I645" s="284">
        <v>2</v>
      </c>
      <c r="J645" s="284">
        <v>0</v>
      </c>
      <c r="K645" s="284">
        <v>0</v>
      </c>
      <c r="L645" s="284">
        <v>2</v>
      </c>
      <c r="N645" s="297">
        <f t="shared" si="31"/>
        <v>2</v>
      </c>
    </row>
    <row r="646" spans="1:14" x14ac:dyDescent="0.2">
      <c r="A646" t="str">
        <f t="shared" si="29"/>
        <v>VO300303</v>
      </c>
      <c r="B646">
        <f t="shared" si="30"/>
        <v>3</v>
      </c>
      <c r="C646" s="284" t="s">
        <v>1395</v>
      </c>
      <c r="D646" s="284" t="s">
        <v>483</v>
      </c>
      <c r="E646" s="284">
        <v>3</v>
      </c>
      <c r="F646" s="284">
        <v>0</v>
      </c>
      <c r="G646" s="284">
        <v>0</v>
      </c>
      <c r="H646" s="284">
        <v>3</v>
      </c>
      <c r="I646" s="284">
        <v>9</v>
      </c>
      <c r="J646" s="284">
        <v>0</v>
      </c>
      <c r="K646" s="284">
        <v>0</v>
      </c>
      <c r="L646" s="284">
        <v>9</v>
      </c>
      <c r="N646" s="297">
        <f t="shared" si="31"/>
        <v>12</v>
      </c>
    </row>
    <row r="647" spans="1:14" x14ac:dyDescent="0.2">
      <c r="A647" t="str">
        <f t="shared" si="29"/>
        <v>VO300304</v>
      </c>
      <c r="B647">
        <f t="shared" si="30"/>
        <v>4</v>
      </c>
      <c r="C647" s="284" t="s">
        <v>1395</v>
      </c>
      <c r="D647" s="284" t="s">
        <v>592</v>
      </c>
      <c r="E647" s="284">
        <v>0</v>
      </c>
      <c r="F647" s="284">
        <v>0</v>
      </c>
      <c r="G647" s="284">
        <v>0</v>
      </c>
      <c r="H647" s="284">
        <v>0</v>
      </c>
      <c r="I647" s="284">
        <v>1</v>
      </c>
      <c r="J647" s="284">
        <v>0</v>
      </c>
      <c r="K647" s="284">
        <v>0</v>
      </c>
      <c r="L647" s="284">
        <v>1</v>
      </c>
      <c r="N647" s="297">
        <f t="shared" si="31"/>
        <v>1</v>
      </c>
    </row>
    <row r="648" spans="1:14" x14ac:dyDescent="0.2">
      <c r="A648" t="str">
        <f t="shared" si="29"/>
        <v>VO300305</v>
      </c>
      <c r="B648">
        <f t="shared" si="30"/>
        <v>5</v>
      </c>
      <c r="C648" s="284" t="s">
        <v>1395</v>
      </c>
      <c r="D648" s="284" t="s">
        <v>1292</v>
      </c>
      <c r="E648" s="284">
        <v>3</v>
      </c>
      <c r="F648" s="284">
        <v>0</v>
      </c>
      <c r="G648" s="284">
        <v>0</v>
      </c>
      <c r="H648" s="284">
        <v>3</v>
      </c>
      <c r="I648" s="284">
        <v>12</v>
      </c>
      <c r="J648" s="284">
        <v>0</v>
      </c>
      <c r="K648" s="284">
        <v>3</v>
      </c>
      <c r="L648" s="284">
        <v>15</v>
      </c>
      <c r="N648" s="297">
        <f t="shared" si="31"/>
        <v>18</v>
      </c>
    </row>
    <row r="649" spans="1:14" x14ac:dyDescent="0.2">
      <c r="A649" t="str">
        <f t="shared" si="29"/>
        <v>VO300306</v>
      </c>
      <c r="B649">
        <f t="shared" si="30"/>
        <v>6</v>
      </c>
      <c r="C649" s="284" t="s">
        <v>1395</v>
      </c>
      <c r="D649" s="284" t="s">
        <v>1123</v>
      </c>
      <c r="E649" s="284">
        <v>2</v>
      </c>
      <c r="F649" s="284">
        <v>0</v>
      </c>
      <c r="G649" s="284">
        <v>0</v>
      </c>
      <c r="H649" s="284">
        <v>2</v>
      </c>
      <c r="I649" s="284">
        <v>2</v>
      </c>
      <c r="J649" s="284">
        <v>0</v>
      </c>
      <c r="K649" s="284">
        <v>0</v>
      </c>
      <c r="L649" s="284">
        <v>2</v>
      </c>
      <c r="N649" s="297">
        <f t="shared" si="31"/>
        <v>4</v>
      </c>
    </row>
    <row r="650" spans="1:14" x14ac:dyDescent="0.2">
      <c r="A650" t="str">
        <f t="shared" si="29"/>
        <v>VO300307</v>
      </c>
      <c r="B650">
        <f t="shared" si="30"/>
        <v>7</v>
      </c>
      <c r="C650" s="284" t="s">
        <v>1395</v>
      </c>
      <c r="D650" s="284" t="s">
        <v>1304</v>
      </c>
      <c r="E650" s="284">
        <v>0</v>
      </c>
      <c r="F650" s="284">
        <v>0</v>
      </c>
      <c r="G650" s="284">
        <v>0</v>
      </c>
      <c r="H650" s="284">
        <v>0</v>
      </c>
      <c r="I650" s="284">
        <v>1</v>
      </c>
      <c r="J650" s="284">
        <v>0</v>
      </c>
      <c r="K650" s="284">
        <v>0</v>
      </c>
      <c r="L650" s="284">
        <v>1</v>
      </c>
      <c r="N650" s="297">
        <f t="shared" si="31"/>
        <v>1</v>
      </c>
    </row>
    <row r="651" spans="1:14" x14ac:dyDescent="0.2">
      <c r="A651" t="str">
        <f t="shared" ref="A651:A714" si="32">C651&amp;IF(B651&lt;10,"0","")&amp;B651</f>
        <v>VO300401</v>
      </c>
      <c r="B651">
        <f t="shared" si="30"/>
        <v>1</v>
      </c>
      <c r="C651" s="284" t="s">
        <v>1396</v>
      </c>
      <c r="D651" s="284" t="s">
        <v>173</v>
      </c>
      <c r="E651" s="284">
        <v>0</v>
      </c>
      <c r="F651" s="284">
        <v>0</v>
      </c>
      <c r="G651" s="284">
        <v>0</v>
      </c>
      <c r="H651" s="284">
        <v>0</v>
      </c>
      <c r="I651" s="284">
        <v>1</v>
      </c>
      <c r="J651" s="284">
        <v>0</v>
      </c>
      <c r="K651" s="284">
        <v>0</v>
      </c>
      <c r="L651" s="284">
        <v>1</v>
      </c>
      <c r="N651" s="297">
        <f t="shared" si="31"/>
        <v>1</v>
      </c>
    </row>
    <row r="652" spans="1:14" x14ac:dyDescent="0.2">
      <c r="A652" t="str">
        <f t="shared" si="32"/>
        <v>VO300402</v>
      </c>
      <c r="B652">
        <f t="shared" ref="B652:B715" si="33">IF(C652=C651,B651+1,1)</f>
        <v>2</v>
      </c>
      <c r="C652" s="284" t="s">
        <v>1396</v>
      </c>
      <c r="D652" s="284" t="s">
        <v>322</v>
      </c>
      <c r="E652" s="284">
        <v>0</v>
      </c>
      <c r="F652" s="284">
        <v>0</v>
      </c>
      <c r="G652" s="284">
        <v>0</v>
      </c>
      <c r="H652" s="284">
        <v>0</v>
      </c>
      <c r="I652" s="284">
        <v>0</v>
      </c>
      <c r="J652" s="284">
        <v>0</v>
      </c>
      <c r="K652" s="284">
        <v>1</v>
      </c>
      <c r="L652" s="284">
        <v>1</v>
      </c>
      <c r="N652" s="297">
        <f t="shared" ref="N652:N715" si="34">H652+L652</f>
        <v>1</v>
      </c>
    </row>
    <row r="653" spans="1:14" x14ac:dyDescent="0.2">
      <c r="A653" t="str">
        <f t="shared" si="32"/>
        <v>VO300403</v>
      </c>
      <c r="B653">
        <f t="shared" si="33"/>
        <v>3</v>
      </c>
      <c r="C653" s="284" t="s">
        <v>1396</v>
      </c>
      <c r="D653" s="284" t="s">
        <v>364</v>
      </c>
      <c r="E653" s="284">
        <v>2</v>
      </c>
      <c r="F653" s="284">
        <v>0</v>
      </c>
      <c r="G653" s="284">
        <v>0</v>
      </c>
      <c r="H653" s="284">
        <v>2</v>
      </c>
      <c r="I653" s="284">
        <v>1</v>
      </c>
      <c r="J653" s="284">
        <v>0</v>
      </c>
      <c r="K653" s="284">
        <v>0</v>
      </c>
      <c r="L653" s="284">
        <v>1</v>
      </c>
      <c r="N653" s="297">
        <f t="shared" si="34"/>
        <v>3</v>
      </c>
    </row>
    <row r="654" spans="1:14" x14ac:dyDescent="0.2">
      <c r="A654" t="str">
        <f t="shared" si="32"/>
        <v>VO300404</v>
      </c>
      <c r="B654">
        <f t="shared" si="33"/>
        <v>4</v>
      </c>
      <c r="C654" s="284" t="s">
        <v>1396</v>
      </c>
      <c r="D654" s="284" t="s">
        <v>378</v>
      </c>
      <c r="E654" s="284">
        <v>0</v>
      </c>
      <c r="F654" s="284">
        <v>0</v>
      </c>
      <c r="G654" s="284">
        <v>0</v>
      </c>
      <c r="H654" s="284">
        <v>0</v>
      </c>
      <c r="I654" s="284">
        <v>1</v>
      </c>
      <c r="J654" s="284">
        <v>0</v>
      </c>
      <c r="K654" s="284">
        <v>0</v>
      </c>
      <c r="L654" s="284">
        <v>1</v>
      </c>
      <c r="N654" s="297">
        <f t="shared" si="34"/>
        <v>1</v>
      </c>
    </row>
    <row r="655" spans="1:14" x14ac:dyDescent="0.2">
      <c r="A655" t="str">
        <f t="shared" si="32"/>
        <v>VO300405</v>
      </c>
      <c r="B655">
        <f t="shared" si="33"/>
        <v>5</v>
      </c>
      <c r="C655" s="284" t="s">
        <v>1396</v>
      </c>
      <c r="D655" s="284" t="s">
        <v>401</v>
      </c>
      <c r="E655" s="284">
        <v>4</v>
      </c>
      <c r="F655" s="284">
        <v>0</v>
      </c>
      <c r="G655" s="284">
        <v>0</v>
      </c>
      <c r="H655" s="284">
        <v>4</v>
      </c>
      <c r="I655" s="284">
        <v>5</v>
      </c>
      <c r="J655" s="284">
        <v>0</v>
      </c>
      <c r="K655" s="284">
        <v>0</v>
      </c>
      <c r="L655" s="284">
        <v>5</v>
      </c>
      <c r="N655" s="297">
        <f t="shared" si="34"/>
        <v>9</v>
      </c>
    </row>
    <row r="656" spans="1:14" x14ac:dyDescent="0.2">
      <c r="A656" t="str">
        <f t="shared" si="32"/>
        <v>VO300406</v>
      </c>
      <c r="B656">
        <f t="shared" si="33"/>
        <v>6</v>
      </c>
      <c r="C656" s="284" t="s">
        <v>1396</v>
      </c>
      <c r="D656" s="284" t="s">
        <v>483</v>
      </c>
      <c r="E656" s="284">
        <v>3</v>
      </c>
      <c r="F656" s="284">
        <v>0</v>
      </c>
      <c r="G656" s="284">
        <v>0</v>
      </c>
      <c r="H656" s="284">
        <v>3</v>
      </c>
      <c r="I656" s="284">
        <v>1</v>
      </c>
      <c r="J656" s="284">
        <v>0</v>
      </c>
      <c r="K656" s="284">
        <v>0</v>
      </c>
      <c r="L656" s="284">
        <v>1</v>
      </c>
      <c r="N656" s="297">
        <f t="shared" si="34"/>
        <v>4</v>
      </c>
    </row>
    <row r="657" spans="1:14" x14ac:dyDescent="0.2">
      <c r="A657" t="str">
        <f t="shared" si="32"/>
        <v>VO300407</v>
      </c>
      <c r="B657">
        <f t="shared" si="33"/>
        <v>7</v>
      </c>
      <c r="C657" s="284" t="s">
        <v>1396</v>
      </c>
      <c r="D657" s="284" t="s">
        <v>1222</v>
      </c>
      <c r="E657" s="284">
        <v>1</v>
      </c>
      <c r="F657" s="284">
        <v>0</v>
      </c>
      <c r="G657" s="284">
        <v>0</v>
      </c>
      <c r="H657" s="284">
        <v>1</v>
      </c>
      <c r="I657" s="284">
        <v>0</v>
      </c>
      <c r="J657" s="284">
        <v>0</v>
      </c>
      <c r="K657" s="284">
        <v>0</v>
      </c>
      <c r="L657" s="284">
        <v>0</v>
      </c>
      <c r="N657" s="297">
        <f t="shared" si="34"/>
        <v>1</v>
      </c>
    </row>
    <row r="658" spans="1:14" x14ac:dyDescent="0.2">
      <c r="A658" t="str">
        <f t="shared" si="32"/>
        <v>VO300408</v>
      </c>
      <c r="B658">
        <f t="shared" si="33"/>
        <v>8</v>
      </c>
      <c r="C658" s="284" t="s">
        <v>1396</v>
      </c>
      <c r="D658" s="284" t="s">
        <v>555</v>
      </c>
      <c r="E658" s="284">
        <v>2</v>
      </c>
      <c r="F658" s="284">
        <v>0</v>
      </c>
      <c r="G658" s="284">
        <v>0</v>
      </c>
      <c r="H658" s="284">
        <v>2</v>
      </c>
      <c r="I658" s="284">
        <v>0</v>
      </c>
      <c r="J658" s="284">
        <v>3</v>
      </c>
      <c r="K658" s="284">
        <v>3</v>
      </c>
      <c r="L658" s="284">
        <v>6</v>
      </c>
      <c r="N658" s="297">
        <f t="shared" si="34"/>
        <v>8</v>
      </c>
    </row>
    <row r="659" spans="1:14" x14ac:dyDescent="0.2">
      <c r="A659" t="str">
        <f t="shared" si="32"/>
        <v>VO300409</v>
      </c>
      <c r="B659">
        <f t="shared" si="33"/>
        <v>9</v>
      </c>
      <c r="C659" s="284" t="s">
        <v>1396</v>
      </c>
      <c r="D659" s="284" t="s">
        <v>587</v>
      </c>
      <c r="E659" s="284">
        <v>1</v>
      </c>
      <c r="F659" s="284">
        <v>0</v>
      </c>
      <c r="G659" s="284">
        <v>0</v>
      </c>
      <c r="H659" s="284">
        <v>1</v>
      </c>
      <c r="I659" s="284">
        <v>0</v>
      </c>
      <c r="J659" s="284">
        <v>0</v>
      </c>
      <c r="K659" s="284">
        <v>0</v>
      </c>
      <c r="L659" s="284">
        <v>0</v>
      </c>
      <c r="N659" s="297">
        <f t="shared" si="34"/>
        <v>1</v>
      </c>
    </row>
    <row r="660" spans="1:14" x14ac:dyDescent="0.2">
      <c r="A660" t="str">
        <f t="shared" si="32"/>
        <v>VO300410</v>
      </c>
      <c r="B660">
        <f t="shared" si="33"/>
        <v>10</v>
      </c>
      <c r="C660" s="284" t="s">
        <v>1396</v>
      </c>
      <c r="D660" s="284" t="s">
        <v>1123</v>
      </c>
      <c r="E660" s="284">
        <v>1</v>
      </c>
      <c r="F660" s="284">
        <v>0</v>
      </c>
      <c r="G660" s="284">
        <v>0</v>
      </c>
      <c r="H660" s="284">
        <v>1</v>
      </c>
      <c r="I660" s="284">
        <v>0</v>
      </c>
      <c r="J660" s="284">
        <v>0</v>
      </c>
      <c r="K660" s="284">
        <v>0</v>
      </c>
      <c r="L660" s="284">
        <v>0</v>
      </c>
      <c r="N660" s="297">
        <f t="shared" si="34"/>
        <v>1</v>
      </c>
    </row>
    <row r="661" spans="1:14" x14ac:dyDescent="0.2">
      <c r="A661" t="str">
        <f t="shared" si="32"/>
        <v>VO300411</v>
      </c>
      <c r="B661">
        <f t="shared" si="33"/>
        <v>11</v>
      </c>
      <c r="C661" s="284" t="s">
        <v>1396</v>
      </c>
      <c r="D661" s="284" t="s">
        <v>1304</v>
      </c>
      <c r="E661" s="284">
        <v>3</v>
      </c>
      <c r="F661" s="284">
        <v>0</v>
      </c>
      <c r="G661" s="284">
        <v>0</v>
      </c>
      <c r="H661" s="284">
        <v>3</v>
      </c>
      <c r="I661" s="284">
        <v>3</v>
      </c>
      <c r="J661" s="284">
        <v>0</v>
      </c>
      <c r="K661" s="284">
        <v>0</v>
      </c>
      <c r="L661" s="284">
        <v>3</v>
      </c>
      <c r="N661" s="297">
        <f t="shared" si="34"/>
        <v>6</v>
      </c>
    </row>
    <row r="662" spans="1:14" x14ac:dyDescent="0.2">
      <c r="A662" t="str">
        <f t="shared" si="32"/>
        <v>VO300412</v>
      </c>
      <c r="B662">
        <f t="shared" si="33"/>
        <v>12</v>
      </c>
      <c r="C662" s="284" t="s">
        <v>1396</v>
      </c>
      <c r="D662" s="284" t="s">
        <v>1136</v>
      </c>
      <c r="E662" s="284">
        <v>1</v>
      </c>
      <c r="F662" s="284">
        <v>0</v>
      </c>
      <c r="G662" s="284">
        <v>0</v>
      </c>
      <c r="H662" s="284">
        <v>1</v>
      </c>
      <c r="I662" s="284">
        <v>1</v>
      </c>
      <c r="J662" s="284">
        <v>0</v>
      </c>
      <c r="K662" s="284">
        <v>0</v>
      </c>
      <c r="L662" s="284">
        <v>1</v>
      </c>
      <c r="N662" s="297">
        <f t="shared" si="34"/>
        <v>2</v>
      </c>
    </row>
    <row r="663" spans="1:14" x14ac:dyDescent="0.2">
      <c r="A663" t="str">
        <f t="shared" si="32"/>
        <v>VO300501</v>
      </c>
      <c r="B663">
        <f t="shared" si="33"/>
        <v>1</v>
      </c>
      <c r="C663" s="284" t="s">
        <v>1397</v>
      </c>
      <c r="D663" s="284" t="s">
        <v>322</v>
      </c>
      <c r="E663" s="284">
        <v>0</v>
      </c>
      <c r="F663" s="284">
        <v>0</v>
      </c>
      <c r="G663" s="284">
        <v>0</v>
      </c>
      <c r="H663" s="284">
        <v>0</v>
      </c>
      <c r="I663" s="284">
        <v>0</v>
      </c>
      <c r="J663" s="284">
        <v>0</v>
      </c>
      <c r="K663" s="284">
        <v>1</v>
      </c>
      <c r="L663" s="284">
        <v>1</v>
      </c>
      <c r="N663" s="297">
        <f t="shared" si="34"/>
        <v>1</v>
      </c>
    </row>
    <row r="664" spans="1:14" x14ac:dyDescent="0.2">
      <c r="A664" t="str">
        <f t="shared" si="32"/>
        <v>VO300502</v>
      </c>
      <c r="B664">
        <f t="shared" si="33"/>
        <v>2</v>
      </c>
      <c r="C664" s="284" t="s">
        <v>1397</v>
      </c>
      <c r="D664" s="284" t="s">
        <v>364</v>
      </c>
      <c r="E664" s="284">
        <v>0</v>
      </c>
      <c r="F664" s="284">
        <v>0</v>
      </c>
      <c r="G664" s="284">
        <v>0</v>
      </c>
      <c r="H664" s="284">
        <v>0</v>
      </c>
      <c r="I664" s="284">
        <v>1</v>
      </c>
      <c r="J664" s="284">
        <v>0</v>
      </c>
      <c r="K664" s="284">
        <v>0</v>
      </c>
      <c r="L664" s="284">
        <v>1</v>
      </c>
      <c r="N664" s="297">
        <f t="shared" si="34"/>
        <v>1</v>
      </c>
    </row>
    <row r="665" spans="1:14" x14ac:dyDescent="0.2">
      <c r="A665" t="str">
        <f t="shared" si="32"/>
        <v>VO300503</v>
      </c>
      <c r="B665">
        <f t="shared" si="33"/>
        <v>3</v>
      </c>
      <c r="C665" s="284" t="s">
        <v>1397</v>
      </c>
      <c r="D665" s="284" t="s">
        <v>1209</v>
      </c>
      <c r="E665" s="284">
        <v>0</v>
      </c>
      <c r="F665" s="284">
        <v>0</v>
      </c>
      <c r="G665" s="284">
        <v>1</v>
      </c>
      <c r="H665" s="284">
        <v>1</v>
      </c>
      <c r="I665" s="284">
        <v>1</v>
      </c>
      <c r="J665" s="284">
        <v>0</v>
      </c>
      <c r="K665" s="284">
        <v>2</v>
      </c>
      <c r="L665" s="284">
        <v>3</v>
      </c>
      <c r="N665" s="297">
        <f t="shared" si="34"/>
        <v>4</v>
      </c>
    </row>
    <row r="666" spans="1:14" x14ac:dyDescent="0.2">
      <c r="A666" t="str">
        <f t="shared" si="32"/>
        <v>VO300504</v>
      </c>
      <c r="B666">
        <f t="shared" si="33"/>
        <v>4</v>
      </c>
      <c r="C666" s="284" t="s">
        <v>1397</v>
      </c>
      <c r="D666" s="284" t="s">
        <v>1222</v>
      </c>
      <c r="E666" s="284">
        <v>1</v>
      </c>
      <c r="F666" s="284">
        <v>0</v>
      </c>
      <c r="G666" s="284">
        <v>0</v>
      </c>
      <c r="H666" s="284">
        <v>1</v>
      </c>
      <c r="I666" s="284">
        <v>9</v>
      </c>
      <c r="J666" s="284">
        <v>0</v>
      </c>
      <c r="K666" s="284">
        <v>0</v>
      </c>
      <c r="L666" s="284">
        <v>9</v>
      </c>
      <c r="N666" s="297">
        <f t="shared" si="34"/>
        <v>10</v>
      </c>
    </row>
    <row r="667" spans="1:14" x14ac:dyDescent="0.2">
      <c r="A667" t="str">
        <f t="shared" si="32"/>
        <v>VO300505</v>
      </c>
      <c r="B667">
        <f t="shared" si="33"/>
        <v>5</v>
      </c>
      <c r="C667" s="284" t="s">
        <v>1397</v>
      </c>
      <c r="D667" s="284" t="s">
        <v>502</v>
      </c>
      <c r="E667" s="284">
        <v>0</v>
      </c>
      <c r="F667" s="284">
        <v>0</v>
      </c>
      <c r="G667" s="284">
        <v>1</v>
      </c>
      <c r="H667" s="284">
        <v>1</v>
      </c>
      <c r="I667" s="284">
        <v>0</v>
      </c>
      <c r="J667" s="284">
        <v>0</v>
      </c>
      <c r="K667" s="284">
        <v>1</v>
      </c>
      <c r="L667" s="284">
        <v>1</v>
      </c>
      <c r="N667" s="297">
        <f t="shared" si="34"/>
        <v>2</v>
      </c>
    </row>
    <row r="668" spans="1:14" x14ac:dyDescent="0.2">
      <c r="A668" t="str">
        <f t="shared" si="32"/>
        <v>VO300506</v>
      </c>
      <c r="B668">
        <f t="shared" si="33"/>
        <v>6</v>
      </c>
      <c r="C668" s="284" t="s">
        <v>1397</v>
      </c>
      <c r="D668" s="284" t="s">
        <v>555</v>
      </c>
      <c r="E668" s="284">
        <v>1</v>
      </c>
      <c r="F668" s="284">
        <v>0</v>
      </c>
      <c r="G668" s="284">
        <v>0</v>
      </c>
      <c r="H668" s="284">
        <v>1</v>
      </c>
      <c r="I668" s="284">
        <v>0</v>
      </c>
      <c r="J668" s="284">
        <v>0</v>
      </c>
      <c r="K668" s="284">
        <v>0</v>
      </c>
      <c r="L668" s="284">
        <v>0</v>
      </c>
      <c r="N668" s="297">
        <f t="shared" si="34"/>
        <v>1</v>
      </c>
    </row>
    <row r="669" spans="1:14" x14ac:dyDescent="0.2">
      <c r="A669" t="str">
        <f t="shared" si="32"/>
        <v>VO300507</v>
      </c>
      <c r="B669">
        <f t="shared" si="33"/>
        <v>7</v>
      </c>
      <c r="C669" s="284" t="s">
        <v>1397</v>
      </c>
      <c r="D669" s="284" t="s">
        <v>587</v>
      </c>
      <c r="E669" s="284">
        <v>1</v>
      </c>
      <c r="F669" s="284">
        <v>0</v>
      </c>
      <c r="G669" s="284">
        <v>0</v>
      </c>
      <c r="H669" s="284">
        <v>1</v>
      </c>
      <c r="I669" s="284">
        <v>1</v>
      </c>
      <c r="J669" s="284">
        <v>0</v>
      </c>
      <c r="K669" s="284">
        <v>0</v>
      </c>
      <c r="L669" s="284">
        <v>1</v>
      </c>
      <c r="N669" s="297">
        <f t="shared" si="34"/>
        <v>2</v>
      </c>
    </row>
    <row r="670" spans="1:14" x14ac:dyDescent="0.2">
      <c r="A670" t="str">
        <f t="shared" si="32"/>
        <v>VO300508</v>
      </c>
      <c r="B670">
        <f t="shared" si="33"/>
        <v>8</v>
      </c>
      <c r="C670" s="284" t="s">
        <v>1397</v>
      </c>
      <c r="D670" s="284" t="s">
        <v>592</v>
      </c>
      <c r="E670" s="284">
        <v>0</v>
      </c>
      <c r="F670" s="284">
        <v>0</v>
      </c>
      <c r="G670" s="284">
        <v>0</v>
      </c>
      <c r="H670" s="284">
        <v>0</v>
      </c>
      <c r="I670" s="284">
        <v>8</v>
      </c>
      <c r="J670" s="284">
        <v>0</v>
      </c>
      <c r="K670" s="284">
        <v>0</v>
      </c>
      <c r="L670" s="284">
        <v>8</v>
      </c>
      <c r="N670" s="297">
        <f t="shared" si="34"/>
        <v>8</v>
      </c>
    </row>
    <row r="671" spans="1:14" x14ac:dyDescent="0.2">
      <c r="A671" t="str">
        <f t="shared" si="32"/>
        <v>VO300509</v>
      </c>
      <c r="B671">
        <f t="shared" si="33"/>
        <v>9</v>
      </c>
      <c r="C671" s="284" t="s">
        <v>1397</v>
      </c>
      <c r="D671" s="284" t="s">
        <v>641</v>
      </c>
      <c r="E671" s="284">
        <v>1</v>
      </c>
      <c r="F671" s="284">
        <v>0</v>
      </c>
      <c r="G671" s="284">
        <v>0</v>
      </c>
      <c r="H671" s="284">
        <v>1</v>
      </c>
      <c r="I671" s="284">
        <v>0</v>
      </c>
      <c r="J671" s="284">
        <v>0</v>
      </c>
      <c r="K671" s="284">
        <v>0</v>
      </c>
      <c r="L671" s="284">
        <v>0</v>
      </c>
      <c r="N671" s="297">
        <f t="shared" si="34"/>
        <v>1</v>
      </c>
    </row>
    <row r="672" spans="1:14" x14ac:dyDescent="0.2">
      <c r="A672" t="str">
        <f t="shared" si="32"/>
        <v>VO300510</v>
      </c>
      <c r="B672">
        <f t="shared" si="33"/>
        <v>10</v>
      </c>
      <c r="C672" s="284" t="s">
        <v>1397</v>
      </c>
      <c r="D672" s="284" t="s">
        <v>811</v>
      </c>
      <c r="E672" s="284">
        <v>1</v>
      </c>
      <c r="F672" s="284">
        <v>0</v>
      </c>
      <c r="G672" s="284">
        <v>0</v>
      </c>
      <c r="H672" s="284">
        <v>1</v>
      </c>
      <c r="I672" s="284">
        <v>0</v>
      </c>
      <c r="J672" s="284">
        <v>0</v>
      </c>
      <c r="K672" s="284">
        <v>0</v>
      </c>
      <c r="L672" s="284">
        <v>0</v>
      </c>
      <c r="N672" s="297">
        <f t="shared" si="34"/>
        <v>1</v>
      </c>
    </row>
    <row r="673" spans="1:14" x14ac:dyDescent="0.2">
      <c r="A673" t="str">
        <f t="shared" si="32"/>
        <v>VO300511</v>
      </c>
      <c r="B673">
        <f t="shared" si="33"/>
        <v>11</v>
      </c>
      <c r="C673" s="284" t="s">
        <v>1397</v>
      </c>
      <c r="D673" s="284" t="s">
        <v>846</v>
      </c>
      <c r="E673" s="284">
        <v>0</v>
      </c>
      <c r="F673" s="284">
        <v>0</v>
      </c>
      <c r="G673" s="284">
        <v>0</v>
      </c>
      <c r="H673" s="284">
        <v>0</v>
      </c>
      <c r="I673" s="284">
        <v>1</v>
      </c>
      <c r="J673" s="284">
        <v>0</v>
      </c>
      <c r="K673" s="284">
        <v>0</v>
      </c>
      <c r="L673" s="284">
        <v>1</v>
      </c>
      <c r="N673" s="297">
        <f t="shared" si="34"/>
        <v>1</v>
      </c>
    </row>
    <row r="674" spans="1:14" x14ac:dyDescent="0.2">
      <c r="A674" t="str">
        <f t="shared" si="32"/>
        <v>VO300512</v>
      </c>
      <c r="B674">
        <f t="shared" si="33"/>
        <v>12</v>
      </c>
      <c r="C674" s="284" t="s">
        <v>1397</v>
      </c>
      <c r="D674" s="284" t="s">
        <v>1073</v>
      </c>
      <c r="E674" s="284">
        <v>3</v>
      </c>
      <c r="F674" s="284">
        <v>0</v>
      </c>
      <c r="G674" s="284">
        <v>0</v>
      </c>
      <c r="H674" s="284">
        <v>3</v>
      </c>
      <c r="I674" s="284">
        <v>1</v>
      </c>
      <c r="J674" s="284">
        <v>0</v>
      </c>
      <c r="K674" s="284">
        <v>0</v>
      </c>
      <c r="L674" s="284">
        <v>1</v>
      </c>
      <c r="N674" s="297">
        <f t="shared" si="34"/>
        <v>4</v>
      </c>
    </row>
    <row r="675" spans="1:14" x14ac:dyDescent="0.2">
      <c r="A675" t="str">
        <f t="shared" si="32"/>
        <v>VO300513</v>
      </c>
      <c r="B675">
        <f t="shared" si="33"/>
        <v>13</v>
      </c>
      <c r="C675" s="284" t="s">
        <v>1397</v>
      </c>
      <c r="D675" s="284" t="s">
        <v>1115</v>
      </c>
      <c r="E675" s="284">
        <v>0</v>
      </c>
      <c r="F675" s="284">
        <v>0</v>
      </c>
      <c r="G675" s="284">
        <v>0</v>
      </c>
      <c r="H675" s="284">
        <v>0</v>
      </c>
      <c r="I675" s="284">
        <v>1</v>
      </c>
      <c r="J675" s="284">
        <v>0</v>
      </c>
      <c r="K675" s="284">
        <v>0</v>
      </c>
      <c r="L675" s="284">
        <v>1</v>
      </c>
      <c r="N675" s="297">
        <f t="shared" si="34"/>
        <v>1</v>
      </c>
    </row>
    <row r="676" spans="1:14" x14ac:dyDescent="0.2">
      <c r="A676" t="str">
        <f t="shared" si="32"/>
        <v>VO300514</v>
      </c>
      <c r="B676">
        <f t="shared" si="33"/>
        <v>14</v>
      </c>
      <c r="C676" s="284" t="s">
        <v>1397</v>
      </c>
      <c r="D676" s="284" t="s">
        <v>1123</v>
      </c>
      <c r="E676" s="284">
        <v>0</v>
      </c>
      <c r="F676" s="284">
        <v>0</v>
      </c>
      <c r="G676" s="284">
        <v>0</v>
      </c>
      <c r="H676" s="284">
        <v>0</v>
      </c>
      <c r="I676" s="284">
        <v>1</v>
      </c>
      <c r="J676" s="284">
        <v>0</v>
      </c>
      <c r="K676" s="284">
        <v>0</v>
      </c>
      <c r="L676" s="284">
        <v>1</v>
      </c>
      <c r="N676" s="297">
        <f t="shared" si="34"/>
        <v>1</v>
      </c>
    </row>
    <row r="677" spans="1:14" x14ac:dyDescent="0.2">
      <c r="A677" t="str">
        <f t="shared" si="32"/>
        <v>VO300515</v>
      </c>
      <c r="B677">
        <f t="shared" si="33"/>
        <v>15</v>
      </c>
      <c r="C677" s="284" t="s">
        <v>1397</v>
      </c>
      <c r="D677" s="284" t="s">
        <v>1136</v>
      </c>
      <c r="E677" s="284">
        <v>17</v>
      </c>
      <c r="F677" s="284">
        <v>0</v>
      </c>
      <c r="G677" s="284">
        <v>0</v>
      </c>
      <c r="H677" s="284">
        <v>17</v>
      </c>
      <c r="I677" s="284">
        <v>4</v>
      </c>
      <c r="J677" s="284">
        <v>0</v>
      </c>
      <c r="K677" s="284">
        <v>0</v>
      </c>
      <c r="L677" s="284">
        <v>4</v>
      </c>
      <c r="N677" s="297">
        <f t="shared" si="34"/>
        <v>21</v>
      </c>
    </row>
    <row r="678" spans="1:14" x14ac:dyDescent="0.2">
      <c r="A678" t="str">
        <f t="shared" si="32"/>
        <v>VO300601</v>
      </c>
      <c r="B678">
        <f t="shared" si="33"/>
        <v>1</v>
      </c>
      <c r="C678" s="284" t="s">
        <v>1398</v>
      </c>
      <c r="D678" s="284" t="s">
        <v>241</v>
      </c>
      <c r="E678" s="284">
        <v>2</v>
      </c>
      <c r="F678" s="284">
        <v>0</v>
      </c>
      <c r="G678" s="284">
        <v>0</v>
      </c>
      <c r="H678" s="284">
        <v>2</v>
      </c>
      <c r="I678" s="284">
        <v>3</v>
      </c>
      <c r="J678" s="284">
        <v>0</v>
      </c>
      <c r="K678" s="284">
        <v>0</v>
      </c>
      <c r="L678" s="284">
        <v>3</v>
      </c>
      <c r="N678" s="297">
        <f t="shared" si="34"/>
        <v>5</v>
      </c>
    </row>
    <row r="679" spans="1:14" x14ac:dyDescent="0.2">
      <c r="A679" t="str">
        <f t="shared" si="32"/>
        <v>VO300602</v>
      </c>
      <c r="B679">
        <f t="shared" si="33"/>
        <v>2</v>
      </c>
      <c r="C679" s="284" t="s">
        <v>1398</v>
      </c>
      <c r="D679" s="284" t="s">
        <v>1222</v>
      </c>
      <c r="E679" s="284">
        <v>1</v>
      </c>
      <c r="F679" s="284">
        <v>0</v>
      </c>
      <c r="G679" s="284">
        <v>0</v>
      </c>
      <c r="H679" s="284">
        <v>1</v>
      </c>
      <c r="I679" s="284">
        <v>2</v>
      </c>
      <c r="J679" s="284">
        <v>0</v>
      </c>
      <c r="K679" s="284">
        <v>0</v>
      </c>
      <c r="L679" s="284">
        <v>2</v>
      </c>
      <c r="N679" s="297">
        <f t="shared" si="34"/>
        <v>3</v>
      </c>
    </row>
    <row r="680" spans="1:14" x14ac:dyDescent="0.2">
      <c r="A680" t="str">
        <f t="shared" si="32"/>
        <v>VO300603</v>
      </c>
      <c r="B680">
        <f t="shared" si="33"/>
        <v>3</v>
      </c>
      <c r="C680" s="284" t="s">
        <v>1398</v>
      </c>
      <c r="D680" s="284" t="s">
        <v>1226</v>
      </c>
      <c r="E680" s="284">
        <v>0</v>
      </c>
      <c r="F680" s="284">
        <v>0</v>
      </c>
      <c r="G680" s="284">
        <v>0</v>
      </c>
      <c r="H680" s="284">
        <v>0</v>
      </c>
      <c r="I680" s="284">
        <v>2</v>
      </c>
      <c r="J680" s="284">
        <v>0</v>
      </c>
      <c r="K680" s="284">
        <v>0</v>
      </c>
      <c r="L680" s="284">
        <v>2</v>
      </c>
      <c r="N680" s="297">
        <f t="shared" si="34"/>
        <v>2</v>
      </c>
    </row>
    <row r="681" spans="1:14" x14ac:dyDescent="0.2">
      <c r="A681" t="str">
        <f t="shared" si="32"/>
        <v>VO300604</v>
      </c>
      <c r="B681">
        <f t="shared" si="33"/>
        <v>4</v>
      </c>
      <c r="C681" s="284" t="s">
        <v>1398</v>
      </c>
      <c r="D681" s="284" t="s">
        <v>587</v>
      </c>
      <c r="E681" s="284">
        <v>0</v>
      </c>
      <c r="F681" s="284">
        <v>0</v>
      </c>
      <c r="G681" s="284">
        <v>0</v>
      </c>
      <c r="H681" s="284">
        <v>0</v>
      </c>
      <c r="I681" s="284">
        <v>1</v>
      </c>
      <c r="J681" s="284">
        <v>0</v>
      </c>
      <c r="K681" s="284">
        <v>0</v>
      </c>
      <c r="L681" s="284">
        <v>1</v>
      </c>
      <c r="N681" s="297">
        <f t="shared" si="34"/>
        <v>1</v>
      </c>
    </row>
    <row r="682" spans="1:14" x14ac:dyDescent="0.2">
      <c r="A682" t="str">
        <f t="shared" si="32"/>
        <v>VO300605</v>
      </c>
      <c r="B682">
        <f t="shared" si="33"/>
        <v>5</v>
      </c>
      <c r="C682" s="284" t="s">
        <v>1398</v>
      </c>
      <c r="D682" s="284" t="s">
        <v>592</v>
      </c>
      <c r="E682" s="284">
        <v>1</v>
      </c>
      <c r="F682" s="284">
        <v>0</v>
      </c>
      <c r="G682" s="284">
        <v>0</v>
      </c>
      <c r="H682" s="284">
        <v>1</v>
      </c>
      <c r="I682" s="284">
        <v>1</v>
      </c>
      <c r="J682" s="284">
        <v>0</v>
      </c>
      <c r="K682" s="284">
        <v>0</v>
      </c>
      <c r="L682" s="284">
        <v>1</v>
      </c>
      <c r="N682" s="297">
        <f t="shared" si="34"/>
        <v>2</v>
      </c>
    </row>
    <row r="683" spans="1:14" x14ac:dyDescent="0.2">
      <c r="A683" t="str">
        <f t="shared" si="32"/>
        <v>VO300606</v>
      </c>
      <c r="B683">
        <f t="shared" si="33"/>
        <v>6</v>
      </c>
      <c r="C683" s="284" t="s">
        <v>1398</v>
      </c>
      <c r="D683" s="284" t="s">
        <v>1252</v>
      </c>
      <c r="E683" s="284">
        <v>0</v>
      </c>
      <c r="F683" s="284">
        <v>0</v>
      </c>
      <c r="G683" s="284">
        <v>0</v>
      </c>
      <c r="H683" s="284">
        <v>0</v>
      </c>
      <c r="I683" s="284">
        <v>3</v>
      </c>
      <c r="J683" s="284">
        <v>0</v>
      </c>
      <c r="K683" s="284">
        <v>0</v>
      </c>
      <c r="L683" s="284">
        <v>3</v>
      </c>
      <c r="N683" s="297">
        <f t="shared" si="34"/>
        <v>3</v>
      </c>
    </row>
    <row r="684" spans="1:14" x14ac:dyDescent="0.2">
      <c r="A684" t="str">
        <f t="shared" si="32"/>
        <v>VO300607</v>
      </c>
      <c r="B684">
        <f t="shared" si="33"/>
        <v>7</v>
      </c>
      <c r="C684" s="284" t="s">
        <v>1398</v>
      </c>
      <c r="D684" s="284" t="s">
        <v>741</v>
      </c>
      <c r="E684" s="284">
        <v>1</v>
      </c>
      <c r="F684" s="284">
        <v>1</v>
      </c>
      <c r="G684" s="284">
        <v>0</v>
      </c>
      <c r="H684" s="284">
        <v>2</v>
      </c>
      <c r="I684" s="284">
        <v>0</v>
      </c>
      <c r="J684" s="284">
        <v>0</v>
      </c>
      <c r="K684" s="284">
        <v>0</v>
      </c>
      <c r="L684" s="284">
        <v>0</v>
      </c>
      <c r="N684" s="297">
        <f t="shared" si="34"/>
        <v>2</v>
      </c>
    </row>
    <row r="685" spans="1:14" x14ac:dyDescent="0.2">
      <c r="A685" t="str">
        <f t="shared" si="32"/>
        <v>VO300608</v>
      </c>
      <c r="B685">
        <f t="shared" si="33"/>
        <v>8</v>
      </c>
      <c r="C685" s="284" t="s">
        <v>1398</v>
      </c>
      <c r="D685" s="284" t="s">
        <v>811</v>
      </c>
      <c r="E685" s="284">
        <v>1</v>
      </c>
      <c r="F685" s="284">
        <v>0</v>
      </c>
      <c r="G685" s="284">
        <v>0</v>
      </c>
      <c r="H685" s="284">
        <v>1</v>
      </c>
      <c r="I685" s="284">
        <v>1</v>
      </c>
      <c r="J685" s="284">
        <v>0</v>
      </c>
      <c r="K685" s="284">
        <v>0</v>
      </c>
      <c r="L685" s="284">
        <v>1</v>
      </c>
      <c r="N685" s="297">
        <f t="shared" si="34"/>
        <v>2</v>
      </c>
    </row>
    <row r="686" spans="1:14" x14ac:dyDescent="0.2">
      <c r="A686" t="str">
        <f t="shared" si="32"/>
        <v>VO300609</v>
      </c>
      <c r="B686">
        <f t="shared" si="33"/>
        <v>9</v>
      </c>
      <c r="C686" s="284" t="s">
        <v>1398</v>
      </c>
      <c r="D686" s="284" t="s">
        <v>820</v>
      </c>
      <c r="E686" s="284">
        <v>1</v>
      </c>
      <c r="F686" s="284">
        <v>0</v>
      </c>
      <c r="G686" s="284">
        <v>0</v>
      </c>
      <c r="H686" s="284">
        <v>1</v>
      </c>
      <c r="I686" s="284">
        <v>0</v>
      </c>
      <c r="J686" s="284">
        <v>0</v>
      </c>
      <c r="K686" s="284">
        <v>0</v>
      </c>
      <c r="L686" s="284">
        <v>0</v>
      </c>
      <c r="N686" s="297">
        <f t="shared" si="34"/>
        <v>1</v>
      </c>
    </row>
    <row r="687" spans="1:14" x14ac:dyDescent="0.2">
      <c r="A687" t="str">
        <f t="shared" si="32"/>
        <v>VO300610</v>
      </c>
      <c r="B687">
        <f t="shared" si="33"/>
        <v>10</v>
      </c>
      <c r="C687" s="284" t="s">
        <v>1398</v>
      </c>
      <c r="D687" s="284" t="s">
        <v>1073</v>
      </c>
      <c r="E687" s="284">
        <v>2</v>
      </c>
      <c r="F687" s="284">
        <v>0</v>
      </c>
      <c r="G687" s="284">
        <v>0</v>
      </c>
      <c r="H687" s="284">
        <v>2</v>
      </c>
      <c r="I687" s="284">
        <v>0</v>
      </c>
      <c r="J687" s="284">
        <v>0</v>
      </c>
      <c r="K687" s="284">
        <v>0</v>
      </c>
      <c r="L687" s="284">
        <v>0</v>
      </c>
      <c r="N687" s="297">
        <f t="shared" si="34"/>
        <v>2</v>
      </c>
    </row>
    <row r="688" spans="1:14" x14ac:dyDescent="0.2">
      <c r="A688" t="str">
        <f t="shared" si="32"/>
        <v>VO300611</v>
      </c>
      <c r="B688">
        <f t="shared" si="33"/>
        <v>11</v>
      </c>
      <c r="C688" s="284" t="s">
        <v>1398</v>
      </c>
      <c r="D688" s="284" t="s">
        <v>1136</v>
      </c>
      <c r="E688" s="284">
        <v>3</v>
      </c>
      <c r="F688" s="284">
        <v>0</v>
      </c>
      <c r="G688" s="284">
        <v>0</v>
      </c>
      <c r="H688" s="284">
        <v>3</v>
      </c>
      <c r="I688" s="284">
        <v>3</v>
      </c>
      <c r="J688" s="284">
        <v>0</v>
      </c>
      <c r="K688" s="284">
        <v>0</v>
      </c>
      <c r="L688" s="284">
        <v>3</v>
      </c>
      <c r="N688" s="297">
        <f t="shared" si="34"/>
        <v>6</v>
      </c>
    </row>
    <row r="689" spans="1:14" x14ac:dyDescent="0.2">
      <c r="A689" t="str">
        <f t="shared" si="32"/>
        <v>VO300701</v>
      </c>
      <c r="B689">
        <f t="shared" si="33"/>
        <v>1</v>
      </c>
      <c r="C689" s="284" t="s">
        <v>1399</v>
      </c>
      <c r="D689" s="284" t="s">
        <v>183</v>
      </c>
      <c r="E689" s="284">
        <v>2</v>
      </c>
      <c r="F689" s="284">
        <v>0</v>
      </c>
      <c r="G689" s="284">
        <v>0</v>
      </c>
      <c r="H689" s="284">
        <v>2</v>
      </c>
      <c r="I689" s="284">
        <v>2</v>
      </c>
      <c r="J689" s="284">
        <v>0</v>
      </c>
      <c r="K689" s="284">
        <v>1</v>
      </c>
      <c r="L689" s="284">
        <v>3</v>
      </c>
      <c r="N689" s="297">
        <f t="shared" si="34"/>
        <v>5</v>
      </c>
    </row>
    <row r="690" spans="1:14" x14ac:dyDescent="0.2">
      <c r="A690" t="str">
        <f t="shared" si="32"/>
        <v>VO300702</v>
      </c>
      <c r="B690">
        <f t="shared" si="33"/>
        <v>2</v>
      </c>
      <c r="C690" s="284" t="s">
        <v>1399</v>
      </c>
      <c r="D690" s="284" t="s">
        <v>364</v>
      </c>
      <c r="E690" s="284">
        <v>1</v>
      </c>
      <c r="F690" s="284">
        <v>0</v>
      </c>
      <c r="G690" s="284">
        <v>0</v>
      </c>
      <c r="H690" s="284">
        <v>1</v>
      </c>
      <c r="I690" s="284">
        <v>0</v>
      </c>
      <c r="J690" s="284">
        <v>0</v>
      </c>
      <c r="K690" s="284">
        <v>0</v>
      </c>
      <c r="L690" s="284">
        <v>0</v>
      </c>
      <c r="N690" s="297">
        <f t="shared" si="34"/>
        <v>1</v>
      </c>
    </row>
    <row r="691" spans="1:14" x14ac:dyDescent="0.2">
      <c r="A691" t="str">
        <f t="shared" si="32"/>
        <v>VO300703</v>
      </c>
      <c r="B691">
        <f t="shared" si="33"/>
        <v>3</v>
      </c>
      <c r="C691" s="284" t="s">
        <v>1399</v>
      </c>
      <c r="D691" s="284" t="s">
        <v>369</v>
      </c>
      <c r="E691" s="284">
        <v>0</v>
      </c>
      <c r="F691" s="284">
        <v>0</v>
      </c>
      <c r="G691" s="284">
        <v>0</v>
      </c>
      <c r="H691" s="284">
        <v>0</v>
      </c>
      <c r="I691" s="284">
        <v>0</v>
      </c>
      <c r="J691" s="284">
        <v>0</v>
      </c>
      <c r="K691" s="284">
        <v>5</v>
      </c>
      <c r="L691" s="284">
        <v>5</v>
      </c>
      <c r="N691" s="297">
        <f t="shared" si="34"/>
        <v>5</v>
      </c>
    </row>
    <row r="692" spans="1:14" x14ac:dyDescent="0.2">
      <c r="A692" t="str">
        <f t="shared" si="32"/>
        <v>VO300704</v>
      </c>
      <c r="B692">
        <f t="shared" si="33"/>
        <v>4</v>
      </c>
      <c r="C692" s="284" t="s">
        <v>1399</v>
      </c>
      <c r="D692" s="284" t="s">
        <v>378</v>
      </c>
      <c r="E692" s="284">
        <v>0</v>
      </c>
      <c r="F692" s="284">
        <v>0</v>
      </c>
      <c r="G692" s="284">
        <v>0</v>
      </c>
      <c r="H692" s="284">
        <v>0</v>
      </c>
      <c r="I692" s="284">
        <v>1</v>
      </c>
      <c r="J692" s="284">
        <v>0</v>
      </c>
      <c r="K692" s="284">
        <v>1</v>
      </c>
      <c r="L692" s="284">
        <v>2</v>
      </c>
      <c r="N692" s="297">
        <f t="shared" si="34"/>
        <v>2</v>
      </c>
    </row>
    <row r="693" spans="1:14" x14ac:dyDescent="0.2">
      <c r="A693" t="str">
        <f t="shared" si="32"/>
        <v>VO300705</v>
      </c>
      <c r="B693">
        <f t="shared" si="33"/>
        <v>5</v>
      </c>
      <c r="C693" s="284" t="s">
        <v>1399</v>
      </c>
      <c r="D693" s="284" t="s">
        <v>587</v>
      </c>
      <c r="E693" s="284">
        <v>5</v>
      </c>
      <c r="F693" s="284">
        <v>0</v>
      </c>
      <c r="G693" s="284">
        <v>0</v>
      </c>
      <c r="H693" s="284">
        <v>5</v>
      </c>
      <c r="I693" s="284">
        <v>5</v>
      </c>
      <c r="J693" s="284">
        <v>0</v>
      </c>
      <c r="K693" s="284">
        <v>0</v>
      </c>
      <c r="L693" s="284">
        <v>5</v>
      </c>
      <c r="N693" s="297">
        <f t="shared" si="34"/>
        <v>10</v>
      </c>
    </row>
    <row r="694" spans="1:14" x14ac:dyDescent="0.2">
      <c r="A694" t="str">
        <f t="shared" si="32"/>
        <v>VO300706</v>
      </c>
      <c r="B694">
        <f t="shared" si="33"/>
        <v>6</v>
      </c>
      <c r="C694" s="284" t="s">
        <v>1399</v>
      </c>
      <c r="D694" s="284" t="s">
        <v>592</v>
      </c>
      <c r="E694" s="284">
        <v>10</v>
      </c>
      <c r="F694" s="284">
        <v>0</v>
      </c>
      <c r="G694" s="284">
        <v>0</v>
      </c>
      <c r="H694" s="284">
        <v>10</v>
      </c>
      <c r="I694" s="284">
        <v>10</v>
      </c>
      <c r="J694" s="284">
        <v>0</v>
      </c>
      <c r="K694" s="284">
        <v>0</v>
      </c>
      <c r="L694" s="284">
        <v>10</v>
      </c>
      <c r="N694" s="297">
        <f t="shared" si="34"/>
        <v>20</v>
      </c>
    </row>
    <row r="695" spans="1:14" x14ac:dyDescent="0.2">
      <c r="A695" t="str">
        <f t="shared" si="32"/>
        <v>VO300707</v>
      </c>
      <c r="B695">
        <f t="shared" si="33"/>
        <v>7</v>
      </c>
      <c r="C695" s="284" t="s">
        <v>1399</v>
      </c>
      <c r="D695" s="284" t="s">
        <v>637</v>
      </c>
      <c r="E695" s="284">
        <v>1</v>
      </c>
      <c r="F695" s="284">
        <v>0</v>
      </c>
      <c r="G695" s="284">
        <v>0</v>
      </c>
      <c r="H695" s="284">
        <v>1</v>
      </c>
      <c r="I695" s="284">
        <v>0</v>
      </c>
      <c r="J695" s="284">
        <v>0</v>
      </c>
      <c r="K695" s="284">
        <v>0</v>
      </c>
      <c r="L695" s="284">
        <v>0</v>
      </c>
      <c r="N695" s="297">
        <f t="shared" si="34"/>
        <v>1</v>
      </c>
    </row>
    <row r="696" spans="1:14" x14ac:dyDescent="0.2">
      <c r="A696" t="str">
        <f t="shared" si="32"/>
        <v>VO300708</v>
      </c>
      <c r="B696">
        <f t="shared" si="33"/>
        <v>8</v>
      </c>
      <c r="C696" s="284" t="s">
        <v>1399</v>
      </c>
      <c r="D696" s="284" t="s">
        <v>641</v>
      </c>
      <c r="E696" s="284">
        <v>6</v>
      </c>
      <c r="F696" s="284">
        <v>0</v>
      </c>
      <c r="G696" s="284">
        <v>0</v>
      </c>
      <c r="H696" s="284">
        <v>6</v>
      </c>
      <c r="I696" s="284">
        <v>1</v>
      </c>
      <c r="J696" s="284">
        <v>0</v>
      </c>
      <c r="K696" s="284">
        <v>0</v>
      </c>
      <c r="L696" s="284">
        <v>1</v>
      </c>
      <c r="N696" s="297">
        <f t="shared" si="34"/>
        <v>7</v>
      </c>
    </row>
    <row r="697" spans="1:14" x14ac:dyDescent="0.2">
      <c r="A697" t="str">
        <f t="shared" si="32"/>
        <v>VO300709</v>
      </c>
      <c r="B697">
        <f t="shared" si="33"/>
        <v>9</v>
      </c>
      <c r="C697" s="284" t="s">
        <v>1399</v>
      </c>
      <c r="D697" s="284" t="s">
        <v>1252</v>
      </c>
      <c r="E697" s="284">
        <v>0</v>
      </c>
      <c r="F697" s="284">
        <v>0</v>
      </c>
      <c r="G697" s="284">
        <v>0</v>
      </c>
      <c r="H697" s="284">
        <v>0</v>
      </c>
      <c r="I697" s="284">
        <v>1</v>
      </c>
      <c r="J697" s="284">
        <v>0</v>
      </c>
      <c r="K697" s="284">
        <v>0</v>
      </c>
      <c r="L697" s="284">
        <v>1</v>
      </c>
      <c r="N697" s="297">
        <f t="shared" si="34"/>
        <v>1</v>
      </c>
    </row>
    <row r="698" spans="1:14" x14ac:dyDescent="0.2">
      <c r="A698" t="str">
        <f t="shared" si="32"/>
        <v>VO300710</v>
      </c>
      <c r="B698">
        <f t="shared" si="33"/>
        <v>10</v>
      </c>
      <c r="C698" s="284" t="s">
        <v>1399</v>
      </c>
      <c r="D698" s="284" t="s">
        <v>820</v>
      </c>
      <c r="E698" s="284">
        <v>0</v>
      </c>
      <c r="F698" s="284">
        <v>0</v>
      </c>
      <c r="G698" s="284">
        <v>0</v>
      </c>
      <c r="H698" s="284">
        <v>0</v>
      </c>
      <c r="I698" s="284">
        <v>0</v>
      </c>
      <c r="J698" s="284">
        <v>1</v>
      </c>
      <c r="K698" s="284">
        <v>0</v>
      </c>
      <c r="L698" s="284">
        <v>1</v>
      </c>
      <c r="N698" s="297">
        <f t="shared" si="34"/>
        <v>1</v>
      </c>
    </row>
    <row r="699" spans="1:14" x14ac:dyDescent="0.2">
      <c r="A699" t="str">
        <f t="shared" si="32"/>
        <v>VO300711</v>
      </c>
      <c r="B699">
        <f t="shared" si="33"/>
        <v>11</v>
      </c>
      <c r="C699" s="284" t="s">
        <v>1399</v>
      </c>
      <c r="D699" s="284" t="s">
        <v>901</v>
      </c>
      <c r="E699" s="284">
        <v>1</v>
      </c>
      <c r="F699" s="284">
        <v>0</v>
      </c>
      <c r="G699" s="284">
        <v>0</v>
      </c>
      <c r="H699" s="284">
        <v>1</v>
      </c>
      <c r="I699" s="284">
        <v>3</v>
      </c>
      <c r="J699" s="284">
        <v>0</v>
      </c>
      <c r="K699" s="284">
        <v>0</v>
      </c>
      <c r="L699" s="284">
        <v>3</v>
      </c>
      <c r="N699" s="297">
        <f t="shared" si="34"/>
        <v>4</v>
      </c>
    </row>
    <row r="700" spans="1:14" x14ac:dyDescent="0.2">
      <c r="A700" t="str">
        <f t="shared" si="32"/>
        <v>VO300712</v>
      </c>
      <c r="B700">
        <f t="shared" si="33"/>
        <v>12</v>
      </c>
      <c r="C700" s="284" t="s">
        <v>1399</v>
      </c>
      <c r="D700" s="284" t="s">
        <v>1095</v>
      </c>
      <c r="E700" s="284">
        <v>1</v>
      </c>
      <c r="F700" s="284">
        <v>0</v>
      </c>
      <c r="G700" s="284">
        <v>0</v>
      </c>
      <c r="H700" s="284">
        <v>1</v>
      </c>
      <c r="I700" s="284">
        <v>1</v>
      </c>
      <c r="J700" s="284">
        <v>0</v>
      </c>
      <c r="K700" s="284">
        <v>0</v>
      </c>
      <c r="L700" s="284">
        <v>1</v>
      </c>
      <c r="N700" s="297">
        <f t="shared" si="34"/>
        <v>2</v>
      </c>
    </row>
    <row r="701" spans="1:14" x14ac:dyDescent="0.2">
      <c r="A701" t="str">
        <f t="shared" si="32"/>
        <v>VO300713</v>
      </c>
      <c r="B701">
        <f t="shared" si="33"/>
        <v>13</v>
      </c>
      <c r="C701" s="284" t="s">
        <v>1399</v>
      </c>
      <c r="D701" s="284" t="s">
        <v>1136</v>
      </c>
      <c r="E701" s="284">
        <v>11</v>
      </c>
      <c r="F701" s="284">
        <v>0</v>
      </c>
      <c r="G701" s="284">
        <v>0</v>
      </c>
      <c r="H701" s="284">
        <v>11</v>
      </c>
      <c r="I701" s="284">
        <v>1</v>
      </c>
      <c r="J701" s="284">
        <v>0</v>
      </c>
      <c r="K701" s="284">
        <v>0</v>
      </c>
      <c r="L701" s="284">
        <v>1</v>
      </c>
      <c r="N701" s="297">
        <f t="shared" si="34"/>
        <v>12</v>
      </c>
    </row>
    <row r="702" spans="1:14" x14ac:dyDescent="0.2">
      <c r="A702" t="str">
        <f t="shared" si="32"/>
        <v>VO300801</v>
      </c>
      <c r="B702">
        <f t="shared" si="33"/>
        <v>1</v>
      </c>
      <c r="C702" s="284" t="s">
        <v>1400</v>
      </c>
      <c r="D702" s="284" t="s">
        <v>369</v>
      </c>
      <c r="E702" s="284">
        <v>0</v>
      </c>
      <c r="F702" s="284">
        <v>0</v>
      </c>
      <c r="G702" s="284">
        <v>0</v>
      </c>
      <c r="H702" s="284">
        <v>0</v>
      </c>
      <c r="I702" s="284">
        <v>0</v>
      </c>
      <c r="J702" s="284">
        <v>0</v>
      </c>
      <c r="K702" s="284">
        <v>1</v>
      </c>
      <c r="L702" s="284">
        <v>1</v>
      </c>
      <c r="N702" s="297">
        <f t="shared" si="34"/>
        <v>1</v>
      </c>
    </row>
    <row r="703" spans="1:14" x14ac:dyDescent="0.2">
      <c r="A703" t="str">
        <f t="shared" si="32"/>
        <v>VO300802</v>
      </c>
      <c r="B703">
        <f t="shared" si="33"/>
        <v>2</v>
      </c>
      <c r="C703" s="284" t="s">
        <v>1400</v>
      </c>
      <c r="D703" s="284" t="s">
        <v>413</v>
      </c>
      <c r="E703" s="284">
        <v>1</v>
      </c>
      <c r="F703" s="284">
        <v>0</v>
      </c>
      <c r="G703" s="284">
        <v>0</v>
      </c>
      <c r="H703" s="284">
        <v>1</v>
      </c>
      <c r="I703" s="284">
        <v>0</v>
      </c>
      <c r="J703" s="284">
        <v>0</v>
      </c>
      <c r="K703" s="284">
        <v>0</v>
      </c>
      <c r="L703" s="284">
        <v>0</v>
      </c>
      <c r="N703" s="297">
        <f t="shared" si="34"/>
        <v>1</v>
      </c>
    </row>
    <row r="704" spans="1:14" x14ac:dyDescent="0.2">
      <c r="A704" t="str">
        <f t="shared" si="32"/>
        <v>VO300803</v>
      </c>
      <c r="B704">
        <f t="shared" si="33"/>
        <v>3</v>
      </c>
      <c r="C704" s="284" t="s">
        <v>1400</v>
      </c>
      <c r="D704" s="284" t="s">
        <v>587</v>
      </c>
      <c r="E704" s="284">
        <v>14</v>
      </c>
      <c r="F704" s="284">
        <v>0</v>
      </c>
      <c r="G704" s="284">
        <v>0</v>
      </c>
      <c r="H704" s="284">
        <v>14</v>
      </c>
      <c r="I704" s="284">
        <v>8</v>
      </c>
      <c r="J704" s="284">
        <v>0</v>
      </c>
      <c r="K704" s="284">
        <v>0</v>
      </c>
      <c r="L704" s="284">
        <v>8</v>
      </c>
      <c r="N704" s="297">
        <f t="shared" si="34"/>
        <v>22</v>
      </c>
    </row>
    <row r="705" spans="1:14" x14ac:dyDescent="0.2">
      <c r="A705" t="str">
        <f t="shared" si="32"/>
        <v>VO300804</v>
      </c>
      <c r="B705">
        <f t="shared" si="33"/>
        <v>4</v>
      </c>
      <c r="C705" s="284" t="s">
        <v>1400</v>
      </c>
      <c r="D705" s="284" t="s">
        <v>641</v>
      </c>
      <c r="E705" s="284">
        <v>2</v>
      </c>
      <c r="F705" s="284">
        <v>0</v>
      </c>
      <c r="G705" s="284">
        <v>0</v>
      </c>
      <c r="H705" s="284">
        <v>2</v>
      </c>
      <c r="I705" s="284">
        <v>5</v>
      </c>
      <c r="J705" s="284">
        <v>0</v>
      </c>
      <c r="K705" s="284">
        <v>1</v>
      </c>
      <c r="L705" s="284">
        <v>6</v>
      </c>
      <c r="N705" s="297">
        <f t="shared" si="34"/>
        <v>8</v>
      </c>
    </row>
    <row r="706" spans="1:14" x14ac:dyDescent="0.2">
      <c r="A706" t="str">
        <f t="shared" si="32"/>
        <v>VO300805</v>
      </c>
      <c r="B706">
        <f t="shared" si="33"/>
        <v>5</v>
      </c>
      <c r="C706" s="284" t="s">
        <v>1400</v>
      </c>
      <c r="D706" s="284" t="s">
        <v>1261</v>
      </c>
      <c r="E706" s="284">
        <v>0</v>
      </c>
      <c r="F706" s="284">
        <v>0</v>
      </c>
      <c r="G706" s="284">
        <v>0</v>
      </c>
      <c r="H706" s="284">
        <v>0</v>
      </c>
      <c r="I706" s="284">
        <v>4</v>
      </c>
      <c r="J706" s="284">
        <v>0</v>
      </c>
      <c r="K706" s="284">
        <v>1</v>
      </c>
      <c r="L706" s="284">
        <v>5</v>
      </c>
      <c r="N706" s="297">
        <f t="shared" si="34"/>
        <v>5</v>
      </c>
    </row>
    <row r="707" spans="1:14" x14ac:dyDescent="0.2">
      <c r="A707" t="str">
        <f t="shared" si="32"/>
        <v>VO300806</v>
      </c>
      <c r="B707">
        <f t="shared" si="33"/>
        <v>6</v>
      </c>
      <c r="C707" s="284" t="s">
        <v>1400</v>
      </c>
      <c r="D707" s="284" t="s">
        <v>811</v>
      </c>
      <c r="E707" s="284">
        <v>1</v>
      </c>
      <c r="F707" s="284">
        <v>0</v>
      </c>
      <c r="G707" s="284">
        <v>0</v>
      </c>
      <c r="H707" s="284">
        <v>1</v>
      </c>
      <c r="I707" s="284">
        <v>0</v>
      </c>
      <c r="J707" s="284">
        <v>0</v>
      </c>
      <c r="K707" s="284">
        <v>0</v>
      </c>
      <c r="L707" s="284">
        <v>0</v>
      </c>
      <c r="N707" s="297">
        <f t="shared" si="34"/>
        <v>1</v>
      </c>
    </row>
    <row r="708" spans="1:14" x14ac:dyDescent="0.2">
      <c r="A708" t="str">
        <f t="shared" si="32"/>
        <v>VO300807</v>
      </c>
      <c r="B708">
        <f t="shared" si="33"/>
        <v>7</v>
      </c>
      <c r="C708" s="284" t="s">
        <v>1400</v>
      </c>
      <c r="D708" s="284" t="s">
        <v>901</v>
      </c>
      <c r="E708" s="284">
        <v>0</v>
      </c>
      <c r="F708" s="284">
        <v>0</v>
      </c>
      <c r="G708" s="284">
        <v>0</v>
      </c>
      <c r="H708" s="284">
        <v>0</v>
      </c>
      <c r="I708" s="284">
        <v>1</v>
      </c>
      <c r="J708" s="284">
        <v>0</v>
      </c>
      <c r="K708" s="284">
        <v>0</v>
      </c>
      <c r="L708" s="284">
        <v>1</v>
      </c>
      <c r="N708" s="297">
        <f t="shared" si="34"/>
        <v>1</v>
      </c>
    </row>
    <row r="709" spans="1:14" x14ac:dyDescent="0.2">
      <c r="A709" t="str">
        <f t="shared" si="32"/>
        <v>VO300808</v>
      </c>
      <c r="B709">
        <f t="shared" si="33"/>
        <v>8</v>
      </c>
      <c r="C709" s="284" t="s">
        <v>1400</v>
      </c>
      <c r="D709" s="284" t="s">
        <v>1095</v>
      </c>
      <c r="E709" s="284">
        <v>0</v>
      </c>
      <c r="F709" s="284">
        <v>0</v>
      </c>
      <c r="G709" s="284">
        <v>0</v>
      </c>
      <c r="H709" s="284">
        <v>0</v>
      </c>
      <c r="I709" s="284">
        <v>1</v>
      </c>
      <c r="J709" s="284">
        <v>0</v>
      </c>
      <c r="K709" s="284">
        <v>0</v>
      </c>
      <c r="L709" s="284">
        <v>1</v>
      </c>
      <c r="N709" s="297">
        <f t="shared" si="34"/>
        <v>1</v>
      </c>
    </row>
    <row r="710" spans="1:14" x14ac:dyDescent="0.2">
      <c r="A710" t="str">
        <f t="shared" si="32"/>
        <v>VO300809</v>
      </c>
      <c r="B710">
        <f t="shared" si="33"/>
        <v>9</v>
      </c>
      <c r="C710" s="284" t="s">
        <v>1400</v>
      </c>
      <c r="D710" s="284" t="s">
        <v>1123</v>
      </c>
      <c r="E710" s="284">
        <v>1</v>
      </c>
      <c r="F710" s="284">
        <v>0</v>
      </c>
      <c r="G710" s="284">
        <v>0</v>
      </c>
      <c r="H710" s="284">
        <v>1</v>
      </c>
      <c r="I710" s="284">
        <v>0</v>
      </c>
      <c r="J710" s="284">
        <v>0</v>
      </c>
      <c r="K710" s="284">
        <v>0</v>
      </c>
      <c r="L710" s="284">
        <v>0</v>
      </c>
      <c r="N710" s="297">
        <f t="shared" si="34"/>
        <v>1</v>
      </c>
    </row>
    <row r="711" spans="1:14" x14ac:dyDescent="0.2">
      <c r="A711" t="str">
        <f t="shared" si="32"/>
        <v>VO300810</v>
      </c>
      <c r="B711">
        <f t="shared" si="33"/>
        <v>10</v>
      </c>
      <c r="C711" s="284" t="s">
        <v>1400</v>
      </c>
      <c r="D711" s="284" t="s">
        <v>1136</v>
      </c>
      <c r="E711" s="284">
        <v>4</v>
      </c>
      <c r="F711" s="284">
        <v>0</v>
      </c>
      <c r="G711" s="284">
        <v>0</v>
      </c>
      <c r="H711" s="284">
        <v>4</v>
      </c>
      <c r="I711" s="284">
        <v>4</v>
      </c>
      <c r="J711" s="284">
        <v>0</v>
      </c>
      <c r="K711" s="284">
        <v>0</v>
      </c>
      <c r="L711" s="284">
        <v>4</v>
      </c>
      <c r="N711" s="297">
        <f t="shared" si="34"/>
        <v>8</v>
      </c>
    </row>
    <row r="712" spans="1:14" x14ac:dyDescent="0.2">
      <c r="A712" t="str">
        <f t="shared" si="32"/>
        <v>VO300901</v>
      </c>
      <c r="B712">
        <f t="shared" si="33"/>
        <v>1</v>
      </c>
      <c r="C712" s="284" t="s">
        <v>1401</v>
      </c>
      <c r="D712" s="284" t="s">
        <v>322</v>
      </c>
      <c r="E712" s="284">
        <v>0</v>
      </c>
      <c r="F712" s="284">
        <v>0</v>
      </c>
      <c r="G712" s="284">
        <v>0</v>
      </c>
      <c r="H712" s="284">
        <v>0</v>
      </c>
      <c r="I712" s="284">
        <v>1</v>
      </c>
      <c r="J712" s="284">
        <v>0</v>
      </c>
      <c r="K712" s="284">
        <v>1</v>
      </c>
      <c r="L712" s="284">
        <v>2</v>
      </c>
      <c r="N712" s="297">
        <f t="shared" si="34"/>
        <v>2</v>
      </c>
    </row>
    <row r="713" spans="1:14" x14ac:dyDescent="0.2">
      <c r="A713" t="str">
        <f t="shared" si="32"/>
        <v>VO300902</v>
      </c>
      <c r="B713">
        <f t="shared" si="33"/>
        <v>2</v>
      </c>
      <c r="C713" s="284" t="s">
        <v>1401</v>
      </c>
      <c r="D713" s="284" t="s">
        <v>364</v>
      </c>
      <c r="E713" s="284">
        <v>0</v>
      </c>
      <c r="F713" s="284">
        <v>0</v>
      </c>
      <c r="G713" s="284">
        <v>0</v>
      </c>
      <c r="H713" s="284">
        <v>0</v>
      </c>
      <c r="I713" s="284">
        <v>2</v>
      </c>
      <c r="J713" s="284">
        <v>0</v>
      </c>
      <c r="K713" s="284">
        <v>0</v>
      </c>
      <c r="L713" s="284">
        <v>2</v>
      </c>
      <c r="N713" s="297">
        <f t="shared" si="34"/>
        <v>2</v>
      </c>
    </row>
    <row r="714" spans="1:14" x14ac:dyDescent="0.2">
      <c r="A714" t="str">
        <f t="shared" si="32"/>
        <v>VO300903</v>
      </c>
      <c r="B714">
        <f t="shared" si="33"/>
        <v>3</v>
      </c>
      <c r="C714" s="284" t="s">
        <v>1401</v>
      </c>
      <c r="D714" s="284" t="s">
        <v>401</v>
      </c>
      <c r="E714" s="284">
        <v>0</v>
      </c>
      <c r="F714" s="284">
        <v>0</v>
      </c>
      <c r="G714" s="284">
        <v>0</v>
      </c>
      <c r="H714" s="284">
        <v>0</v>
      </c>
      <c r="I714" s="284">
        <v>3</v>
      </c>
      <c r="J714" s="284">
        <v>0</v>
      </c>
      <c r="K714" s="284">
        <v>0</v>
      </c>
      <c r="L714" s="284">
        <v>3</v>
      </c>
      <c r="N714" s="297">
        <f t="shared" si="34"/>
        <v>3</v>
      </c>
    </row>
    <row r="715" spans="1:14" x14ac:dyDescent="0.2">
      <c r="A715" t="str">
        <f t="shared" ref="A715:A716" si="35">C715&amp;IF(B715&lt;10,"0","")&amp;B715</f>
        <v>VO300904</v>
      </c>
      <c r="B715">
        <f t="shared" si="33"/>
        <v>4</v>
      </c>
      <c r="C715" s="284" t="s">
        <v>1401</v>
      </c>
      <c r="D715" s="284" t="s">
        <v>403</v>
      </c>
      <c r="E715" s="284">
        <v>0</v>
      </c>
      <c r="F715" s="284">
        <v>0</v>
      </c>
      <c r="G715" s="284">
        <v>0</v>
      </c>
      <c r="H715" s="284">
        <v>0</v>
      </c>
      <c r="I715" s="284">
        <v>1</v>
      </c>
      <c r="J715" s="284">
        <v>0</v>
      </c>
      <c r="K715" s="284">
        <v>0</v>
      </c>
      <c r="L715" s="284">
        <v>1</v>
      </c>
      <c r="N715" s="297">
        <f t="shared" si="34"/>
        <v>1</v>
      </c>
    </row>
    <row r="716" spans="1:14" x14ac:dyDescent="0.2">
      <c r="A716" t="str">
        <f t="shared" si="35"/>
        <v>VO300905</v>
      </c>
      <c r="B716">
        <f t="shared" ref="B716" si="36">IF(C716=C715,B715+1,1)</f>
        <v>5</v>
      </c>
      <c r="C716" s="284" t="s">
        <v>1401</v>
      </c>
      <c r="D716" s="284" t="s">
        <v>483</v>
      </c>
      <c r="E716" s="284">
        <v>1</v>
      </c>
      <c r="F716" s="284">
        <v>0</v>
      </c>
      <c r="G716" s="284">
        <v>0</v>
      </c>
      <c r="H716" s="284">
        <v>1</v>
      </c>
      <c r="I716" s="284">
        <v>0</v>
      </c>
      <c r="J716" s="284">
        <v>0</v>
      </c>
      <c r="K716" s="284">
        <v>0</v>
      </c>
      <c r="L716" s="284">
        <v>0</v>
      </c>
      <c r="N716" s="297">
        <f t="shared" ref="N716:N767" si="37">H716+L716</f>
        <v>1</v>
      </c>
    </row>
    <row r="717" spans="1:14" x14ac:dyDescent="0.2">
      <c r="A717" t="str">
        <f t="shared" ref="A717:A767" si="38">C717&amp;IF(B717&lt;10,"0","")&amp;B717</f>
        <v>VO300906</v>
      </c>
      <c r="B717">
        <f t="shared" ref="B717:B767" si="39">IF(C717=C716,B716+1,1)</f>
        <v>6</v>
      </c>
      <c r="C717" s="284" t="s">
        <v>1401</v>
      </c>
      <c r="D717" s="284" t="s">
        <v>1222</v>
      </c>
      <c r="E717" s="284">
        <v>0</v>
      </c>
      <c r="F717" s="284">
        <v>0</v>
      </c>
      <c r="G717" s="284">
        <v>0</v>
      </c>
      <c r="H717" s="284">
        <v>0</v>
      </c>
      <c r="I717" s="284">
        <v>5</v>
      </c>
      <c r="J717" s="284">
        <v>0</v>
      </c>
      <c r="K717" s="284">
        <v>0</v>
      </c>
      <c r="L717" s="284">
        <v>5</v>
      </c>
      <c r="N717" s="297">
        <f t="shared" si="37"/>
        <v>5</v>
      </c>
    </row>
    <row r="718" spans="1:14" x14ac:dyDescent="0.2">
      <c r="A718" t="str">
        <f t="shared" si="38"/>
        <v>VO300907</v>
      </c>
      <c r="B718">
        <f t="shared" si="39"/>
        <v>7</v>
      </c>
      <c r="C718" s="284" t="s">
        <v>1401</v>
      </c>
      <c r="D718" s="284" t="s">
        <v>555</v>
      </c>
      <c r="E718" s="284">
        <v>0</v>
      </c>
      <c r="F718" s="284">
        <v>0</v>
      </c>
      <c r="G718" s="284">
        <v>0</v>
      </c>
      <c r="H718" s="284">
        <v>0</v>
      </c>
      <c r="I718" s="284">
        <v>0</v>
      </c>
      <c r="J718" s="284">
        <v>0</v>
      </c>
      <c r="K718" s="284">
        <v>1</v>
      </c>
      <c r="L718" s="284">
        <v>1</v>
      </c>
      <c r="N718" s="297">
        <f t="shared" si="37"/>
        <v>1</v>
      </c>
    </row>
    <row r="719" spans="1:14" x14ac:dyDescent="0.2">
      <c r="A719" t="str">
        <f t="shared" si="38"/>
        <v>VO300908</v>
      </c>
      <c r="B719">
        <f t="shared" si="39"/>
        <v>8</v>
      </c>
      <c r="C719" s="284" t="s">
        <v>1401</v>
      </c>
      <c r="D719" s="284" t="s">
        <v>1073</v>
      </c>
      <c r="E719" s="284">
        <v>2</v>
      </c>
      <c r="F719" s="284">
        <v>0</v>
      </c>
      <c r="G719" s="284">
        <v>0</v>
      </c>
      <c r="H719" s="284">
        <v>2</v>
      </c>
      <c r="I719" s="284">
        <v>0</v>
      </c>
      <c r="J719" s="284">
        <v>0</v>
      </c>
      <c r="K719" s="284">
        <v>0</v>
      </c>
      <c r="L719" s="284">
        <v>0</v>
      </c>
      <c r="N719" s="297">
        <f t="shared" si="37"/>
        <v>2</v>
      </c>
    </row>
    <row r="720" spans="1:14" x14ac:dyDescent="0.2">
      <c r="A720" t="str">
        <f t="shared" si="38"/>
        <v>VO300909</v>
      </c>
      <c r="B720">
        <f t="shared" si="39"/>
        <v>9</v>
      </c>
      <c r="C720" s="284" t="s">
        <v>1401</v>
      </c>
      <c r="D720" s="284" t="s">
        <v>1304</v>
      </c>
      <c r="E720" s="284">
        <v>3</v>
      </c>
      <c r="F720" s="284">
        <v>0</v>
      </c>
      <c r="G720" s="284">
        <v>0</v>
      </c>
      <c r="H720" s="284">
        <v>3</v>
      </c>
      <c r="I720" s="284">
        <v>3</v>
      </c>
      <c r="J720" s="284">
        <v>0</v>
      </c>
      <c r="K720" s="284">
        <v>0</v>
      </c>
      <c r="L720" s="284">
        <v>3</v>
      </c>
      <c r="N720" s="297">
        <f t="shared" si="37"/>
        <v>6</v>
      </c>
    </row>
    <row r="721" spans="1:14" x14ac:dyDescent="0.2">
      <c r="A721" t="str">
        <f t="shared" si="38"/>
        <v>VO300910</v>
      </c>
      <c r="B721">
        <f t="shared" si="39"/>
        <v>10</v>
      </c>
      <c r="C721" s="284" t="s">
        <v>1401</v>
      </c>
      <c r="D721" s="284" t="s">
        <v>1136</v>
      </c>
      <c r="E721" s="284">
        <v>2</v>
      </c>
      <c r="F721" s="284">
        <v>0</v>
      </c>
      <c r="G721" s="284">
        <v>0</v>
      </c>
      <c r="H721" s="284">
        <v>2</v>
      </c>
      <c r="I721" s="284">
        <v>0</v>
      </c>
      <c r="J721" s="284">
        <v>0</v>
      </c>
      <c r="K721" s="284">
        <v>0</v>
      </c>
      <c r="L721" s="284">
        <v>0</v>
      </c>
      <c r="N721" s="297">
        <f t="shared" si="37"/>
        <v>2</v>
      </c>
    </row>
    <row r="722" spans="1:14" x14ac:dyDescent="0.2">
      <c r="A722" t="str">
        <f t="shared" si="38"/>
        <v>VO310101</v>
      </c>
      <c r="B722">
        <f t="shared" si="39"/>
        <v>1</v>
      </c>
      <c r="C722" s="284" t="s">
        <v>1402</v>
      </c>
      <c r="D722" s="284" t="s">
        <v>173</v>
      </c>
      <c r="E722" s="284">
        <v>0</v>
      </c>
      <c r="F722" s="284">
        <v>0</v>
      </c>
      <c r="G722" s="284">
        <v>0</v>
      </c>
      <c r="H722" s="284">
        <v>0</v>
      </c>
      <c r="I722" s="284">
        <v>1</v>
      </c>
      <c r="J722" s="284">
        <v>0</v>
      </c>
      <c r="K722" s="284">
        <v>0</v>
      </c>
      <c r="L722" s="284">
        <v>1</v>
      </c>
      <c r="N722" s="297">
        <f t="shared" si="37"/>
        <v>1</v>
      </c>
    </row>
    <row r="723" spans="1:14" x14ac:dyDescent="0.2">
      <c r="A723" t="str">
        <f t="shared" si="38"/>
        <v>VO310102</v>
      </c>
      <c r="B723">
        <f t="shared" si="39"/>
        <v>2</v>
      </c>
      <c r="C723" s="284" t="s">
        <v>1402</v>
      </c>
      <c r="D723" s="284" t="s">
        <v>413</v>
      </c>
      <c r="E723" s="284">
        <v>18</v>
      </c>
      <c r="F723" s="284">
        <v>0</v>
      </c>
      <c r="G723" s="284">
        <v>0</v>
      </c>
      <c r="H723" s="284">
        <v>18</v>
      </c>
      <c r="I723" s="284">
        <v>1</v>
      </c>
      <c r="J723" s="284">
        <v>0</v>
      </c>
      <c r="K723" s="284">
        <v>0</v>
      </c>
      <c r="L723" s="284">
        <v>1</v>
      </c>
      <c r="N723" s="297">
        <f t="shared" si="37"/>
        <v>19</v>
      </c>
    </row>
    <row r="724" spans="1:14" x14ac:dyDescent="0.2">
      <c r="A724" t="str">
        <f t="shared" si="38"/>
        <v>VO310103</v>
      </c>
      <c r="B724">
        <f t="shared" si="39"/>
        <v>3</v>
      </c>
      <c r="C724" s="284" t="s">
        <v>1402</v>
      </c>
      <c r="D724" s="284" t="s">
        <v>641</v>
      </c>
      <c r="E724" s="284">
        <v>0</v>
      </c>
      <c r="F724" s="284">
        <v>0</v>
      </c>
      <c r="G724" s="284">
        <v>0</v>
      </c>
      <c r="H724" s="284">
        <v>0</v>
      </c>
      <c r="I724" s="284">
        <v>3</v>
      </c>
      <c r="J724" s="284">
        <v>0</v>
      </c>
      <c r="K724" s="284">
        <v>0</v>
      </c>
      <c r="L724" s="284">
        <v>3</v>
      </c>
      <c r="N724" s="297">
        <f t="shared" si="37"/>
        <v>3</v>
      </c>
    </row>
    <row r="725" spans="1:14" x14ac:dyDescent="0.2">
      <c r="A725" t="str">
        <f t="shared" si="38"/>
        <v>VO310104</v>
      </c>
      <c r="B725">
        <f t="shared" si="39"/>
        <v>4</v>
      </c>
      <c r="C725" s="284" t="s">
        <v>1402</v>
      </c>
      <c r="D725" s="284" t="s">
        <v>838</v>
      </c>
      <c r="E725" s="284">
        <v>1</v>
      </c>
      <c r="F725" s="284">
        <v>0</v>
      </c>
      <c r="G725" s="284">
        <v>0</v>
      </c>
      <c r="H725" s="284">
        <v>1</v>
      </c>
      <c r="I725" s="284">
        <v>5</v>
      </c>
      <c r="J725" s="284">
        <v>0</v>
      </c>
      <c r="K725" s="284">
        <v>0</v>
      </c>
      <c r="L725" s="284">
        <v>5</v>
      </c>
      <c r="N725" s="297">
        <f t="shared" si="37"/>
        <v>6</v>
      </c>
    </row>
    <row r="726" spans="1:14" x14ac:dyDescent="0.2">
      <c r="A726" t="str">
        <f t="shared" si="38"/>
        <v>VO310105</v>
      </c>
      <c r="B726">
        <f t="shared" si="39"/>
        <v>5</v>
      </c>
      <c r="C726" s="284" t="s">
        <v>1402</v>
      </c>
      <c r="D726" s="284" t="s">
        <v>1095</v>
      </c>
      <c r="E726" s="284">
        <v>1</v>
      </c>
      <c r="F726" s="284">
        <v>0</v>
      </c>
      <c r="G726" s="284">
        <v>0</v>
      </c>
      <c r="H726" s="284">
        <v>1</v>
      </c>
      <c r="I726" s="284">
        <v>3</v>
      </c>
      <c r="J726" s="284">
        <v>0</v>
      </c>
      <c r="K726" s="284">
        <v>0</v>
      </c>
      <c r="L726" s="284">
        <v>3</v>
      </c>
      <c r="N726" s="297">
        <f t="shared" si="37"/>
        <v>4</v>
      </c>
    </row>
    <row r="727" spans="1:14" x14ac:dyDescent="0.2">
      <c r="A727" t="str">
        <f t="shared" si="38"/>
        <v>VO310106</v>
      </c>
      <c r="B727">
        <f t="shared" si="39"/>
        <v>6</v>
      </c>
      <c r="C727" s="284" t="s">
        <v>1402</v>
      </c>
      <c r="D727" s="284" t="s">
        <v>1099</v>
      </c>
      <c r="E727" s="284">
        <v>8</v>
      </c>
      <c r="F727" s="284">
        <v>0</v>
      </c>
      <c r="G727" s="284">
        <v>0</v>
      </c>
      <c r="H727" s="284">
        <v>8</v>
      </c>
      <c r="I727" s="284">
        <v>17</v>
      </c>
      <c r="J727" s="284">
        <v>0</v>
      </c>
      <c r="K727" s="284">
        <v>0</v>
      </c>
      <c r="L727" s="284">
        <v>17</v>
      </c>
      <c r="N727" s="297">
        <f t="shared" si="37"/>
        <v>25</v>
      </c>
    </row>
    <row r="728" spans="1:14" x14ac:dyDescent="0.2">
      <c r="A728" t="str">
        <f t="shared" si="38"/>
        <v>VO310201</v>
      </c>
      <c r="B728">
        <f t="shared" si="39"/>
        <v>1</v>
      </c>
      <c r="C728" s="284" t="s">
        <v>1403</v>
      </c>
      <c r="D728" s="284" t="s">
        <v>173</v>
      </c>
      <c r="E728" s="284">
        <v>0</v>
      </c>
      <c r="F728" s="284">
        <v>0</v>
      </c>
      <c r="G728" s="284">
        <v>0</v>
      </c>
      <c r="H728" s="284">
        <v>0</v>
      </c>
      <c r="I728" s="284">
        <v>1</v>
      </c>
      <c r="J728" s="284">
        <v>0</v>
      </c>
      <c r="K728" s="284">
        <v>0</v>
      </c>
      <c r="L728" s="284">
        <v>1</v>
      </c>
      <c r="N728" s="297">
        <f t="shared" si="37"/>
        <v>1</v>
      </c>
    </row>
    <row r="729" spans="1:14" x14ac:dyDescent="0.2">
      <c r="A729" t="str">
        <f t="shared" si="38"/>
        <v>VO310202</v>
      </c>
      <c r="B729">
        <f t="shared" si="39"/>
        <v>2</v>
      </c>
      <c r="C729" s="284" t="s">
        <v>1403</v>
      </c>
      <c r="D729" s="284" t="s">
        <v>408</v>
      </c>
      <c r="E729" s="284">
        <v>1</v>
      </c>
      <c r="F729" s="284">
        <v>0</v>
      </c>
      <c r="G729" s="284">
        <v>0</v>
      </c>
      <c r="H729" s="284">
        <v>1</v>
      </c>
      <c r="I729" s="284">
        <v>0</v>
      </c>
      <c r="J729" s="284">
        <v>0</v>
      </c>
      <c r="K729" s="284">
        <v>0</v>
      </c>
      <c r="L729" s="284">
        <v>0</v>
      </c>
      <c r="N729" s="297">
        <f t="shared" si="37"/>
        <v>1</v>
      </c>
    </row>
    <row r="730" spans="1:14" x14ac:dyDescent="0.2">
      <c r="A730" t="str">
        <f t="shared" si="38"/>
        <v>VO310203</v>
      </c>
      <c r="B730">
        <f t="shared" si="39"/>
        <v>3</v>
      </c>
      <c r="C730" s="284" t="s">
        <v>1403</v>
      </c>
      <c r="D730" s="284" t="s">
        <v>413</v>
      </c>
      <c r="E730" s="284">
        <v>13</v>
      </c>
      <c r="F730" s="284">
        <v>0</v>
      </c>
      <c r="G730" s="284">
        <v>0</v>
      </c>
      <c r="H730" s="284">
        <v>13</v>
      </c>
      <c r="I730" s="284">
        <v>0</v>
      </c>
      <c r="J730" s="284">
        <v>0</v>
      </c>
      <c r="K730" s="284">
        <v>0</v>
      </c>
      <c r="L730" s="284">
        <v>0</v>
      </c>
      <c r="N730" s="297">
        <f t="shared" si="37"/>
        <v>13</v>
      </c>
    </row>
    <row r="731" spans="1:14" x14ac:dyDescent="0.2">
      <c r="A731" t="str">
        <f t="shared" si="38"/>
        <v>VO310204</v>
      </c>
      <c r="B731">
        <f t="shared" si="39"/>
        <v>4</v>
      </c>
      <c r="C731" s="284" t="s">
        <v>1403</v>
      </c>
      <c r="D731" s="284" t="s">
        <v>428</v>
      </c>
      <c r="E731" s="284">
        <v>0</v>
      </c>
      <c r="F731" s="284">
        <v>0</v>
      </c>
      <c r="G731" s="284">
        <v>0</v>
      </c>
      <c r="H731" s="284">
        <v>0</v>
      </c>
      <c r="I731" s="284">
        <v>0</v>
      </c>
      <c r="J731" s="284">
        <v>0</v>
      </c>
      <c r="K731" s="284">
        <v>1</v>
      </c>
      <c r="L731" s="284">
        <v>1</v>
      </c>
      <c r="N731" s="297">
        <f t="shared" si="37"/>
        <v>1</v>
      </c>
    </row>
    <row r="732" spans="1:14" x14ac:dyDescent="0.2">
      <c r="A732" t="str">
        <f t="shared" si="38"/>
        <v>VO310205</v>
      </c>
      <c r="B732">
        <f t="shared" si="39"/>
        <v>5</v>
      </c>
      <c r="C732" s="284" t="s">
        <v>1403</v>
      </c>
      <c r="D732" s="284" t="s">
        <v>641</v>
      </c>
      <c r="E732" s="284">
        <v>0</v>
      </c>
      <c r="F732" s="284">
        <v>0</v>
      </c>
      <c r="G732" s="284">
        <v>0</v>
      </c>
      <c r="H732" s="284">
        <v>0</v>
      </c>
      <c r="I732" s="284">
        <v>1</v>
      </c>
      <c r="J732" s="284">
        <v>0</v>
      </c>
      <c r="K732" s="284">
        <v>0</v>
      </c>
      <c r="L732" s="284">
        <v>1</v>
      </c>
      <c r="N732" s="297">
        <f t="shared" si="37"/>
        <v>1</v>
      </c>
    </row>
    <row r="733" spans="1:14" x14ac:dyDescent="0.2">
      <c r="A733" t="str">
        <f t="shared" si="38"/>
        <v>VO310206</v>
      </c>
      <c r="B733">
        <f t="shared" si="39"/>
        <v>6</v>
      </c>
      <c r="C733" s="284" t="s">
        <v>1403</v>
      </c>
      <c r="D733" s="284" t="s">
        <v>720</v>
      </c>
      <c r="E733" s="284">
        <v>0</v>
      </c>
      <c r="F733" s="284">
        <v>0</v>
      </c>
      <c r="G733" s="284">
        <v>0</v>
      </c>
      <c r="H733" s="284">
        <v>0</v>
      </c>
      <c r="I733" s="284">
        <v>1</v>
      </c>
      <c r="J733" s="284">
        <v>0</v>
      </c>
      <c r="K733" s="284">
        <v>0</v>
      </c>
      <c r="L733" s="284">
        <v>1</v>
      </c>
      <c r="N733" s="297">
        <f t="shared" si="37"/>
        <v>1</v>
      </c>
    </row>
    <row r="734" spans="1:14" x14ac:dyDescent="0.2">
      <c r="A734" t="str">
        <f t="shared" si="38"/>
        <v>VO310207</v>
      </c>
      <c r="B734">
        <f t="shared" si="39"/>
        <v>7</v>
      </c>
      <c r="C734" s="284" t="s">
        <v>1403</v>
      </c>
      <c r="D734" s="284" t="s">
        <v>838</v>
      </c>
      <c r="E734" s="284">
        <v>0</v>
      </c>
      <c r="F734" s="284">
        <v>0</v>
      </c>
      <c r="G734" s="284">
        <v>1</v>
      </c>
      <c r="H734" s="284">
        <v>1</v>
      </c>
      <c r="I734" s="284">
        <v>3</v>
      </c>
      <c r="J734" s="284">
        <v>0</v>
      </c>
      <c r="K734" s="284">
        <v>0</v>
      </c>
      <c r="L734" s="284">
        <v>3</v>
      </c>
      <c r="N734" s="297">
        <f t="shared" si="37"/>
        <v>4</v>
      </c>
    </row>
    <row r="735" spans="1:14" x14ac:dyDescent="0.2">
      <c r="A735" t="str">
        <f t="shared" si="38"/>
        <v>VO310208</v>
      </c>
      <c r="B735">
        <f t="shared" si="39"/>
        <v>8</v>
      </c>
      <c r="C735" s="284" t="s">
        <v>1403</v>
      </c>
      <c r="D735" s="284" t="s">
        <v>1095</v>
      </c>
      <c r="E735" s="284">
        <v>2</v>
      </c>
      <c r="F735" s="284">
        <v>0</v>
      </c>
      <c r="G735" s="284">
        <v>0</v>
      </c>
      <c r="H735" s="284">
        <v>2</v>
      </c>
      <c r="I735" s="284">
        <v>9</v>
      </c>
      <c r="J735" s="284">
        <v>0</v>
      </c>
      <c r="K735" s="284">
        <v>0</v>
      </c>
      <c r="L735" s="284">
        <v>9</v>
      </c>
      <c r="N735" s="297">
        <f t="shared" si="37"/>
        <v>11</v>
      </c>
    </row>
    <row r="736" spans="1:14" x14ac:dyDescent="0.2">
      <c r="A736" t="str">
        <f t="shared" si="38"/>
        <v>VO310209</v>
      </c>
      <c r="B736">
        <f t="shared" si="39"/>
        <v>9</v>
      </c>
      <c r="C736" s="284" t="s">
        <v>1403</v>
      </c>
      <c r="D736" s="284" t="s">
        <v>1099</v>
      </c>
      <c r="E736" s="284">
        <v>1</v>
      </c>
      <c r="F736" s="284">
        <v>0</v>
      </c>
      <c r="G736" s="284">
        <v>0</v>
      </c>
      <c r="H736" s="284">
        <v>1</v>
      </c>
      <c r="I736" s="284">
        <v>3</v>
      </c>
      <c r="J736" s="284">
        <v>0</v>
      </c>
      <c r="K736" s="284">
        <v>0</v>
      </c>
      <c r="L736" s="284">
        <v>3</v>
      </c>
      <c r="N736" s="297">
        <f t="shared" si="37"/>
        <v>4</v>
      </c>
    </row>
    <row r="737" spans="1:14" x14ac:dyDescent="0.2">
      <c r="A737" t="str">
        <f t="shared" si="38"/>
        <v>VO310301</v>
      </c>
      <c r="B737">
        <f t="shared" si="39"/>
        <v>1</v>
      </c>
      <c r="C737" s="284" t="s">
        <v>1404</v>
      </c>
      <c r="D737" s="284" t="s">
        <v>413</v>
      </c>
      <c r="E737" s="284">
        <v>2</v>
      </c>
      <c r="F737" s="284">
        <v>0</v>
      </c>
      <c r="G737" s="284">
        <v>0</v>
      </c>
      <c r="H737" s="284">
        <v>2</v>
      </c>
      <c r="I737" s="284">
        <v>0</v>
      </c>
      <c r="J737" s="284">
        <v>0</v>
      </c>
      <c r="K737" s="284">
        <v>0</v>
      </c>
      <c r="L737" s="284">
        <v>0</v>
      </c>
      <c r="N737" s="297">
        <f t="shared" si="37"/>
        <v>2</v>
      </c>
    </row>
    <row r="738" spans="1:14" x14ac:dyDescent="0.2">
      <c r="A738" t="str">
        <f t="shared" si="38"/>
        <v>VO310302</v>
      </c>
      <c r="B738">
        <f t="shared" si="39"/>
        <v>2</v>
      </c>
      <c r="C738" s="284" t="s">
        <v>1404</v>
      </c>
      <c r="D738" s="284" t="s">
        <v>641</v>
      </c>
      <c r="E738" s="284">
        <v>1</v>
      </c>
      <c r="F738" s="284">
        <v>0</v>
      </c>
      <c r="G738" s="284">
        <v>0</v>
      </c>
      <c r="H738" s="284">
        <v>1</v>
      </c>
      <c r="I738" s="284">
        <v>0</v>
      </c>
      <c r="J738" s="284">
        <v>0</v>
      </c>
      <c r="K738" s="284">
        <v>0</v>
      </c>
      <c r="L738" s="284">
        <v>0</v>
      </c>
      <c r="N738" s="297">
        <f t="shared" si="37"/>
        <v>1</v>
      </c>
    </row>
    <row r="739" spans="1:14" x14ac:dyDescent="0.2">
      <c r="A739" t="str">
        <f t="shared" si="38"/>
        <v>VO310303</v>
      </c>
      <c r="B739">
        <f t="shared" si="39"/>
        <v>3</v>
      </c>
      <c r="C739" s="284" t="s">
        <v>1404</v>
      </c>
      <c r="D739" s="284" t="s">
        <v>867</v>
      </c>
      <c r="E739" s="284">
        <v>0</v>
      </c>
      <c r="F739" s="284">
        <v>0</v>
      </c>
      <c r="G739" s="284">
        <v>0</v>
      </c>
      <c r="H739" s="284">
        <v>0</v>
      </c>
      <c r="I739" s="284">
        <v>2</v>
      </c>
      <c r="J739" s="284">
        <v>0</v>
      </c>
      <c r="K739" s="284">
        <v>0</v>
      </c>
      <c r="L739" s="284">
        <v>2</v>
      </c>
      <c r="N739" s="297">
        <f t="shared" si="37"/>
        <v>2</v>
      </c>
    </row>
    <row r="740" spans="1:14" x14ac:dyDescent="0.2">
      <c r="A740" t="str">
        <f t="shared" si="38"/>
        <v>VO310401</v>
      </c>
      <c r="B740">
        <f t="shared" si="39"/>
        <v>1</v>
      </c>
      <c r="C740" s="284" t="s">
        <v>1405</v>
      </c>
      <c r="D740" s="284" t="s">
        <v>388</v>
      </c>
      <c r="E740" s="284">
        <v>1</v>
      </c>
      <c r="F740" s="284">
        <v>0</v>
      </c>
      <c r="G740" s="284">
        <v>0</v>
      </c>
      <c r="H740" s="284">
        <v>1</v>
      </c>
      <c r="I740" s="284">
        <v>0</v>
      </c>
      <c r="J740" s="284">
        <v>0</v>
      </c>
      <c r="K740" s="284">
        <v>0</v>
      </c>
      <c r="L740" s="284">
        <v>0</v>
      </c>
      <c r="N740" s="297">
        <f t="shared" si="37"/>
        <v>1</v>
      </c>
    </row>
    <row r="741" spans="1:14" x14ac:dyDescent="0.2">
      <c r="A741" t="str">
        <f t="shared" si="38"/>
        <v>VO310402</v>
      </c>
      <c r="B741">
        <f t="shared" si="39"/>
        <v>2</v>
      </c>
      <c r="C741" s="284" t="s">
        <v>1405</v>
      </c>
      <c r="D741" s="284" t="s">
        <v>408</v>
      </c>
      <c r="E741" s="284">
        <v>4</v>
      </c>
      <c r="F741" s="284">
        <v>0</v>
      </c>
      <c r="G741" s="284">
        <v>0</v>
      </c>
      <c r="H741" s="284">
        <v>4</v>
      </c>
      <c r="I741" s="284">
        <v>2</v>
      </c>
      <c r="J741" s="284">
        <v>0</v>
      </c>
      <c r="K741" s="284">
        <v>0</v>
      </c>
      <c r="L741" s="284">
        <v>2</v>
      </c>
      <c r="N741" s="297">
        <f t="shared" si="37"/>
        <v>6</v>
      </c>
    </row>
    <row r="742" spans="1:14" x14ac:dyDescent="0.2">
      <c r="A742" t="str">
        <f t="shared" si="38"/>
        <v>VO310403</v>
      </c>
      <c r="B742">
        <f t="shared" si="39"/>
        <v>3</v>
      </c>
      <c r="C742" s="284" t="s">
        <v>1405</v>
      </c>
      <c r="D742" s="284" t="s">
        <v>413</v>
      </c>
      <c r="E742" s="284">
        <v>1</v>
      </c>
      <c r="F742" s="284">
        <v>0</v>
      </c>
      <c r="G742" s="284">
        <v>0</v>
      </c>
      <c r="H742" s="284">
        <v>1</v>
      </c>
      <c r="I742" s="284">
        <v>1</v>
      </c>
      <c r="J742" s="284">
        <v>0</v>
      </c>
      <c r="K742" s="284">
        <v>0</v>
      </c>
      <c r="L742" s="284">
        <v>1</v>
      </c>
      <c r="N742" s="297">
        <f t="shared" si="37"/>
        <v>2</v>
      </c>
    </row>
    <row r="743" spans="1:14" x14ac:dyDescent="0.2">
      <c r="A743" t="str">
        <f t="shared" si="38"/>
        <v>VO310404</v>
      </c>
      <c r="B743">
        <f t="shared" si="39"/>
        <v>4</v>
      </c>
      <c r="C743" s="284" t="s">
        <v>1405</v>
      </c>
      <c r="D743" s="284" t="s">
        <v>469</v>
      </c>
      <c r="E743" s="284">
        <v>1</v>
      </c>
      <c r="F743" s="284">
        <v>0</v>
      </c>
      <c r="G743" s="284">
        <v>0</v>
      </c>
      <c r="H743" s="284">
        <v>1</v>
      </c>
      <c r="I743" s="284">
        <v>0</v>
      </c>
      <c r="J743" s="284">
        <v>0</v>
      </c>
      <c r="K743" s="284">
        <v>0</v>
      </c>
      <c r="L743" s="284">
        <v>0</v>
      </c>
      <c r="N743" s="297">
        <f t="shared" si="37"/>
        <v>1</v>
      </c>
    </row>
    <row r="744" spans="1:14" x14ac:dyDescent="0.2">
      <c r="A744" t="str">
        <f t="shared" si="38"/>
        <v>VO310405</v>
      </c>
      <c r="B744">
        <f t="shared" si="39"/>
        <v>5</v>
      </c>
      <c r="C744" s="284" t="s">
        <v>1405</v>
      </c>
      <c r="D744" s="284" t="s">
        <v>623</v>
      </c>
      <c r="E744" s="284">
        <v>2</v>
      </c>
      <c r="F744" s="284">
        <v>0</v>
      </c>
      <c r="G744" s="284">
        <v>0</v>
      </c>
      <c r="H744" s="284">
        <v>2</v>
      </c>
      <c r="I744" s="284">
        <v>2</v>
      </c>
      <c r="J744" s="284">
        <v>0</v>
      </c>
      <c r="K744" s="284">
        <v>0</v>
      </c>
      <c r="L744" s="284">
        <v>2</v>
      </c>
      <c r="N744" s="297">
        <f t="shared" si="37"/>
        <v>4</v>
      </c>
    </row>
    <row r="745" spans="1:14" x14ac:dyDescent="0.2">
      <c r="A745" t="str">
        <f t="shared" si="38"/>
        <v>VO310406</v>
      </c>
      <c r="B745">
        <f t="shared" si="39"/>
        <v>6</v>
      </c>
      <c r="C745" s="284" t="s">
        <v>1405</v>
      </c>
      <c r="D745" s="284" t="s">
        <v>720</v>
      </c>
      <c r="E745" s="284">
        <v>1</v>
      </c>
      <c r="F745" s="284">
        <v>0</v>
      </c>
      <c r="G745" s="284">
        <v>0</v>
      </c>
      <c r="H745" s="284">
        <v>1</v>
      </c>
      <c r="I745" s="284">
        <v>3</v>
      </c>
      <c r="J745" s="284">
        <v>0</v>
      </c>
      <c r="K745" s="284">
        <v>0</v>
      </c>
      <c r="L745" s="284">
        <v>3</v>
      </c>
      <c r="N745" s="297">
        <f t="shared" si="37"/>
        <v>4</v>
      </c>
    </row>
    <row r="746" spans="1:14" x14ac:dyDescent="0.2">
      <c r="A746" t="str">
        <f t="shared" si="38"/>
        <v>VO310407</v>
      </c>
      <c r="B746">
        <f t="shared" si="39"/>
        <v>7</v>
      </c>
      <c r="C746" s="284" t="s">
        <v>1405</v>
      </c>
      <c r="D746" s="284" t="s">
        <v>1095</v>
      </c>
      <c r="E746" s="284">
        <v>1</v>
      </c>
      <c r="F746" s="284">
        <v>0</v>
      </c>
      <c r="G746" s="284">
        <v>0</v>
      </c>
      <c r="H746" s="284">
        <v>1</v>
      </c>
      <c r="I746" s="284">
        <v>0</v>
      </c>
      <c r="J746" s="284">
        <v>0</v>
      </c>
      <c r="K746" s="284">
        <v>0</v>
      </c>
      <c r="L746" s="284">
        <v>0</v>
      </c>
      <c r="N746" s="297">
        <f t="shared" si="37"/>
        <v>1</v>
      </c>
    </row>
    <row r="747" spans="1:14" x14ac:dyDescent="0.2">
      <c r="A747" t="str">
        <f t="shared" si="38"/>
        <v>VO310501</v>
      </c>
      <c r="B747">
        <f t="shared" si="39"/>
        <v>1</v>
      </c>
      <c r="C747" s="284" t="s">
        <v>1406</v>
      </c>
      <c r="D747" s="284" t="s">
        <v>246</v>
      </c>
      <c r="E747" s="284">
        <v>0</v>
      </c>
      <c r="F747" s="284">
        <v>0</v>
      </c>
      <c r="G747" s="284">
        <v>0</v>
      </c>
      <c r="H747" s="284">
        <v>0</v>
      </c>
      <c r="I747" s="284">
        <v>4</v>
      </c>
      <c r="J747" s="284">
        <v>0</v>
      </c>
      <c r="K747" s="284">
        <v>0</v>
      </c>
      <c r="L747" s="284">
        <v>4</v>
      </c>
      <c r="N747" s="297">
        <f t="shared" si="37"/>
        <v>4</v>
      </c>
    </row>
    <row r="748" spans="1:14" x14ac:dyDescent="0.2">
      <c r="A748" t="str">
        <f t="shared" si="38"/>
        <v>VO310502</v>
      </c>
      <c r="B748">
        <f t="shared" si="39"/>
        <v>2</v>
      </c>
      <c r="C748" s="284" t="s">
        <v>1406</v>
      </c>
      <c r="D748" s="284" t="s">
        <v>408</v>
      </c>
      <c r="E748" s="284">
        <v>6</v>
      </c>
      <c r="F748" s="284">
        <v>0</v>
      </c>
      <c r="G748" s="284">
        <v>0</v>
      </c>
      <c r="H748" s="284">
        <v>6</v>
      </c>
      <c r="I748" s="284">
        <v>1</v>
      </c>
      <c r="J748" s="284">
        <v>0</v>
      </c>
      <c r="K748" s="284">
        <v>0</v>
      </c>
      <c r="L748" s="284">
        <v>1</v>
      </c>
      <c r="N748" s="297">
        <f t="shared" si="37"/>
        <v>7</v>
      </c>
    </row>
    <row r="749" spans="1:14" x14ac:dyDescent="0.2">
      <c r="A749" t="str">
        <f t="shared" si="38"/>
        <v>VO310503</v>
      </c>
      <c r="B749">
        <f t="shared" si="39"/>
        <v>3</v>
      </c>
      <c r="C749" s="284" t="s">
        <v>1406</v>
      </c>
      <c r="D749" s="284" t="s">
        <v>413</v>
      </c>
      <c r="E749" s="284">
        <v>1</v>
      </c>
      <c r="F749" s="284">
        <v>0</v>
      </c>
      <c r="G749" s="284">
        <v>0</v>
      </c>
      <c r="H749" s="284">
        <v>1</v>
      </c>
      <c r="I749" s="284">
        <v>0</v>
      </c>
      <c r="J749" s="284">
        <v>0</v>
      </c>
      <c r="K749" s="284">
        <v>0</v>
      </c>
      <c r="L749" s="284">
        <v>0</v>
      </c>
      <c r="N749" s="297">
        <f t="shared" si="37"/>
        <v>1</v>
      </c>
    </row>
    <row r="750" spans="1:14" x14ac:dyDescent="0.2">
      <c r="A750" t="str">
        <f t="shared" si="38"/>
        <v>VO310504</v>
      </c>
      <c r="B750">
        <f t="shared" si="39"/>
        <v>4</v>
      </c>
      <c r="C750" s="284" t="s">
        <v>1406</v>
      </c>
      <c r="D750" s="284" t="s">
        <v>469</v>
      </c>
      <c r="E750" s="284">
        <v>3</v>
      </c>
      <c r="F750" s="284">
        <v>0</v>
      </c>
      <c r="G750" s="284">
        <v>0</v>
      </c>
      <c r="H750" s="284">
        <v>3</v>
      </c>
      <c r="I750" s="284">
        <v>8</v>
      </c>
      <c r="J750" s="284">
        <v>0</v>
      </c>
      <c r="K750" s="284">
        <v>0</v>
      </c>
      <c r="L750" s="284">
        <v>8</v>
      </c>
      <c r="N750" s="297">
        <f t="shared" si="37"/>
        <v>11</v>
      </c>
    </row>
    <row r="751" spans="1:14" x14ac:dyDescent="0.2">
      <c r="A751" t="str">
        <f t="shared" si="38"/>
        <v>VO310505</v>
      </c>
      <c r="B751">
        <f t="shared" si="39"/>
        <v>5</v>
      </c>
      <c r="C751" s="284" t="s">
        <v>1406</v>
      </c>
      <c r="D751" s="284" t="s">
        <v>507</v>
      </c>
      <c r="E751" s="284">
        <v>1</v>
      </c>
      <c r="F751" s="284">
        <v>0</v>
      </c>
      <c r="G751" s="284">
        <v>0</v>
      </c>
      <c r="H751" s="284">
        <v>1</v>
      </c>
      <c r="I751" s="284">
        <v>0</v>
      </c>
      <c r="J751" s="284">
        <v>0</v>
      </c>
      <c r="K751" s="284">
        <v>0</v>
      </c>
      <c r="L751" s="284">
        <v>0</v>
      </c>
      <c r="N751" s="297">
        <f t="shared" si="37"/>
        <v>1</v>
      </c>
    </row>
    <row r="752" spans="1:14" x14ac:dyDescent="0.2">
      <c r="A752" t="str">
        <f t="shared" si="38"/>
        <v>VO310506</v>
      </c>
      <c r="B752">
        <f t="shared" si="39"/>
        <v>6</v>
      </c>
      <c r="C752" s="284" t="s">
        <v>1406</v>
      </c>
      <c r="D752" s="284" t="s">
        <v>623</v>
      </c>
      <c r="E752" s="284">
        <v>0</v>
      </c>
      <c r="F752" s="284">
        <v>0</v>
      </c>
      <c r="G752" s="284">
        <v>0</v>
      </c>
      <c r="H752" s="284">
        <v>0</v>
      </c>
      <c r="I752" s="284">
        <v>1</v>
      </c>
      <c r="J752" s="284">
        <v>0</v>
      </c>
      <c r="K752" s="284">
        <v>0</v>
      </c>
      <c r="L752" s="284">
        <v>1</v>
      </c>
      <c r="N752" s="297">
        <f t="shared" si="37"/>
        <v>1</v>
      </c>
    </row>
    <row r="753" spans="1:14" x14ac:dyDescent="0.2">
      <c r="A753" t="str">
        <f t="shared" si="38"/>
        <v>VO310507</v>
      </c>
      <c r="B753">
        <f t="shared" si="39"/>
        <v>7</v>
      </c>
      <c r="C753" s="284" t="s">
        <v>1406</v>
      </c>
      <c r="D753" s="284" t="s">
        <v>720</v>
      </c>
      <c r="E753" s="284">
        <v>0</v>
      </c>
      <c r="F753" s="284">
        <v>0</v>
      </c>
      <c r="G753" s="284">
        <v>0</v>
      </c>
      <c r="H753" s="284">
        <v>0</v>
      </c>
      <c r="I753" s="284">
        <v>1</v>
      </c>
      <c r="J753" s="284">
        <v>0</v>
      </c>
      <c r="K753" s="284">
        <v>0</v>
      </c>
      <c r="L753" s="284">
        <v>1</v>
      </c>
      <c r="N753" s="297">
        <f t="shared" si="37"/>
        <v>1</v>
      </c>
    </row>
    <row r="754" spans="1:14" x14ac:dyDescent="0.2">
      <c r="A754" t="str">
        <f t="shared" si="38"/>
        <v>VO310508</v>
      </c>
      <c r="B754">
        <f t="shared" si="39"/>
        <v>8</v>
      </c>
      <c r="C754" s="284" t="s">
        <v>1406</v>
      </c>
      <c r="D754" s="284" t="s">
        <v>770</v>
      </c>
      <c r="E754" s="284">
        <v>0</v>
      </c>
      <c r="F754" s="284">
        <v>0</v>
      </c>
      <c r="G754" s="284">
        <v>0</v>
      </c>
      <c r="H754" s="284">
        <v>0</v>
      </c>
      <c r="I754" s="284">
        <v>0</v>
      </c>
      <c r="J754" s="284">
        <v>0</v>
      </c>
      <c r="K754" s="284">
        <v>1</v>
      </c>
      <c r="L754" s="284">
        <v>1</v>
      </c>
      <c r="N754" s="297">
        <f t="shared" si="37"/>
        <v>1</v>
      </c>
    </row>
    <row r="755" spans="1:14" x14ac:dyDescent="0.2">
      <c r="A755" t="str">
        <f t="shared" si="38"/>
        <v>VO310509</v>
      </c>
      <c r="B755">
        <f t="shared" si="39"/>
        <v>9</v>
      </c>
      <c r="C755" s="284" t="s">
        <v>1406</v>
      </c>
      <c r="D755" s="284" t="s">
        <v>851</v>
      </c>
      <c r="E755" s="284">
        <v>0</v>
      </c>
      <c r="F755" s="284">
        <v>0</v>
      </c>
      <c r="G755" s="284">
        <v>0</v>
      </c>
      <c r="H755" s="284">
        <v>0</v>
      </c>
      <c r="I755" s="284">
        <v>2</v>
      </c>
      <c r="J755" s="284">
        <v>0</v>
      </c>
      <c r="K755" s="284">
        <v>0</v>
      </c>
      <c r="L755" s="284">
        <v>2</v>
      </c>
      <c r="N755" s="297">
        <f t="shared" si="37"/>
        <v>2</v>
      </c>
    </row>
    <row r="756" spans="1:14" x14ac:dyDescent="0.2">
      <c r="A756" t="str">
        <f t="shared" si="38"/>
        <v>VO310510</v>
      </c>
      <c r="B756">
        <f t="shared" si="39"/>
        <v>10</v>
      </c>
      <c r="C756" s="284" t="s">
        <v>1406</v>
      </c>
      <c r="D756" s="284" t="s">
        <v>985</v>
      </c>
      <c r="E756" s="284">
        <v>0</v>
      </c>
      <c r="F756" s="284">
        <v>0</v>
      </c>
      <c r="G756" s="284">
        <v>0</v>
      </c>
      <c r="H756" s="284">
        <v>0</v>
      </c>
      <c r="I756" s="284">
        <v>1</v>
      </c>
      <c r="J756" s="284">
        <v>0</v>
      </c>
      <c r="K756" s="284">
        <v>0</v>
      </c>
      <c r="L756" s="284">
        <v>1</v>
      </c>
      <c r="N756" s="297">
        <f t="shared" si="37"/>
        <v>1</v>
      </c>
    </row>
    <row r="757" spans="1:14" x14ac:dyDescent="0.2">
      <c r="A757" t="str">
        <f t="shared" si="38"/>
        <v>VO310511</v>
      </c>
      <c r="B757">
        <f t="shared" si="39"/>
        <v>11</v>
      </c>
      <c r="C757" s="284" t="s">
        <v>1406</v>
      </c>
      <c r="D757" s="284" t="s">
        <v>1082</v>
      </c>
      <c r="E757" s="284">
        <v>1</v>
      </c>
      <c r="F757" s="284">
        <v>0</v>
      </c>
      <c r="G757" s="284">
        <v>0</v>
      </c>
      <c r="H757" s="284">
        <v>1</v>
      </c>
      <c r="I757" s="284">
        <v>0</v>
      </c>
      <c r="J757" s="284">
        <v>0</v>
      </c>
      <c r="K757" s="284">
        <v>0</v>
      </c>
      <c r="L757" s="284">
        <v>0</v>
      </c>
      <c r="N757" s="297">
        <f t="shared" si="37"/>
        <v>1</v>
      </c>
    </row>
    <row r="758" spans="1:14" x14ac:dyDescent="0.2">
      <c r="A758" t="str">
        <f t="shared" si="38"/>
        <v>VO310601</v>
      </c>
      <c r="B758">
        <f t="shared" si="39"/>
        <v>1</v>
      </c>
      <c r="C758" s="284" t="s">
        <v>1407</v>
      </c>
      <c r="D758" s="284" t="s">
        <v>246</v>
      </c>
      <c r="E758" s="284">
        <v>0</v>
      </c>
      <c r="F758" s="284">
        <v>0</v>
      </c>
      <c r="G758" s="284">
        <v>0</v>
      </c>
      <c r="H758" s="284">
        <v>0</v>
      </c>
      <c r="I758" s="284">
        <v>3</v>
      </c>
      <c r="J758" s="284">
        <v>0</v>
      </c>
      <c r="K758" s="284">
        <v>0</v>
      </c>
      <c r="L758" s="284">
        <v>3</v>
      </c>
      <c r="N758" s="297">
        <f t="shared" si="37"/>
        <v>3</v>
      </c>
    </row>
    <row r="759" spans="1:14" x14ac:dyDescent="0.2">
      <c r="A759" t="str">
        <f t="shared" si="38"/>
        <v>VO310602</v>
      </c>
      <c r="B759">
        <f t="shared" si="39"/>
        <v>2</v>
      </c>
      <c r="C759" s="284" t="s">
        <v>1407</v>
      </c>
      <c r="D759" s="284" t="s">
        <v>408</v>
      </c>
      <c r="E759" s="284">
        <v>5</v>
      </c>
      <c r="F759" s="284">
        <v>0</v>
      </c>
      <c r="G759" s="284">
        <v>0</v>
      </c>
      <c r="H759" s="284">
        <v>5</v>
      </c>
      <c r="I759" s="284">
        <v>5</v>
      </c>
      <c r="J759" s="284">
        <v>0</v>
      </c>
      <c r="K759" s="284">
        <v>0</v>
      </c>
      <c r="L759" s="284">
        <v>5</v>
      </c>
      <c r="N759" s="297">
        <f t="shared" si="37"/>
        <v>10</v>
      </c>
    </row>
    <row r="760" spans="1:14" x14ac:dyDescent="0.2">
      <c r="A760" t="str">
        <f t="shared" si="38"/>
        <v>VO310603</v>
      </c>
      <c r="B760">
        <f t="shared" si="39"/>
        <v>3</v>
      </c>
      <c r="C760" s="284" t="s">
        <v>1407</v>
      </c>
      <c r="D760" s="284" t="s">
        <v>469</v>
      </c>
      <c r="E760" s="284">
        <v>2</v>
      </c>
      <c r="F760" s="284">
        <v>0</v>
      </c>
      <c r="G760" s="284">
        <v>0</v>
      </c>
      <c r="H760" s="284">
        <v>2</v>
      </c>
      <c r="I760" s="284">
        <v>2</v>
      </c>
      <c r="J760" s="284">
        <v>0</v>
      </c>
      <c r="K760" s="284">
        <v>0</v>
      </c>
      <c r="L760" s="284">
        <v>2</v>
      </c>
      <c r="N760" s="297">
        <f t="shared" si="37"/>
        <v>4</v>
      </c>
    </row>
    <row r="761" spans="1:14" x14ac:dyDescent="0.2">
      <c r="A761" t="str">
        <f t="shared" si="38"/>
        <v>VO310604</v>
      </c>
      <c r="B761">
        <f t="shared" si="39"/>
        <v>4</v>
      </c>
      <c r="C761" s="284" t="s">
        <v>1407</v>
      </c>
      <c r="D761" s="284" t="s">
        <v>507</v>
      </c>
      <c r="E761" s="284">
        <v>1</v>
      </c>
      <c r="F761" s="284">
        <v>0</v>
      </c>
      <c r="G761" s="284">
        <v>0</v>
      </c>
      <c r="H761" s="284">
        <v>1</v>
      </c>
      <c r="I761" s="284">
        <v>1</v>
      </c>
      <c r="J761" s="284">
        <v>0</v>
      </c>
      <c r="K761" s="284">
        <v>0</v>
      </c>
      <c r="L761" s="284">
        <v>1</v>
      </c>
      <c r="N761" s="297">
        <f t="shared" si="37"/>
        <v>2</v>
      </c>
    </row>
    <row r="762" spans="1:14" x14ac:dyDescent="0.2">
      <c r="A762" t="str">
        <f t="shared" si="38"/>
        <v>VO310605</v>
      </c>
      <c r="B762">
        <f t="shared" si="39"/>
        <v>5</v>
      </c>
      <c r="C762" s="284" t="s">
        <v>1407</v>
      </c>
      <c r="D762" s="284" t="s">
        <v>592</v>
      </c>
      <c r="E762" s="284">
        <v>1</v>
      </c>
      <c r="F762" s="284">
        <v>0</v>
      </c>
      <c r="G762" s="284">
        <v>0</v>
      </c>
      <c r="H762" s="284">
        <v>1</v>
      </c>
      <c r="I762" s="284">
        <v>0</v>
      </c>
      <c r="J762" s="284">
        <v>0</v>
      </c>
      <c r="K762" s="284">
        <v>0</v>
      </c>
      <c r="L762" s="284">
        <v>0</v>
      </c>
      <c r="N762" s="297">
        <f t="shared" si="37"/>
        <v>1</v>
      </c>
    </row>
    <row r="763" spans="1:14" x14ac:dyDescent="0.2">
      <c r="A763" t="str">
        <f t="shared" si="38"/>
        <v>VO310606</v>
      </c>
      <c r="B763">
        <f t="shared" si="39"/>
        <v>6</v>
      </c>
      <c r="C763" s="284" t="s">
        <v>1407</v>
      </c>
      <c r="D763" s="284" t="s">
        <v>623</v>
      </c>
      <c r="E763" s="284">
        <v>0</v>
      </c>
      <c r="F763" s="284">
        <v>0</v>
      </c>
      <c r="G763" s="284">
        <v>0</v>
      </c>
      <c r="H763" s="284">
        <v>0</v>
      </c>
      <c r="I763" s="284">
        <v>1</v>
      </c>
      <c r="J763" s="284">
        <v>0</v>
      </c>
      <c r="K763" s="284">
        <v>0</v>
      </c>
      <c r="L763" s="284">
        <v>1</v>
      </c>
      <c r="N763" s="297">
        <f t="shared" si="37"/>
        <v>1</v>
      </c>
    </row>
    <row r="764" spans="1:14" x14ac:dyDescent="0.2">
      <c r="A764" t="str">
        <f t="shared" si="38"/>
        <v>VO310607</v>
      </c>
      <c r="B764">
        <f t="shared" si="39"/>
        <v>7</v>
      </c>
      <c r="C764" s="284" t="s">
        <v>1407</v>
      </c>
      <c r="D764" s="284" t="s">
        <v>757</v>
      </c>
      <c r="E764" s="284">
        <v>0</v>
      </c>
      <c r="F764" s="284">
        <v>0</v>
      </c>
      <c r="G764" s="284">
        <v>0</v>
      </c>
      <c r="H764" s="284">
        <v>0</v>
      </c>
      <c r="I764" s="284">
        <v>0</v>
      </c>
      <c r="J764" s="284">
        <v>0</v>
      </c>
      <c r="K764" s="284">
        <v>1</v>
      </c>
      <c r="L764" s="284">
        <v>1</v>
      </c>
      <c r="N764" s="297">
        <f t="shared" si="37"/>
        <v>1</v>
      </c>
    </row>
    <row r="765" spans="1:14" x14ac:dyDescent="0.2">
      <c r="A765" t="str">
        <f t="shared" si="38"/>
        <v>VO310608</v>
      </c>
      <c r="B765">
        <f t="shared" si="39"/>
        <v>8</v>
      </c>
      <c r="C765" s="284" t="s">
        <v>1407</v>
      </c>
      <c r="D765" s="284" t="s">
        <v>801</v>
      </c>
      <c r="E765" s="284">
        <v>0</v>
      </c>
      <c r="F765" s="284">
        <v>0</v>
      </c>
      <c r="G765" s="284">
        <v>0</v>
      </c>
      <c r="H765" s="284">
        <v>0</v>
      </c>
      <c r="I765" s="284">
        <v>4</v>
      </c>
      <c r="J765" s="284">
        <v>0</v>
      </c>
      <c r="K765" s="284">
        <v>0</v>
      </c>
      <c r="L765" s="284">
        <v>4</v>
      </c>
      <c r="N765" s="297">
        <f t="shared" si="37"/>
        <v>4</v>
      </c>
    </row>
    <row r="766" spans="1:14" x14ac:dyDescent="0.2">
      <c r="A766" t="str">
        <f t="shared" si="38"/>
        <v>VO310609</v>
      </c>
      <c r="B766">
        <f t="shared" si="39"/>
        <v>9</v>
      </c>
      <c r="C766" s="284" t="s">
        <v>1407</v>
      </c>
      <c r="D766" s="284" t="s">
        <v>985</v>
      </c>
      <c r="E766" s="284">
        <v>0</v>
      </c>
      <c r="F766" s="284">
        <v>0</v>
      </c>
      <c r="G766" s="284">
        <v>0</v>
      </c>
      <c r="H766" s="284">
        <v>0</v>
      </c>
      <c r="I766" s="284">
        <v>3</v>
      </c>
      <c r="J766" s="284">
        <v>0</v>
      </c>
      <c r="K766" s="284">
        <v>0</v>
      </c>
      <c r="L766" s="284">
        <v>3</v>
      </c>
      <c r="N766" s="297">
        <f t="shared" si="37"/>
        <v>3</v>
      </c>
    </row>
    <row r="767" spans="1:14" x14ac:dyDescent="0.2">
      <c r="A767" t="str">
        <f t="shared" si="38"/>
        <v>VO310610</v>
      </c>
      <c r="B767">
        <f t="shared" si="39"/>
        <v>10</v>
      </c>
      <c r="C767" s="284" t="s">
        <v>1407</v>
      </c>
      <c r="D767" s="284" t="s">
        <v>1082</v>
      </c>
      <c r="E767" s="284">
        <v>2</v>
      </c>
      <c r="F767" s="284">
        <v>0</v>
      </c>
      <c r="G767" s="284">
        <v>0</v>
      </c>
      <c r="H767" s="284">
        <v>2</v>
      </c>
      <c r="I767" s="284">
        <v>3</v>
      </c>
      <c r="J767" s="284">
        <v>0</v>
      </c>
      <c r="K767" s="284">
        <v>0</v>
      </c>
      <c r="L767" s="284">
        <v>3</v>
      </c>
      <c r="N767" s="297">
        <f t="shared" si="37"/>
        <v>5</v>
      </c>
    </row>
    <row r="769" spans="5:14" s="297" customFormat="1" x14ac:dyDescent="0.2">
      <c r="E769" s="297">
        <f>SUM(E11:E767)</f>
        <v>1356</v>
      </c>
      <c r="F769" s="297">
        <f t="shared" ref="F769:N769" si="40">SUM(F11:F767)</f>
        <v>27</v>
      </c>
      <c r="G769" s="297">
        <f t="shared" si="40"/>
        <v>12</v>
      </c>
      <c r="H769" s="297">
        <f t="shared" si="40"/>
        <v>1395</v>
      </c>
      <c r="I769" s="297">
        <f t="shared" si="40"/>
        <v>1341</v>
      </c>
      <c r="J769" s="297">
        <f t="shared" si="40"/>
        <v>31</v>
      </c>
      <c r="K769" s="297">
        <f t="shared" si="40"/>
        <v>161</v>
      </c>
      <c r="L769" s="297">
        <f t="shared" si="40"/>
        <v>1533</v>
      </c>
      <c r="N769" s="297">
        <f t="shared" si="40"/>
        <v>2928</v>
      </c>
    </row>
    <row r="770" spans="5:14" x14ac:dyDescent="0.2">
      <c r="N770" s="297">
        <f>SUM(E769:L769)</f>
        <v>5856</v>
      </c>
    </row>
  </sheetData>
  <sheetProtection algorithmName="SHA-512" hashValue="rYvdAJeT6PxEbFAk5vC24jq0z+O6VILDPoUclb3oMHPfpfpBIp2L/MK5s9PNalQNuJ9cx/7xiGbbtcrXwgp6mQ==" saltValue="CnW57KzgqITDd7k2GaH3+g==" spinCount="100000" sheet="1" objects="1" scenarios="1"/>
  <mergeCells count="3">
    <mergeCell ref="E8:L8"/>
    <mergeCell ref="E9:H9"/>
    <mergeCell ref="I9:L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7"/>
  <sheetViews>
    <sheetView workbookViewId="0"/>
  </sheetViews>
  <sheetFormatPr defaultRowHeight="12.75" x14ac:dyDescent="0.2"/>
  <cols>
    <col min="3" max="3" width="72" bestFit="1" customWidth="1"/>
  </cols>
  <sheetData>
    <row r="1" spans="1:10" x14ac:dyDescent="0.2">
      <c r="A1" t="s">
        <v>145</v>
      </c>
      <c r="B1" s="242" t="s">
        <v>146</v>
      </c>
      <c r="C1" s="266" t="s">
        <v>1409</v>
      </c>
      <c r="E1" t="s">
        <v>147</v>
      </c>
      <c r="F1" t="s">
        <v>148</v>
      </c>
      <c r="G1" t="s">
        <v>149</v>
      </c>
      <c r="H1" t="s">
        <v>150</v>
      </c>
      <c r="I1" t="s">
        <v>151</v>
      </c>
      <c r="J1" t="s">
        <v>152</v>
      </c>
    </row>
    <row r="2" spans="1:10" x14ac:dyDescent="0.2">
      <c r="A2">
        <v>1</v>
      </c>
      <c r="B2" t="s">
        <v>1333</v>
      </c>
      <c r="C2" s="265" t="s">
        <v>1410</v>
      </c>
      <c r="E2" t="s">
        <v>153</v>
      </c>
      <c r="F2" t="s">
        <v>154</v>
      </c>
      <c r="G2" t="s">
        <v>155</v>
      </c>
      <c r="H2" t="s">
        <v>156</v>
      </c>
      <c r="I2" t="s">
        <v>157</v>
      </c>
      <c r="J2">
        <v>20137</v>
      </c>
    </row>
    <row r="3" spans="1:10" x14ac:dyDescent="0.2">
      <c r="A3">
        <v>2</v>
      </c>
      <c r="B3" t="s">
        <v>1334</v>
      </c>
      <c r="C3" s="265" t="s">
        <v>1411</v>
      </c>
      <c r="E3" t="s">
        <v>158</v>
      </c>
      <c r="F3" t="s">
        <v>159</v>
      </c>
      <c r="G3" t="s">
        <v>160</v>
      </c>
      <c r="H3" t="s">
        <v>161</v>
      </c>
      <c r="I3" t="s">
        <v>162</v>
      </c>
      <c r="J3">
        <v>62077</v>
      </c>
    </row>
    <row r="4" spans="1:10" x14ac:dyDescent="0.2">
      <c r="A4">
        <v>3</v>
      </c>
      <c r="B4" t="s">
        <v>1335</v>
      </c>
      <c r="C4" s="265" t="s">
        <v>1412</v>
      </c>
      <c r="E4" t="s">
        <v>163</v>
      </c>
      <c r="F4" t="s">
        <v>164</v>
      </c>
      <c r="G4" t="s">
        <v>165</v>
      </c>
      <c r="H4" t="s">
        <v>166</v>
      </c>
      <c r="I4" t="s">
        <v>167</v>
      </c>
      <c r="J4">
        <v>41417</v>
      </c>
    </row>
    <row r="5" spans="1:10" x14ac:dyDescent="0.2">
      <c r="A5">
        <v>4</v>
      </c>
      <c r="B5" t="s">
        <v>1336</v>
      </c>
      <c r="C5" s="265" t="s">
        <v>1413</v>
      </c>
      <c r="E5" t="s">
        <v>168</v>
      </c>
      <c r="F5" t="s">
        <v>169</v>
      </c>
      <c r="G5" t="s">
        <v>170</v>
      </c>
      <c r="H5" t="s">
        <v>171</v>
      </c>
      <c r="I5" t="s">
        <v>172</v>
      </c>
      <c r="J5">
        <v>25859</v>
      </c>
    </row>
    <row r="6" spans="1:10" x14ac:dyDescent="0.2">
      <c r="A6">
        <v>5</v>
      </c>
      <c r="B6" t="s">
        <v>1337</v>
      </c>
      <c r="C6" s="265" t="s">
        <v>1414</v>
      </c>
      <c r="E6" t="s">
        <v>173</v>
      </c>
      <c r="F6" t="s">
        <v>174</v>
      </c>
      <c r="G6" t="s">
        <v>175</v>
      </c>
      <c r="H6" t="s">
        <v>176</v>
      </c>
      <c r="I6" t="s">
        <v>177</v>
      </c>
      <c r="J6">
        <v>26132</v>
      </c>
    </row>
    <row r="7" spans="1:10" x14ac:dyDescent="0.2">
      <c r="A7">
        <v>6</v>
      </c>
      <c r="B7" t="s">
        <v>1338</v>
      </c>
      <c r="C7" s="265" t="s">
        <v>1415</v>
      </c>
      <c r="E7" t="s">
        <v>178</v>
      </c>
      <c r="F7" t="s">
        <v>179</v>
      </c>
      <c r="G7" t="s">
        <v>180</v>
      </c>
      <c r="H7" t="s">
        <v>181</v>
      </c>
      <c r="I7" t="s">
        <v>182</v>
      </c>
      <c r="J7">
        <v>42665</v>
      </c>
    </row>
    <row r="8" spans="1:10" x14ac:dyDescent="0.2">
      <c r="A8">
        <v>7</v>
      </c>
      <c r="B8" t="s">
        <v>1339</v>
      </c>
      <c r="C8" s="265" t="s">
        <v>1416</v>
      </c>
      <c r="E8" t="s">
        <v>183</v>
      </c>
      <c r="F8" t="s">
        <v>184</v>
      </c>
      <c r="G8" t="s">
        <v>185</v>
      </c>
      <c r="H8" t="s">
        <v>186</v>
      </c>
      <c r="I8" t="s">
        <v>187</v>
      </c>
      <c r="J8">
        <v>77338</v>
      </c>
    </row>
    <row r="9" spans="1:10" x14ac:dyDescent="0.2">
      <c r="A9">
        <v>8</v>
      </c>
      <c r="B9" t="s">
        <v>1340</v>
      </c>
      <c r="C9" s="265" t="s">
        <v>1417</v>
      </c>
      <c r="E9" t="s">
        <v>188</v>
      </c>
      <c r="F9" t="s">
        <v>189</v>
      </c>
      <c r="G9" t="s">
        <v>190</v>
      </c>
      <c r="H9" t="s">
        <v>191</v>
      </c>
      <c r="I9" t="s">
        <v>192</v>
      </c>
      <c r="J9">
        <v>41414</v>
      </c>
    </row>
    <row r="10" spans="1:10" x14ac:dyDescent="0.2">
      <c r="A10">
        <v>9</v>
      </c>
      <c r="B10" t="s">
        <v>1341</v>
      </c>
      <c r="C10" s="265" t="s">
        <v>1418</v>
      </c>
      <c r="E10" t="s">
        <v>193</v>
      </c>
      <c r="F10" t="s">
        <v>194</v>
      </c>
      <c r="G10" t="s">
        <v>195</v>
      </c>
      <c r="H10" t="s">
        <v>196</v>
      </c>
      <c r="I10" t="s">
        <v>197</v>
      </c>
      <c r="J10">
        <v>30968</v>
      </c>
    </row>
    <row r="11" spans="1:10" x14ac:dyDescent="0.2">
      <c r="A11">
        <v>10</v>
      </c>
      <c r="B11" t="s">
        <v>1342</v>
      </c>
      <c r="C11" s="265" t="s">
        <v>1419</v>
      </c>
      <c r="E11" t="s">
        <v>198</v>
      </c>
      <c r="F11" t="s">
        <v>199</v>
      </c>
      <c r="G11" t="s">
        <v>200</v>
      </c>
      <c r="H11" t="s">
        <v>201</v>
      </c>
      <c r="I11" t="s">
        <v>202</v>
      </c>
      <c r="J11">
        <v>41312</v>
      </c>
    </row>
    <row r="12" spans="1:10" x14ac:dyDescent="0.2">
      <c r="A12">
        <v>11</v>
      </c>
      <c r="B12" t="s">
        <v>1343</v>
      </c>
      <c r="C12" s="265" t="s">
        <v>1420</v>
      </c>
      <c r="E12" t="s">
        <v>203</v>
      </c>
      <c r="F12" t="s">
        <v>204</v>
      </c>
      <c r="G12" t="s">
        <v>205</v>
      </c>
      <c r="H12" t="s">
        <v>206</v>
      </c>
      <c r="I12" t="s">
        <v>207</v>
      </c>
      <c r="J12">
        <v>32216</v>
      </c>
    </row>
    <row r="13" spans="1:10" x14ac:dyDescent="0.2">
      <c r="A13">
        <v>12</v>
      </c>
      <c r="B13" t="s">
        <v>1344</v>
      </c>
      <c r="C13" s="265" t="s">
        <v>1421</v>
      </c>
      <c r="E13" t="s">
        <v>208</v>
      </c>
      <c r="F13" t="s">
        <v>209</v>
      </c>
      <c r="G13" t="s">
        <v>210</v>
      </c>
      <c r="H13" t="s">
        <v>211</v>
      </c>
      <c r="I13" t="s">
        <v>212</v>
      </c>
      <c r="J13">
        <v>41805</v>
      </c>
    </row>
    <row r="14" spans="1:10" x14ac:dyDescent="0.2">
      <c r="A14">
        <v>13</v>
      </c>
      <c r="B14" t="s">
        <v>1345</v>
      </c>
      <c r="C14" s="265" t="s">
        <v>1422</v>
      </c>
      <c r="E14" t="s">
        <v>213</v>
      </c>
      <c r="F14" t="s">
        <v>214</v>
      </c>
      <c r="G14" t="s">
        <v>215</v>
      </c>
      <c r="H14" t="s">
        <v>216</v>
      </c>
      <c r="I14" t="s">
        <v>217</v>
      </c>
      <c r="J14">
        <v>41331</v>
      </c>
    </row>
    <row r="15" spans="1:10" x14ac:dyDescent="0.2">
      <c r="A15">
        <v>14</v>
      </c>
      <c r="B15" t="s">
        <v>1346</v>
      </c>
      <c r="C15" s="265" t="s">
        <v>1423</v>
      </c>
      <c r="E15" t="s">
        <v>218</v>
      </c>
      <c r="F15" t="s">
        <v>219</v>
      </c>
      <c r="G15" t="s">
        <v>220</v>
      </c>
      <c r="H15" t="s">
        <v>221</v>
      </c>
      <c r="I15" t="s">
        <v>222</v>
      </c>
      <c r="J15">
        <v>41400</v>
      </c>
    </row>
    <row r="16" spans="1:10" x14ac:dyDescent="0.2">
      <c r="A16">
        <v>15</v>
      </c>
      <c r="B16" t="s">
        <v>1347</v>
      </c>
      <c r="C16" s="265" t="s">
        <v>1424</v>
      </c>
      <c r="E16" t="s">
        <v>223</v>
      </c>
      <c r="F16" t="s">
        <v>174</v>
      </c>
      <c r="G16" t="s">
        <v>224</v>
      </c>
      <c r="H16" t="s">
        <v>225</v>
      </c>
      <c r="I16" t="s">
        <v>226</v>
      </c>
      <c r="J16">
        <v>38209</v>
      </c>
    </row>
    <row r="17" spans="1:10" x14ac:dyDescent="0.2">
      <c r="A17">
        <v>16</v>
      </c>
      <c r="B17" t="s">
        <v>1348</v>
      </c>
      <c r="C17" s="265" t="s">
        <v>1425</v>
      </c>
      <c r="E17" t="s">
        <v>227</v>
      </c>
      <c r="F17" t="s">
        <v>228</v>
      </c>
      <c r="G17" t="s">
        <v>229</v>
      </c>
      <c r="H17" t="s">
        <v>230</v>
      </c>
      <c r="I17" t="s">
        <v>167</v>
      </c>
      <c r="J17">
        <v>41417</v>
      </c>
    </row>
    <row r="18" spans="1:10" x14ac:dyDescent="0.2">
      <c r="A18">
        <v>17</v>
      </c>
      <c r="B18" t="s">
        <v>1349</v>
      </c>
      <c r="C18" s="265" t="s">
        <v>1426</v>
      </c>
      <c r="E18" t="s">
        <v>231</v>
      </c>
      <c r="F18" t="s">
        <v>232</v>
      </c>
      <c r="G18" t="s">
        <v>233</v>
      </c>
      <c r="H18" t="s">
        <v>234</v>
      </c>
      <c r="I18" t="s">
        <v>235</v>
      </c>
      <c r="J18">
        <v>41008</v>
      </c>
    </row>
    <row r="19" spans="1:10" x14ac:dyDescent="0.2">
      <c r="A19">
        <v>18</v>
      </c>
      <c r="B19" t="s">
        <v>1350</v>
      </c>
      <c r="C19" s="265" t="s">
        <v>1427</v>
      </c>
      <c r="E19" t="s">
        <v>236</v>
      </c>
      <c r="F19" t="s">
        <v>237</v>
      </c>
      <c r="G19" t="s">
        <v>238</v>
      </c>
      <c r="H19" t="s">
        <v>239</v>
      </c>
      <c r="I19" t="s">
        <v>240</v>
      </c>
      <c r="J19">
        <v>42665</v>
      </c>
    </row>
    <row r="20" spans="1:10" x14ac:dyDescent="0.2">
      <c r="A20">
        <v>19</v>
      </c>
      <c r="B20" t="s">
        <v>1351</v>
      </c>
      <c r="C20" s="265" t="s">
        <v>1428</v>
      </c>
      <c r="E20" t="s">
        <v>241</v>
      </c>
      <c r="F20" t="s">
        <v>242</v>
      </c>
      <c r="G20" t="s">
        <v>243</v>
      </c>
      <c r="H20" t="s">
        <v>244</v>
      </c>
      <c r="I20" t="s">
        <v>245</v>
      </c>
      <c r="J20">
        <v>42572</v>
      </c>
    </row>
    <row r="21" spans="1:10" x14ac:dyDescent="0.2">
      <c r="A21">
        <v>20</v>
      </c>
      <c r="B21" t="s">
        <v>1352</v>
      </c>
      <c r="C21" s="265" t="s">
        <v>1429</v>
      </c>
      <c r="E21" t="s">
        <v>246</v>
      </c>
      <c r="F21" t="s">
        <v>247</v>
      </c>
      <c r="G21" t="s">
        <v>248</v>
      </c>
      <c r="H21" t="s">
        <v>249</v>
      </c>
      <c r="I21" t="s">
        <v>250</v>
      </c>
      <c r="J21">
        <v>41373</v>
      </c>
    </row>
    <row r="22" spans="1:10" x14ac:dyDescent="0.2">
      <c r="A22">
        <v>21</v>
      </c>
      <c r="B22" t="s">
        <v>1353</v>
      </c>
      <c r="C22" s="265" t="s">
        <v>1430</v>
      </c>
      <c r="E22" t="s">
        <v>251</v>
      </c>
      <c r="F22" t="s">
        <v>252</v>
      </c>
      <c r="G22" t="s">
        <v>253</v>
      </c>
      <c r="H22" t="s">
        <v>254</v>
      </c>
      <c r="I22" t="s">
        <v>255</v>
      </c>
      <c r="J22">
        <v>42504</v>
      </c>
    </row>
    <row r="23" spans="1:10" x14ac:dyDescent="0.2">
      <c r="A23">
        <v>22</v>
      </c>
      <c r="B23" t="s">
        <v>1354</v>
      </c>
      <c r="C23" s="265" t="s">
        <v>1431</v>
      </c>
      <c r="E23" t="s">
        <v>256</v>
      </c>
      <c r="F23" t="s">
        <v>257</v>
      </c>
      <c r="G23" t="s">
        <v>258</v>
      </c>
      <c r="H23" t="s">
        <v>259</v>
      </c>
      <c r="I23" t="s">
        <v>260</v>
      </c>
      <c r="J23">
        <v>41290</v>
      </c>
    </row>
    <row r="24" spans="1:10" x14ac:dyDescent="0.2">
      <c r="A24">
        <v>23</v>
      </c>
      <c r="B24" t="s">
        <v>1355</v>
      </c>
      <c r="C24" s="265" t="s">
        <v>1432</v>
      </c>
      <c r="E24" t="s">
        <v>261</v>
      </c>
      <c r="F24" t="s">
        <v>262</v>
      </c>
      <c r="G24" t="s">
        <v>263</v>
      </c>
      <c r="H24" t="s">
        <v>264</v>
      </c>
      <c r="I24" t="s">
        <v>265</v>
      </c>
      <c r="J24">
        <v>40631</v>
      </c>
    </row>
    <row r="25" spans="1:10" x14ac:dyDescent="0.2">
      <c r="A25">
        <v>24</v>
      </c>
      <c r="B25" t="s">
        <v>1356</v>
      </c>
      <c r="C25" s="265" t="s">
        <v>1433</v>
      </c>
      <c r="E25" t="s">
        <v>266</v>
      </c>
      <c r="F25" t="s">
        <v>267</v>
      </c>
      <c r="G25" t="s">
        <v>268</v>
      </c>
      <c r="H25" t="s">
        <v>269</v>
      </c>
      <c r="I25" t="s">
        <v>270</v>
      </c>
      <c r="J25">
        <v>10249</v>
      </c>
    </row>
    <row r="26" spans="1:10" x14ac:dyDescent="0.2">
      <c r="A26">
        <v>25</v>
      </c>
      <c r="B26" t="s">
        <v>1357</v>
      </c>
      <c r="C26" s="265" t="s">
        <v>1434</v>
      </c>
      <c r="E26" t="s">
        <v>271</v>
      </c>
      <c r="F26" t="s">
        <v>272</v>
      </c>
      <c r="G26" t="s">
        <v>273</v>
      </c>
      <c r="H26" t="s">
        <v>274</v>
      </c>
      <c r="I26" t="s">
        <v>275</v>
      </c>
      <c r="J26">
        <v>40837</v>
      </c>
    </row>
    <row r="27" spans="1:10" x14ac:dyDescent="0.2">
      <c r="A27">
        <v>26</v>
      </c>
      <c r="B27" t="s">
        <v>1358</v>
      </c>
      <c r="C27" s="265" t="s">
        <v>1435</v>
      </c>
      <c r="E27" t="s">
        <v>276</v>
      </c>
      <c r="F27" t="s">
        <v>277</v>
      </c>
      <c r="G27" t="s">
        <v>278</v>
      </c>
      <c r="H27" t="s">
        <v>279</v>
      </c>
      <c r="I27" t="s">
        <v>207</v>
      </c>
      <c r="J27">
        <v>41531</v>
      </c>
    </row>
    <row r="28" spans="1:10" x14ac:dyDescent="0.2">
      <c r="A28">
        <v>27</v>
      </c>
      <c r="B28" t="s">
        <v>1359</v>
      </c>
      <c r="C28" s="265" t="s">
        <v>1436</v>
      </c>
      <c r="E28" t="s">
        <v>280</v>
      </c>
      <c r="F28" t="s">
        <v>281</v>
      </c>
      <c r="G28" t="s">
        <v>282</v>
      </c>
      <c r="H28" t="s">
        <v>283</v>
      </c>
      <c r="I28" t="s">
        <v>284</v>
      </c>
      <c r="J28">
        <v>41008</v>
      </c>
    </row>
    <row r="29" spans="1:10" x14ac:dyDescent="0.2">
      <c r="A29">
        <v>28</v>
      </c>
      <c r="B29" t="s">
        <v>1360</v>
      </c>
      <c r="C29" s="265" t="s">
        <v>1437</v>
      </c>
      <c r="E29" t="s">
        <v>285</v>
      </c>
      <c r="F29" t="s">
        <v>286</v>
      </c>
      <c r="G29" t="s">
        <v>287</v>
      </c>
      <c r="H29" t="s">
        <v>288</v>
      </c>
      <c r="I29" t="s">
        <v>222</v>
      </c>
      <c r="J29">
        <v>48856</v>
      </c>
    </row>
    <row r="30" spans="1:10" x14ac:dyDescent="0.2">
      <c r="A30">
        <v>29</v>
      </c>
      <c r="B30" t="s">
        <v>1361</v>
      </c>
      <c r="C30" s="265" t="s">
        <v>1438</v>
      </c>
      <c r="E30" t="s">
        <v>289</v>
      </c>
      <c r="F30" t="s">
        <v>290</v>
      </c>
      <c r="G30" t="s">
        <v>291</v>
      </c>
      <c r="H30" t="s">
        <v>292</v>
      </c>
      <c r="I30" t="s">
        <v>293</v>
      </c>
      <c r="J30">
        <v>73114</v>
      </c>
    </row>
    <row r="31" spans="1:10" x14ac:dyDescent="0.2">
      <c r="A31">
        <v>30</v>
      </c>
      <c r="B31" t="s">
        <v>1362</v>
      </c>
      <c r="C31" s="265" t="s">
        <v>1439</v>
      </c>
      <c r="E31" t="s">
        <v>294</v>
      </c>
      <c r="F31" t="s">
        <v>295</v>
      </c>
      <c r="G31" t="s">
        <v>296</v>
      </c>
      <c r="H31" t="s">
        <v>297</v>
      </c>
      <c r="I31" t="s">
        <v>298</v>
      </c>
      <c r="J31">
        <v>41414</v>
      </c>
    </row>
    <row r="32" spans="1:10" x14ac:dyDescent="0.2">
      <c r="A32">
        <v>31</v>
      </c>
      <c r="B32" t="s">
        <v>1363</v>
      </c>
      <c r="C32" s="265" t="s">
        <v>1440</v>
      </c>
      <c r="E32" t="s">
        <v>299</v>
      </c>
      <c r="F32" t="s">
        <v>300</v>
      </c>
      <c r="G32" t="s">
        <v>301</v>
      </c>
      <c r="H32" t="s">
        <v>302</v>
      </c>
      <c r="I32" t="s">
        <v>303</v>
      </c>
      <c r="J32">
        <v>25859</v>
      </c>
    </row>
    <row r="33" spans="1:10" x14ac:dyDescent="0.2">
      <c r="A33">
        <v>32</v>
      </c>
      <c r="B33" t="s">
        <v>1364</v>
      </c>
      <c r="C33" s="265" t="s">
        <v>1441</v>
      </c>
      <c r="E33" t="s">
        <v>304</v>
      </c>
      <c r="F33" t="s">
        <v>305</v>
      </c>
      <c r="G33" t="s">
        <v>306</v>
      </c>
      <c r="H33" t="s">
        <v>307</v>
      </c>
      <c r="I33" t="s">
        <v>308</v>
      </c>
      <c r="J33">
        <v>62077</v>
      </c>
    </row>
    <row r="34" spans="1:10" x14ac:dyDescent="0.2">
      <c r="A34">
        <v>33</v>
      </c>
      <c r="B34" t="s">
        <v>1365</v>
      </c>
      <c r="C34" s="265" t="s">
        <v>1442</v>
      </c>
      <c r="E34" t="s">
        <v>309</v>
      </c>
      <c r="F34" t="s">
        <v>310</v>
      </c>
      <c r="G34" t="s">
        <v>311</v>
      </c>
      <c r="H34" t="s">
        <v>312</v>
      </c>
      <c r="I34" t="s">
        <v>313</v>
      </c>
      <c r="J34">
        <v>62129</v>
      </c>
    </row>
    <row r="35" spans="1:10" x14ac:dyDescent="0.2">
      <c r="A35">
        <v>34</v>
      </c>
      <c r="B35" t="s">
        <v>1366</v>
      </c>
      <c r="C35" s="265" t="s">
        <v>1443</v>
      </c>
      <c r="E35" t="s">
        <v>314</v>
      </c>
      <c r="F35" t="s">
        <v>315</v>
      </c>
      <c r="G35" t="s">
        <v>316</v>
      </c>
      <c r="H35" t="s">
        <v>317</v>
      </c>
      <c r="I35" t="s">
        <v>162</v>
      </c>
      <c r="J35">
        <v>62077</v>
      </c>
    </row>
    <row r="36" spans="1:10" x14ac:dyDescent="0.2">
      <c r="A36">
        <v>35</v>
      </c>
      <c r="B36" t="s">
        <v>1367</v>
      </c>
      <c r="C36" s="265" t="s">
        <v>1444</v>
      </c>
      <c r="E36" t="s">
        <v>318</v>
      </c>
      <c r="F36" t="s">
        <v>319</v>
      </c>
      <c r="G36" t="s">
        <v>320</v>
      </c>
      <c r="H36" t="s">
        <v>321</v>
      </c>
      <c r="I36" t="s">
        <v>172</v>
      </c>
      <c r="J36">
        <v>70163</v>
      </c>
    </row>
    <row r="37" spans="1:10" x14ac:dyDescent="0.2">
      <c r="A37">
        <v>36</v>
      </c>
      <c r="B37" t="s">
        <v>1368</v>
      </c>
      <c r="C37" s="265" t="s">
        <v>1445</v>
      </c>
      <c r="E37" t="s">
        <v>322</v>
      </c>
      <c r="F37" t="s">
        <v>323</v>
      </c>
      <c r="G37" t="s">
        <v>324</v>
      </c>
      <c r="H37" t="s">
        <v>325</v>
      </c>
      <c r="I37" t="s">
        <v>293</v>
      </c>
      <c r="J37">
        <v>73114</v>
      </c>
    </row>
    <row r="38" spans="1:10" x14ac:dyDescent="0.2">
      <c r="A38">
        <v>37</v>
      </c>
      <c r="B38" t="s">
        <v>1369</v>
      </c>
      <c r="C38" s="265" t="s">
        <v>1446</v>
      </c>
      <c r="E38" t="s">
        <v>326</v>
      </c>
      <c r="F38" t="s">
        <v>327</v>
      </c>
      <c r="G38" t="s">
        <v>328</v>
      </c>
      <c r="H38" t="s">
        <v>329</v>
      </c>
      <c r="I38" t="s">
        <v>207</v>
      </c>
      <c r="J38">
        <v>29810</v>
      </c>
    </row>
    <row r="39" spans="1:10" x14ac:dyDescent="0.2">
      <c r="A39">
        <v>38</v>
      </c>
      <c r="B39" t="s">
        <v>1370</v>
      </c>
      <c r="C39" s="265" t="s">
        <v>1447</v>
      </c>
      <c r="E39" t="s">
        <v>330</v>
      </c>
      <c r="F39" t="s">
        <v>331</v>
      </c>
      <c r="G39" t="s">
        <v>332</v>
      </c>
      <c r="H39" t="s">
        <v>333</v>
      </c>
      <c r="I39" t="s">
        <v>334</v>
      </c>
      <c r="J39">
        <v>76689</v>
      </c>
    </row>
    <row r="40" spans="1:10" x14ac:dyDescent="0.2">
      <c r="A40">
        <v>39</v>
      </c>
      <c r="B40" t="s">
        <v>1371</v>
      </c>
      <c r="C40" s="265" t="s">
        <v>1448</v>
      </c>
      <c r="E40" t="s">
        <v>1204</v>
      </c>
      <c r="F40" t="s">
        <v>1205</v>
      </c>
      <c r="G40" t="s">
        <v>1206</v>
      </c>
      <c r="H40" t="s">
        <v>1207</v>
      </c>
      <c r="I40" t="s">
        <v>1208</v>
      </c>
      <c r="J40">
        <v>41210</v>
      </c>
    </row>
    <row r="41" spans="1:10" x14ac:dyDescent="0.2">
      <c r="A41">
        <v>40</v>
      </c>
      <c r="B41" t="s">
        <v>1372</v>
      </c>
      <c r="C41" s="265" t="s">
        <v>1449</v>
      </c>
      <c r="E41" t="s">
        <v>335</v>
      </c>
      <c r="F41" t="s">
        <v>336</v>
      </c>
      <c r="G41" t="s">
        <v>337</v>
      </c>
      <c r="H41" t="s">
        <v>338</v>
      </c>
      <c r="I41" t="s">
        <v>339</v>
      </c>
      <c r="J41">
        <v>41331</v>
      </c>
    </row>
    <row r="42" spans="1:10" x14ac:dyDescent="0.2">
      <c r="A42">
        <v>41</v>
      </c>
      <c r="B42" t="s">
        <v>1373</v>
      </c>
      <c r="C42" s="265" t="s">
        <v>1450</v>
      </c>
      <c r="E42" t="s">
        <v>340</v>
      </c>
      <c r="F42" t="s">
        <v>341</v>
      </c>
      <c r="G42" t="s">
        <v>342</v>
      </c>
      <c r="H42" t="s">
        <v>343</v>
      </c>
      <c r="I42" t="s">
        <v>344</v>
      </c>
      <c r="J42">
        <v>41208</v>
      </c>
    </row>
    <row r="43" spans="1:10" x14ac:dyDescent="0.2">
      <c r="A43">
        <v>42</v>
      </c>
      <c r="B43" t="s">
        <v>1374</v>
      </c>
      <c r="C43" s="265" t="s">
        <v>1451</v>
      </c>
      <c r="E43" t="s">
        <v>345</v>
      </c>
      <c r="F43" t="s">
        <v>346</v>
      </c>
      <c r="G43" t="s">
        <v>347</v>
      </c>
      <c r="H43" t="s">
        <v>348</v>
      </c>
      <c r="I43" t="s">
        <v>349</v>
      </c>
      <c r="J43">
        <v>24922</v>
      </c>
    </row>
    <row r="44" spans="1:10" x14ac:dyDescent="0.2">
      <c r="A44">
        <v>43</v>
      </c>
      <c r="B44" t="s">
        <v>1375</v>
      </c>
      <c r="C44" s="265" t="s">
        <v>1452</v>
      </c>
      <c r="E44" t="s">
        <v>350</v>
      </c>
      <c r="F44" t="s">
        <v>351</v>
      </c>
      <c r="G44" t="s">
        <v>352</v>
      </c>
      <c r="H44" t="s">
        <v>353</v>
      </c>
      <c r="I44" t="s">
        <v>354</v>
      </c>
      <c r="J44">
        <v>40837</v>
      </c>
    </row>
    <row r="45" spans="1:10" x14ac:dyDescent="0.2">
      <c r="A45">
        <v>44</v>
      </c>
      <c r="B45" t="s">
        <v>1376</v>
      </c>
      <c r="C45" s="265" t="s">
        <v>1453</v>
      </c>
      <c r="E45" t="s">
        <v>355</v>
      </c>
      <c r="F45" t="s">
        <v>356</v>
      </c>
      <c r="G45" t="s">
        <v>357</v>
      </c>
      <c r="H45" t="s">
        <v>358</v>
      </c>
      <c r="I45" t="s">
        <v>275</v>
      </c>
      <c r="J45">
        <v>40837</v>
      </c>
    </row>
    <row r="46" spans="1:10" x14ac:dyDescent="0.2">
      <c r="A46">
        <v>45</v>
      </c>
      <c r="B46" t="s">
        <v>1377</v>
      </c>
      <c r="C46" s="265" t="s">
        <v>1454</v>
      </c>
      <c r="E46" t="s">
        <v>359</v>
      </c>
      <c r="F46" t="s">
        <v>360</v>
      </c>
      <c r="G46" t="s">
        <v>361</v>
      </c>
      <c r="H46" t="s">
        <v>362</v>
      </c>
      <c r="I46" t="s">
        <v>363</v>
      </c>
      <c r="J46">
        <v>20281</v>
      </c>
    </row>
    <row r="47" spans="1:10" x14ac:dyDescent="0.2">
      <c r="A47">
        <v>46</v>
      </c>
      <c r="B47" t="s">
        <v>1378</v>
      </c>
      <c r="C47" s="265" t="s">
        <v>1455</v>
      </c>
      <c r="E47" t="s">
        <v>364</v>
      </c>
      <c r="F47" t="s">
        <v>365</v>
      </c>
      <c r="G47" t="s">
        <v>366</v>
      </c>
      <c r="H47" t="s">
        <v>367</v>
      </c>
      <c r="I47" t="s">
        <v>368</v>
      </c>
      <c r="J47">
        <v>50143</v>
      </c>
    </row>
    <row r="48" spans="1:10" x14ac:dyDescent="0.2">
      <c r="A48">
        <v>47</v>
      </c>
      <c r="B48" t="s">
        <v>1379</v>
      </c>
      <c r="C48" s="265" t="s">
        <v>1456</v>
      </c>
      <c r="E48" t="s">
        <v>369</v>
      </c>
      <c r="F48" t="s">
        <v>370</v>
      </c>
      <c r="G48" t="s">
        <v>371</v>
      </c>
      <c r="H48" t="s">
        <v>372</v>
      </c>
      <c r="I48" t="s">
        <v>373</v>
      </c>
      <c r="J48">
        <v>82253</v>
      </c>
    </row>
    <row r="49" spans="1:10" x14ac:dyDescent="0.2">
      <c r="A49">
        <v>48</v>
      </c>
      <c r="B49" t="s">
        <v>1380</v>
      </c>
      <c r="C49" s="265" t="s">
        <v>1457</v>
      </c>
      <c r="E49" t="s">
        <v>1209</v>
      </c>
      <c r="F49" t="s">
        <v>1210</v>
      </c>
      <c r="G49" t="s">
        <v>1211</v>
      </c>
      <c r="H49" t="s">
        <v>1212</v>
      </c>
      <c r="I49" t="s">
        <v>506</v>
      </c>
      <c r="J49">
        <v>82292</v>
      </c>
    </row>
    <row r="50" spans="1:10" x14ac:dyDescent="0.2">
      <c r="A50">
        <v>49</v>
      </c>
      <c r="B50" t="s">
        <v>1381</v>
      </c>
      <c r="C50" s="265" t="s">
        <v>1458</v>
      </c>
      <c r="E50" t="s">
        <v>374</v>
      </c>
      <c r="F50" t="s">
        <v>375</v>
      </c>
      <c r="G50" t="s">
        <v>376</v>
      </c>
      <c r="H50" t="s">
        <v>377</v>
      </c>
      <c r="I50" t="s">
        <v>167</v>
      </c>
      <c r="J50">
        <v>41417</v>
      </c>
    </row>
    <row r="51" spans="1:10" x14ac:dyDescent="0.2">
      <c r="A51">
        <v>50</v>
      </c>
      <c r="B51" t="s">
        <v>1382</v>
      </c>
      <c r="C51" s="265" t="s">
        <v>1459</v>
      </c>
      <c r="E51" t="s">
        <v>378</v>
      </c>
      <c r="F51" t="s">
        <v>379</v>
      </c>
      <c r="G51" t="s">
        <v>380</v>
      </c>
      <c r="H51" t="s">
        <v>381</v>
      </c>
      <c r="I51" t="s">
        <v>382</v>
      </c>
      <c r="J51">
        <v>44201</v>
      </c>
    </row>
    <row r="52" spans="1:10" x14ac:dyDescent="0.2">
      <c r="A52">
        <v>51</v>
      </c>
      <c r="B52" t="s">
        <v>1383</v>
      </c>
      <c r="C52" s="265" t="s">
        <v>1460</v>
      </c>
      <c r="E52" t="s">
        <v>383</v>
      </c>
      <c r="F52" t="s">
        <v>384</v>
      </c>
      <c r="G52" t="s">
        <v>385</v>
      </c>
      <c r="H52" t="s">
        <v>386</v>
      </c>
      <c r="I52" t="s">
        <v>387</v>
      </c>
      <c r="J52">
        <v>83189</v>
      </c>
    </row>
    <row r="53" spans="1:10" x14ac:dyDescent="0.2">
      <c r="A53">
        <v>52</v>
      </c>
      <c r="B53" t="s">
        <v>1384</v>
      </c>
      <c r="C53" s="265" t="s">
        <v>1461</v>
      </c>
      <c r="E53" t="s">
        <v>388</v>
      </c>
      <c r="F53" t="s">
        <v>389</v>
      </c>
      <c r="G53" t="s">
        <v>390</v>
      </c>
      <c r="H53" t="s">
        <v>391</v>
      </c>
      <c r="I53" t="s">
        <v>392</v>
      </c>
      <c r="J53">
        <v>44813</v>
      </c>
    </row>
    <row r="54" spans="1:10" x14ac:dyDescent="0.2">
      <c r="A54">
        <v>53</v>
      </c>
      <c r="B54" t="s">
        <v>1385</v>
      </c>
      <c r="C54" s="265" t="s">
        <v>1462</v>
      </c>
      <c r="E54" t="s">
        <v>393</v>
      </c>
      <c r="F54" t="s">
        <v>394</v>
      </c>
      <c r="G54" t="s">
        <v>395</v>
      </c>
      <c r="H54" t="s">
        <v>396</v>
      </c>
      <c r="I54" t="s">
        <v>334</v>
      </c>
      <c r="J54">
        <v>40631</v>
      </c>
    </row>
    <row r="55" spans="1:10" x14ac:dyDescent="0.2">
      <c r="A55">
        <v>54</v>
      </c>
      <c r="B55" t="s">
        <v>1386</v>
      </c>
      <c r="C55" s="265" t="s">
        <v>1463</v>
      </c>
      <c r="E55" t="s">
        <v>397</v>
      </c>
      <c r="F55" t="s">
        <v>398</v>
      </c>
      <c r="G55" t="s">
        <v>399</v>
      </c>
      <c r="H55" t="s">
        <v>400</v>
      </c>
      <c r="I55" t="s">
        <v>260</v>
      </c>
      <c r="J55">
        <v>42687</v>
      </c>
    </row>
    <row r="56" spans="1:10" x14ac:dyDescent="0.2">
      <c r="A56">
        <v>55</v>
      </c>
      <c r="B56" t="s">
        <v>1387</v>
      </c>
      <c r="C56" s="265" t="s">
        <v>1464</v>
      </c>
      <c r="E56" t="s">
        <v>401</v>
      </c>
      <c r="F56" t="s">
        <v>402</v>
      </c>
      <c r="G56" t="s">
        <v>291</v>
      </c>
      <c r="H56" t="s">
        <v>292</v>
      </c>
      <c r="I56" t="s">
        <v>293</v>
      </c>
      <c r="J56">
        <v>73114</v>
      </c>
    </row>
    <row r="57" spans="1:10" x14ac:dyDescent="0.2">
      <c r="A57">
        <v>56</v>
      </c>
      <c r="B57" t="s">
        <v>1388</v>
      </c>
      <c r="C57" s="265" t="s">
        <v>1465</v>
      </c>
      <c r="E57" t="s">
        <v>403</v>
      </c>
      <c r="F57" t="s">
        <v>404</v>
      </c>
      <c r="G57" t="s">
        <v>405</v>
      </c>
      <c r="H57" t="s">
        <v>406</v>
      </c>
      <c r="I57" t="s">
        <v>407</v>
      </c>
      <c r="J57">
        <v>85256</v>
      </c>
    </row>
    <row r="58" spans="1:10" x14ac:dyDescent="0.2">
      <c r="A58">
        <v>57</v>
      </c>
      <c r="B58" t="s">
        <v>1389</v>
      </c>
      <c r="C58" s="265" t="s">
        <v>1466</v>
      </c>
      <c r="E58" t="s">
        <v>408</v>
      </c>
      <c r="F58" t="s">
        <v>409</v>
      </c>
      <c r="G58" t="s">
        <v>410</v>
      </c>
      <c r="H58" t="s">
        <v>411</v>
      </c>
      <c r="I58" t="s">
        <v>412</v>
      </c>
      <c r="J58">
        <v>41821</v>
      </c>
    </row>
    <row r="59" spans="1:10" x14ac:dyDescent="0.2">
      <c r="A59">
        <v>58</v>
      </c>
      <c r="B59" t="s">
        <v>1390</v>
      </c>
      <c r="C59" s="265" t="s">
        <v>1467</v>
      </c>
      <c r="E59" t="s">
        <v>413</v>
      </c>
      <c r="F59" t="s">
        <v>414</v>
      </c>
      <c r="G59" t="s">
        <v>415</v>
      </c>
      <c r="H59" t="s">
        <v>416</v>
      </c>
      <c r="I59" t="s">
        <v>417</v>
      </c>
      <c r="J59">
        <v>85581</v>
      </c>
    </row>
    <row r="60" spans="1:10" x14ac:dyDescent="0.2">
      <c r="A60">
        <v>59</v>
      </c>
      <c r="B60" t="s">
        <v>1391</v>
      </c>
      <c r="C60" s="265" t="s">
        <v>1468</v>
      </c>
      <c r="E60" t="s">
        <v>418</v>
      </c>
      <c r="F60" t="s">
        <v>419</v>
      </c>
      <c r="G60" t="s">
        <v>420</v>
      </c>
      <c r="H60" t="s">
        <v>421</v>
      </c>
      <c r="I60" t="s">
        <v>422</v>
      </c>
      <c r="J60">
        <v>40837</v>
      </c>
    </row>
    <row r="61" spans="1:10" x14ac:dyDescent="0.2">
      <c r="A61">
        <v>60</v>
      </c>
      <c r="B61" t="s">
        <v>1392</v>
      </c>
      <c r="C61" s="265" t="s">
        <v>1469</v>
      </c>
      <c r="E61" t="s">
        <v>423</v>
      </c>
      <c r="F61" t="s">
        <v>424</v>
      </c>
      <c r="G61" t="s">
        <v>425</v>
      </c>
      <c r="H61" t="s">
        <v>426</v>
      </c>
      <c r="I61" t="s">
        <v>427</v>
      </c>
      <c r="J61">
        <v>62662</v>
      </c>
    </row>
    <row r="62" spans="1:10" x14ac:dyDescent="0.2">
      <c r="A62">
        <v>61</v>
      </c>
      <c r="B62" t="s">
        <v>1393</v>
      </c>
      <c r="C62" s="265" t="s">
        <v>1470</v>
      </c>
      <c r="E62" t="s">
        <v>428</v>
      </c>
      <c r="F62" t="s">
        <v>429</v>
      </c>
      <c r="G62" t="s">
        <v>430</v>
      </c>
      <c r="H62" t="s">
        <v>431</v>
      </c>
      <c r="I62" t="s">
        <v>432</v>
      </c>
      <c r="J62">
        <v>41312</v>
      </c>
    </row>
    <row r="63" spans="1:10" x14ac:dyDescent="0.2">
      <c r="A63">
        <v>62</v>
      </c>
      <c r="B63" t="s">
        <v>1394</v>
      </c>
      <c r="C63" s="265" t="s">
        <v>1471</v>
      </c>
      <c r="E63" t="s">
        <v>433</v>
      </c>
      <c r="F63" t="s">
        <v>434</v>
      </c>
      <c r="G63" t="s">
        <v>435</v>
      </c>
      <c r="H63" t="s">
        <v>436</v>
      </c>
      <c r="I63" t="s">
        <v>313</v>
      </c>
      <c r="J63">
        <v>41671</v>
      </c>
    </row>
    <row r="64" spans="1:10" x14ac:dyDescent="0.2">
      <c r="A64">
        <v>63</v>
      </c>
      <c r="B64" t="s">
        <v>1395</v>
      </c>
      <c r="C64" s="265" t="s">
        <v>1472</v>
      </c>
      <c r="E64" t="s">
        <v>437</v>
      </c>
      <c r="F64" t="s">
        <v>438</v>
      </c>
      <c r="G64" t="s">
        <v>439</v>
      </c>
      <c r="H64" t="s">
        <v>440</v>
      </c>
      <c r="I64" t="s">
        <v>441</v>
      </c>
      <c r="J64">
        <v>20281</v>
      </c>
    </row>
    <row r="65" spans="1:10" x14ac:dyDescent="0.2">
      <c r="A65">
        <v>64</v>
      </c>
      <c r="B65" t="s">
        <v>1396</v>
      </c>
      <c r="C65" s="265" t="s">
        <v>1473</v>
      </c>
      <c r="E65" t="s">
        <v>442</v>
      </c>
      <c r="F65" t="s">
        <v>443</v>
      </c>
      <c r="G65" t="s">
        <v>444</v>
      </c>
      <c r="H65" t="s">
        <v>445</v>
      </c>
      <c r="I65" t="s">
        <v>446</v>
      </c>
      <c r="J65">
        <v>41008</v>
      </c>
    </row>
    <row r="66" spans="1:10" x14ac:dyDescent="0.2">
      <c r="A66">
        <v>65</v>
      </c>
      <c r="B66" t="s">
        <v>1397</v>
      </c>
      <c r="C66" s="265" t="s">
        <v>1474</v>
      </c>
      <c r="E66" t="s">
        <v>447</v>
      </c>
      <c r="F66" t="s">
        <v>448</v>
      </c>
      <c r="G66" t="s">
        <v>449</v>
      </c>
      <c r="H66" t="s">
        <v>450</v>
      </c>
      <c r="I66" t="s">
        <v>451</v>
      </c>
      <c r="J66">
        <v>41414</v>
      </c>
    </row>
    <row r="67" spans="1:10" x14ac:dyDescent="0.2">
      <c r="A67">
        <v>66</v>
      </c>
      <c r="B67" t="s">
        <v>1398</v>
      </c>
      <c r="C67" s="265" t="s">
        <v>1475</v>
      </c>
      <c r="E67" t="s">
        <v>452</v>
      </c>
      <c r="F67" t="s">
        <v>453</v>
      </c>
      <c r="G67" t="s">
        <v>454</v>
      </c>
      <c r="H67" t="s">
        <v>455</v>
      </c>
      <c r="I67" t="s">
        <v>456</v>
      </c>
      <c r="J67">
        <v>36700</v>
      </c>
    </row>
    <row r="68" spans="1:10" x14ac:dyDescent="0.2">
      <c r="A68">
        <v>67</v>
      </c>
      <c r="B68" t="s">
        <v>1399</v>
      </c>
      <c r="C68" s="265" t="s">
        <v>1476</v>
      </c>
      <c r="E68" t="s">
        <v>457</v>
      </c>
      <c r="F68" t="s">
        <v>458</v>
      </c>
      <c r="G68" t="s">
        <v>459</v>
      </c>
      <c r="H68" t="s">
        <v>460</v>
      </c>
      <c r="I68" t="s">
        <v>441</v>
      </c>
      <c r="J68">
        <v>70176</v>
      </c>
    </row>
    <row r="69" spans="1:10" x14ac:dyDescent="0.2">
      <c r="A69">
        <v>68</v>
      </c>
      <c r="B69" t="s">
        <v>1400</v>
      </c>
      <c r="C69" s="265" t="s">
        <v>1477</v>
      </c>
      <c r="E69" t="s">
        <v>461</v>
      </c>
      <c r="F69" t="s">
        <v>462</v>
      </c>
      <c r="G69" t="s">
        <v>463</v>
      </c>
      <c r="H69" t="s">
        <v>464</v>
      </c>
      <c r="I69" t="s">
        <v>303</v>
      </c>
      <c r="J69">
        <v>25859</v>
      </c>
    </row>
    <row r="70" spans="1:10" x14ac:dyDescent="0.2">
      <c r="A70">
        <v>69</v>
      </c>
      <c r="B70" t="s">
        <v>1401</v>
      </c>
      <c r="C70" s="265" t="s">
        <v>1478</v>
      </c>
      <c r="E70" t="s">
        <v>465</v>
      </c>
      <c r="F70" t="s">
        <v>466</v>
      </c>
      <c r="G70" t="s">
        <v>467</v>
      </c>
      <c r="H70" t="s">
        <v>468</v>
      </c>
      <c r="I70" t="s">
        <v>157</v>
      </c>
      <c r="J70">
        <v>30605</v>
      </c>
    </row>
    <row r="71" spans="1:10" x14ac:dyDescent="0.2">
      <c r="A71">
        <v>70</v>
      </c>
      <c r="B71" t="s">
        <v>1402</v>
      </c>
      <c r="C71" s="265" t="s">
        <v>1479</v>
      </c>
      <c r="E71" t="s">
        <v>469</v>
      </c>
      <c r="F71" t="s">
        <v>470</v>
      </c>
      <c r="G71" t="s">
        <v>471</v>
      </c>
      <c r="H71" t="s">
        <v>472</v>
      </c>
      <c r="I71" t="s">
        <v>473</v>
      </c>
      <c r="J71">
        <v>41821</v>
      </c>
    </row>
    <row r="72" spans="1:10" x14ac:dyDescent="0.2">
      <c r="A72">
        <v>71</v>
      </c>
      <c r="B72" t="s">
        <v>1403</v>
      </c>
      <c r="C72" s="265" t="s">
        <v>1480</v>
      </c>
      <c r="E72" t="s">
        <v>1213</v>
      </c>
      <c r="F72" t="s">
        <v>1214</v>
      </c>
      <c r="G72" t="s">
        <v>1215</v>
      </c>
      <c r="H72" t="s">
        <v>1216</v>
      </c>
      <c r="I72" t="s">
        <v>1217</v>
      </c>
      <c r="J72">
        <v>41635</v>
      </c>
    </row>
    <row r="73" spans="1:10" x14ac:dyDescent="0.2">
      <c r="A73">
        <v>72</v>
      </c>
      <c r="B73" t="s">
        <v>1404</v>
      </c>
      <c r="C73" s="265" t="s">
        <v>1481</v>
      </c>
      <c r="E73" t="s">
        <v>474</v>
      </c>
      <c r="F73" t="s">
        <v>475</v>
      </c>
      <c r="G73" t="s">
        <v>476</v>
      </c>
      <c r="H73" t="s">
        <v>477</v>
      </c>
      <c r="I73" t="s">
        <v>417</v>
      </c>
      <c r="J73">
        <v>44813</v>
      </c>
    </row>
    <row r="74" spans="1:10" x14ac:dyDescent="0.2">
      <c r="A74">
        <v>73</v>
      </c>
      <c r="B74" t="s">
        <v>1405</v>
      </c>
      <c r="C74" s="265" t="s">
        <v>1482</v>
      </c>
      <c r="E74" t="s">
        <v>478</v>
      </c>
      <c r="F74" t="s">
        <v>479</v>
      </c>
      <c r="G74" t="s">
        <v>480</v>
      </c>
      <c r="H74" t="s">
        <v>481</v>
      </c>
      <c r="I74" t="s">
        <v>482</v>
      </c>
      <c r="J74">
        <v>40908</v>
      </c>
    </row>
    <row r="75" spans="1:10" x14ac:dyDescent="0.2">
      <c r="A75">
        <v>74</v>
      </c>
      <c r="B75" t="s">
        <v>1406</v>
      </c>
      <c r="C75" s="265" t="s">
        <v>1483</v>
      </c>
      <c r="E75" t="s">
        <v>483</v>
      </c>
      <c r="F75" t="s">
        <v>484</v>
      </c>
      <c r="G75" t="s">
        <v>485</v>
      </c>
      <c r="H75" t="s">
        <v>486</v>
      </c>
      <c r="I75" t="s">
        <v>487</v>
      </c>
      <c r="J75">
        <v>41200</v>
      </c>
    </row>
    <row r="76" spans="1:10" x14ac:dyDescent="0.2">
      <c r="A76">
        <v>75</v>
      </c>
      <c r="B76" t="s">
        <v>1407</v>
      </c>
      <c r="C76" s="265" t="s">
        <v>1484</v>
      </c>
      <c r="E76" t="s">
        <v>1218</v>
      </c>
      <c r="F76" t="s">
        <v>1219</v>
      </c>
      <c r="G76" t="s">
        <v>1220</v>
      </c>
      <c r="H76" t="s">
        <v>1221</v>
      </c>
      <c r="I76" t="s">
        <v>487</v>
      </c>
      <c r="J76">
        <v>41407</v>
      </c>
    </row>
    <row r="77" spans="1:10" x14ac:dyDescent="0.2">
      <c r="E77" t="s">
        <v>488</v>
      </c>
      <c r="F77" t="s">
        <v>489</v>
      </c>
      <c r="G77" t="s">
        <v>490</v>
      </c>
      <c r="H77" t="s">
        <v>491</v>
      </c>
      <c r="I77" t="s">
        <v>344</v>
      </c>
      <c r="J77">
        <v>42605</v>
      </c>
    </row>
    <row r="78" spans="1:10" x14ac:dyDescent="0.2">
      <c r="E78" t="s">
        <v>492</v>
      </c>
      <c r="F78" t="s">
        <v>493</v>
      </c>
      <c r="G78" t="s">
        <v>494</v>
      </c>
      <c r="H78" t="s">
        <v>495</v>
      </c>
      <c r="I78" t="s">
        <v>496</v>
      </c>
      <c r="J78">
        <v>41531</v>
      </c>
    </row>
    <row r="79" spans="1:10" x14ac:dyDescent="0.2">
      <c r="E79" t="s">
        <v>497</v>
      </c>
      <c r="F79" t="s">
        <v>498</v>
      </c>
      <c r="G79" t="s">
        <v>499</v>
      </c>
      <c r="H79" t="s">
        <v>500</v>
      </c>
      <c r="I79" t="s">
        <v>501</v>
      </c>
      <c r="J79">
        <v>41331</v>
      </c>
    </row>
    <row r="80" spans="1:10" x14ac:dyDescent="0.2">
      <c r="E80" t="s">
        <v>1222</v>
      </c>
      <c r="F80" t="s">
        <v>1223</v>
      </c>
      <c r="G80" t="s">
        <v>1224</v>
      </c>
      <c r="H80" t="s">
        <v>1225</v>
      </c>
      <c r="I80" t="s">
        <v>506</v>
      </c>
      <c r="J80">
        <v>82292</v>
      </c>
    </row>
    <row r="81" spans="5:10" x14ac:dyDescent="0.2">
      <c r="E81" t="s">
        <v>502</v>
      </c>
      <c r="F81" t="s">
        <v>503</v>
      </c>
      <c r="G81" t="s">
        <v>504</v>
      </c>
      <c r="H81" t="s">
        <v>505</v>
      </c>
      <c r="I81" t="s">
        <v>506</v>
      </c>
      <c r="J81">
        <v>74127</v>
      </c>
    </row>
    <row r="82" spans="5:10" x14ac:dyDescent="0.2">
      <c r="E82" t="s">
        <v>507</v>
      </c>
      <c r="F82" t="s">
        <v>508</v>
      </c>
      <c r="G82" t="s">
        <v>509</v>
      </c>
      <c r="H82" t="s">
        <v>510</v>
      </c>
      <c r="I82" t="s">
        <v>250</v>
      </c>
      <c r="J82">
        <v>41373</v>
      </c>
    </row>
    <row r="83" spans="5:10" x14ac:dyDescent="0.2">
      <c r="E83" t="s">
        <v>1226</v>
      </c>
      <c r="F83" t="s">
        <v>1227</v>
      </c>
      <c r="G83" t="s">
        <v>1228</v>
      </c>
      <c r="H83" t="s">
        <v>1229</v>
      </c>
      <c r="I83" t="s">
        <v>245</v>
      </c>
      <c r="J83">
        <v>82292</v>
      </c>
    </row>
    <row r="84" spans="5:10" x14ac:dyDescent="0.2">
      <c r="E84" t="s">
        <v>511</v>
      </c>
      <c r="F84" t="s">
        <v>512</v>
      </c>
      <c r="G84" t="s">
        <v>513</v>
      </c>
      <c r="H84" t="s">
        <v>514</v>
      </c>
      <c r="I84" t="s">
        <v>515</v>
      </c>
      <c r="J84">
        <v>75778</v>
      </c>
    </row>
    <row r="85" spans="5:10" x14ac:dyDescent="0.2">
      <c r="E85" t="s">
        <v>516</v>
      </c>
      <c r="F85" t="s">
        <v>517</v>
      </c>
      <c r="G85" t="s">
        <v>518</v>
      </c>
      <c r="H85" t="s">
        <v>519</v>
      </c>
      <c r="I85" t="s">
        <v>456</v>
      </c>
      <c r="J85">
        <v>72464</v>
      </c>
    </row>
    <row r="86" spans="5:10" x14ac:dyDescent="0.2">
      <c r="E86" t="s">
        <v>520</v>
      </c>
      <c r="F86" t="s">
        <v>434</v>
      </c>
      <c r="G86" t="s">
        <v>521</v>
      </c>
      <c r="H86" t="s">
        <v>522</v>
      </c>
      <c r="I86" t="s">
        <v>523</v>
      </c>
      <c r="J86">
        <v>42665</v>
      </c>
    </row>
    <row r="87" spans="5:10" x14ac:dyDescent="0.2">
      <c r="E87" t="s">
        <v>524</v>
      </c>
      <c r="F87" t="s">
        <v>525</v>
      </c>
      <c r="G87" t="s">
        <v>526</v>
      </c>
      <c r="H87" t="s">
        <v>527</v>
      </c>
      <c r="I87" t="s">
        <v>162</v>
      </c>
      <c r="J87">
        <v>47595</v>
      </c>
    </row>
    <row r="88" spans="5:10" x14ac:dyDescent="0.2">
      <c r="E88" t="s">
        <v>528</v>
      </c>
      <c r="F88" t="s">
        <v>529</v>
      </c>
      <c r="G88" t="s">
        <v>530</v>
      </c>
      <c r="H88" t="s">
        <v>531</v>
      </c>
      <c r="I88" t="s">
        <v>226</v>
      </c>
      <c r="J88">
        <v>42573</v>
      </c>
    </row>
    <row r="89" spans="5:10" x14ac:dyDescent="0.2">
      <c r="E89" t="s">
        <v>532</v>
      </c>
      <c r="F89" t="s">
        <v>533</v>
      </c>
      <c r="G89" t="s">
        <v>534</v>
      </c>
      <c r="H89" t="s">
        <v>535</v>
      </c>
      <c r="I89" t="s">
        <v>536</v>
      </c>
      <c r="J89">
        <v>95863</v>
      </c>
    </row>
    <row r="90" spans="5:10" x14ac:dyDescent="0.2">
      <c r="E90" t="s">
        <v>1230</v>
      </c>
      <c r="F90" t="s">
        <v>1231</v>
      </c>
      <c r="G90" t="s">
        <v>1232</v>
      </c>
      <c r="H90" t="s">
        <v>1233</v>
      </c>
      <c r="I90" t="s">
        <v>536</v>
      </c>
      <c r="J90">
        <v>41414</v>
      </c>
    </row>
    <row r="91" spans="5:10" x14ac:dyDescent="0.2">
      <c r="E91" t="s">
        <v>1234</v>
      </c>
      <c r="F91" t="s">
        <v>1235</v>
      </c>
      <c r="G91" t="s">
        <v>1236</v>
      </c>
      <c r="H91" t="s">
        <v>1237</v>
      </c>
      <c r="I91" t="s">
        <v>917</v>
      </c>
      <c r="J91">
        <v>96240</v>
      </c>
    </row>
    <row r="92" spans="5:10" x14ac:dyDescent="0.2">
      <c r="E92" t="s">
        <v>537</v>
      </c>
      <c r="F92" t="s">
        <v>538</v>
      </c>
      <c r="G92" t="s">
        <v>539</v>
      </c>
      <c r="H92" t="s">
        <v>540</v>
      </c>
      <c r="I92" t="s">
        <v>541</v>
      </c>
      <c r="J92">
        <v>41388</v>
      </c>
    </row>
    <row r="93" spans="5:10" x14ac:dyDescent="0.2">
      <c r="E93" t="s">
        <v>542</v>
      </c>
      <c r="F93" t="s">
        <v>543</v>
      </c>
      <c r="G93" t="s">
        <v>544</v>
      </c>
      <c r="H93" t="s">
        <v>545</v>
      </c>
      <c r="I93" t="s">
        <v>536</v>
      </c>
      <c r="J93">
        <v>41414</v>
      </c>
    </row>
    <row r="94" spans="5:10" x14ac:dyDescent="0.2">
      <c r="E94" t="s">
        <v>546</v>
      </c>
      <c r="F94" t="s">
        <v>547</v>
      </c>
      <c r="G94" t="s">
        <v>548</v>
      </c>
      <c r="H94" t="s">
        <v>549</v>
      </c>
      <c r="I94" t="s">
        <v>222</v>
      </c>
      <c r="J94">
        <v>41388</v>
      </c>
    </row>
    <row r="95" spans="5:10" x14ac:dyDescent="0.2">
      <c r="E95" t="s">
        <v>550</v>
      </c>
      <c r="F95" t="s">
        <v>551</v>
      </c>
      <c r="G95" t="s">
        <v>552</v>
      </c>
      <c r="H95" t="s">
        <v>553</v>
      </c>
      <c r="I95" t="s">
        <v>554</v>
      </c>
      <c r="J95">
        <v>98229</v>
      </c>
    </row>
    <row r="96" spans="5:10" x14ac:dyDescent="0.2">
      <c r="E96" t="s">
        <v>555</v>
      </c>
      <c r="F96" t="s">
        <v>556</v>
      </c>
      <c r="G96" t="s">
        <v>557</v>
      </c>
      <c r="H96" t="s">
        <v>558</v>
      </c>
      <c r="I96" t="s">
        <v>293</v>
      </c>
      <c r="J96">
        <v>20233</v>
      </c>
    </row>
    <row r="97" spans="5:10" x14ac:dyDescent="0.2">
      <c r="E97" t="s">
        <v>559</v>
      </c>
      <c r="F97" t="s">
        <v>560</v>
      </c>
      <c r="G97" t="s">
        <v>561</v>
      </c>
      <c r="H97" t="s">
        <v>562</v>
      </c>
      <c r="I97" t="s">
        <v>334</v>
      </c>
      <c r="J97">
        <v>40631</v>
      </c>
    </row>
    <row r="98" spans="5:10" x14ac:dyDescent="0.2">
      <c r="E98" t="s">
        <v>563</v>
      </c>
      <c r="F98" t="s">
        <v>564</v>
      </c>
      <c r="G98" t="s">
        <v>565</v>
      </c>
      <c r="H98" t="s">
        <v>566</v>
      </c>
      <c r="I98" t="s">
        <v>441</v>
      </c>
      <c r="J98">
        <v>42573</v>
      </c>
    </row>
    <row r="99" spans="5:10" x14ac:dyDescent="0.2">
      <c r="E99" t="s">
        <v>567</v>
      </c>
      <c r="F99" t="s">
        <v>568</v>
      </c>
      <c r="G99" t="s">
        <v>569</v>
      </c>
      <c r="H99" t="s">
        <v>570</v>
      </c>
      <c r="I99" t="s">
        <v>571</v>
      </c>
      <c r="J99">
        <v>76689</v>
      </c>
    </row>
    <row r="100" spans="5:10" x14ac:dyDescent="0.2">
      <c r="E100" t="s">
        <v>572</v>
      </c>
      <c r="F100" t="s">
        <v>573</v>
      </c>
      <c r="G100" t="s">
        <v>574</v>
      </c>
      <c r="H100" t="s">
        <v>575</v>
      </c>
      <c r="I100" t="s">
        <v>222</v>
      </c>
      <c r="J100">
        <v>41388</v>
      </c>
    </row>
    <row r="101" spans="5:10" x14ac:dyDescent="0.2">
      <c r="E101" t="s">
        <v>576</v>
      </c>
      <c r="F101" t="s">
        <v>577</v>
      </c>
      <c r="G101" t="s">
        <v>578</v>
      </c>
      <c r="H101" t="s">
        <v>579</v>
      </c>
      <c r="I101" t="s">
        <v>240</v>
      </c>
      <c r="J101">
        <v>42665</v>
      </c>
    </row>
    <row r="102" spans="5:10" x14ac:dyDescent="0.2">
      <c r="E102" t="s">
        <v>580</v>
      </c>
      <c r="F102" t="s">
        <v>581</v>
      </c>
      <c r="G102" t="s">
        <v>582</v>
      </c>
      <c r="H102" t="s">
        <v>583</v>
      </c>
      <c r="I102" t="s">
        <v>207</v>
      </c>
      <c r="J102">
        <v>43058</v>
      </c>
    </row>
    <row r="103" spans="5:10" x14ac:dyDescent="0.2">
      <c r="E103" t="s">
        <v>584</v>
      </c>
      <c r="F103" t="s">
        <v>585</v>
      </c>
      <c r="G103" t="s">
        <v>586</v>
      </c>
      <c r="H103" t="s">
        <v>562</v>
      </c>
      <c r="I103" t="s">
        <v>334</v>
      </c>
      <c r="J103">
        <v>40631</v>
      </c>
    </row>
    <row r="104" spans="5:10" x14ac:dyDescent="0.2">
      <c r="E104" t="s">
        <v>587</v>
      </c>
      <c r="F104" t="s">
        <v>588</v>
      </c>
      <c r="G104" t="s">
        <v>589</v>
      </c>
      <c r="H104" t="s">
        <v>590</v>
      </c>
      <c r="I104" t="s">
        <v>591</v>
      </c>
      <c r="J104">
        <v>41008</v>
      </c>
    </row>
    <row r="105" spans="5:10" x14ac:dyDescent="0.2">
      <c r="E105" t="s">
        <v>592</v>
      </c>
      <c r="F105" t="s">
        <v>593</v>
      </c>
      <c r="G105" t="s">
        <v>594</v>
      </c>
      <c r="H105" t="s">
        <v>595</v>
      </c>
      <c r="I105" t="s">
        <v>596</v>
      </c>
      <c r="J105">
        <v>50143</v>
      </c>
    </row>
    <row r="106" spans="5:10" x14ac:dyDescent="0.2">
      <c r="E106" t="s">
        <v>597</v>
      </c>
      <c r="F106" t="s">
        <v>598</v>
      </c>
      <c r="G106" t="s">
        <v>599</v>
      </c>
      <c r="H106" t="s">
        <v>600</v>
      </c>
      <c r="I106" t="s">
        <v>162</v>
      </c>
      <c r="J106">
        <v>62077</v>
      </c>
    </row>
    <row r="107" spans="5:10" x14ac:dyDescent="0.2">
      <c r="E107" t="s">
        <v>601</v>
      </c>
      <c r="F107" t="s">
        <v>602</v>
      </c>
      <c r="G107" t="s">
        <v>603</v>
      </c>
      <c r="H107" t="s">
        <v>604</v>
      </c>
      <c r="I107" t="s">
        <v>605</v>
      </c>
      <c r="J107">
        <v>41178</v>
      </c>
    </row>
    <row r="108" spans="5:10" x14ac:dyDescent="0.2">
      <c r="E108" t="s">
        <v>606</v>
      </c>
      <c r="F108" t="s">
        <v>607</v>
      </c>
      <c r="G108" t="s">
        <v>608</v>
      </c>
      <c r="H108" t="s">
        <v>609</v>
      </c>
      <c r="I108" t="s">
        <v>610</v>
      </c>
      <c r="J108">
        <v>40631</v>
      </c>
    </row>
    <row r="109" spans="5:10" x14ac:dyDescent="0.2">
      <c r="E109" t="s">
        <v>611</v>
      </c>
      <c r="F109" t="s">
        <v>612</v>
      </c>
      <c r="G109" t="s">
        <v>613</v>
      </c>
      <c r="H109" t="s">
        <v>614</v>
      </c>
      <c r="I109" t="s">
        <v>222</v>
      </c>
      <c r="J109">
        <v>62662</v>
      </c>
    </row>
    <row r="110" spans="5:10" x14ac:dyDescent="0.2">
      <c r="E110" t="s">
        <v>615</v>
      </c>
      <c r="F110" t="s">
        <v>616</v>
      </c>
      <c r="G110" t="s">
        <v>617</v>
      </c>
      <c r="H110" t="s">
        <v>618</v>
      </c>
      <c r="I110" t="s">
        <v>619</v>
      </c>
      <c r="J110">
        <v>40530</v>
      </c>
    </row>
    <row r="111" spans="5:10" x14ac:dyDescent="0.2">
      <c r="E111" t="s">
        <v>620</v>
      </c>
      <c r="F111" t="s">
        <v>621</v>
      </c>
      <c r="G111" t="s">
        <v>622</v>
      </c>
      <c r="H111" t="s">
        <v>386</v>
      </c>
      <c r="I111" t="s">
        <v>387</v>
      </c>
      <c r="J111">
        <v>83189</v>
      </c>
    </row>
    <row r="112" spans="5:10" x14ac:dyDescent="0.2">
      <c r="E112" t="s">
        <v>623</v>
      </c>
      <c r="F112" t="s">
        <v>624</v>
      </c>
      <c r="G112" t="s">
        <v>625</v>
      </c>
      <c r="H112" t="s">
        <v>626</v>
      </c>
      <c r="I112" t="s">
        <v>627</v>
      </c>
      <c r="J112">
        <v>83280</v>
      </c>
    </row>
    <row r="113" spans="5:10" x14ac:dyDescent="0.2">
      <c r="E113" t="s">
        <v>628</v>
      </c>
      <c r="F113" t="s">
        <v>629</v>
      </c>
      <c r="G113" t="s">
        <v>630</v>
      </c>
      <c r="H113" t="s">
        <v>631</v>
      </c>
      <c r="I113" t="s">
        <v>202</v>
      </c>
      <c r="J113">
        <v>40876</v>
      </c>
    </row>
    <row r="114" spans="5:10" x14ac:dyDescent="0.2">
      <c r="E114" t="s">
        <v>632</v>
      </c>
      <c r="F114" t="s">
        <v>633</v>
      </c>
      <c r="G114" t="s">
        <v>634</v>
      </c>
      <c r="H114" t="s">
        <v>635</v>
      </c>
      <c r="I114" t="s">
        <v>636</v>
      </c>
      <c r="J114">
        <v>42635</v>
      </c>
    </row>
    <row r="115" spans="5:10" x14ac:dyDescent="0.2">
      <c r="E115" t="s">
        <v>637</v>
      </c>
      <c r="F115" t="s">
        <v>638</v>
      </c>
      <c r="G115" t="s">
        <v>639</v>
      </c>
      <c r="H115" t="s">
        <v>640</v>
      </c>
      <c r="I115" t="s">
        <v>265</v>
      </c>
      <c r="J115">
        <v>41008</v>
      </c>
    </row>
    <row r="116" spans="5:10" x14ac:dyDescent="0.2">
      <c r="E116" t="s">
        <v>641</v>
      </c>
      <c r="F116" t="s">
        <v>642</v>
      </c>
      <c r="G116" t="s">
        <v>643</v>
      </c>
      <c r="H116" t="s">
        <v>644</v>
      </c>
      <c r="I116" t="s">
        <v>645</v>
      </c>
      <c r="J116">
        <v>73906</v>
      </c>
    </row>
    <row r="117" spans="5:10" x14ac:dyDescent="0.2">
      <c r="E117" t="s">
        <v>646</v>
      </c>
      <c r="F117" t="s">
        <v>647</v>
      </c>
      <c r="G117" t="s">
        <v>648</v>
      </c>
      <c r="H117" t="s">
        <v>649</v>
      </c>
      <c r="I117" t="s">
        <v>650</v>
      </c>
      <c r="J117">
        <v>41312</v>
      </c>
    </row>
    <row r="118" spans="5:10" x14ac:dyDescent="0.2">
      <c r="E118" t="s">
        <v>651</v>
      </c>
      <c r="F118" t="s">
        <v>652</v>
      </c>
      <c r="G118" t="s">
        <v>395</v>
      </c>
      <c r="H118" t="s">
        <v>396</v>
      </c>
      <c r="I118" t="s">
        <v>334</v>
      </c>
      <c r="J118">
        <v>40631</v>
      </c>
    </row>
    <row r="119" spans="5:10" x14ac:dyDescent="0.2">
      <c r="E119" t="s">
        <v>653</v>
      </c>
      <c r="F119" t="s">
        <v>654</v>
      </c>
      <c r="G119" t="s">
        <v>655</v>
      </c>
      <c r="H119" t="s">
        <v>656</v>
      </c>
      <c r="I119" t="s">
        <v>657</v>
      </c>
      <c r="J119">
        <v>40631</v>
      </c>
    </row>
    <row r="120" spans="5:10" x14ac:dyDescent="0.2">
      <c r="E120" t="s">
        <v>658</v>
      </c>
      <c r="F120" t="s">
        <v>659</v>
      </c>
      <c r="G120" t="s">
        <v>660</v>
      </c>
      <c r="H120" t="s">
        <v>661</v>
      </c>
      <c r="I120" t="s">
        <v>662</v>
      </c>
      <c r="J120">
        <v>85775</v>
      </c>
    </row>
    <row r="121" spans="5:10" x14ac:dyDescent="0.2">
      <c r="E121" t="s">
        <v>663</v>
      </c>
      <c r="F121" t="s">
        <v>664</v>
      </c>
      <c r="G121" t="s">
        <v>665</v>
      </c>
      <c r="H121" t="s">
        <v>666</v>
      </c>
      <c r="I121" t="s">
        <v>667</v>
      </c>
      <c r="J121">
        <v>86971</v>
      </c>
    </row>
    <row r="122" spans="5:10" x14ac:dyDescent="0.2">
      <c r="E122" t="s">
        <v>668</v>
      </c>
      <c r="F122" t="s">
        <v>669</v>
      </c>
      <c r="G122" t="s">
        <v>670</v>
      </c>
      <c r="H122" t="s">
        <v>671</v>
      </c>
      <c r="I122" t="s">
        <v>672</v>
      </c>
      <c r="J122">
        <v>41448</v>
      </c>
    </row>
    <row r="123" spans="5:10" x14ac:dyDescent="0.2">
      <c r="E123" t="s">
        <v>673</v>
      </c>
      <c r="F123" t="s">
        <v>674</v>
      </c>
      <c r="G123" t="s">
        <v>675</v>
      </c>
      <c r="H123" t="s">
        <v>676</v>
      </c>
      <c r="I123" t="s">
        <v>619</v>
      </c>
      <c r="J123">
        <v>62077</v>
      </c>
    </row>
    <row r="124" spans="5:10" x14ac:dyDescent="0.2">
      <c r="E124" t="s">
        <v>677</v>
      </c>
      <c r="F124" t="s">
        <v>678</v>
      </c>
      <c r="G124" t="s">
        <v>679</v>
      </c>
      <c r="H124" t="s">
        <v>680</v>
      </c>
      <c r="I124" t="s">
        <v>681</v>
      </c>
      <c r="J124">
        <v>62181</v>
      </c>
    </row>
    <row r="125" spans="5:10" x14ac:dyDescent="0.2">
      <c r="E125" t="s">
        <v>682</v>
      </c>
      <c r="F125" t="s">
        <v>683</v>
      </c>
      <c r="G125" t="s">
        <v>684</v>
      </c>
      <c r="H125" t="s">
        <v>685</v>
      </c>
      <c r="I125" t="s">
        <v>686</v>
      </c>
      <c r="J125">
        <v>41414</v>
      </c>
    </row>
    <row r="126" spans="5:10" x14ac:dyDescent="0.2">
      <c r="E126" t="s">
        <v>1238</v>
      </c>
      <c r="F126" t="s">
        <v>1239</v>
      </c>
      <c r="G126" t="s">
        <v>1240</v>
      </c>
      <c r="H126" t="s">
        <v>1241</v>
      </c>
      <c r="I126" t="s">
        <v>1242</v>
      </c>
      <c r="J126">
        <v>41531</v>
      </c>
    </row>
    <row r="127" spans="5:10" x14ac:dyDescent="0.2">
      <c r="E127" t="s">
        <v>687</v>
      </c>
      <c r="F127" t="s">
        <v>688</v>
      </c>
      <c r="G127" t="s">
        <v>689</v>
      </c>
      <c r="H127" t="s">
        <v>690</v>
      </c>
      <c r="I127" t="s">
        <v>672</v>
      </c>
      <c r="J127">
        <v>24922</v>
      </c>
    </row>
    <row r="128" spans="5:10" x14ac:dyDescent="0.2">
      <c r="E128" t="s">
        <v>691</v>
      </c>
      <c r="F128" t="s">
        <v>692</v>
      </c>
      <c r="G128" t="s">
        <v>693</v>
      </c>
      <c r="H128" t="s">
        <v>694</v>
      </c>
      <c r="I128" t="s">
        <v>695</v>
      </c>
      <c r="J128">
        <v>30742</v>
      </c>
    </row>
    <row r="129" spans="5:10" x14ac:dyDescent="0.2">
      <c r="E129" t="s">
        <v>696</v>
      </c>
      <c r="F129" t="s">
        <v>697</v>
      </c>
      <c r="G129" t="s">
        <v>698</v>
      </c>
      <c r="H129" t="s">
        <v>699</v>
      </c>
      <c r="I129" t="s">
        <v>700</v>
      </c>
      <c r="J129">
        <v>41200</v>
      </c>
    </row>
    <row r="130" spans="5:10" x14ac:dyDescent="0.2">
      <c r="E130" t="s">
        <v>701</v>
      </c>
      <c r="F130" t="s">
        <v>702</v>
      </c>
      <c r="G130" t="s">
        <v>703</v>
      </c>
      <c r="H130" t="s">
        <v>704</v>
      </c>
      <c r="I130" t="s">
        <v>705</v>
      </c>
      <c r="J130">
        <v>83189</v>
      </c>
    </row>
    <row r="131" spans="5:10" x14ac:dyDescent="0.2">
      <c r="E131" t="s">
        <v>706</v>
      </c>
      <c r="F131" t="s">
        <v>707</v>
      </c>
      <c r="G131" t="s">
        <v>708</v>
      </c>
      <c r="H131" t="s">
        <v>709</v>
      </c>
      <c r="I131" t="s">
        <v>710</v>
      </c>
      <c r="J131">
        <v>42665</v>
      </c>
    </row>
    <row r="132" spans="5:10" x14ac:dyDescent="0.2">
      <c r="E132" t="s">
        <v>711</v>
      </c>
      <c r="F132" t="s">
        <v>712</v>
      </c>
      <c r="G132" t="s">
        <v>713</v>
      </c>
      <c r="H132" t="s">
        <v>714</v>
      </c>
      <c r="I132" t="s">
        <v>715</v>
      </c>
      <c r="J132">
        <v>83163</v>
      </c>
    </row>
    <row r="133" spans="5:10" x14ac:dyDescent="0.2">
      <c r="E133" t="s">
        <v>716</v>
      </c>
      <c r="F133" t="s">
        <v>717</v>
      </c>
      <c r="G133" t="s">
        <v>718</v>
      </c>
      <c r="H133" t="s">
        <v>719</v>
      </c>
      <c r="I133" t="s">
        <v>591</v>
      </c>
      <c r="J133">
        <v>41008</v>
      </c>
    </row>
    <row r="134" spans="5:10" x14ac:dyDescent="0.2">
      <c r="E134" t="s">
        <v>1243</v>
      </c>
      <c r="F134" t="s">
        <v>1244</v>
      </c>
      <c r="G134" t="s">
        <v>1245</v>
      </c>
      <c r="H134" t="s">
        <v>1246</v>
      </c>
      <c r="I134" t="s">
        <v>672</v>
      </c>
      <c r="J134">
        <v>77690</v>
      </c>
    </row>
    <row r="135" spans="5:10" x14ac:dyDescent="0.2">
      <c r="E135" t="s">
        <v>720</v>
      </c>
      <c r="F135" t="s">
        <v>721</v>
      </c>
      <c r="G135" t="s">
        <v>722</v>
      </c>
      <c r="H135" t="s">
        <v>723</v>
      </c>
      <c r="I135" t="s">
        <v>627</v>
      </c>
      <c r="J135">
        <v>83280</v>
      </c>
    </row>
    <row r="136" spans="5:10" x14ac:dyDescent="0.2">
      <c r="E136" t="s">
        <v>724</v>
      </c>
      <c r="F136" t="s">
        <v>725</v>
      </c>
      <c r="G136" t="s">
        <v>726</v>
      </c>
      <c r="H136" t="s">
        <v>727</v>
      </c>
      <c r="I136" t="s">
        <v>728</v>
      </c>
      <c r="J136">
        <v>21712</v>
      </c>
    </row>
    <row r="137" spans="5:10" x14ac:dyDescent="0.2">
      <c r="E137" t="s">
        <v>1247</v>
      </c>
      <c r="F137" t="s">
        <v>1248</v>
      </c>
      <c r="G137" t="s">
        <v>1249</v>
      </c>
      <c r="H137" t="s">
        <v>1250</v>
      </c>
      <c r="I137" t="s">
        <v>1251</v>
      </c>
      <c r="J137">
        <v>40631</v>
      </c>
    </row>
    <row r="138" spans="5:10" x14ac:dyDescent="0.2">
      <c r="E138" t="s">
        <v>729</v>
      </c>
      <c r="F138" t="s">
        <v>730</v>
      </c>
      <c r="G138" t="s">
        <v>731</v>
      </c>
      <c r="H138" t="s">
        <v>732</v>
      </c>
      <c r="I138" t="s">
        <v>733</v>
      </c>
      <c r="J138">
        <v>41417</v>
      </c>
    </row>
    <row r="139" spans="5:10" x14ac:dyDescent="0.2">
      <c r="E139" t="s">
        <v>734</v>
      </c>
      <c r="F139" t="s">
        <v>735</v>
      </c>
      <c r="G139" t="s">
        <v>736</v>
      </c>
      <c r="H139" t="s">
        <v>206</v>
      </c>
      <c r="I139" t="s">
        <v>207</v>
      </c>
      <c r="J139">
        <v>32216</v>
      </c>
    </row>
    <row r="140" spans="5:10" x14ac:dyDescent="0.2">
      <c r="E140" t="s">
        <v>737</v>
      </c>
      <c r="F140" t="s">
        <v>738</v>
      </c>
      <c r="G140" t="s">
        <v>739</v>
      </c>
      <c r="H140" t="s">
        <v>740</v>
      </c>
      <c r="I140" t="s">
        <v>536</v>
      </c>
      <c r="J140">
        <v>41414</v>
      </c>
    </row>
    <row r="141" spans="5:10" x14ac:dyDescent="0.2">
      <c r="E141" t="s">
        <v>1252</v>
      </c>
      <c r="F141" t="s">
        <v>1253</v>
      </c>
      <c r="G141" t="s">
        <v>1254</v>
      </c>
      <c r="H141" t="s">
        <v>1255</v>
      </c>
      <c r="I141" t="s">
        <v>1256</v>
      </c>
      <c r="J141">
        <v>82292</v>
      </c>
    </row>
    <row r="142" spans="5:10" x14ac:dyDescent="0.2">
      <c r="E142" t="s">
        <v>741</v>
      </c>
      <c r="F142" t="s">
        <v>742</v>
      </c>
      <c r="G142" t="s">
        <v>743</v>
      </c>
      <c r="H142" t="s">
        <v>562</v>
      </c>
      <c r="I142" t="s">
        <v>334</v>
      </c>
      <c r="J142">
        <v>40631</v>
      </c>
    </row>
    <row r="143" spans="5:10" x14ac:dyDescent="0.2">
      <c r="E143" t="s">
        <v>744</v>
      </c>
      <c r="F143" t="s">
        <v>745</v>
      </c>
      <c r="G143" t="s">
        <v>746</v>
      </c>
      <c r="H143" t="s">
        <v>747</v>
      </c>
      <c r="I143" t="s">
        <v>432</v>
      </c>
      <c r="J143">
        <v>41312</v>
      </c>
    </row>
    <row r="144" spans="5:10" x14ac:dyDescent="0.2">
      <c r="E144" t="s">
        <v>748</v>
      </c>
      <c r="F144" t="s">
        <v>749</v>
      </c>
      <c r="G144" t="s">
        <v>750</v>
      </c>
      <c r="H144" t="s">
        <v>751</v>
      </c>
      <c r="I144" t="s">
        <v>752</v>
      </c>
      <c r="J144">
        <v>41450</v>
      </c>
    </row>
    <row r="145" spans="5:10" x14ac:dyDescent="0.2">
      <c r="E145" t="s">
        <v>753</v>
      </c>
      <c r="F145" t="s">
        <v>754</v>
      </c>
      <c r="G145" t="s">
        <v>755</v>
      </c>
      <c r="H145" t="s">
        <v>756</v>
      </c>
      <c r="I145" t="s">
        <v>222</v>
      </c>
      <c r="J145">
        <v>62662</v>
      </c>
    </row>
    <row r="146" spans="5:10" x14ac:dyDescent="0.2">
      <c r="E146" t="s">
        <v>1257</v>
      </c>
      <c r="F146" t="s">
        <v>1258</v>
      </c>
      <c r="G146" t="s">
        <v>1259</v>
      </c>
      <c r="H146" t="s">
        <v>1260</v>
      </c>
      <c r="I146" t="s">
        <v>672</v>
      </c>
      <c r="J146">
        <v>77690</v>
      </c>
    </row>
    <row r="147" spans="5:10" x14ac:dyDescent="0.2">
      <c r="E147" t="s">
        <v>1261</v>
      </c>
      <c r="F147" t="s">
        <v>1262</v>
      </c>
      <c r="G147" t="s">
        <v>1263</v>
      </c>
      <c r="H147" t="s">
        <v>1264</v>
      </c>
      <c r="I147" t="s">
        <v>900</v>
      </c>
      <c r="J147">
        <v>74023</v>
      </c>
    </row>
    <row r="148" spans="5:10" x14ac:dyDescent="0.2">
      <c r="E148" t="s">
        <v>757</v>
      </c>
      <c r="F148" t="s">
        <v>758</v>
      </c>
      <c r="G148" t="s">
        <v>759</v>
      </c>
      <c r="H148" t="s">
        <v>760</v>
      </c>
      <c r="I148" t="s">
        <v>761</v>
      </c>
      <c r="J148">
        <v>74803</v>
      </c>
    </row>
    <row r="149" spans="5:10" x14ac:dyDescent="0.2">
      <c r="E149" t="s">
        <v>762</v>
      </c>
      <c r="F149" t="s">
        <v>763</v>
      </c>
      <c r="G149" t="s">
        <v>764</v>
      </c>
      <c r="H149" t="s">
        <v>765</v>
      </c>
      <c r="I149" t="s">
        <v>766</v>
      </c>
      <c r="J149">
        <v>84202</v>
      </c>
    </row>
    <row r="150" spans="5:10" x14ac:dyDescent="0.2">
      <c r="E150" t="s">
        <v>767</v>
      </c>
      <c r="F150" t="s">
        <v>434</v>
      </c>
      <c r="G150" t="s">
        <v>768</v>
      </c>
      <c r="H150" t="s">
        <v>769</v>
      </c>
      <c r="I150" t="s">
        <v>536</v>
      </c>
      <c r="J150">
        <v>40851</v>
      </c>
    </row>
    <row r="151" spans="5:10" x14ac:dyDescent="0.2">
      <c r="E151" t="s">
        <v>1265</v>
      </c>
      <c r="F151" t="s">
        <v>1235</v>
      </c>
      <c r="G151" t="s">
        <v>1266</v>
      </c>
      <c r="H151" t="s">
        <v>916</v>
      </c>
      <c r="I151" t="s">
        <v>917</v>
      </c>
      <c r="J151">
        <v>96240</v>
      </c>
    </row>
    <row r="152" spans="5:10" x14ac:dyDescent="0.2">
      <c r="E152" t="s">
        <v>770</v>
      </c>
      <c r="F152" t="s">
        <v>771</v>
      </c>
      <c r="G152" t="s">
        <v>772</v>
      </c>
      <c r="H152" t="s">
        <v>773</v>
      </c>
      <c r="I152" t="s">
        <v>250</v>
      </c>
      <c r="J152">
        <v>27445</v>
      </c>
    </row>
    <row r="153" spans="5:10" x14ac:dyDescent="0.2">
      <c r="E153" t="s">
        <v>774</v>
      </c>
      <c r="F153" t="s">
        <v>775</v>
      </c>
      <c r="G153" t="s">
        <v>776</v>
      </c>
      <c r="H153" t="s">
        <v>777</v>
      </c>
      <c r="I153" t="s">
        <v>349</v>
      </c>
      <c r="J153">
        <v>42558</v>
      </c>
    </row>
    <row r="154" spans="5:10" x14ac:dyDescent="0.2">
      <c r="E154" t="s">
        <v>778</v>
      </c>
      <c r="F154" t="s">
        <v>779</v>
      </c>
      <c r="G154" t="s">
        <v>780</v>
      </c>
      <c r="H154" t="s">
        <v>781</v>
      </c>
      <c r="I154" t="s">
        <v>782</v>
      </c>
      <c r="J154">
        <v>42573</v>
      </c>
    </row>
    <row r="155" spans="5:10" x14ac:dyDescent="0.2">
      <c r="E155" t="s">
        <v>783</v>
      </c>
      <c r="F155" t="s">
        <v>784</v>
      </c>
      <c r="G155" t="s">
        <v>785</v>
      </c>
      <c r="H155" t="s">
        <v>786</v>
      </c>
      <c r="I155" t="s">
        <v>787</v>
      </c>
      <c r="J155">
        <v>42552</v>
      </c>
    </row>
    <row r="156" spans="5:10" x14ac:dyDescent="0.2">
      <c r="E156" t="s">
        <v>788</v>
      </c>
      <c r="F156" t="s">
        <v>789</v>
      </c>
      <c r="G156" t="s">
        <v>790</v>
      </c>
      <c r="H156" t="s">
        <v>791</v>
      </c>
      <c r="I156" t="s">
        <v>792</v>
      </c>
      <c r="J156">
        <v>41852</v>
      </c>
    </row>
    <row r="157" spans="5:10" x14ac:dyDescent="0.2">
      <c r="E157" t="s">
        <v>793</v>
      </c>
      <c r="F157" t="s">
        <v>794</v>
      </c>
      <c r="G157" t="s">
        <v>795</v>
      </c>
      <c r="H157" t="s">
        <v>796</v>
      </c>
      <c r="I157" t="s">
        <v>515</v>
      </c>
      <c r="J157">
        <v>74154</v>
      </c>
    </row>
    <row r="158" spans="5:10" x14ac:dyDescent="0.2">
      <c r="E158" t="s">
        <v>797</v>
      </c>
      <c r="F158" t="s">
        <v>798</v>
      </c>
      <c r="G158" t="s">
        <v>799</v>
      </c>
      <c r="H158" t="s">
        <v>800</v>
      </c>
      <c r="I158" t="s">
        <v>427</v>
      </c>
      <c r="J158">
        <v>41208</v>
      </c>
    </row>
    <row r="159" spans="5:10" x14ac:dyDescent="0.2">
      <c r="E159" t="s">
        <v>801</v>
      </c>
      <c r="F159" t="s">
        <v>802</v>
      </c>
      <c r="G159" t="s">
        <v>803</v>
      </c>
      <c r="H159" t="s">
        <v>804</v>
      </c>
      <c r="I159" t="s">
        <v>805</v>
      </c>
      <c r="J159">
        <v>41516</v>
      </c>
    </row>
    <row r="160" spans="5:10" x14ac:dyDescent="0.2">
      <c r="E160" t="s">
        <v>806</v>
      </c>
      <c r="F160" t="s">
        <v>807</v>
      </c>
      <c r="G160" t="s">
        <v>808</v>
      </c>
      <c r="H160" t="s">
        <v>809</v>
      </c>
      <c r="I160" t="s">
        <v>810</v>
      </c>
      <c r="J160">
        <v>40631</v>
      </c>
    </row>
    <row r="161" spans="5:10" x14ac:dyDescent="0.2">
      <c r="E161" t="s">
        <v>811</v>
      </c>
      <c r="F161" t="s">
        <v>812</v>
      </c>
      <c r="G161" t="s">
        <v>813</v>
      </c>
      <c r="H161" t="s">
        <v>814</v>
      </c>
      <c r="I161" t="s">
        <v>207</v>
      </c>
      <c r="J161">
        <v>40367</v>
      </c>
    </row>
    <row r="162" spans="5:10" x14ac:dyDescent="0.2">
      <c r="E162" t="s">
        <v>815</v>
      </c>
      <c r="F162" t="s">
        <v>816</v>
      </c>
      <c r="G162" t="s">
        <v>817</v>
      </c>
      <c r="H162" t="s">
        <v>818</v>
      </c>
      <c r="I162" t="s">
        <v>819</v>
      </c>
      <c r="J162">
        <v>42599</v>
      </c>
    </row>
    <row r="163" spans="5:10" x14ac:dyDescent="0.2">
      <c r="E163" t="s">
        <v>1267</v>
      </c>
      <c r="F163" t="s">
        <v>1268</v>
      </c>
      <c r="G163" t="s">
        <v>1269</v>
      </c>
      <c r="H163" t="s">
        <v>1270</v>
      </c>
      <c r="I163" t="s">
        <v>487</v>
      </c>
      <c r="J163">
        <v>41407</v>
      </c>
    </row>
    <row r="164" spans="5:10" x14ac:dyDescent="0.2">
      <c r="E164" t="s">
        <v>820</v>
      </c>
      <c r="F164" t="s">
        <v>821</v>
      </c>
      <c r="G164" t="s">
        <v>822</v>
      </c>
      <c r="H164" t="s">
        <v>823</v>
      </c>
      <c r="I164" t="s">
        <v>591</v>
      </c>
      <c r="J164">
        <v>72905</v>
      </c>
    </row>
    <row r="165" spans="5:10" x14ac:dyDescent="0.2">
      <c r="E165" t="s">
        <v>824</v>
      </c>
      <c r="F165" t="s">
        <v>825</v>
      </c>
      <c r="G165" t="s">
        <v>826</v>
      </c>
      <c r="H165" t="s">
        <v>827</v>
      </c>
      <c r="I165" t="s">
        <v>240</v>
      </c>
      <c r="J165">
        <v>42665</v>
      </c>
    </row>
    <row r="166" spans="5:10" x14ac:dyDescent="0.2">
      <c r="E166" t="s">
        <v>828</v>
      </c>
      <c r="F166" t="s">
        <v>829</v>
      </c>
      <c r="G166" t="s">
        <v>830</v>
      </c>
      <c r="H166" t="s">
        <v>831</v>
      </c>
      <c r="I166" t="s">
        <v>832</v>
      </c>
      <c r="J166">
        <v>41671</v>
      </c>
    </row>
    <row r="167" spans="5:10" x14ac:dyDescent="0.2">
      <c r="E167" t="s">
        <v>833</v>
      </c>
      <c r="F167" t="s">
        <v>834</v>
      </c>
      <c r="G167" t="s">
        <v>835</v>
      </c>
      <c r="H167" t="s">
        <v>836</v>
      </c>
      <c r="I167" t="s">
        <v>837</v>
      </c>
      <c r="J167">
        <v>20281</v>
      </c>
    </row>
    <row r="168" spans="5:10" x14ac:dyDescent="0.2">
      <c r="E168" t="s">
        <v>838</v>
      </c>
      <c r="F168" t="s">
        <v>839</v>
      </c>
      <c r="G168" t="s">
        <v>840</v>
      </c>
      <c r="H168" t="s">
        <v>841</v>
      </c>
      <c r="I168" t="s">
        <v>417</v>
      </c>
      <c r="J168">
        <v>44813</v>
      </c>
    </row>
    <row r="169" spans="5:10" x14ac:dyDescent="0.2">
      <c r="E169" t="s">
        <v>842</v>
      </c>
      <c r="F169" t="s">
        <v>843</v>
      </c>
      <c r="G169" t="s">
        <v>844</v>
      </c>
      <c r="H169" t="s">
        <v>845</v>
      </c>
      <c r="I169" t="s">
        <v>177</v>
      </c>
      <c r="J169">
        <v>41008</v>
      </c>
    </row>
    <row r="170" spans="5:10" x14ac:dyDescent="0.2">
      <c r="E170" t="s">
        <v>846</v>
      </c>
      <c r="F170" t="s">
        <v>847</v>
      </c>
      <c r="G170" t="s">
        <v>848</v>
      </c>
      <c r="H170" t="s">
        <v>849</v>
      </c>
      <c r="I170" t="s">
        <v>850</v>
      </c>
      <c r="J170">
        <v>21712</v>
      </c>
    </row>
    <row r="171" spans="5:10" x14ac:dyDescent="0.2">
      <c r="E171" t="s">
        <v>851</v>
      </c>
      <c r="F171" t="s">
        <v>852</v>
      </c>
      <c r="G171" t="s">
        <v>853</v>
      </c>
      <c r="H171" t="s">
        <v>854</v>
      </c>
      <c r="I171" t="s">
        <v>250</v>
      </c>
      <c r="J171">
        <v>41373</v>
      </c>
    </row>
    <row r="172" spans="5:10" x14ac:dyDescent="0.2">
      <c r="E172" t="s">
        <v>855</v>
      </c>
      <c r="F172" t="s">
        <v>856</v>
      </c>
      <c r="G172" t="s">
        <v>857</v>
      </c>
      <c r="H172" t="s">
        <v>858</v>
      </c>
      <c r="I172" t="s">
        <v>162</v>
      </c>
      <c r="J172">
        <v>71371</v>
      </c>
    </row>
    <row r="173" spans="5:10" x14ac:dyDescent="0.2">
      <c r="E173" t="s">
        <v>859</v>
      </c>
      <c r="F173" t="s">
        <v>860</v>
      </c>
      <c r="G173" t="s">
        <v>861</v>
      </c>
      <c r="H173" t="s">
        <v>862</v>
      </c>
      <c r="I173" t="s">
        <v>162</v>
      </c>
      <c r="J173">
        <v>41775</v>
      </c>
    </row>
    <row r="174" spans="5:10" x14ac:dyDescent="0.2">
      <c r="E174" t="s">
        <v>863</v>
      </c>
      <c r="F174" t="s">
        <v>864</v>
      </c>
      <c r="G174" t="s">
        <v>865</v>
      </c>
      <c r="H174" t="s">
        <v>866</v>
      </c>
      <c r="I174" t="s">
        <v>715</v>
      </c>
      <c r="J174">
        <v>41853</v>
      </c>
    </row>
    <row r="175" spans="5:10" x14ac:dyDescent="0.2">
      <c r="E175" t="s">
        <v>867</v>
      </c>
      <c r="F175" t="s">
        <v>868</v>
      </c>
      <c r="G175" t="s">
        <v>869</v>
      </c>
      <c r="H175" t="s">
        <v>870</v>
      </c>
      <c r="I175" t="s">
        <v>284</v>
      </c>
      <c r="J175">
        <v>41008</v>
      </c>
    </row>
    <row r="176" spans="5:10" x14ac:dyDescent="0.2">
      <c r="E176" t="s">
        <v>871</v>
      </c>
      <c r="F176" t="s">
        <v>872</v>
      </c>
      <c r="G176" t="s">
        <v>873</v>
      </c>
      <c r="H176" t="s">
        <v>874</v>
      </c>
      <c r="I176" t="s">
        <v>715</v>
      </c>
      <c r="J176">
        <v>41664</v>
      </c>
    </row>
    <row r="177" spans="5:10" x14ac:dyDescent="0.2">
      <c r="E177" t="s">
        <v>875</v>
      </c>
      <c r="F177" t="s">
        <v>876</v>
      </c>
      <c r="G177" t="s">
        <v>877</v>
      </c>
      <c r="H177" t="s">
        <v>878</v>
      </c>
      <c r="I177" t="s">
        <v>715</v>
      </c>
      <c r="J177">
        <v>41853</v>
      </c>
    </row>
    <row r="178" spans="5:10" x14ac:dyDescent="0.2">
      <c r="E178" t="s">
        <v>1271</v>
      </c>
      <c r="F178" t="s">
        <v>1272</v>
      </c>
      <c r="G178" t="s">
        <v>1273</v>
      </c>
      <c r="H178" t="s">
        <v>1274</v>
      </c>
      <c r="I178" t="s">
        <v>1275</v>
      </c>
      <c r="J178">
        <v>41570</v>
      </c>
    </row>
    <row r="179" spans="5:10" x14ac:dyDescent="0.2">
      <c r="E179" t="s">
        <v>879</v>
      </c>
      <c r="F179" t="s">
        <v>880</v>
      </c>
      <c r="G179" t="s">
        <v>881</v>
      </c>
      <c r="H179" t="s">
        <v>882</v>
      </c>
      <c r="I179" t="s">
        <v>715</v>
      </c>
      <c r="J179">
        <v>41853</v>
      </c>
    </row>
    <row r="180" spans="5:10" x14ac:dyDescent="0.2">
      <c r="E180" t="s">
        <v>883</v>
      </c>
      <c r="F180" t="s">
        <v>884</v>
      </c>
      <c r="G180" t="s">
        <v>885</v>
      </c>
      <c r="H180" t="s">
        <v>886</v>
      </c>
      <c r="I180" t="s">
        <v>387</v>
      </c>
      <c r="J180">
        <v>70163</v>
      </c>
    </row>
    <row r="181" spans="5:10" x14ac:dyDescent="0.2">
      <c r="E181" t="s">
        <v>887</v>
      </c>
      <c r="F181" t="s">
        <v>888</v>
      </c>
      <c r="G181" t="s">
        <v>889</v>
      </c>
      <c r="H181" t="s">
        <v>890</v>
      </c>
      <c r="I181" t="s">
        <v>891</v>
      </c>
      <c r="J181">
        <v>41008</v>
      </c>
    </row>
    <row r="182" spans="5:10" x14ac:dyDescent="0.2">
      <c r="E182" t="s">
        <v>892</v>
      </c>
      <c r="F182" t="s">
        <v>893</v>
      </c>
      <c r="G182" t="s">
        <v>894</v>
      </c>
      <c r="H182" t="s">
        <v>895</v>
      </c>
      <c r="I182" t="s">
        <v>422</v>
      </c>
      <c r="J182">
        <v>42514</v>
      </c>
    </row>
    <row r="183" spans="5:10" x14ac:dyDescent="0.2">
      <c r="E183" t="s">
        <v>896</v>
      </c>
      <c r="F183" t="s">
        <v>897</v>
      </c>
      <c r="G183" t="s">
        <v>898</v>
      </c>
      <c r="H183" t="s">
        <v>899</v>
      </c>
      <c r="I183" t="s">
        <v>900</v>
      </c>
      <c r="J183">
        <v>41008</v>
      </c>
    </row>
    <row r="184" spans="5:10" x14ac:dyDescent="0.2">
      <c r="E184" t="s">
        <v>901</v>
      </c>
      <c r="F184" t="s">
        <v>902</v>
      </c>
      <c r="G184" t="s">
        <v>903</v>
      </c>
      <c r="H184" t="s">
        <v>904</v>
      </c>
      <c r="I184" t="s">
        <v>591</v>
      </c>
      <c r="J184">
        <v>72905</v>
      </c>
    </row>
    <row r="185" spans="5:10" x14ac:dyDescent="0.2">
      <c r="E185" t="s">
        <v>905</v>
      </c>
      <c r="F185" t="s">
        <v>906</v>
      </c>
      <c r="G185" t="s">
        <v>907</v>
      </c>
      <c r="H185" t="s">
        <v>908</v>
      </c>
      <c r="I185" t="s">
        <v>303</v>
      </c>
      <c r="J185">
        <v>25859</v>
      </c>
    </row>
    <row r="186" spans="5:10" x14ac:dyDescent="0.2">
      <c r="E186" t="s">
        <v>909</v>
      </c>
      <c r="F186" t="s">
        <v>910</v>
      </c>
      <c r="G186" t="s">
        <v>911</v>
      </c>
      <c r="H186" t="s">
        <v>912</v>
      </c>
      <c r="I186" t="s">
        <v>212</v>
      </c>
      <c r="J186">
        <v>42504</v>
      </c>
    </row>
    <row r="187" spans="5:10" x14ac:dyDescent="0.2">
      <c r="E187" t="s">
        <v>913</v>
      </c>
      <c r="F187" t="s">
        <v>914</v>
      </c>
      <c r="G187" t="s">
        <v>915</v>
      </c>
      <c r="H187" t="s">
        <v>916</v>
      </c>
      <c r="I187" t="s">
        <v>917</v>
      </c>
      <c r="J187">
        <v>42623</v>
      </c>
    </row>
    <row r="188" spans="5:10" x14ac:dyDescent="0.2">
      <c r="E188" t="s">
        <v>918</v>
      </c>
      <c r="F188" t="s">
        <v>919</v>
      </c>
      <c r="G188" t="s">
        <v>920</v>
      </c>
      <c r="H188" t="s">
        <v>921</v>
      </c>
      <c r="I188" t="s">
        <v>922</v>
      </c>
      <c r="J188">
        <v>70163</v>
      </c>
    </row>
    <row r="189" spans="5:10" x14ac:dyDescent="0.2">
      <c r="E189" t="s">
        <v>923</v>
      </c>
      <c r="F189" t="s">
        <v>924</v>
      </c>
      <c r="G189" t="s">
        <v>925</v>
      </c>
      <c r="H189" t="s">
        <v>926</v>
      </c>
      <c r="I189" t="s">
        <v>927</v>
      </c>
      <c r="J189">
        <v>41535</v>
      </c>
    </row>
    <row r="190" spans="5:10" x14ac:dyDescent="0.2">
      <c r="E190" t="s">
        <v>928</v>
      </c>
      <c r="F190" t="s">
        <v>929</v>
      </c>
      <c r="G190" t="s">
        <v>930</v>
      </c>
      <c r="H190" t="s">
        <v>931</v>
      </c>
      <c r="I190" t="s">
        <v>932</v>
      </c>
      <c r="J190">
        <v>41629</v>
      </c>
    </row>
    <row r="191" spans="5:10" x14ac:dyDescent="0.2">
      <c r="E191" t="s">
        <v>933</v>
      </c>
      <c r="F191" t="s">
        <v>934</v>
      </c>
      <c r="G191" t="s">
        <v>935</v>
      </c>
      <c r="H191" t="s">
        <v>936</v>
      </c>
      <c r="I191" t="s">
        <v>536</v>
      </c>
      <c r="J191">
        <v>42510</v>
      </c>
    </row>
    <row r="192" spans="5:10" x14ac:dyDescent="0.2">
      <c r="E192" t="s">
        <v>937</v>
      </c>
      <c r="F192" t="s">
        <v>938</v>
      </c>
      <c r="G192" t="s">
        <v>425</v>
      </c>
      <c r="H192" t="s">
        <v>426</v>
      </c>
      <c r="I192" t="s">
        <v>427</v>
      </c>
      <c r="J192">
        <v>41514</v>
      </c>
    </row>
    <row r="193" spans="5:10" x14ac:dyDescent="0.2">
      <c r="E193" t="s">
        <v>939</v>
      </c>
      <c r="F193" t="s">
        <v>940</v>
      </c>
      <c r="G193" t="s">
        <v>941</v>
      </c>
      <c r="H193" t="s">
        <v>942</v>
      </c>
      <c r="I193" t="s">
        <v>943</v>
      </c>
      <c r="J193">
        <v>40631</v>
      </c>
    </row>
    <row r="194" spans="5:10" x14ac:dyDescent="0.2">
      <c r="E194" t="s">
        <v>944</v>
      </c>
      <c r="F194" t="s">
        <v>945</v>
      </c>
      <c r="G194" t="s">
        <v>946</v>
      </c>
      <c r="H194" t="s">
        <v>947</v>
      </c>
      <c r="I194" t="s">
        <v>948</v>
      </c>
      <c r="J194">
        <v>40631</v>
      </c>
    </row>
    <row r="195" spans="5:10" x14ac:dyDescent="0.2">
      <c r="E195" t="s">
        <v>1276</v>
      </c>
      <c r="F195" t="s">
        <v>1277</v>
      </c>
      <c r="G195" t="s">
        <v>1278</v>
      </c>
      <c r="H195" t="s">
        <v>1279</v>
      </c>
      <c r="I195" t="s">
        <v>605</v>
      </c>
      <c r="J195">
        <v>41496</v>
      </c>
    </row>
    <row r="196" spans="5:10" x14ac:dyDescent="0.2">
      <c r="E196" t="s">
        <v>949</v>
      </c>
      <c r="F196" t="s">
        <v>950</v>
      </c>
      <c r="G196" t="s">
        <v>951</v>
      </c>
      <c r="H196" t="s">
        <v>952</v>
      </c>
      <c r="I196" t="s">
        <v>953</v>
      </c>
      <c r="J196">
        <v>41573</v>
      </c>
    </row>
    <row r="197" spans="5:10" x14ac:dyDescent="0.2">
      <c r="E197" t="s">
        <v>954</v>
      </c>
      <c r="F197" t="s">
        <v>955</v>
      </c>
      <c r="G197" t="s">
        <v>956</v>
      </c>
      <c r="H197" t="s">
        <v>957</v>
      </c>
      <c r="I197" t="s">
        <v>958</v>
      </c>
      <c r="J197">
        <v>41613</v>
      </c>
    </row>
    <row r="198" spans="5:10" x14ac:dyDescent="0.2">
      <c r="E198" t="s">
        <v>959</v>
      </c>
      <c r="F198" t="s">
        <v>960</v>
      </c>
      <c r="G198" t="s">
        <v>961</v>
      </c>
      <c r="H198" t="s">
        <v>962</v>
      </c>
      <c r="I198" t="s">
        <v>212</v>
      </c>
      <c r="J198">
        <v>41805</v>
      </c>
    </row>
    <row r="199" spans="5:10" x14ac:dyDescent="0.2">
      <c r="E199" t="s">
        <v>963</v>
      </c>
      <c r="F199" t="s">
        <v>964</v>
      </c>
      <c r="G199" t="s">
        <v>965</v>
      </c>
      <c r="H199" t="s">
        <v>966</v>
      </c>
      <c r="I199" t="s">
        <v>917</v>
      </c>
      <c r="J199">
        <v>42623</v>
      </c>
    </row>
    <row r="200" spans="5:10" x14ac:dyDescent="0.2">
      <c r="E200" t="s">
        <v>967</v>
      </c>
      <c r="F200" t="s">
        <v>968</v>
      </c>
      <c r="G200" t="s">
        <v>969</v>
      </c>
      <c r="H200" t="s">
        <v>970</v>
      </c>
      <c r="I200" t="s">
        <v>971</v>
      </c>
      <c r="J200">
        <v>42510</v>
      </c>
    </row>
    <row r="201" spans="5:10" x14ac:dyDescent="0.2">
      <c r="E201" t="s">
        <v>1280</v>
      </c>
      <c r="F201" t="s">
        <v>1281</v>
      </c>
      <c r="G201" t="s">
        <v>1282</v>
      </c>
      <c r="H201" t="s">
        <v>1283</v>
      </c>
      <c r="I201" t="s">
        <v>971</v>
      </c>
      <c r="J201">
        <v>42510</v>
      </c>
    </row>
    <row r="202" spans="5:10" x14ac:dyDescent="0.2">
      <c r="E202" t="s">
        <v>972</v>
      </c>
      <c r="F202" t="s">
        <v>973</v>
      </c>
      <c r="G202" t="s">
        <v>974</v>
      </c>
      <c r="H202" t="s">
        <v>975</v>
      </c>
      <c r="I202" t="s">
        <v>536</v>
      </c>
      <c r="J202">
        <v>41414</v>
      </c>
    </row>
    <row r="203" spans="5:10" x14ac:dyDescent="0.2">
      <c r="E203" t="s">
        <v>976</v>
      </c>
      <c r="F203" t="s">
        <v>977</v>
      </c>
      <c r="G203" t="s">
        <v>978</v>
      </c>
      <c r="H203" t="s">
        <v>979</v>
      </c>
      <c r="I203" t="s">
        <v>980</v>
      </c>
      <c r="J203">
        <v>41527</v>
      </c>
    </row>
    <row r="204" spans="5:10" x14ac:dyDescent="0.2">
      <c r="E204" t="s">
        <v>981</v>
      </c>
      <c r="F204" t="s">
        <v>982</v>
      </c>
      <c r="G204" t="s">
        <v>983</v>
      </c>
      <c r="H204" t="s">
        <v>984</v>
      </c>
      <c r="I204" t="s">
        <v>298</v>
      </c>
      <c r="J204">
        <v>13785</v>
      </c>
    </row>
    <row r="205" spans="5:10" x14ac:dyDescent="0.2">
      <c r="E205" t="s">
        <v>985</v>
      </c>
      <c r="F205" t="s">
        <v>986</v>
      </c>
      <c r="G205" t="s">
        <v>987</v>
      </c>
      <c r="H205" t="s">
        <v>988</v>
      </c>
      <c r="I205" t="s">
        <v>412</v>
      </c>
      <c r="J205">
        <v>41506</v>
      </c>
    </row>
    <row r="206" spans="5:10" x14ac:dyDescent="0.2">
      <c r="E206" t="s">
        <v>989</v>
      </c>
      <c r="F206" t="s">
        <v>990</v>
      </c>
      <c r="G206" t="s">
        <v>991</v>
      </c>
      <c r="H206" t="s">
        <v>992</v>
      </c>
      <c r="I206" t="s">
        <v>441</v>
      </c>
      <c r="J206">
        <v>41572</v>
      </c>
    </row>
    <row r="207" spans="5:10" x14ac:dyDescent="0.2">
      <c r="E207" t="s">
        <v>993</v>
      </c>
      <c r="F207" t="s">
        <v>994</v>
      </c>
      <c r="G207" t="s">
        <v>995</v>
      </c>
      <c r="H207" t="s">
        <v>996</v>
      </c>
      <c r="I207" t="s">
        <v>441</v>
      </c>
      <c r="J207">
        <v>41572</v>
      </c>
    </row>
    <row r="208" spans="5:10" x14ac:dyDescent="0.2">
      <c r="E208" t="s">
        <v>997</v>
      </c>
      <c r="F208" t="s">
        <v>998</v>
      </c>
      <c r="G208" t="s">
        <v>999</v>
      </c>
      <c r="H208" t="s">
        <v>1000</v>
      </c>
      <c r="I208" t="s">
        <v>441</v>
      </c>
      <c r="J208">
        <v>41572</v>
      </c>
    </row>
    <row r="209" spans="5:10" x14ac:dyDescent="0.2">
      <c r="E209" t="s">
        <v>1001</v>
      </c>
      <c r="F209" t="s">
        <v>1002</v>
      </c>
      <c r="G209" t="s">
        <v>1003</v>
      </c>
      <c r="H209" t="s">
        <v>1004</v>
      </c>
      <c r="I209" t="s">
        <v>441</v>
      </c>
      <c r="J209">
        <v>41572</v>
      </c>
    </row>
    <row r="210" spans="5:10" x14ac:dyDescent="0.2">
      <c r="E210" t="s">
        <v>1005</v>
      </c>
      <c r="F210" t="s">
        <v>1006</v>
      </c>
      <c r="G210" t="s">
        <v>1007</v>
      </c>
      <c r="H210" t="s">
        <v>1008</v>
      </c>
      <c r="I210" t="s">
        <v>162</v>
      </c>
      <c r="J210">
        <v>47595</v>
      </c>
    </row>
    <row r="211" spans="5:10" x14ac:dyDescent="0.2">
      <c r="E211" t="s">
        <v>1009</v>
      </c>
      <c r="F211" t="s">
        <v>1010</v>
      </c>
      <c r="G211" t="s">
        <v>1011</v>
      </c>
      <c r="H211" t="s">
        <v>1012</v>
      </c>
      <c r="I211" t="s">
        <v>441</v>
      </c>
      <c r="J211">
        <v>41572</v>
      </c>
    </row>
    <row r="212" spans="5:10" x14ac:dyDescent="0.2">
      <c r="E212" t="s">
        <v>1013</v>
      </c>
      <c r="F212" t="s">
        <v>1014</v>
      </c>
      <c r="G212" t="s">
        <v>1015</v>
      </c>
      <c r="H212" t="s">
        <v>1016</v>
      </c>
      <c r="I212" t="s">
        <v>456</v>
      </c>
      <c r="J212">
        <v>41616</v>
      </c>
    </row>
    <row r="213" spans="5:10" x14ac:dyDescent="0.2">
      <c r="E213" t="s">
        <v>1017</v>
      </c>
      <c r="F213" t="s">
        <v>876</v>
      </c>
      <c r="G213" t="s">
        <v>1018</v>
      </c>
      <c r="H213" t="s">
        <v>1019</v>
      </c>
      <c r="I213" t="s">
        <v>162</v>
      </c>
      <c r="J213">
        <v>41775</v>
      </c>
    </row>
    <row r="214" spans="5:10" x14ac:dyDescent="0.2">
      <c r="E214" t="s">
        <v>1020</v>
      </c>
      <c r="F214" t="s">
        <v>1021</v>
      </c>
      <c r="G214" t="s">
        <v>1022</v>
      </c>
      <c r="H214" t="s">
        <v>1023</v>
      </c>
      <c r="I214" t="s">
        <v>162</v>
      </c>
      <c r="J214">
        <v>41775</v>
      </c>
    </row>
    <row r="215" spans="5:10" x14ac:dyDescent="0.2">
      <c r="E215" t="s">
        <v>1024</v>
      </c>
      <c r="F215" t="s">
        <v>1025</v>
      </c>
      <c r="G215" t="s">
        <v>1026</v>
      </c>
      <c r="H215" t="s">
        <v>1027</v>
      </c>
      <c r="I215" t="s">
        <v>162</v>
      </c>
      <c r="J215">
        <v>41775</v>
      </c>
    </row>
    <row r="216" spans="5:10" x14ac:dyDescent="0.2">
      <c r="E216" t="s">
        <v>1028</v>
      </c>
      <c r="F216" t="s">
        <v>1029</v>
      </c>
      <c r="G216" t="s">
        <v>1030</v>
      </c>
      <c r="H216" t="s">
        <v>1031</v>
      </c>
      <c r="I216" t="s">
        <v>162</v>
      </c>
      <c r="J216">
        <v>41775</v>
      </c>
    </row>
    <row r="217" spans="5:10" x14ac:dyDescent="0.2">
      <c r="E217" t="s">
        <v>1284</v>
      </c>
      <c r="F217" t="s">
        <v>1285</v>
      </c>
      <c r="G217" t="s">
        <v>1286</v>
      </c>
      <c r="H217" t="s">
        <v>1287</v>
      </c>
      <c r="I217" t="s">
        <v>162</v>
      </c>
      <c r="J217">
        <v>41775</v>
      </c>
    </row>
    <row r="218" spans="5:10" x14ac:dyDescent="0.2">
      <c r="E218" t="s">
        <v>1032</v>
      </c>
      <c r="F218" t="s">
        <v>1033</v>
      </c>
      <c r="G218" t="s">
        <v>1034</v>
      </c>
      <c r="H218" t="s">
        <v>1035</v>
      </c>
      <c r="I218" t="s">
        <v>162</v>
      </c>
      <c r="J218">
        <v>41775</v>
      </c>
    </row>
    <row r="219" spans="5:10" x14ac:dyDescent="0.2">
      <c r="E219" t="s">
        <v>1036</v>
      </c>
      <c r="F219" t="s">
        <v>1037</v>
      </c>
      <c r="G219" t="s">
        <v>1038</v>
      </c>
      <c r="H219" t="s">
        <v>1039</v>
      </c>
      <c r="I219" t="s">
        <v>162</v>
      </c>
      <c r="J219">
        <v>41775</v>
      </c>
    </row>
    <row r="220" spans="5:10" x14ac:dyDescent="0.2">
      <c r="E220" t="s">
        <v>1040</v>
      </c>
      <c r="F220" t="s">
        <v>821</v>
      </c>
      <c r="G220" t="s">
        <v>1041</v>
      </c>
      <c r="H220" t="s">
        <v>1042</v>
      </c>
      <c r="I220" t="s">
        <v>672</v>
      </c>
      <c r="J220">
        <v>41479</v>
      </c>
    </row>
    <row r="221" spans="5:10" x14ac:dyDescent="0.2">
      <c r="E221" t="s">
        <v>1043</v>
      </c>
      <c r="F221" t="s">
        <v>1044</v>
      </c>
      <c r="G221" t="s">
        <v>1045</v>
      </c>
      <c r="H221" t="s">
        <v>1042</v>
      </c>
      <c r="I221" t="s">
        <v>672</v>
      </c>
      <c r="J221">
        <v>41479</v>
      </c>
    </row>
    <row r="222" spans="5:10" x14ac:dyDescent="0.2">
      <c r="E222" t="s">
        <v>1046</v>
      </c>
      <c r="F222" t="s">
        <v>1047</v>
      </c>
      <c r="G222" t="s">
        <v>1048</v>
      </c>
      <c r="H222" t="s">
        <v>1049</v>
      </c>
      <c r="I222" t="s">
        <v>672</v>
      </c>
      <c r="J222">
        <v>41479</v>
      </c>
    </row>
    <row r="223" spans="5:10" x14ac:dyDescent="0.2">
      <c r="E223" t="s">
        <v>1050</v>
      </c>
      <c r="F223" t="s">
        <v>1051</v>
      </c>
      <c r="G223" t="s">
        <v>1052</v>
      </c>
      <c r="H223" t="s">
        <v>1042</v>
      </c>
      <c r="I223" t="s">
        <v>672</v>
      </c>
      <c r="J223">
        <v>41479</v>
      </c>
    </row>
    <row r="224" spans="5:10" x14ac:dyDescent="0.2">
      <c r="E224" t="s">
        <v>1053</v>
      </c>
      <c r="F224" t="s">
        <v>1054</v>
      </c>
      <c r="G224" t="s">
        <v>1055</v>
      </c>
      <c r="H224" t="s">
        <v>1056</v>
      </c>
      <c r="I224" t="s">
        <v>672</v>
      </c>
      <c r="J224">
        <v>41479</v>
      </c>
    </row>
    <row r="225" spans="5:10" x14ac:dyDescent="0.2">
      <c r="E225" t="s">
        <v>1057</v>
      </c>
      <c r="F225" t="s">
        <v>1058</v>
      </c>
      <c r="G225" t="s">
        <v>1059</v>
      </c>
      <c r="H225" t="s">
        <v>1060</v>
      </c>
      <c r="I225" t="s">
        <v>672</v>
      </c>
      <c r="J225">
        <v>41479</v>
      </c>
    </row>
    <row r="226" spans="5:10" x14ac:dyDescent="0.2">
      <c r="E226" t="s">
        <v>1061</v>
      </c>
      <c r="F226" t="s">
        <v>1062</v>
      </c>
      <c r="G226" t="s">
        <v>1063</v>
      </c>
      <c r="H226" t="s">
        <v>1064</v>
      </c>
      <c r="I226" t="s">
        <v>672</v>
      </c>
      <c r="J226">
        <v>41479</v>
      </c>
    </row>
    <row r="227" spans="5:10" x14ac:dyDescent="0.2">
      <c r="E227" t="s">
        <v>1065</v>
      </c>
      <c r="F227" t="s">
        <v>1066</v>
      </c>
      <c r="G227" t="s">
        <v>1067</v>
      </c>
      <c r="H227" t="s">
        <v>1068</v>
      </c>
      <c r="I227" t="s">
        <v>672</v>
      </c>
      <c r="J227">
        <v>41479</v>
      </c>
    </row>
    <row r="228" spans="5:10" x14ac:dyDescent="0.2">
      <c r="E228" t="s">
        <v>1069</v>
      </c>
      <c r="F228" t="s">
        <v>1070</v>
      </c>
      <c r="G228" t="s">
        <v>1071</v>
      </c>
      <c r="H228" t="s">
        <v>1072</v>
      </c>
      <c r="I228" t="s">
        <v>672</v>
      </c>
      <c r="J228">
        <v>41479</v>
      </c>
    </row>
    <row r="229" spans="5:10" x14ac:dyDescent="0.2">
      <c r="E229" t="s">
        <v>1288</v>
      </c>
      <c r="F229" t="s">
        <v>1289</v>
      </c>
      <c r="G229" t="s">
        <v>1290</v>
      </c>
      <c r="H229" t="s">
        <v>1291</v>
      </c>
      <c r="I229" t="s">
        <v>672</v>
      </c>
      <c r="J229">
        <v>41479</v>
      </c>
    </row>
    <row r="230" spans="5:10" x14ac:dyDescent="0.2">
      <c r="E230" t="s">
        <v>1073</v>
      </c>
      <c r="F230" t="s">
        <v>1074</v>
      </c>
      <c r="G230" t="s">
        <v>1075</v>
      </c>
      <c r="H230" t="s">
        <v>1076</v>
      </c>
      <c r="I230" t="s">
        <v>506</v>
      </c>
      <c r="J230">
        <v>50143</v>
      </c>
    </row>
    <row r="231" spans="5:10" x14ac:dyDescent="0.2">
      <c r="E231" t="s">
        <v>1077</v>
      </c>
      <c r="F231" t="s">
        <v>1078</v>
      </c>
      <c r="G231" t="s">
        <v>1079</v>
      </c>
      <c r="H231" t="s">
        <v>1080</v>
      </c>
      <c r="I231" t="s">
        <v>1081</v>
      </c>
      <c r="J231">
        <v>30198</v>
      </c>
    </row>
    <row r="232" spans="5:10" x14ac:dyDescent="0.2">
      <c r="E232" t="s">
        <v>1292</v>
      </c>
      <c r="F232" t="s">
        <v>1293</v>
      </c>
      <c r="G232" t="s">
        <v>1294</v>
      </c>
      <c r="H232" t="s">
        <v>1295</v>
      </c>
      <c r="I232" t="s">
        <v>487</v>
      </c>
      <c r="J232">
        <v>41407</v>
      </c>
    </row>
    <row r="233" spans="5:10" x14ac:dyDescent="0.2">
      <c r="E233" t="s">
        <v>1082</v>
      </c>
      <c r="F233" t="s">
        <v>1083</v>
      </c>
      <c r="G233" t="s">
        <v>1084</v>
      </c>
      <c r="H233" t="s">
        <v>1085</v>
      </c>
      <c r="I233" t="s">
        <v>412</v>
      </c>
      <c r="J233">
        <v>41506</v>
      </c>
    </row>
    <row r="234" spans="5:10" x14ac:dyDescent="0.2">
      <c r="E234" t="s">
        <v>1086</v>
      </c>
      <c r="F234" t="s">
        <v>1087</v>
      </c>
      <c r="G234" t="s">
        <v>1088</v>
      </c>
      <c r="H234" t="s">
        <v>1089</v>
      </c>
      <c r="I234" t="s">
        <v>1090</v>
      </c>
      <c r="J234">
        <v>77456</v>
      </c>
    </row>
    <row r="235" spans="5:10" x14ac:dyDescent="0.2">
      <c r="E235" t="s">
        <v>1091</v>
      </c>
      <c r="F235" t="s">
        <v>1092</v>
      </c>
      <c r="G235" t="s">
        <v>1093</v>
      </c>
      <c r="H235" t="s">
        <v>1094</v>
      </c>
      <c r="I235" t="s">
        <v>810</v>
      </c>
      <c r="J235">
        <v>40631</v>
      </c>
    </row>
    <row r="236" spans="5:10" x14ac:dyDescent="0.2">
      <c r="E236" t="s">
        <v>1095</v>
      </c>
      <c r="F236" t="s">
        <v>1096</v>
      </c>
      <c r="G236" t="s">
        <v>1097</v>
      </c>
      <c r="H236" t="s">
        <v>1098</v>
      </c>
      <c r="I236" t="s">
        <v>284</v>
      </c>
      <c r="J236">
        <v>41008</v>
      </c>
    </row>
    <row r="237" spans="5:10" x14ac:dyDescent="0.2">
      <c r="E237" t="s">
        <v>1099</v>
      </c>
      <c r="F237" t="s">
        <v>1100</v>
      </c>
      <c r="G237" t="s">
        <v>1101</v>
      </c>
      <c r="H237" t="s">
        <v>1102</v>
      </c>
      <c r="I237" t="s">
        <v>417</v>
      </c>
      <c r="J237">
        <v>44813</v>
      </c>
    </row>
    <row r="238" spans="5:10" x14ac:dyDescent="0.2">
      <c r="E238" t="s">
        <v>1103</v>
      </c>
      <c r="F238" t="s">
        <v>1104</v>
      </c>
      <c r="G238" t="s">
        <v>840</v>
      </c>
      <c r="H238" t="s">
        <v>841</v>
      </c>
      <c r="I238" t="s">
        <v>417</v>
      </c>
      <c r="J238">
        <v>44813</v>
      </c>
    </row>
    <row r="239" spans="5:10" x14ac:dyDescent="0.2">
      <c r="E239" t="s">
        <v>1105</v>
      </c>
      <c r="F239" t="s">
        <v>1106</v>
      </c>
      <c r="G239" t="s">
        <v>1107</v>
      </c>
      <c r="H239" t="s">
        <v>1108</v>
      </c>
      <c r="I239" t="s">
        <v>1109</v>
      </c>
      <c r="J239">
        <v>41448</v>
      </c>
    </row>
    <row r="240" spans="5:10" x14ac:dyDescent="0.2">
      <c r="E240" t="s">
        <v>1110</v>
      </c>
      <c r="F240" t="s">
        <v>1111</v>
      </c>
      <c r="G240" t="s">
        <v>1112</v>
      </c>
      <c r="H240" t="s">
        <v>1113</v>
      </c>
      <c r="I240" t="s">
        <v>1114</v>
      </c>
      <c r="J240">
        <v>21712</v>
      </c>
    </row>
    <row r="241" spans="5:10" x14ac:dyDescent="0.2">
      <c r="E241" t="s">
        <v>1115</v>
      </c>
      <c r="F241" t="s">
        <v>1116</v>
      </c>
      <c r="G241" t="s">
        <v>1117</v>
      </c>
      <c r="H241" t="s">
        <v>1118</v>
      </c>
      <c r="I241" t="s">
        <v>441</v>
      </c>
      <c r="J241">
        <v>30815</v>
      </c>
    </row>
    <row r="242" spans="5:10" x14ac:dyDescent="0.2">
      <c r="E242" t="s">
        <v>1119</v>
      </c>
      <c r="F242" t="s">
        <v>1120</v>
      </c>
      <c r="G242" t="s">
        <v>1121</v>
      </c>
      <c r="H242" t="s">
        <v>1122</v>
      </c>
      <c r="I242" t="s">
        <v>334</v>
      </c>
      <c r="J242">
        <v>76689</v>
      </c>
    </row>
    <row r="243" spans="5:10" x14ac:dyDescent="0.2">
      <c r="E243" t="s">
        <v>1296</v>
      </c>
      <c r="F243" t="s">
        <v>1297</v>
      </c>
      <c r="G243" t="s">
        <v>1298</v>
      </c>
      <c r="H243" t="s">
        <v>1299</v>
      </c>
      <c r="I243" t="s">
        <v>605</v>
      </c>
      <c r="J243">
        <v>30866</v>
      </c>
    </row>
    <row r="244" spans="5:10" x14ac:dyDescent="0.2">
      <c r="E244" t="s">
        <v>1123</v>
      </c>
      <c r="F244" t="s">
        <v>1124</v>
      </c>
      <c r="G244" t="s">
        <v>1125</v>
      </c>
      <c r="H244" t="s">
        <v>1126</v>
      </c>
      <c r="I244" t="s">
        <v>1127</v>
      </c>
      <c r="J244">
        <v>41200</v>
      </c>
    </row>
    <row r="245" spans="5:10" x14ac:dyDescent="0.2">
      <c r="E245" t="s">
        <v>1128</v>
      </c>
      <c r="F245" t="s">
        <v>1129</v>
      </c>
      <c r="G245" t="s">
        <v>1130</v>
      </c>
      <c r="H245" t="s">
        <v>1131</v>
      </c>
      <c r="I245" t="s">
        <v>787</v>
      </c>
      <c r="J245">
        <v>30882</v>
      </c>
    </row>
    <row r="246" spans="5:10" x14ac:dyDescent="0.2">
      <c r="E246" t="s">
        <v>1300</v>
      </c>
      <c r="F246" t="s">
        <v>1301</v>
      </c>
      <c r="G246" t="s">
        <v>1302</v>
      </c>
      <c r="H246" t="s">
        <v>1303</v>
      </c>
      <c r="I246" t="s">
        <v>451</v>
      </c>
      <c r="J246">
        <v>41414</v>
      </c>
    </row>
    <row r="247" spans="5:10" x14ac:dyDescent="0.2">
      <c r="E247" t="s">
        <v>1304</v>
      </c>
      <c r="F247" t="s">
        <v>1305</v>
      </c>
      <c r="G247" t="s">
        <v>1306</v>
      </c>
      <c r="H247" t="s">
        <v>1307</v>
      </c>
      <c r="I247" t="s">
        <v>1308</v>
      </c>
      <c r="J247">
        <v>73114</v>
      </c>
    </row>
    <row r="248" spans="5:10" x14ac:dyDescent="0.2">
      <c r="E248" t="s">
        <v>1309</v>
      </c>
      <c r="F248" t="s">
        <v>1310</v>
      </c>
      <c r="G248" t="s">
        <v>1311</v>
      </c>
      <c r="H248" t="s">
        <v>1312</v>
      </c>
      <c r="I248" t="s">
        <v>303</v>
      </c>
      <c r="J248">
        <v>25859</v>
      </c>
    </row>
    <row r="249" spans="5:10" x14ac:dyDescent="0.2">
      <c r="E249" t="s">
        <v>1132</v>
      </c>
      <c r="F249" t="s">
        <v>1133</v>
      </c>
      <c r="G249" t="s">
        <v>1134</v>
      </c>
      <c r="H249" t="s">
        <v>1135</v>
      </c>
      <c r="I249" t="s">
        <v>787</v>
      </c>
      <c r="J249">
        <v>30882</v>
      </c>
    </row>
    <row r="250" spans="5:10" x14ac:dyDescent="0.2">
      <c r="E250" t="s">
        <v>1136</v>
      </c>
      <c r="F250" t="s">
        <v>1137</v>
      </c>
      <c r="G250" t="s">
        <v>1138</v>
      </c>
      <c r="H250" t="s">
        <v>1139</v>
      </c>
      <c r="I250" t="s">
        <v>1140</v>
      </c>
      <c r="J250">
        <v>85269</v>
      </c>
    </row>
    <row r="251" spans="5:10" x14ac:dyDescent="0.2">
      <c r="E251" t="s">
        <v>1141</v>
      </c>
      <c r="F251" t="s">
        <v>1142</v>
      </c>
      <c r="G251" t="s">
        <v>395</v>
      </c>
      <c r="H251" t="s">
        <v>396</v>
      </c>
      <c r="I251" t="s">
        <v>334</v>
      </c>
      <c r="J251">
        <v>40631</v>
      </c>
    </row>
    <row r="252" spans="5:10" x14ac:dyDescent="0.2">
      <c r="E252" t="s">
        <v>1143</v>
      </c>
      <c r="F252" t="s">
        <v>1144</v>
      </c>
      <c r="G252" t="s">
        <v>1145</v>
      </c>
      <c r="H252" t="s">
        <v>1146</v>
      </c>
      <c r="I252" t="s">
        <v>451</v>
      </c>
      <c r="J252">
        <v>42665</v>
      </c>
    </row>
    <row r="253" spans="5:10" x14ac:dyDescent="0.2">
      <c r="E253" t="s">
        <v>1147</v>
      </c>
      <c r="F253" t="s">
        <v>1148</v>
      </c>
      <c r="G253" t="s">
        <v>1149</v>
      </c>
      <c r="H253" t="s">
        <v>1150</v>
      </c>
      <c r="I253" t="s">
        <v>222</v>
      </c>
      <c r="J253">
        <v>41400</v>
      </c>
    </row>
    <row r="254" spans="5:10" x14ac:dyDescent="0.2">
      <c r="E254" t="s">
        <v>1151</v>
      </c>
      <c r="F254" t="s">
        <v>977</v>
      </c>
      <c r="G254" t="s">
        <v>1152</v>
      </c>
      <c r="H254" t="s">
        <v>1153</v>
      </c>
      <c r="I254" t="s">
        <v>1154</v>
      </c>
      <c r="J254">
        <v>41127</v>
      </c>
    </row>
    <row r="255" spans="5:10" x14ac:dyDescent="0.2">
      <c r="E255" t="s">
        <v>1155</v>
      </c>
      <c r="F255" t="s">
        <v>1156</v>
      </c>
      <c r="G255" t="s">
        <v>1157</v>
      </c>
      <c r="H255" t="s">
        <v>1158</v>
      </c>
      <c r="I255" t="s">
        <v>710</v>
      </c>
      <c r="J255">
        <v>42546</v>
      </c>
    </row>
    <row r="256" spans="5:10" x14ac:dyDescent="0.2">
      <c r="E256" t="s">
        <v>1159</v>
      </c>
      <c r="F256" t="s">
        <v>1160</v>
      </c>
      <c r="G256" t="s">
        <v>1161</v>
      </c>
      <c r="H256" t="s">
        <v>1162</v>
      </c>
      <c r="I256" t="s">
        <v>536</v>
      </c>
      <c r="J256">
        <v>42607</v>
      </c>
    </row>
    <row r="257" spans="5:10" x14ac:dyDescent="0.2">
      <c r="E257" t="s">
        <v>1163</v>
      </c>
      <c r="F257" t="s">
        <v>1164</v>
      </c>
      <c r="G257" t="s">
        <v>1165</v>
      </c>
      <c r="H257" t="s">
        <v>1166</v>
      </c>
      <c r="I257" t="s">
        <v>407</v>
      </c>
      <c r="J257">
        <v>30185</v>
      </c>
    </row>
    <row r="258" spans="5:10" x14ac:dyDescent="0.2">
      <c r="E258" t="s">
        <v>1167</v>
      </c>
      <c r="F258" t="s">
        <v>1168</v>
      </c>
      <c r="G258" t="s">
        <v>1169</v>
      </c>
      <c r="H258" t="s">
        <v>1170</v>
      </c>
      <c r="I258" t="s">
        <v>1171</v>
      </c>
      <c r="J258">
        <v>41396</v>
      </c>
    </row>
    <row r="259" spans="5:10" x14ac:dyDescent="0.2">
      <c r="E259" t="s">
        <v>1172</v>
      </c>
      <c r="F259" t="s">
        <v>1173</v>
      </c>
      <c r="G259" t="s">
        <v>1174</v>
      </c>
      <c r="H259" t="s">
        <v>1175</v>
      </c>
      <c r="I259" t="s">
        <v>1176</v>
      </c>
      <c r="J259">
        <v>41358</v>
      </c>
    </row>
    <row r="260" spans="5:10" x14ac:dyDescent="0.2">
      <c r="E260" t="s">
        <v>1177</v>
      </c>
      <c r="F260" t="s">
        <v>1178</v>
      </c>
      <c r="G260" t="s">
        <v>1179</v>
      </c>
      <c r="H260" t="s">
        <v>1180</v>
      </c>
      <c r="I260" t="s">
        <v>810</v>
      </c>
      <c r="J260">
        <v>84515</v>
      </c>
    </row>
    <row r="261" spans="5:10" x14ac:dyDescent="0.2">
      <c r="E261" t="s">
        <v>1181</v>
      </c>
      <c r="F261" t="s">
        <v>1182</v>
      </c>
      <c r="G261" t="s">
        <v>1183</v>
      </c>
      <c r="H261" t="s">
        <v>1184</v>
      </c>
      <c r="I261" t="s">
        <v>917</v>
      </c>
      <c r="J261">
        <v>30117</v>
      </c>
    </row>
    <row r="262" spans="5:10" x14ac:dyDescent="0.2">
      <c r="E262" t="s">
        <v>1185</v>
      </c>
      <c r="F262" t="s">
        <v>1186</v>
      </c>
      <c r="G262" t="s">
        <v>1187</v>
      </c>
      <c r="H262" t="s">
        <v>1188</v>
      </c>
      <c r="I262" t="s">
        <v>1189</v>
      </c>
      <c r="J262">
        <v>84151</v>
      </c>
    </row>
    <row r="263" spans="5:10" x14ac:dyDescent="0.2">
      <c r="E263" t="s">
        <v>1313</v>
      </c>
      <c r="F263" t="s">
        <v>1314</v>
      </c>
      <c r="G263" t="s">
        <v>1315</v>
      </c>
      <c r="H263" t="s">
        <v>1316</v>
      </c>
      <c r="I263" t="s">
        <v>1317</v>
      </c>
      <c r="J263">
        <v>41780</v>
      </c>
    </row>
    <row r="264" spans="5:10" x14ac:dyDescent="0.2">
      <c r="E264" t="s">
        <v>1190</v>
      </c>
      <c r="F264" t="s">
        <v>1191</v>
      </c>
      <c r="G264" t="s">
        <v>1192</v>
      </c>
      <c r="H264" t="s">
        <v>1193</v>
      </c>
      <c r="I264" t="s">
        <v>1194</v>
      </c>
      <c r="J264">
        <v>41312</v>
      </c>
    </row>
    <row r="265" spans="5:10" x14ac:dyDescent="0.2">
      <c r="E265" t="s">
        <v>1318</v>
      </c>
      <c r="F265" t="s">
        <v>1319</v>
      </c>
      <c r="G265" t="s">
        <v>1320</v>
      </c>
      <c r="H265" t="s">
        <v>1321</v>
      </c>
      <c r="I265" t="s">
        <v>1322</v>
      </c>
      <c r="J265">
        <v>40894</v>
      </c>
    </row>
    <row r="266" spans="5:10" x14ac:dyDescent="0.2">
      <c r="E266" t="s">
        <v>1195</v>
      </c>
      <c r="F266" t="s">
        <v>1196</v>
      </c>
      <c r="G266" t="s">
        <v>1197</v>
      </c>
      <c r="H266" t="s">
        <v>1198</v>
      </c>
      <c r="I266" t="s">
        <v>980</v>
      </c>
      <c r="J266">
        <v>30852</v>
      </c>
    </row>
    <row r="267" spans="5:10" x14ac:dyDescent="0.2">
      <c r="E267" t="s">
        <v>1199</v>
      </c>
      <c r="F267" t="s">
        <v>1200</v>
      </c>
      <c r="G267" t="s">
        <v>1201</v>
      </c>
      <c r="H267" t="s">
        <v>1202</v>
      </c>
      <c r="I267" t="s">
        <v>1203</v>
      </c>
      <c r="J267">
        <v>41880</v>
      </c>
    </row>
  </sheetData>
  <sortState ref="E2:J267">
    <sortCondition ref="E2:E26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223"/>
  <sheetViews>
    <sheetView tabSelected="1" zoomScale="86" zoomScaleNormal="86" zoomScaleSheetLayoutView="85" workbookViewId="0">
      <selection activeCell="B2" sqref="B2"/>
    </sheetView>
  </sheetViews>
  <sheetFormatPr defaultRowHeight="12" customHeight="1" x14ac:dyDescent="0.2"/>
  <cols>
    <col min="1" max="1" width="3.7109375" style="6" customWidth="1"/>
    <col min="2" max="2" width="2.7109375" style="6" customWidth="1"/>
    <col min="3" max="3" width="4.7109375" style="62" customWidth="1"/>
    <col min="4" max="4" width="28.5703125" style="6" bestFit="1" customWidth="1"/>
    <col min="5" max="5" width="8.7109375" style="6" bestFit="1" customWidth="1"/>
    <col min="6" max="6" width="2.140625" style="6" customWidth="1"/>
    <col min="7" max="7" width="6" style="7" customWidth="1"/>
    <col min="8" max="8" width="4.7109375" style="7" customWidth="1"/>
    <col min="9" max="9" width="5.5703125" style="7" customWidth="1"/>
    <col min="10" max="10" width="6.28515625" style="7" customWidth="1"/>
    <col min="11" max="11" width="1.7109375" style="7" customWidth="1"/>
    <col min="12" max="12" width="6" style="7" customWidth="1"/>
    <col min="13" max="13" width="4.7109375" style="7" customWidth="1"/>
    <col min="14" max="14" width="5.28515625" style="7" customWidth="1"/>
    <col min="15" max="15" width="4.5703125" style="7" customWidth="1"/>
    <col min="16" max="16" width="1.7109375" style="7" customWidth="1"/>
    <col min="17" max="17" width="8.28515625" style="7" customWidth="1"/>
    <col min="18" max="18" width="9.85546875" style="7" customWidth="1"/>
    <col min="19" max="20" width="13.85546875" style="7" customWidth="1"/>
    <col min="21" max="21" width="14.5703125" style="7" customWidth="1"/>
    <col min="22" max="22" width="2.28515625" style="7" customWidth="1"/>
    <col min="23" max="23" width="12.28515625" style="6" customWidth="1"/>
    <col min="24" max="24" width="13.42578125" style="6" customWidth="1"/>
    <col min="25" max="25" width="12.7109375" style="6" customWidth="1"/>
    <col min="26" max="26" width="2.7109375" style="6" customWidth="1"/>
    <col min="27" max="27" width="2.85546875" style="6" customWidth="1"/>
    <col min="28" max="16384" width="9.140625" style="6"/>
  </cols>
  <sheetData>
    <row r="1" spans="2:27" ht="12" customHeight="1" x14ac:dyDescent="0.2">
      <c r="C1" s="271">
        <v>1</v>
      </c>
    </row>
    <row r="2" spans="2:27" ht="12" customHeight="1" x14ac:dyDescent="0.2">
      <c r="B2" s="8"/>
      <c r="C2" s="63"/>
      <c r="D2" s="9"/>
      <c r="E2" s="9"/>
      <c r="F2" s="9"/>
      <c r="G2" s="10"/>
      <c r="H2" s="10"/>
      <c r="I2" s="10"/>
      <c r="J2" s="10"/>
      <c r="K2" s="10"/>
      <c r="L2" s="10"/>
      <c r="M2" s="10"/>
      <c r="N2" s="10"/>
      <c r="O2" s="10"/>
      <c r="P2" s="10"/>
      <c r="Q2" s="10"/>
      <c r="R2" s="10"/>
      <c r="S2" s="10"/>
      <c r="T2" s="10"/>
      <c r="U2" s="10"/>
      <c r="V2" s="10"/>
      <c r="W2" s="10"/>
      <c r="X2" s="10"/>
      <c r="Y2" s="10"/>
      <c r="Z2" s="9"/>
      <c r="AA2" s="11"/>
    </row>
    <row r="3" spans="2:27" s="12" customFormat="1" ht="12" customHeight="1" x14ac:dyDescent="0.2">
      <c r="B3" s="13"/>
      <c r="C3" s="64"/>
      <c r="D3" s="14"/>
      <c r="E3" s="14"/>
      <c r="F3" s="14"/>
      <c r="G3" s="15"/>
      <c r="H3" s="15"/>
      <c r="I3" s="15"/>
      <c r="J3" s="15"/>
      <c r="K3" s="15"/>
      <c r="L3" s="15"/>
      <c r="M3" s="15"/>
      <c r="N3" s="15"/>
      <c r="O3" s="15"/>
      <c r="P3" s="15"/>
      <c r="Q3" s="15"/>
      <c r="R3" s="15"/>
      <c r="S3" s="15"/>
      <c r="T3" s="15"/>
      <c r="U3" s="15"/>
      <c r="V3" s="15"/>
      <c r="W3" s="15"/>
      <c r="X3" s="15"/>
      <c r="Y3" s="15"/>
      <c r="Z3" s="14"/>
      <c r="AA3" s="16"/>
    </row>
    <row r="4" spans="2:27" s="12" customFormat="1" ht="18.75" customHeight="1" x14ac:dyDescent="0.3">
      <c r="B4" s="13"/>
      <c r="C4" s="176" t="s">
        <v>130</v>
      </c>
      <c r="D4" s="14"/>
      <c r="E4" s="14"/>
      <c r="F4" s="14"/>
      <c r="G4" s="15"/>
      <c r="H4" s="15"/>
      <c r="I4" s="17"/>
      <c r="J4" s="15"/>
      <c r="K4" s="15"/>
      <c r="L4" s="15"/>
      <c r="M4" s="15"/>
      <c r="N4" s="17"/>
      <c r="O4" s="15"/>
      <c r="P4" s="15"/>
      <c r="Q4" s="15"/>
      <c r="R4" s="15"/>
      <c r="S4" s="15"/>
      <c r="T4" s="15"/>
      <c r="U4" s="15"/>
      <c r="V4" s="15"/>
      <c r="W4" s="15"/>
      <c r="X4" s="15"/>
      <c r="Y4" s="15"/>
      <c r="Z4" s="14"/>
      <c r="AA4" s="16"/>
    </row>
    <row r="5" spans="2:27" s="12" customFormat="1" ht="18.75" customHeight="1" x14ac:dyDescent="0.25">
      <c r="B5" s="13"/>
      <c r="C5" s="72" t="str">
        <f>+G8</f>
        <v>Vereniging Reformatorisch Passend Onderwijs voor Voortgezet Onderwijs</v>
      </c>
      <c r="D5" s="14"/>
      <c r="E5" s="14"/>
      <c r="F5" s="14"/>
      <c r="G5" s="15"/>
      <c r="H5" s="15"/>
      <c r="I5" s="17"/>
      <c r="J5" s="15"/>
      <c r="K5" s="15"/>
      <c r="L5" s="15"/>
      <c r="M5" s="15"/>
      <c r="N5" s="17"/>
      <c r="O5" s="15"/>
      <c r="P5" s="15"/>
      <c r="Q5" s="15"/>
      <c r="R5" s="15"/>
      <c r="S5" s="15"/>
      <c r="T5" s="15"/>
      <c r="U5" s="15"/>
      <c r="V5" s="15"/>
      <c r="W5" s="15"/>
      <c r="X5" s="15"/>
      <c r="Y5" s="15"/>
      <c r="Z5" s="14"/>
      <c r="AA5" s="16"/>
    </row>
    <row r="6" spans="2:27" s="12" customFormat="1" ht="28.5" customHeight="1" x14ac:dyDescent="0.25">
      <c r="B6" s="13"/>
      <c r="C6" s="72"/>
      <c r="D6" s="14"/>
      <c r="E6" s="14"/>
      <c r="F6" s="14"/>
      <c r="G6" s="15"/>
      <c r="H6" s="15"/>
      <c r="I6" s="17"/>
      <c r="J6" s="15"/>
      <c r="K6" s="15"/>
      <c r="L6" s="15"/>
      <c r="M6" s="15"/>
      <c r="N6" s="17"/>
      <c r="O6" s="15"/>
      <c r="P6" s="15"/>
      <c r="Q6" s="15"/>
      <c r="R6" s="15"/>
      <c r="S6" s="15"/>
      <c r="T6" s="15"/>
      <c r="U6" s="15"/>
      <c r="V6" s="15"/>
      <c r="W6" s="15"/>
      <c r="X6" s="15"/>
      <c r="Y6" s="15"/>
      <c r="Z6" s="14"/>
      <c r="AA6" s="16"/>
    </row>
    <row r="7" spans="2:27" s="12" customFormat="1" ht="10.5" customHeight="1" x14ac:dyDescent="0.2">
      <c r="B7" s="13"/>
      <c r="C7" s="85"/>
      <c r="D7" s="85"/>
      <c r="E7" s="85"/>
      <c r="F7" s="85"/>
      <c r="G7" s="217"/>
      <c r="H7" s="217"/>
      <c r="I7" s="217"/>
      <c r="J7" s="217"/>
      <c r="K7" s="217"/>
      <c r="L7" s="217"/>
      <c r="M7" s="86"/>
      <c r="N7" s="85"/>
      <c r="O7" s="15"/>
      <c r="P7" s="15"/>
      <c r="Q7" s="15"/>
      <c r="R7" s="15"/>
      <c r="S7" s="15"/>
      <c r="T7" s="15"/>
      <c r="U7" s="15"/>
      <c r="V7" s="15"/>
      <c r="W7" s="15"/>
      <c r="X7" s="15"/>
      <c r="Y7" s="15"/>
      <c r="Z7" s="14"/>
      <c r="AA7" s="16"/>
    </row>
    <row r="8" spans="2:27" s="12" customFormat="1" ht="10.5" customHeight="1" x14ac:dyDescent="0.25">
      <c r="B8" s="13"/>
      <c r="C8" s="85"/>
      <c r="D8" s="201" t="s">
        <v>131</v>
      </c>
      <c r="E8" s="201"/>
      <c r="F8" s="215"/>
      <c r="G8" s="268" t="str">
        <f>IF(VLOOKUP(G9,'SWV gegevens'!$B$2:$C$76,1)=G9,VLOOKUP(G9,'SWV gegevens'!$B$2:$C$78,2),"bestaat niet")</f>
        <v>Vereniging Reformatorisch Passend Onderwijs voor Voortgezet Onderwijs</v>
      </c>
      <c r="H8" s="118"/>
      <c r="I8" s="118"/>
      <c r="J8" s="118"/>
      <c r="K8" s="118"/>
      <c r="L8" s="118"/>
      <c r="M8" s="216"/>
      <c r="N8" s="85"/>
      <c r="O8" s="15"/>
      <c r="P8" s="15"/>
      <c r="Q8" s="15"/>
      <c r="R8" s="15"/>
      <c r="S8" s="15"/>
      <c r="T8" s="15"/>
      <c r="U8" s="15"/>
      <c r="V8" s="15"/>
      <c r="W8" s="15"/>
      <c r="X8" s="15"/>
      <c r="Y8" s="15"/>
      <c r="Z8" s="14"/>
      <c r="AA8" s="16"/>
    </row>
    <row r="9" spans="2:27" s="12" customFormat="1" ht="12.75" customHeight="1" x14ac:dyDescent="0.25">
      <c r="B9" s="13"/>
      <c r="C9" s="85"/>
      <c r="D9" s="201" t="s">
        <v>49</v>
      </c>
      <c r="E9" s="201"/>
      <c r="F9" s="215"/>
      <c r="G9" s="269" t="str">
        <f>VLOOKUP($C$1,'SWV gegevens'!$A$2:$C$76,2)</f>
        <v>VO0001</v>
      </c>
      <c r="H9" s="118"/>
      <c r="I9" s="219"/>
      <c r="J9" s="218"/>
      <c r="K9" s="218"/>
      <c r="L9" s="218"/>
      <c r="M9" s="86"/>
      <c r="N9" s="85"/>
      <c r="O9" s="15"/>
      <c r="P9" s="15"/>
      <c r="Q9" s="15"/>
      <c r="R9" s="15"/>
      <c r="S9" s="15"/>
      <c r="T9" s="15"/>
      <c r="U9" s="15"/>
      <c r="V9" s="15"/>
      <c r="W9" s="15"/>
      <c r="X9" s="15"/>
      <c r="Y9" s="15"/>
      <c r="Z9" s="14"/>
      <c r="AA9" s="16"/>
    </row>
    <row r="10" spans="2:27" s="12" customFormat="1" ht="12.75" customHeight="1" x14ac:dyDescent="0.2">
      <c r="B10" s="13"/>
      <c r="C10" s="85"/>
      <c r="D10" s="85"/>
      <c r="E10" s="85"/>
      <c r="F10" s="85"/>
      <c r="G10" s="218"/>
      <c r="H10" s="218"/>
      <c r="I10" s="86"/>
      <c r="J10" s="86"/>
      <c r="K10" s="86"/>
      <c r="L10" s="86"/>
      <c r="M10" s="86"/>
      <c r="N10" s="85"/>
      <c r="O10" s="15"/>
      <c r="P10" s="15"/>
      <c r="Q10" s="15"/>
      <c r="R10" s="15"/>
      <c r="S10" s="15"/>
      <c r="T10" s="15"/>
      <c r="U10" s="15"/>
      <c r="V10" s="15"/>
      <c r="W10" s="15"/>
      <c r="X10" s="15"/>
      <c r="Y10" s="15"/>
      <c r="Z10" s="14"/>
      <c r="AA10" s="16"/>
    </row>
    <row r="11" spans="2:27" s="12" customFormat="1" ht="18.75" customHeight="1" x14ac:dyDescent="0.25">
      <c r="B11" s="13"/>
      <c r="C11" s="186" t="s">
        <v>113</v>
      </c>
      <c r="D11" s="193"/>
      <c r="E11" s="193"/>
      <c r="F11" s="193"/>
      <c r="G11" s="191" t="s">
        <v>114</v>
      </c>
      <c r="H11" s="194"/>
      <c r="I11" s="194"/>
      <c r="J11" s="192"/>
      <c r="K11" s="194"/>
      <c r="L11" s="15"/>
      <c r="M11" s="15"/>
      <c r="N11" s="15"/>
      <c r="O11" s="17"/>
      <c r="P11" s="15"/>
      <c r="Q11" s="15"/>
      <c r="R11" s="15"/>
      <c r="S11" s="15"/>
      <c r="T11" s="15"/>
      <c r="U11" s="15"/>
      <c r="V11" s="15"/>
      <c r="W11" s="15"/>
      <c r="X11" s="15"/>
      <c r="Y11" s="15"/>
      <c r="Z11" s="14"/>
      <c r="AA11" s="16"/>
    </row>
    <row r="12" spans="2:27" s="183" customFormat="1" ht="12" customHeight="1" x14ac:dyDescent="0.25">
      <c r="B12" s="78"/>
      <c r="C12" s="187" t="s">
        <v>111</v>
      </c>
      <c r="D12" s="188"/>
      <c r="E12" s="189" t="str">
        <f>tab!E2</f>
        <v xml:space="preserve"> 2016/17</v>
      </c>
      <c r="F12" s="189"/>
      <c r="G12" s="188" t="s">
        <v>112</v>
      </c>
      <c r="H12" s="190"/>
      <c r="I12" s="190"/>
      <c r="J12" s="195">
        <f>tab!E4</f>
        <v>2016</v>
      </c>
      <c r="K12" s="190"/>
      <c r="L12" s="184"/>
      <c r="M12" s="184"/>
      <c r="N12" s="184"/>
      <c r="O12" s="21"/>
      <c r="P12" s="184"/>
      <c r="Q12" s="184"/>
      <c r="R12" s="184"/>
      <c r="S12" s="184"/>
      <c r="T12" s="184"/>
      <c r="U12" s="184"/>
      <c r="V12" s="184"/>
      <c r="W12" s="185"/>
      <c r="X12" s="185"/>
      <c r="Y12" s="185"/>
      <c r="Z12" s="70"/>
      <c r="AA12" s="37"/>
    </row>
    <row r="13" spans="2:27" ht="12" customHeight="1" x14ac:dyDescent="0.25">
      <c r="B13" s="18"/>
      <c r="C13" s="96"/>
      <c r="D13" s="19"/>
      <c r="E13" s="19"/>
      <c r="F13" s="19"/>
      <c r="G13" s="242"/>
      <c r="H13" s="20"/>
      <c r="I13" s="21"/>
      <c r="J13" s="20"/>
      <c r="K13" s="20"/>
      <c r="L13" s="20"/>
      <c r="M13" s="20"/>
      <c r="N13" s="21"/>
      <c r="O13" s="20"/>
      <c r="P13" s="20"/>
      <c r="Q13" s="20"/>
      <c r="R13" s="20"/>
      <c r="S13" s="20"/>
      <c r="T13" s="180"/>
      <c r="U13" s="179"/>
      <c r="V13" s="179"/>
      <c r="W13" s="20"/>
      <c r="X13" s="20"/>
      <c r="Y13" s="20"/>
      <c r="Z13" s="19"/>
      <c r="AA13" s="22"/>
    </row>
    <row r="14" spans="2:27" ht="12" customHeight="1" x14ac:dyDescent="0.2">
      <c r="B14" s="18"/>
      <c r="C14" s="1"/>
      <c r="D14" s="2"/>
      <c r="E14" s="2"/>
      <c r="F14" s="2"/>
      <c r="G14" s="42"/>
      <c r="H14" s="42"/>
      <c r="I14" s="42"/>
      <c r="J14" s="42"/>
      <c r="K14" s="42"/>
      <c r="L14" s="42"/>
      <c r="M14" s="42"/>
      <c r="N14" s="42"/>
      <c r="O14" s="42"/>
      <c r="P14" s="42"/>
      <c r="Q14" s="42"/>
      <c r="R14" s="42"/>
      <c r="S14" s="42"/>
      <c r="T14" s="42"/>
      <c r="U14" s="23"/>
      <c r="V14" s="23"/>
      <c r="W14" s="23"/>
      <c r="X14" s="23"/>
      <c r="Y14" s="23"/>
      <c r="Z14" s="24"/>
      <c r="AA14" s="22"/>
    </row>
    <row r="15" spans="2:27" s="25" customFormat="1" ht="12" customHeight="1" x14ac:dyDescent="0.2">
      <c r="B15" s="26"/>
      <c r="C15" s="177"/>
      <c r="D15" s="177" t="s">
        <v>1</v>
      </c>
      <c r="E15" s="27"/>
      <c r="F15" s="27"/>
      <c r="G15" s="285" t="s">
        <v>118</v>
      </c>
      <c r="H15" s="29"/>
      <c r="I15" s="29"/>
      <c r="J15" s="30"/>
      <c r="K15" s="30"/>
      <c r="L15" s="28"/>
      <c r="M15" s="29"/>
      <c r="N15" s="121"/>
      <c r="O15" s="30"/>
      <c r="P15" s="30"/>
      <c r="Q15" s="177"/>
      <c r="R15" s="177"/>
      <c r="S15" s="30"/>
      <c r="T15" s="30"/>
      <c r="U15" s="30"/>
      <c r="V15" s="30"/>
      <c r="W15" s="30"/>
      <c r="X15" s="30"/>
      <c r="Y15" s="30"/>
      <c r="Z15" s="31"/>
      <c r="AA15" s="32"/>
    </row>
    <row r="16" spans="2:27" s="104" customFormat="1" ht="12" customHeight="1" x14ac:dyDescent="0.2">
      <c r="B16" s="75"/>
      <c r="C16" s="100"/>
      <c r="D16" s="76"/>
      <c r="E16" s="102"/>
      <c r="F16" s="103"/>
      <c r="G16" s="178"/>
      <c r="H16" s="105"/>
      <c r="I16" s="122"/>
      <c r="J16" s="106"/>
      <c r="K16" s="106"/>
      <c r="L16" s="107"/>
      <c r="M16" s="105"/>
      <c r="N16" s="123"/>
      <c r="O16" s="106"/>
      <c r="P16" s="106"/>
      <c r="Q16" s="79" t="s">
        <v>86</v>
      </c>
      <c r="R16" s="81" t="s">
        <v>86</v>
      </c>
      <c r="S16" s="181" t="s">
        <v>78</v>
      </c>
      <c r="T16" s="106"/>
      <c r="U16" s="106"/>
      <c r="V16" s="106"/>
      <c r="W16" s="81" t="s">
        <v>76</v>
      </c>
      <c r="X16" s="35"/>
      <c r="Y16" s="35"/>
      <c r="Z16" s="36"/>
      <c r="AA16" s="37"/>
    </row>
    <row r="17" spans="2:27" s="104" customFormat="1" ht="12" customHeight="1" x14ac:dyDescent="0.2">
      <c r="B17" s="75"/>
      <c r="C17" s="100"/>
      <c r="D17" s="83" t="s">
        <v>132</v>
      </c>
      <c r="E17" s="101"/>
      <c r="F17" s="102"/>
      <c r="G17" s="76" t="s">
        <v>105</v>
      </c>
      <c r="H17" s="39"/>
      <c r="I17" s="39"/>
      <c r="J17" s="39"/>
      <c r="K17" s="39"/>
      <c r="L17" s="76" t="s">
        <v>106</v>
      </c>
      <c r="M17" s="39"/>
      <c r="N17" s="39"/>
      <c r="O17" s="39"/>
      <c r="P17" s="39"/>
      <c r="Q17" s="272" t="s">
        <v>1490</v>
      </c>
      <c r="R17" s="273" t="s">
        <v>1491</v>
      </c>
      <c r="S17" s="76" t="s">
        <v>108</v>
      </c>
      <c r="T17" s="81"/>
      <c r="U17" s="40" t="s">
        <v>58</v>
      </c>
      <c r="V17" s="40"/>
      <c r="W17" s="76" t="s">
        <v>127</v>
      </c>
      <c r="X17" s="40"/>
      <c r="Y17" s="40" t="s">
        <v>58</v>
      </c>
      <c r="Z17" s="41"/>
      <c r="AA17" s="16"/>
    </row>
    <row r="18" spans="2:27" s="99" customFormat="1" ht="12" customHeight="1" x14ac:dyDescent="0.2">
      <c r="B18" s="80"/>
      <c r="C18" s="73"/>
      <c r="D18" s="250" t="s">
        <v>59</v>
      </c>
      <c r="E18" s="251" t="s">
        <v>139</v>
      </c>
      <c r="F18" s="77"/>
      <c r="G18" s="251" t="s">
        <v>17</v>
      </c>
      <c r="H18" s="251" t="s">
        <v>18</v>
      </c>
      <c r="I18" s="251" t="s">
        <v>19</v>
      </c>
      <c r="J18" s="74" t="s">
        <v>61</v>
      </c>
      <c r="K18" s="74"/>
      <c r="L18" s="251" t="s">
        <v>17</v>
      </c>
      <c r="M18" s="251" t="s">
        <v>18</v>
      </c>
      <c r="N18" s="251" t="s">
        <v>19</v>
      </c>
      <c r="O18" s="73" t="s">
        <v>61</v>
      </c>
      <c r="P18" s="270" t="s">
        <v>1485</v>
      </c>
      <c r="Q18" s="74" t="s">
        <v>88</v>
      </c>
      <c r="R18" s="81" t="s">
        <v>88</v>
      </c>
      <c r="S18" s="74" t="s">
        <v>67</v>
      </c>
      <c r="T18" s="74" t="s">
        <v>68</v>
      </c>
      <c r="U18" s="40" t="s">
        <v>109</v>
      </c>
      <c r="V18" s="40"/>
      <c r="W18" s="42" t="s">
        <v>67</v>
      </c>
      <c r="X18" s="42" t="s">
        <v>68</v>
      </c>
      <c r="Y18" s="34" t="s">
        <v>135</v>
      </c>
      <c r="Z18" s="5"/>
      <c r="AA18" s="22"/>
    </row>
    <row r="19" spans="2:27" ht="12" customHeight="1" x14ac:dyDescent="0.2">
      <c r="B19" s="18"/>
      <c r="C19" s="247">
        <v>1</v>
      </c>
      <c r="D19" s="277" t="str">
        <f>IF(E19&lt;&gt;"",VLOOKUP(E19,'SWV gegevens'!$E$2:$J$267,2),"")</f>
        <v>de Ambelt</v>
      </c>
      <c r="E19" s="278" t="str">
        <f>IF(VLOOKUP($G$9&amp;"0"&amp;$C19,'kijkglas 3'!$A$11:$L$767,1)=$G$9&amp;"0"&amp;$C19,VLOOKUP($G$9&amp;"0"&amp;$C19,'kijkglas 3'!$A$11:$L$767,4),"")</f>
        <v>02YN</v>
      </c>
      <c r="F19" s="267"/>
      <c r="G19" s="278">
        <f>IF(VLOOKUP($G$9&amp;"0"&amp;$C19,'kijkglas 3'!$A$11:$M$767,1)=$G$9&amp;"0"&amp;$C19,VLOOKUP($G$9&amp;"0"&amp;$C19,'kijkglas 3'!$A$11:$M$767,5),0)</f>
        <v>1</v>
      </c>
      <c r="H19" s="278">
        <f>IF(VLOOKUP($G$9&amp;"0"&amp;$C19,'kijkglas 3'!$A$11:$M$767,1)=$G$9&amp;"0"&amp;$C19,VLOOKUP($G$9&amp;"0"&amp;$C19,'kijkglas 3'!$A$11:$M$767,6),0)</f>
        <v>0</v>
      </c>
      <c r="I19" s="278">
        <f>IF(VLOOKUP($G$9&amp;"0"&amp;$C19,'kijkglas 3'!$A$11:$M$767,1)=$G$9&amp;"0"&amp;$C19,VLOOKUP($G$9&amp;"0"&amp;$C19,'kijkglas 3'!$A$11:$M$767,7),0)</f>
        <v>0</v>
      </c>
      <c r="J19" s="279">
        <f t="shared" ref="J19:J48" si="0">SUM(G19:I19)</f>
        <v>1</v>
      </c>
      <c r="K19" s="86"/>
      <c r="L19" s="278">
        <f>IF(VLOOKUP($G$9&amp;"0"&amp;$C19,'kijkglas 3'!$A$11:$M$767,1)=$G$9&amp;"0"&amp;$C19,VLOOKUP($G$9&amp;"0"&amp;$C19,'kijkglas 3'!$A$11:$M$767,9),0)</f>
        <v>0</v>
      </c>
      <c r="M19" s="278">
        <f>IF(VLOOKUP($G$9&amp;"0"&amp;$C19,'kijkglas 3'!$A$11:$M$767,1)=$G$9&amp;"0"&amp;$C19,VLOOKUP($G$9&amp;"0"&amp;$C19,'kijkglas 3'!$A$11:$M$767,10),0)</f>
        <v>0</v>
      </c>
      <c r="N19" s="278">
        <f>IF(VLOOKUP($G$9&amp;"0"&amp;$C19,'kijkglas 3'!$A$11:$M$767,1)=$G$9&amp;"0"&amp;$C19,VLOOKUP($G$9&amp;"0"&amp;$C19,'kijkglas 3'!$A$11:$M$767,11),0)</f>
        <v>0</v>
      </c>
      <c r="O19" s="279">
        <f t="shared" ref="O19:O48" si="1">SUM(L19:N19)</f>
        <v>0</v>
      </c>
      <c r="P19" s="280">
        <f>IF(J19-O19&gt;0,1,0)</f>
        <v>1</v>
      </c>
      <c r="Q19" s="93" t="s">
        <v>55</v>
      </c>
      <c r="R19" s="93" t="s">
        <v>55</v>
      </c>
      <c r="S19" s="281">
        <f>IF(Q19="nee",0,(J19-O19)*(tab!$C$21*tab!$E$8+tab!$D$23))</f>
        <v>5355.6247350000003</v>
      </c>
      <c r="T19" s="281">
        <f>(G19-L19)*tab!$E$31+(H19-M19)*tab!$F$31+(I19-N19)*tab!$G$31</f>
        <v>9163.6859800000002</v>
      </c>
      <c r="U19" s="281">
        <f>IF(SUM(S19:T19)&lt;0,0,SUM(S19:T19))*P19</f>
        <v>14519.310715</v>
      </c>
      <c r="V19" s="182"/>
      <c r="W19" s="281">
        <f>IF(R19="nee",0,(J19-O19)*tab!$C$46)</f>
        <v>1198.19</v>
      </c>
      <c r="X19" s="281">
        <f>IF(R19="nee",0,(G19-L19)*tab!$G$46+(H19-M19)*tab!$H$46+(I19-N19)*tab!$I$46)</f>
        <v>610.47</v>
      </c>
      <c r="Y19" s="281">
        <f>IF(SUM(W19:X19)&lt;=0,0,SUM(W19:X19))*P19</f>
        <v>1808.66</v>
      </c>
      <c r="Z19" s="5"/>
      <c r="AA19" s="22"/>
    </row>
    <row r="20" spans="2:27" ht="12" customHeight="1" x14ac:dyDescent="0.2">
      <c r="B20" s="18"/>
      <c r="C20" s="247">
        <v>2</v>
      </c>
      <c r="D20" s="277" t="str">
        <f>IF(E20&lt;&gt;"",VLOOKUP(E20,'SWV gegevens'!$E$2:$J$267,2),"")</f>
        <v>De Korenaer</v>
      </c>
      <c r="E20" s="278" t="str">
        <f>IF(VLOOKUP($G$9&amp;"0"&amp;$C20,'kijkglas 3'!$A$11:$L$767,1)=$G$9&amp;"0"&amp;$C20,VLOOKUP($G$9&amp;"0"&amp;$C20,'kijkglas 3'!$A$11:$L$767,4),"")</f>
        <v>03TV</v>
      </c>
      <c r="F20" s="249"/>
      <c r="G20" s="278">
        <f>IF(VLOOKUP($G$9&amp;"0"&amp;$C20,'kijkglas 3'!$A$11:$M$767,1)=$G$9&amp;"0"&amp;$C20,VLOOKUP($G$9&amp;"0"&amp;$C20,'kijkglas 3'!$A$11:$M$767,5),0)</f>
        <v>1</v>
      </c>
      <c r="H20" s="278">
        <f>IF(VLOOKUP($G$9&amp;"0"&amp;$C20,'kijkglas 3'!$A$11:$M$767,1)=$G$9&amp;"0"&amp;$C20,VLOOKUP($G$9&amp;"0"&amp;$C20,'kijkglas 3'!$A$11:$M$767,6),0)</f>
        <v>0</v>
      </c>
      <c r="I20" s="278">
        <f>IF(VLOOKUP($G$9&amp;"0"&amp;$C20,'kijkglas 3'!$A$11:$M$767,1)=$G$9&amp;"0"&amp;$C20,VLOOKUP($G$9&amp;"0"&amp;$C20,'kijkglas 3'!$A$11:$M$767,7),0)</f>
        <v>0</v>
      </c>
      <c r="J20" s="279">
        <f t="shared" si="0"/>
        <v>1</v>
      </c>
      <c r="K20" s="248"/>
      <c r="L20" s="278">
        <f>IF(VLOOKUP($G$9&amp;"0"&amp;$C20,'kijkglas 3'!$A$11:$M$767,1)=$G$9&amp;"0"&amp;$C20,VLOOKUP($G$9&amp;"0"&amp;$C20,'kijkglas 3'!$A$11:$M$767,9),0)</f>
        <v>0</v>
      </c>
      <c r="M20" s="278">
        <f>IF(VLOOKUP($G$9&amp;"0"&amp;$C20,'kijkglas 3'!$A$11:$M$767,1)=$G$9&amp;"0"&amp;$C20,VLOOKUP($G$9&amp;"0"&amp;$C20,'kijkglas 3'!$A$11:$M$767,10),0)</f>
        <v>0</v>
      </c>
      <c r="N20" s="278">
        <f>IF(VLOOKUP($G$9&amp;"0"&amp;$C20,'kijkglas 3'!$A$11:$M$767,1)=$G$9&amp;"0"&amp;$C20,VLOOKUP($G$9&amp;"0"&amp;$C20,'kijkglas 3'!$A$11:$M$767,11),0)</f>
        <v>0</v>
      </c>
      <c r="O20" s="279">
        <f t="shared" si="1"/>
        <v>0</v>
      </c>
      <c r="P20" s="280">
        <f t="shared" ref="P20:P48" si="2">IF(J20-O20&gt;0,1,0)</f>
        <v>1</v>
      </c>
      <c r="Q20" s="281" t="str">
        <f>+Q19</f>
        <v>ja</v>
      </c>
      <c r="R20" s="281" t="str">
        <f>+R19</f>
        <v>ja</v>
      </c>
      <c r="S20" s="281">
        <f>IF(Q20="nee",0,(J20-O20)*(tab!$C$21*tab!$E$8+tab!$D$23))</f>
        <v>5355.6247350000003</v>
      </c>
      <c r="T20" s="281">
        <f>(G20-L20)*tab!$E$31+(H20-M20)*tab!$F$31+(I20-N20)*tab!$G$31</f>
        <v>9163.6859800000002</v>
      </c>
      <c r="U20" s="281">
        <f t="shared" ref="U20:U48" si="3">IF(SUM(S20:T20)&lt;0,0,SUM(S20:T20))*P20</f>
        <v>14519.310715</v>
      </c>
      <c r="V20" s="182"/>
      <c r="W20" s="281">
        <f>IF(R20="nee",0,(J20-O20)*tab!$C$46)</f>
        <v>1198.19</v>
      </c>
      <c r="X20" s="281">
        <f>IF(R20="nee",0,(G20-L20)*tab!$G$46+(H20-M20)*tab!$H$46+(I20-N20)*tab!$I$46)</f>
        <v>610.47</v>
      </c>
      <c r="Y20" s="281">
        <f t="shared" ref="Y20:Y48" si="4">IF(SUM(W20:X20)&lt;=0,0,SUM(W20:X20))*P20</f>
        <v>1808.66</v>
      </c>
      <c r="Z20" s="5"/>
      <c r="AA20" s="22"/>
    </row>
    <row r="21" spans="2:27" ht="12" customHeight="1" x14ac:dyDescent="0.2">
      <c r="B21" s="18"/>
      <c r="C21" s="247">
        <v>3</v>
      </c>
      <c r="D21" s="277" t="str">
        <f>IF(E21&lt;&gt;"",VLOOKUP(E21,'SWV gegevens'!$E$2:$J$267,2),"")</f>
        <v>SGM Harreveld</v>
      </c>
      <c r="E21" s="278" t="str">
        <f>IF(VLOOKUP($G$9&amp;"0"&amp;$C21,'kijkglas 3'!$A$11:$L$767,1)=$G$9&amp;"0"&amp;$C21,VLOOKUP($G$9&amp;"0"&amp;$C21,'kijkglas 3'!$A$11:$L$767,4),"")</f>
        <v>04YK</v>
      </c>
      <c r="F21" s="249"/>
      <c r="G21" s="278">
        <f>IF(VLOOKUP($G$9&amp;"0"&amp;$C21,'kijkglas 3'!$A$11:$M$767,1)=$G$9&amp;"0"&amp;$C21,VLOOKUP($G$9&amp;"0"&amp;$C21,'kijkglas 3'!$A$11:$M$767,5),0)</f>
        <v>0</v>
      </c>
      <c r="H21" s="278">
        <f>IF(VLOOKUP($G$9&amp;"0"&amp;$C21,'kijkglas 3'!$A$11:$M$767,1)=$G$9&amp;"0"&amp;$C21,VLOOKUP($G$9&amp;"0"&amp;$C21,'kijkglas 3'!$A$11:$M$767,6),0)</f>
        <v>0</v>
      </c>
      <c r="I21" s="278">
        <f>IF(VLOOKUP($G$9&amp;"0"&amp;$C21,'kijkglas 3'!$A$11:$M$767,1)=$G$9&amp;"0"&amp;$C21,VLOOKUP($G$9&amp;"0"&amp;$C21,'kijkglas 3'!$A$11:$M$767,7),0)</f>
        <v>0</v>
      </c>
      <c r="J21" s="279">
        <f t="shared" si="0"/>
        <v>0</v>
      </c>
      <c r="K21" s="248"/>
      <c r="L21" s="278">
        <f>IF(VLOOKUP($G$9&amp;"0"&amp;$C21,'kijkglas 3'!$A$11:$M$767,1)=$G$9&amp;"0"&amp;$C21,VLOOKUP($G$9&amp;"0"&amp;$C21,'kijkglas 3'!$A$11:$M$767,9),0)</f>
        <v>1</v>
      </c>
      <c r="M21" s="278">
        <f>IF(VLOOKUP($G$9&amp;"0"&amp;$C21,'kijkglas 3'!$A$11:$M$767,1)=$G$9&amp;"0"&amp;$C21,VLOOKUP($G$9&amp;"0"&amp;$C21,'kijkglas 3'!$A$11:$M$767,10),0)</f>
        <v>0</v>
      </c>
      <c r="N21" s="278">
        <f>IF(VLOOKUP($G$9&amp;"0"&amp;$C21,'kijkglas 3'!$A$11:$M$767,1)=$G$9&amp;"0"&amp;$C21,VLOOKUP($G$9&amp;"0"&amp;$C21,'kijkglas 3'!$A$11:$M$767,11),0)</f>
        <v>0</v>
      </c>
      <c r="O21" s="279">
        <f t="shared" si="1"/>
        <v>1</v>
      </c>
      <c r="P21" s="280">
        <f t="shared" si="2"/>
        <v>0</v>
      </c>
      <c r="Q21" s="281" t="str">
        <f t="shared" ref="Q21:Q48" si="5">+Q20</f>
        <v>ja</v>
      </c>
      <c r="R21" s="281" t="str">
        <f t="shared" ref="R21:R48" si="6">+R20</f>
        <v>ja</v>
      </c>
      <c r="S21" s="281">
        <f>IF(Q21="nee",0,(J21-O21)*(tab!$C$21*tab!$E$8+tab!$D$23))</f>
        <v>-5355.6247350000003</v>
      </c>
      <c r="T21" s="281">
        <f>(G21-L21)*tab!$E$31+(H21-M21)*tab!$F$31+(I21-N21)*tab!$G$31</f>
        <v>-9163.6859800000002</v>
      </c>
      <c r="U21" s="281">
        <f t="shared" si="3"/>
        <v>0</v>
      </c>
      <c r="V21" s="182"/>
      <c r="W21" s="281">
        <f>IF(R21="nee",0,(J21-O21)*tab!$C$46)</f>
        <v>-1198.19</v>
      </c>
      <c r="X21" s="281">
        <f>IF(R21="nee",0,(G21-L21)*tab!$G$46+(H21-M21)*tab!$H$46+(I21-N21)*tab!$I$46)</f>
        <v>-610.47</v>
      </c>
      <c r="Y21" s="281">
        <f t="shared" si="4"/>
        <v>0</v>
      </c>
      <c r="Z21" s="5"/>
      <c r="AA21" s="22"/>
    </row>
    <row r="22" spans="2:27" ht="12" customHeight="1" x14ac:dyDescent="0.2">
      <c r="B22" s="18"/>
      <c r="C22" s="247">
        <v>4</v>
      </c>
      <c r="D22" s="277" t="str">
        <f>IF(E22&lt;&gt;"",VLOOKUP(E22,'SWV gegevens'!$E$2:$J$267,2),"")</f>
        <v>Intermetzo Zonnehuizen Onderw</v>
      </c>
      <c r="E22" s="278" t="str">
        <f>IF(VLOOKUP($G$9&amp;"0"&amp;$C22,'kijkglas 3'!$A$11:$L$767,1)=$G$9&amp;"0"&amp;$C22,VLOOKUP($G$9&amp;"0"&amp;$C22,'kijkglas 3'!$A$11:$L$767,4),"")</f>
        <v>23GL</v>
      </c>
      <c r="F22" s="249"/>
      <c r="G22" s="278">
        <f>IF(VLOOKUP($G$9&amp;"0"&amp;$C22,'kijkglas 3'!$A$11:$M$767,1)=$G$9&amp;"0"&amp;$C22,VLOOKUP($G$9&amp;"0"&amp;$C22,'kijkglas 3'!$A$11:$M$767,5),0)</f>
        <v>1</v>
      </c>
      <c r="H22" s="278">
        <f>IF(VLOOKUP($G$9&amp;"0"&amp;$C22,'kijkglas 3'!$A$11:$M$767,1)=$G$9&amp;"0"&amp;$C22,VLOOKUP($G$9&amp;"0"&amp;$C22,'kijkglas 3'!$A$11:$M$767,6),0)</f>
        <v>0</v>
      </c>
      <c r="I22" s="278">
        <f>IF(VLOOKUP($G$9&amp;"0"&amp;$C22,'kijkglas 3'!$A$11:$M$767,1)=$G$9&amp;"0"&amp;$C22,VLOOKUP($G$9&amp;"0"&amp;$C22,'kijkglas 3'!$A$11:$M$767,7),0)</f>
        <v>0</v>
      </c>
      <c r="J22" s="279">
        <f t="shared" si="0"/>
        <v>1</v>
      </c>
      <c r="K22" s="248"/>
      <c r="L22" s="278">
        <f>IF(VLOOKUP($G$9&amp;"0"&amp;$C22,'kijkglas 3'!$A$11:$M$767,1)=$G$9&amp;"0"&amp;$C22,VLOOKUP($G$9&amp;"0"&amp;$C22,'kijkglas 3'!$A$11:$M$767,9),0)</f>
        <v>0</v>
      </c>
      <c r="M22" s="278">
        <f>IF(VLOOKUP($G$9&amp;"0"&amp;$C22,'kijkglas 3'!$A$11:$M$767,1)=$G$9&amp;"0"&amp;$C22,VLOOKUP($G$9&amp;"0"&amp;$C22,'kijkglas 3'!$A$11:$M$767,10),0)</f>
        <v>0</v>
      </c>
      <c r="N22" s="278">
        <f>IF(VLOOKUP($G$9&amp;"0"&amp;$C22,'kijkglas 3'!$A$11:$M$767,1)=$G$9&amp;"0"&amp;$C22,VLOOKUP($G$9&amp;"0"&amp;$C22,'kijkglas 3'!$A$11:$M$767,11),0)</f>
        <v>0</v>
      </c>
      <c r="O22" s="279">
        <f t="shared" si="1"/>
        <v>0</v>
      </c>
      <c r="P22" s="280">
        <f t="shared" si="2"/>
        <v>1</v>
      </c>
      <c r="Q22" s="281" t="str">
        <f t="shared" si="5"/>
        <v>ja</v>
      </c>
      <c r="R22" s="281" t="str">
        <f t="shared" si="6"/>
        <v>ja</v>
      </c>
      <c r="S22" s="281">
        <f>IF(Q22="nee",0,(J22-O22)*(tab!$C$21*tab!$E$8+tab!$D$23))</f>
        <v>5355.6247350000003</v>
      </c>
      <c r="T22" s="281">
        <f>(G22-L22)*tab!$E$31+(H22-M22)*tab!$F$31+(I22-N22)*tab!$G$31</f>
        <v>9163.6859800000002</v>
      </c>
      <c r="U22" s="281">
        <f t="shared" si="3"/>
        <v>14519.310715</v>
      </c>
      <c r="V22" s="182"/>
      <c r="W22" s="281">
        <f>IF(R22="nee",0,(J22-O22)*tab!$C$46)</f>
        <v>1198.19</v>
      </c>
      <c r="X22" s="281">
        <f>IF(R22="nee",0,(G22-L22)*tab!$G$46+(H22-M22)*tab!$H$46+(I22-N22)*tab!$I$46)</f>
        <v>610.47</v>
      </c>
      <c r="Y22" s="281">
        <f t="shared" si="4"/>
        <v>1808.66</v>
      </c>
      <c r="Z22" s="5"/>
      <c r="AA22" s="22"/>
    </row>
    <row r="23" spans="2:27" ht="12" customHeight="1" x14ac:dyDescent="0.2">
      <c r="B23" s="18"/>
      <c r="C23" s="247">
        <v>5</v>
      </c>
      <c r="D23" s="277" t="str">
        <f>IF(E23&lt;&gt;"",VLOOKUP(E23,'SWV gegevens'!$E$2:$J$267,2),"")</f>
        <v>ZMLK De Rank</v>
      </c>
      <c r="E23" s="278" t="str">
        <f>IF(VLOOKUP($G$9&amp;"0"&amp;$C23,'kijkglas 3'!$A$11:$L$767,1)=$G$9&amp;"0"&amp;$C23,VLOOKUP($G$9&amp;"0"&amp;$C23,'kijkglas 3'!$A$11:$L$767,4),"")</f>
        <v>26MN</v>
      </c>
      <c r="F23" s="249"/>
      <c r="G23" s="278">
        <f>IF(VLOOKUP($G$9&amp;"0"&amp;$C23,'kijkglas 3'!$A$11:$M$767,1)=$G$9&amp;"0"&amp;$C23,VLOOKUP($G$9&amp;"0"&amp;$C23,'kijkglas 3'!$A$11:$M$767,5),0)</f>
        <v>12</v>
      </c>
      <c r="H23" s="278">
        <f>IF(VLOOKUP($G$9&amp;"0"&amp;$C23,'kijkglas 3'!$A$11:$M$767,1)=$G$9&amp;"0"&amp;$C23,VLOOKUP($G$9&amp;"0"&amp;$C23,'kijkglas 3'!$A$11:$M$767,6),0)</f>
        <v>0</v>
      </c>
      <c r="I23" s="278">
        <f>IF(VLOOKUP($G$9&amp;"0"&amp;$C23,'kijkglas 3'!$A$11:$M$767,1)=$G$9&amp;"0"&amp;$C23,VLOOKUP($G$9&amp;"0"&amp;$C23,'kijkglas 3'!$A$11:$M$767,7),0)</f>
        <v>0</v>
      </c>
      <c r="J23" s="279">
        <f t="shared" si="0"/>
        <v>12</v>
      </c>
      <c r="K23" s="248"/>
      <c r="L23" s="278">
        <f>IF(VLOOKUP($G$9&amp;"0"&amp;$C23,'kijkglas 3'!$A$11:$M$767,1)=$G$9&amp;"0"&amp;$C23,VLOOKUP($G$9&amp;"0"&amp;$C23,'kijkglas 3'!$A$11:$M$767,9),0)</f>
        <v>8</v>
      </c>
      <c r="M23" s="278">
        <f>IF(VLOOKUP($G$9&amp;"0"&amp;$C23,'kijkglas 3'!$A$11:$M$767,1)=$G$9&amp;"0"&amp;$C23,VLOOKUP($G$9&amp;"0"&amp;$C23,'kijkglas 3'!$A$11:$M$767,10),0)</f>
        <v>0</v>
      </c>
      <c r="N23" s="278">
        <f>IF(VLOOKUP($G$9&amp;"0"&amp;$C23,'kijkglas 3'!$A$11:$M$767,1)=$G$9&amp;"0"&amp;$C23,VLOOKUP($G$9&amp;"0"&amp;$C23,'kijkglas 3'!$A$11:$M$767,11),0)</f>
        <v>1</v>
      </c>
      <c r="O23" s="279">
        <f t="shared" si="1"/>
        <v>9</v>
      </c>
      <c r="P23" s="280">
        <f t="shared" si="2"/>
        <v>1</v>
      </c>
      <c r="Q23" s="281" t="str">
        <f t="shared" si="5"/>
        <v>ja</v>
      </c>
      <c r="R23" s="281" t="str">
        <f t="shared" si="6"/>
        <v>ja</v>
      </c>
      <c r="S23" s="281">
        <f>IF(Q23="nee",0,(J23-O23)*(tab!$C$21*tab!$E$8+tab!$D$23))</f>
        <v>16066.874205</v>
      </c>
      <c r="T23" s="281">
        <f>(G23-L23)*tab!$E$31+(H23-M23)*tab!$F$31+(I23-N23)*tab!$G$31</f>
        <v>16431.597785000002</v>
      </c>
      <c r="U23" s="281">
        <f t="shared" si="3"/>
        <v>32498.471990000002</v>
      </c>
      <c r="V23" s="182"/>
      <c r="W23" s="281">
        <f>IF(R23="nee",0,(J23-O23)*tab!$C$46)</f>
        <v>3594.57</v>
      </c>
      <c r="X23" s="281">
        <f>IF(R23="nee",0,(G23-L23)*tab!$G$46+(H23-M23)*tab!$H$46+(I23-N23)*tab!$I$46)</f>
        <v>1338.7900000000002</v>
      </c>
      <c r="Y23" s="281">
        <f t="shared" si="4"/>
        <v>4933.3600000000006</v>
      </c>
      <c r="Z23" s="5"/>
      <c r="AA23" s="22"/>
    </row>
    <row r="24" spans="2:27" ht="12" customHeight="1" x14ac:dyDescent="0.2">
      <c r="B24" s="18"/>
      <c r="C24" s="247">
        <v>6</v>
      </c>
      <c r="D24" s="277" t="str">
        <f>IF(E24&lt;&gt;"",VLOOKUP(E24,'SWV gegevens'!$E$2:$J$267,2),"")</f>
        <v>Obadjaschool</v>
      </c>
      <c r="E24" s="278" t="str">
        <f>IF(VLOOKUP($G$9&amp;"0"&amp;$C24,'kijkglas 3'!$A$11:$L$767,1)=$G$9&amp;"0"&amp;$C24,VLOOKUP($G$9&amp;"0"&amp;$C24,'kijkglas 3'!$A$11:$L$767,4),"")</f>
        <v>26NC</v>
      </c>
      <c r="F24" s="249"/>
      <c r="G24" s="278">
        <f>IF(VLOOKUP($G$9&amp;"0"&amp;$C24,'kijkglas 3'!$A$11:$M$767,1)=$G$9&amp;"0"&amp;$C24,VLOOKUP($G$9&amp;"0"&amp;$C24,'kijkglas 3'!$A$11:$M$767,5),0)</f>
        <v>5</v>
      </c>
      <c r="H24" s="278">
        <f>IF(VLOOKUP($G$9&amp;"0"&amp;$C24,'kijkglas 3'!$A$11:$M$767,1)=$G$9&amp;"0"&amp;$C24,VLOOKUP($G$9&amp;"0"&amp;$C24,'kijkglas 3'!$A$11:$M$767,6),0)</f>
        <v>0</v>
      </c>
      <c r="I24" s="278">
        <f>IF(VLOOKUP($G$9&amp;"0"&amp;$C24,'kijkglas 3'!$A$11:$M$767,1)=$G$9&amp;"0"&amp;$C24,VLOOKUP($G$9&amp;"0"&amp;$C24,'kijkglas 3'!$A$11:$M$767,7),0)</f>
        <v>0</v>
      </c>
      <c r="J24" s="279">
        <f t="shared" si="0"/>
        <v>5</v>
      </c>
      <c r="K24" s="248"/>
      <c r="L24" s="278">
        <f>IF(VLOOKUP($G$9&amp;"0"&amp;$C24,'kijkglas 3'!$A$11:$M$767,1)=$G$9&amp;"0"&amp;$C24,VLOOKUP($G$9&amp;"0"&amp;$C24,'kijkglas 3'!$A$11:$M$767,9),0)</f>
        <v>3</v>
      </c>
      <c r="M24" s="278">
        <f>IF(VLOOKUP($G$9&amp;"0"&amp;$C24,'kijkglas 3'!$A$11:$M$767,1)=$G$9&amp;"0"&amp;$C24,VLOOKUP($G$9&amp;"0"&amp;$C24,'kijkglas 3'!$A$11:$M$767,10),0)</f>
        <v>0</v>
      </c>
      <c r="N24" s="278">
        <f>IF(VLOOKUP($G$9&amp;"0"&amp;$C24,'kijkglas 3'!$A$11:$M$767,1)=$G$9&amp;"0"&amp;$C24,VLOOKUP($G$9&amp;"0"&amp;$C24,'kijkglas 3'!$A$11:$M$767,11),0)</f>
        <v>0</v>
      </c>
      <c r="O24" s="279">
        <f t="shared" si="1"/>
        <v>3</v>
      </c>
      <c r="P24" s="280">
        <f t="shared" si="2"/>
        <v>1</v>
      </c>
      <c r="Q24" s="281" t="str">
        <f t="shared" si="5"/>
        <v>ja</v>
      </c>
      <c r="R24" s="281" t="str">
        <f t="shared" si="6"/>
        <v>ja</v>
      </c>
      <c r="S24" s="281">
        <f>IF(Q24="nee",0,(J24-O24)*(tab!$C$21*tab!$E$8+tab!$D$23))</f>
        <v>10711.249470000001</v>
      </c>
      <c r="T24" s="281">
        <f>(G24-L24)*tab!$E$31+(H24-M24)*tab!$F$31+(I24-N24)*tab!$G$31</f>
        <v>18327.37196</v>
      </c>
      <c r="U24" s="281">
        <f t="shared" si="3"/>
        <v>29038.621429999999</v>
      </c>
      <c r="V24" s="182"/>
      <c r="W24" s="281">
        <f>IF(R24="nee",0,(J24-O24)*tab!$C$46)</f>
        <v>2396.38</v>
      </c>
      <c r="X24" s="281">
        <f>IF(R24="nee",0,(G24-L24)*tab!$G$46+(H24-M24)*tab!$H$46+(I24-N24)*tab!$I$46)</f>
        <v>1220.94</v>
      </c>
      <c r="Y24" s="281">
        <f t="shared" si="4"/>
        <v>3617.32</v>
      </c>
      <c r="Z24" s="5"/>
      <c r="AA24" s="22"/>
    </row>
    <row r="25" spans="2:27" ht="12" customHeight="1" x14ac:dyDescent="0.2">
      <c r="B25" s="18"/>
      <c r="C25" s="247">
        <v>7</v>
      </c>
      <c r="D25" s="277" t="str">
        <f>IF(E25&lt;&gt;"",VLOOKUP(E25,'SWV gegevens'!$E$2:$J$267,2),"")</f>
        <v>SSBO Ebenhaezer</v>
      </c>
      <c r="E25" s="278" t="str">
        <f>IF(VLOOKUP($G$9&amp;"0"&amp;$C25,'kijkglas 3'!$A$11:$L$767,1)=$G$9&amp;"0"&amp;$C25,VLOOKUP($G$9&amp;"0"&amp;$C25,'kijkglas 3'!$A$11:$L$767,4),"")</f>
        <v>26NE</v>
      </c>
      <c r="F25" s="249"/>
      <c r="G25" s="278">
        <f>IF(VLOOKUP($G$9&amp;"0"&amp;$C25,'kijkglas 3'!$A$11:$M$767,1)=$G$9&amp;"0"&amp;$C25,VLOOKUP($G$9&amp;"0"&amp;$C25,'kijkglas 3'!$A$11:$M$767,5),0)</f>
        <v>0</v>
      </c>
      <c r="H25" s="278">
        <f>IF(VLOOKUP($G$9&amp;"0"&amp;$C25,'kijkglas 3'!$A$11:$M$767,1)=$G$9&amp;"0"&amp;$C25,VLOOKUP($G$9&amp;"0"&amp;$C25,'kijkglas 3'!$A$11:$M$767,6),0)</f>
        <v>0</v>
      </c>
      <c r="I25" s="278">
        <f>IF(VLOOKUP($G$9&amp;"0"&amp;$C25,'kijkglas 3'!$A$11:$M$767,1)=$G$9&amp;"0"&amp;$C25,VLOOKUP($G$9&amp;"0"&amp;$C25,'kijkglas 3'!$A$11:$M$767,7),0)</f>
        <v>0</v>
      </c>
      <c r="J25" s="279">
        <f t="shared" si="0"/>
        <v>0</v>
      </c>
      <c r="K25" s="248"/>
      <c r="L25" s="278">
        <f>IF(VLOOKUP($G$9&amp;"0"&amp;$C25,'kijkglas 3'!$A$11:$M$767,1)=$G$9&amp;"0"&amp;$C25,VLOOKUP($G$9&amp;"0"&amp;$C25,'kijkglas 3'!$A$11:$M$767,9),0)</f>
        <v>1</v>
      </c>
      <c r="M25" s="278">
        <f>IF(VLOOKUP($G$9&amp;"0"&amp;$C25,'kijkglas 3'!$A$11:$M$767,1)=$G$9&amp;"0"&amp;$C25,VLOOKUP($G$9&amp;"0"&amp;$C25,'kijkglas 3'!$A$11:$M$767,10),0)</f>
        <v>0</v>
      </c>
      <c r="N25" s="278">
        <f>IF(VLOOKUP($G$9&amp;"0"&amp;$C25,'kijkglas 3'!$A$11:$M$767,1)=$G$9&amp;"0"&amp;$C25,VLOOKUP($G$9&amp;"0"&amp;$C25,'kijkglas 3'!$A$11:$M$767,11),0)</f>
        <v>0</v>
      </c>
      <c r="O25" s="279">
        <f t="shared" si="1"/>
        <v>1</v>
      </c>
      <c r="P25" s="280">
        <f t="shared" si="2"/>
        <v>0</v>
      </c>
      <c r="Q25" s="281" t="str">
        <f t="shared" si="5"/>
        <v>ja</v>
      </c>
      <c r="R25" s="281" t="str">
        <f t="shared" si="6"/>
        <v>ja</v>
      </c>
      <c r="S25" s="281">
        <f>IF(Q25="nee",0,(J25-O25)*(tab!$C$21*tab!$E$8+tab!$D$23))</f>
        <v>-5355.6247350000003</v>
      </c>
      <c r="T25" s="281">
        <f>(G25-L25)*tab!$E$31+(H25-M25)*tab!$F$31+(I25-N25)*tab!$G$31</f>
        <v>-9163.6859800000002</v>
      </c>
      <c r="U25" s="281">
        <f t="shared" si="3"/>
        <v>0</v>
      </c>
      <c r="V25" s="182"/>
      <c r="W25" s="281">
        <f>IF(R25="nee",0,(J25-O25)*tab!$C$46)</f>
        <v>-1198.19</v>
      </c>
      <c r="X25" s="281">
        <f>IF(R25="nee",0,(G25-L25)*tab!$G$46+(H25-M25)*tab!$H$46+(I25-N25)*tab!$I$46)</f>
        <v>-610.47</v>
      </c>
      <c r="Y25" s="281">
        <f t="shared" si="4"/>
        <v>0</v>
      </c>
      <c r="Z25" s="5"/>
      <c r="AA25" s="22"/>
    </row>
    <row r="26" spans="2:27" ht="12" customHeight="1" x14ac:dyDescent="0.2">
      <c r="B26" s="18"/>
      <c r="C26" s="247">
        <v>8</v>
      </c>
      <c r="D26" s="277" t="str">
        <f>IF(E26&lt;&gt;"",VLOOKUP(E26,'SWV gegevens'!$E$2:$J$267,2),"")</f>
        <v>Samuelschool</v>
      </c>
      <c r="E26" s="278" t="str">
        <f>IF(VLOOKUP($G$9&amp;"0"&amp;$C26,'kijkglas 3'!$A$11:$L$767,1)=$G$9&amp;"0"&amp;$C26,VLOOKUP($G$9&amp;"0"&amp;$C26,'kijkglas 3'!$A$11:$L$767,4),"")</f>
        <v>26NU</v>
      </c>
      <c r="F26" s="249"/>
      <c r="G26" s="278">
        <f>IF(VLOOKUP($G$9&amp;"0"&amp;$C26,'kijkglas 3'!$A$11:$M$767,1)=$G$9&amp;"0"&amp;$C26,VLOOKUP($G$9&amp;"0"&amp;$C26,'kijkglas 3'!$A$11:$M$767,5),0)</f>
        <v>0</v>
      </c>
      <c r="H26" s="278">
        <f>IF(VLOOKUP($G$9&amp;"0"&amp;$C26,'kijkglas 3'!$A$11:$M$767,1)=$G$9&amp;"0"&amp;$C26,VLOOKUP($G$9&amp;"0"&amp;$C26,'kijkglas 3'!$A$11:$M$767,6),0)</f>
        <v>0</v>
      </c>
      <c r="I26" s="278">
        <f>IF(VLOOKUP($G$9&amp;"0"&amp;$C26,'kijkglas 3'!$A$11:$M$767,1)=$G$9&amp;"0"&amp;$C26,VLOOKUP($G$9&amp;"0"&amp;$C26,'kijkglas 3'!$A$11:$M$767,7),0)</f>
        <v>0</v>
      </c>
      <c r="J26" s="279">
        <f t="shared" si="0"/>
        <v>0</v>
      </c>
      <c r="K26" s="248"/>
      <c r="L26" s="278">
        <f>IF(VLOOKUP($G$9&amp;"0"&amp;$C26,'kijkglas 3'!$A$11:$M$767,1)=$G$9&amp;"0"&amp;$C26,VLOOKUP($G$9&amp;"0"&amp;$C26,'kijkglas 3'!$A$11:$M$767,9),0)</f>
        <v>0</v>
      </c>
      <c r="M26" s="278">
        <f>IF(VLOOKUP($G$9&amp;"0"&amp;$C26,'kijkglas 3'!$A$11:$M$767,1)=$G$9&amp;"0"&amp;$C26,VLOOKUP($G$9&amp;"0"&amp;$C26,'kijkglas 3'!$A$11:$M$767,10),0)</f>
        <v>0</v>
      </c>
      <c r="N26" s="278">
        <f>IF(VLOOKUP($G$9&amp;"0"&amp;$C26,'kijkglas 3'!$A$11:$M$767,1)=$G$9&amp;"0"&amp;$C26,VLOOKUP($G$9&amp;"0"&amp;$C26,'kijkglas 3'!$A$11:$M$767,11),0)</f>
        <v>1</v>
      </c>
      <c r="O26" s="279">
        <f t="shared" si="1"/>
        <v>1</v>
      </c>
      <c r="P26" s="280">
        <f t="shared" si="2"/>
        <v>0</v>
      </c>
      <c r="Q26" s="281" t="str">
        <f t="shared" si="5"/>
        <v>ja</v>
      </c>
      <c r="R26" s="281" t="str">
        <f t="shared" si="6"/>
        <v>ja</v>
      </c>
      <c r="S26" s="281">
        <f>IF(Q26="nee",0,(J26-O26)*(tab!$C$21*tab!$E$8+tab!$D$23))</f>
        <v>-5355.6247350000003</v>
      </c>
      <c r="T26" s="281">
        <f>(G26-L26)*tab!$E$31+(H26-M26)*tab!$F$31+(I26-N26)*tab!$G$31</f>
        <v>-20223.146134999999</v>
      </c>
      <c r="U26" s="281">
        <f t="shared" si="3"/>
        <v>0</v>
      </c>
      <c r="V26" s="182"/>
      <c r="W26" s="281">
        <f>IF(R26="nee",0,(J26-O26)*tab!$C$46)</f>
        <v>-1198.19</v>
      </c>
      <c r="X26" s="281">
        <f>IF(R26="nee",0,(G26-L26)*tab!$G$46+(H26-M26)*tab!$H$46+(I26-N26)*tab!$I$46)</f>
        <v>-1103.0899999999999</v>
      </c>
      <c r="Y26" s="281">
        <f t="shared" si="4"/>
        <v>0</v>
      </c>
      <c r="Z26" s="5"/>
      <c r="AA26" s="22"/>
    </row>
    <row r="27" spans="2:27" ht="12" customHeight="1" x14ac:dyDescent="0.2">
      <c r="B27" s="18"/>
      <c r="C27" s="247">
        <v>9</v>
      </c>
      <c r="D27" s="277" t="str">
        <f>IF(E27&lt;&gt;"",VLOOKUP(E27,'SWV gegevens'!$E$2:$J$267,2),"")</f>
        <v/>
      </c>
      <c r="E27" s="278" t="str">
        <f>IF(VLOOKUP($G$9&amp;"0"&amp;$C27,'kijkglas 3'!$A$11:$L$767,1)=$G$9&amp;"0"&amp;$C27,VLOOKUP($G$9&amp;"0"&amp;$C27,'kijkglas 3'!$A$11:$L$767,4),"")</f>
        <v/>
      </c>
      <c r="F27" s="249"/>
      <c r="G27" s="278">
        <f>IF(VLOOKUP($G$9&amp;"0"&amp;$C27,'kijkglas 3'!$A$11:$M$767,1)=$G$9&amp;"0"&amp;$C27,VLOOKUP($G$9&amp;"0"&amp;$C27,'kijkglas 3'!$A$11:$M$767,5),0)</f>
        <v>0</v>
      </c>
      <c r="H27" s="278">
        <f>IF(VLOOKUP($G$9&amp;"0"&amp;$C27,'kijkglas 3'!$A$11:$M$767,1)=$G$9&amp;"0"&amp;$C27,VLOOKUP($G$9&amp;"0"&amp;$C27,'kijkglas 3'!$A$11:$M$767,6),0)</f>
        <v>0</v>
      </c>
      <c r="I27" s="278">
        <f>IF(VLOOKUP($G$9&amp;"0"&amp;$C27,'kijkglas 3'!$A$11:$M$767,1)=$G$9&amp;"0"&amp;$C27,VLOOKUP($G$9&amp;"0"&amp;$C27,'kijkglas 3'!$A$11:$M$767,7),0)</f>
        <v>0</v>
      </c>
      <c r="J27" s="279">
        <f t="shared" si="0"/>
        <v>0</v>
      </c>
      <c r="K27" s="248"/>
      <c r="L27" s="278">
        <f>IF(VLOOKUP($G$9&amp;"0"&amp;$C27,'kijkglas 3'!$A$11:$M$767,1)=$G$9&amp;"0"&amp;$C27,VLOOKUP($G$9&amp;"0"&amp;$C27,'kijkglas 3'!$A$11:$M$767,9),0)</f>
        <v>0</v>
      </c>
      <c r="M27" s="278">
        <f>IF(VLOOKUP($G$9&amp;"0"&amp;$C27,'kijkglas 3'!$A$11:$M$767,1)=$G$9&amp;"0"&amp;$C27,VLOOKUP($G$9&amp;"0"&amp;$C27,'kijkglas 3'!$A$11:$M$767,10),0)</f>
        <v>0</v>
      </c>
      <c r="N27" s="278">
        <f>IF(VLOOKUP($G$9&amp;"0"&amp;$C27,'kijkglas 3'!$A$11:$M$767,1)=$G$9&amp;"0"&amp;$C27,VLOOKUP($G$9&amp;"0"&amp;$C27,'kijkglas 3'!$A$11:$M$767,11),0)</f>
        <v>0</v>
      </c>
      <c r="O27" s="279">
        <f t="shared" si="1"/>
        <v>0</v>
      </c>
      <c r="P27" s="280">
        <f t="shared" si="2"/>
        <v>0</v>
      </c>
      <c r="Q27" s="281" t="str">
        <f t="shared" si="5"/>
        <v>ja</v>
      </c>
      <c r="R27" s="281" t="str">
        <f t="shared" si="6"/>
        <v>ja</v>
      </c>
      <c r="S27" s="281">
        <f>IF(Q27="nee",0,(J27-O27)*(tab!$C$21*tab!$E$8+tab!$D$23))</f>
        <v>0</v>
      </c>
      <c r="T27" s="281">
        <f>(G27-L27)*tab!$E$31+(H27-M27)*tab!$F$31+(I27-N27)*tab!$G$31</f>
        <v>0</v>
      </c>
      <c r="U27" s="281">
        <f t="shared" si="3"/>
        <v>0</v>
      </c>
      <c r="V27" s="182"/>
      <c r="W27" s="281">
        <f>IF(R27="nee",0,(J27-O27)*tab!$C$46)</f>
        <v>0</v>
      </c>
      <c r="X27" s="281">
        <f>IF(R27="nee",0,(G27-L27)*tab!$G$46+(H27-M27)*tab!$H$46+(I27-N27)*tab!$I$46)</f>
        <v>0</v>
      </c>
      <c r="Y27" s="281">
        <f t="shared" si="4"/>
        <v>0</v>
      </c>
      <c r="Z27" s="5"/>
      <c r="AA27" s="22"/>
    </row>
    <row r="28" spans="2:27" ht="12" customHeight="1" x14ac:dyDescent="0.2">
      <c r="B28" s="18"/>
      <c r="C28" s="247">
        <v>10</v>
      </c>
      <c r="D28" s="277" t="str">
        <f>IF(E28&lt;&gt;"",VLOOKUP(E28,'SWV gegevens'!$E$2:$J$267,2),"")</f>
        <v/>
      </c>
      <c r="E28" s="278" t="str">
        <f>IF(VLOOKUP($G$9&amp;$C28,'kijkglas 3'!$A$11:$L$767,1)=$G$9&amp;$C28,VLOOKUP($G$9&amp;$C28,'kijkglas 3'!$A$11:$L$767,4),"")</f>
        <v/>
      </c>
      <c r="F28" s="249"/>
      <c r="G28" s="278">
        <f>IF(VLOOKUP($G$9&amp;$C28,'kijkglas 3'!$A$11:$M$767,1)=$G$9&amp;$C28,VLOOKUP($G$9&amp;$C28,'kijkglas 3'!$A$11:$M$767,5),0)</f>
        <v>0</v>
      </c>
      <c r="H28" s="278">
        <f>IF(VLOOKUP($G$9&amp;$C28,'kijkglas 3'!$A$11:$M$767,1)=$G$9&amp;$C28,VLOOKUP($G$9&amp;$C28,'kijkglas 3'!$A$11:$M$767,6),0)</f>
        <v>0</v>
      </c>
      <c r="I28" s="278">
        <f>IF(VLOOKUP($G$9&amp;$C28,'kijkglas 3'!$A$11:$M$767,1)=$G$9&amp;$C28,VLOOKUP($G$9&amp;$C28,'kijkglas 3'!$A$11:$M$767,7),0)</f>
        <v>0</v>
      </c>
      <c r="J28" s="279">
        <f t="shared" si="0"/>
        <v>0</v>
      </c>
      <c r="K28" s="248"/>
      <c r="L28" s="278">
        <f>IF(VLOOKUP($G$9&amp;$C28,'kijkglas 3'!$A$11:$M$767,1)=$G$9&amp;$C28,VLOOKUP($G$9&amp;$C28,'kijkglas 3'!$A$11:$M$767,9),0)</f>
        <v>0</v>
      </c>
      <c r="M28" s="278">
        <f>IF(VLOOKUP($G$9&amp;$C28,'kijkglas 3'!$A$11:$M$767,1)=$G$9&amp;$C28,VLOOKUP($G$9&amp;$C28,'kijkglas 3'!$A$11:$M$767,10),0)</f>
        <v>0</v>
      </c>
      <c r="N28" s="278">
        <f>IF(VLOOKUP($G$9&amp;$C28,'kijkglas 3'!$A$11:$M$767,1)=$G$9&amp;$C28,VLOOKUP($G$9&amp;$C28,'kijkglas 3'!$A$11:$M$767,11),0)</f>
        <v>0</v>
      </c>
      <c r="O28" s="279">
        <f t="shared" si="1"/>
        <v>0</v>
      </c>
      <c r="P28" s="280">
        <f t="shared" si="2"/>
        <v>0</v>
      </c>
      <c r="Q28" s="281" t="str">
        <f t="shared" si="5"/>
        <v>ja</v>
      </c>
      <c r="R28" s="281" t="str">
        <f t="shared" si="6"/>
        <v>ja</v>
      </c>
      <c r="S28" s="281">
        <f>IF(Q28="nee",0,(J28-O28)*(tab!$C$21*tab!$E$8+tab!$D$23))</f>
        <v>0</v>
      </c>
      <c r="T28" s="281">
        <f>(G28-L28)*tab!$E$31+(H28-M28)*tab!$F$31+(I28-N28)*tab!$G$31</f>
        <v>0</v>
      </c>
      <c r="U28" s="281">
        <f t="shared" si="3"/>
        <v>0</v>
      </c>
      <c r="V28" s="182"/>
      <c r="W28" s="281">
        <f>IF(R28="nee",0,(J28-O28)*tab!$C$46)</f>
        <v>0</v>
      </c>
      <c r="X28" s="281">
        <f>IF(R28="nee",0,(G28-L28)*tab!$G$46+(H28-M28)*tab!$H$46+(I28-N28)*tab!$I$46)</f>
        <v>0</v>
      </c>
      <c r="Y28" s="281">
        <f t="shared" si="4"/>
        <v>0</v>
      </c>
      <c r="Z28" s="5"/>
      <c r="AA28" s="22"/>
    </row>
    <row r="29" spans="2:27" ht="12" customHeight="1" x14ac:dyDescent="0.2">
      <c r="B29" s="18"/>
      <c r="C29" s="247">
        <v>11</v>
      </c>
      <c r="D29" s="277" t="str">
        <f>IF(E29&lt;&gt;"",VLOOKUP(E29,'SWV gegevens'!$E$2:$J$267,2),"")</f>
        <v/>
      </c>
      <c r="E29" s="278" t="str">
        <f>IF(VLOOKUP($G$9&amp;$C29,'kijkglas 3'!$A$11:$L$767,1)=$G$9&amp;$C29,VLOOKUP($G$9&amp;$C29,'kijkglas 3'!$A$11:$L$767,4),"")</f>
        <v/>
      </c>
      <c r="F29" s="249"/>
      <c r="G29" s="278">
        <f>IF(VLOOKUP($G$9&amp;$C29,'kijkglas 3'!$A$11:$M$767,1)=$G$9&amp;$C29,VLOOKUP($G$9&amp;$C29,'kijkglas 3'!$A$11:$M$767,5),0)</f>
        <v>0</v>
      </c>
      <c r="H29" s="278">
        <f>IF(VLOOKUP($G$9&amp;$C29,'kijkglas 3'!$A$11:$M$767,1)=$G$9&amp;$C29,VLOOKUP($G$9&amp;$C29,'kijkglas 3'!$A$11:$M$767,6),0)</f>
        <v>0</v>
      </c>
      <c r="I29" s="278">
        <f>IF(VLOOKUP($G$9&amp;$C29,'kijkglas 3'!$A$11:$M$767,1)=$G$9&amp;$C29,VLOOKUP($G$9&amp;$C29,'kijkglas 3'!$A$11:$M$767,7),0)</f>
        <v>0</v>
      </c>
      <c r="J29" s="279">
        <f t="shared" si="0"/>
        <v>0</v>
      </c>
      <c r="K29" s="248"/>
      <c r="L29" s="278">
        <f>IF(VLOOKUP($G$9&amp;$C29,'kijkglas 3'!$A$11:$M$767,1)=$G$9&amp;$C29,VLOOKUP($G$9&amp;$C29,'kijkglas 3'!$A$11:$M$767,9),0)</f>
        <v>0</v>
      </c>
      <c r="M29" s="278">
        <f>IF(VLOOKUP($G$9&amp;$C29,'kijkglas 3'!$A$11:$M$767,1)=$G$9&amp;$C29,VLOOKUP($G$9&amp;$C29,'kijkglas 3'!$A$11:$M$767,10),0)</f>
        <v>0</v>
      </c>
      <c r="N29" s="278">
        <f>IF(VLOOKUP($G$9&amp;$C29,'kijkglas 3'!$A$11:$M$767,1)=$G$9&amp;$C29,VLOOKUP($G$9&amp;$C29,'kijkglas 3'!$A$11:$M$767,11),0)</f>
        <v>0</v>
      </c>
      <c r="O29" s="279">
        <f t="shared" si="1"/>
        <v>0</v>
      </c>
      <c r="P29" s="280">
        <f t="shared" si="2"/>
        <v>0</v>
      </c>
      <c r="Q29" s="281" t="str">
        <f t="shared" si="5"/>
        <v>ja</v>
      </c>
      <c r="R29" s="281" t="str">
        <f t="shared" si="6"/>
        <v>ja</v>
      </c>
      <c r="S29" s="281">
        <f>IF(Q29="nee",0,(J29-O29)*(tab!$C$21*tab!$E$8+tab!$D$23))</f>
        <v>0</v>
      </c>
      <c r="T29" s="281">
        <f>(G29-L29)*tab!$E$31+(H29-M29)*tab!$F$31+(I29-N29)*tab!$G$31</f>
        <v>0</v>
      </c>
      <c r="U29" s="281">
        <f t="shared" si="3"/>
        <v>0</v>
      </c>
      <c r="V29" s="182"/>
      <c r="W29" s="281">
        <f>IF(R29="nee",0,(J29-O29)*tab!$C$46)</f>
        <v>0</v>
      </c>
      <c r="X29" s="281">
        <f>IF(R29="nee",0,(G29-L29)*tab!$G$46+(H29-M29)*tab!$H$46+(I29-N29)*tab!$I$46)</f>
        <v>0</v>
      </c>
      <c r="Y29" s="281">
        <f t="shared" si="4"/>
        <v>0</v>
      </c>
      <c r="Z29" s="5"/>
      <c r="AA29" s="22"/>
    </row>
    <row r="30" spans="2:27" ht="12" customHeight="1" x14ac:dyDescent="0.2">
      <c r="B30" s="18"/>
      <c r="C30" s="247">
        <v>12</v>
      </c>
      <c r="D30" s="277" t="str">
        <f>IF(E30&lt;&gt;"",VLOOKUP(E30,'SWV gegevens'!$E$2:$J$267,2),"")</f>
        <v/>
      </c>
      <c r="E30" s="278" t="str">
        <f>IF(VLOOKUP($G$9&amp;$C30,'kijkglas 3'!$A$11:$L$767,1)=$G$9&amp;$C30,VLOOKUP($G$9&amp;$C30,'kijkglas 3'!$A$11:$L$767,4),"")</f>
        <v/>
      </c>
      <c r="F30" s="249"/>
      <c r="G30" s="278">
        <f>IF(VLOOKUP($G$9&amp;$C30,'kijkglas 3'!$A$11:$M$767,1)=$G$9&amp;$C30,VLOOKUP($G$9&amp;$C30,'kijkglas 3'!$A$11:$M$767,5),0)</f>
        <v>0</v>
      </c>
      <c r="H30" s="278">
        <f>IF(VLOOKUP($G$9&amp;$C30,'kijkglas 3'!$A$11:$M$767,1)=$G$9&amp;$C30,VLOOKUP($G$9&amp;$C30,'kijkglas 3'!$A$11:$M$767,6),0)</f>
        <v>0</v>
      </c>
      <c r="I30" s="278">
        <f>IF(VLOOKUP($G$9&amp;$C30,'kijkglas 3'!$A$11:$M$767,1)=$G$9&amp;$C30,VLOOKUP($G$9&amp;$C30,'kijkglas 3'!$A$11:$M$767,7),0)</f>
        <v>0</v>
      </c>
      <c r="J30" s="279">
        <f t="shared" si="0"/>
        <v>0</v>
      </c>
      <c r="K30" s="248"/>
      <c r="L30" s="278">
        <f>IF(VLOOKUP($G$9&amp;$C30,'kijkglas 3'!$A$11:$M$767,1)=$G$9&amp;$C30,VLOOKUP($G$9&amp;$C30,'kijkglas 3'!$A$11:$M$767,9),0)</f>
        <v>0</v>
      </c>
      <c r="M30" s="278">
        <f>IF(VLOOKUP($G$9&amp;$C30,'kijkglas 3'!$A$11:$M$767,1)=$G$9&amp;$C30,VLOOKUP($G$9&amp;$C30,'kijkglas 3'!$A$11:$M$767,10),0)</f>
        <v>0</v>
      </c>
      <c r="N30" s="278">
        <f>IF(VLOOKUP($G$9&amp;$C30,'kijkglas 3'!$A$11:$M$767,1)=$G$9&amp;$C30,VLOOKUP($G$9&amp;$C30,'kijkglas 3'!$A$11:$M$767,11),0)</f>
        <v>0</v>
      </c>
      <c r="O30" s="279">
        <f t="shared" si="1"/>
        <v>0</v>
      </c>
      <c r="P30" s="280">
        <f t="shared" si="2"/>
        <v>0</v>
      </c>
      <c r="Q30" s="281" t="str">
        <f t="shared" si="5"/>
        <v>ja</v>
      </c>
      <c r="R30" s="281" t="str">
        <f t="shared" si="6"/>
        <v>ja</v>
      </c>
      <c r="S30" s="281">
        <f>IF(Q30="nee",0,(J30-O30)*(tab!$C$21*tab!$E$8+tab!$D$23))</f>
        <v>0</v>
      </c>
      <c r="T30" s="281">
        <f>(G30-L30)*tab!$E$31+(H30-M30)*tab!$F$31+(I30-N30)*tab!$G$31</f>
        <v>0</v>
      </c>
      <c r="U30" s="281">
        <f t="shared" si="3"/>
        <v>0</v>
      </c>
      <c r="V30" s="182"/>
      <c r="W30" s="281">
        <f>IF(R30="nee",0,(J30-O30)*tab!$C$46)</f>
        <v>0</v>
      </c>
      <c r="X30" s="281">
        <f>IF(R30="nee",0,(G30-L30)*tab!$G$46+(H30-M30)*tab!$H$46+(I30-N30)*tab!$I$46)</f>
        <v>0</v>
      </c>
      <c r="Y30" s="281">
        <f t="shared" si="4"/>
        <v>0</v>
      </c>
      <c r="Z30" s="5"/>
      <c r="AA30" s="22"/>
    </row>
    <row r="31" spans="2:27" ht="12" customHeight="1" x14ac:dyDescent="0.2">
      <c r="B31" s="18"/>
      <c r="C31" s="247">
        <v>13</v>
      </c>
      <c r="D31" s="277" t="str">
        <f>IF(E31&lt;&gt;"",VLOOKUP(E31,'SWV gegevens'!$E$2:$J$267,2),"")</f>
        <v/>
      </c>
      <c r="E31" s="278" t="str">
        <f>IF(VLOOKUP($G$9&amp;$C31,'kijkglas 3'!$A$11:$L$767,1)=$G$9&amp;$C31,VLOOKUP($G$9&amp;$C31,'kijkglas 3'!$A$11:$L$767,4),"")</f>
        <v/>
      </c>
      <c r="F31" s="249"/>
      <c r="G31" s="278">
        <f>IF(VLOOKUP($G$9&amp;$C31,'kijkglas 3'!$A$11:$M$767,1)=$G$9&amp;$C31,VLOOKUP($G$9&amp;$C31,'kijkglas 3'!$A$11:$M$767,5),0)</f>
        <v>0</v>
      </c>
      <c r="H31" s="278">
        <f>IF(VLOOKUP($G$9&amp;$C31,'kijkglas 3'!$A$11:$M$767,1)=$G$9&amp;$C31,VLOOKUP($G$9&amp;$C31,'kijkglas 3'!$A$11:$M$767,6),0)</f>
        <v>0</v>
      </c>
      <c r="I31" s="278">
        <f>IF(VLOOKUP($G$9&amp;$C31,'kijkglas 3'!$A$11:$M$767,1)=$G$9&amp;$C31,VLOOKUP($G$9&amp;$C31,'kijkglas 3'!$A$11:$M$767,7),0)</f>
        <v>0</v>
      </c>
      <c r="J31" s="279">
        <f t="shared" si="0"/>
        <v>0</v>
      </c>
      <c r="K31" s="248"/>
      <c r="L31" s="278">
        <f>IF(VLOOKUP($G$9&amp;$C31,'kijkglas 3'!$A$11:$M$767,1)=$G$9&amp;$C31,VLOOKUP($G$9&amp;$C31,'kijkglas 3'!$A$11:$M$767,9),0)</f>
        <v>0</v>
      </c>
      <c r="M31" s="278">
        <f>IF(VLOOKUP($G$9&amp;$C31,'kijkglas 3'!$A$11:$M$767,1)=$G$9&amp;$C31,VLOOKUP($G$9&amp;$C31,'kijkglas 3'!$A$11:$M$767,10),0)</f>
        <v>0</v>
      </c>
      <c r="N31" s="278">
        <f>IF(VLOOKUP($G$9&amp;$C31,'kijkglas 3'!$A$11:$M$767,1)=$G$9&amp;$C31,VLOOKUP($G$9&amp;$C31,'kijkglas 3'!$A$11:$M$767,11),0)</f>
        <v>0</v>
      </c>
      <c r="O31" s="279">
        <f t="shared" si="1"/>
        <v>0</v>
      </c>
      <c r="P31" s="280">
        <f t="shared" si="2"/>
        <v>0</v>
      </c>
      <c r="Q31" s="281" t="str">
        <f t="shared" si="5"/>
        <v>ja</v>
      </c>
      <c r="R31" s="281" t="str">
        <f t="shared" si="6"/>
        <v>ja</v>
      </c>
      <c r="S31" s="281">
        <f>IF(Q31="nee",0,(J31-O31)*(tab!$C$21*tab!$E$8+tab!$D$23))</f>
        <v>0</v>
      </c>
      <c r="T31" s="281">
        <f>(G31-L31)*tab!$E$31+(H31-M31)*tab!$F$31+(I31-N31)*tab!$G$31</f>
        <v>0</v>
      </c>
      <c r="U31" s="281">
        <f t="shared" si="3"/>
        <v>0</v>
      </c>
      <c r="V31" s="182"/>
      <c r="W31" s="281">
        <f>IF(R31="nee",0,(J31-O31)*tab!$C$46)</f>
        <v>0</v>
      </c>
      <c r="X31" s="281">
        <f>IF(R31="nee",0,(G31-L31)*tab!$G$46+(H31-M31)*tab!$H$46+(I31-N31)*tab!$I$46)</f>
        <v>0</v>
      </c>
      <c r="Y31" s="281">
        <f t="shared" si="4"/>
        <v>0</v>
      </c>
      <c r="Z31" s="5"/>
      <c r="AA31" s="22"/>
    </row>
    <row r="32" spans="2:27" ht="12" customHeight="1" x14ac:dyDescent="0.2">
      <c r="B32" s="18"/>
      <c r="C32" s="247">
        <v>14</v>
      </c>
      <c r="D32" s="277" t="str">
        <f>IF(E32&lt;&gt;"",VLOOKUP(E32,'SWV gegevens'!$E$2:$J$267,2),"")</f>
        <v/>
      </c>
      <c r="E32" s="278" t="str">
        <f>IF(VLOOKUP($G$9&amp;$C32,'kijkglas 3'!$A$11:$L$767,1)=$G$9&amp;$C32,VLOOKUP($G$9&amp;$C32,'kijkglas 3'!$A$11:$L$767,4),"")</f>
        <v/>
      </c>
      <c r="F32" s="249"/>
      <c r="G32" s="278">
        <f>IF(VLOOKUP($G$9&amp;$C32,'kijkglas 3'!$A$11:$M$767,1)=$G$9&amp;$C32,VLOOKUP($G$9&amp;$C32,'kijkglas 3'!$A$11:$M$767,5),0)</f>
        <v>0</v>
      </c>
      <c r="H32" s="278">
        <f>IF(VLOOKUP($G$9&amp;$C32,'kijkglas 3'!$A$11:$M$767,1)=$G$9&amp;$C32,VLOOKUP($G$9&amp;$C32,'kijkglas 3'!$A$11:$M$767,6),0)</f>
        <v>0</v>
      </c>
      <c r="I32" s="278">
        <f>IF(VLOOKUP($G$9&amp;$C32,'kijkglas 3'!$A$11:$M$767,1)=$G$9&amp;$C32,VLOOKUP($G$9&amp;$C32,'kijkglas 3'!$A$11:$M$767,7),0)</f>
        <v>0</v>
      </c>
      <c r="J32" s="279">
        <f t="shared" si="0"/>
        <v>0</v>
      </c>
      <c r="K32" s="248"/>
      <c r="L32" s="278">
        <f>IF(VLOOKUP($G$9&amp;$C32,'kijkglas 3'!$A$11:$M$767,1)=$G$9&amp;$C32,VLOOKUP($G$9&amp;$C32,'kijkglas 3'!$A$11:$M$767,9),0)</f>
        <v>0</v>
      </c>
      <c r="M32" s="278">
        <f>IF(VLOOKUP($G$9&amp;$C32,'kijkglas 3'!$A$11:$M$767,1)=$G$9&amp;$C32,VLOOKUP($G$9&amp;$C32,'kijkglas 3'!$A$11:$M$767,10),0)</f>
        <v>0</v>
      </c>
      <c r="N32" s="278">
        <f>IF(VLOOKUP($G$9&amp;$C32,'kijkglas 3'!$A$11:$M$767,1)=$G$9&amp;$C32,VLOOKUP($G$9&amp;$C32,'kijkglas 3'!$A$11:$M$767,11),0)</f>
        <v>0</v>
      </c>
      <c r="O32" s="279">
        <f t="shared" si="1"/>
        <v>0</v>
      </c>
      <c r="P32" s="280">
        <f t="shared" si="2"/>
        <v>0</v>
      </c>
      <c r="Q32" s="281" t="str">
        <f t="shared" si="5"/>
        <v>ja</v>
      </c>
      <c r="R32" s="281" t="str">
        <f t="shared" si="6"/>
        <v>ja</v>
      </c>
      <c r="S32" s="281">
        <f>IF(Q32="nee",0,(J32-O32)*(tab!$C$21*tab!$E$8+tab!$D$23))</f>
        <v>0</v>
      </c>
      <c r="T32" s="281">
        <f>(G32-L32)*tab!$E$31+(H32-M32)*tab!$F$31+(I32-N32)*tab!$G$31</f>
        <v>0</v>
      </c>
      <c r="U32" s="281">
        <f t="shared" si="3"/>
        <v>0</v>
      </c>
      <c r="V32" s="182"/>
      <c r="W32" s="281">
        <f>IF(R32="nee",0,(J32-O32)*tab!$C$46)</f>
        <v>0</v>
      </c>
      <c r="X32" s="281">
        <f>IF(R32="nee",0,(G32-L32)*tab!$G$46+(H32-M32)*tab!$H$46+(I32-N32)*tab!$I$46)</f>
        <v>0</v>
      </c>
      <c r="Y32" s="281">
        <f t="shared" si="4"/>
        <v>0</v>
      </c>
      <c r="Z32" s="5"/>
      <c r="AA32" s="22"/>
    </row>
    <row r="33" spans="2:27" ht="12" customHeight="1" x14ac:dyDescent="0.2">
      <c r="B33" s="18"/>
      <c r="C33" s="247">
        <v>15</v>
      </c>
      <c r="D33" s="277" t="str">
        <f>IF(E33&lt;&gt;"",VLOOKUP(E33,'SWV gegevens'!$E$2:$J$267,2),"")</f>
        <v/>
      </c>
      <c r="E33" s="278" t="str">
        <f>IF(VLOOKUP($G$9&amp;$C33,'kijkglas 3'!$A$11:$L$767,1)=$G$9&amp;$C33,VLOOKUP($G$9&amp;$C33,'kijkglas 3'!$A$11:$L$767,4),"")</f>
        <v/>
      </c>
      <c r="F33" s="249"/>
      <c r="G33" s="278">
        <f>IF(VLOOKUP($G$9&amp;$C33,'kijkglas 3'!$A$11:$M$767,1)=$G$9&amp;$C33,VLOOKUP($G$9&amp;$C33,'kijkglas 3'!$A$11:$M$767,5),0)</f>
        <v>0</v>
      </c>
      <c r="H33" s="278">
        <f>IF(VLOOKUP($G$9&amp;$C33,'kijkglas 3'!$A$11:$M$767,1)=$G$9&amp;$C33,VLOOKUP($G$9&amp;$C33,'kijkglas 3'!$A$11:$M$767,6),0)</f>
        <v>0</v>
      </c>
      <c r="I33" s="278">
        <f>IF(VLOOKUP($G$9&amp;$C33,'kijkglas 3'!$A$11:$M$767,1)=$G$9&amp;$C33,VLOOKUP($G$9&amp;$C33,'kijkglas 3'!$A$11:$M$767,7),0)</f>
        <v>0</v>
      </c>
      <c r="J33" s="279">
        <f t="shared" si="0"/>
        <v>0</v>
      </c>
      <c r="K33" s="248"/>
      <c r="L33" s="278">
        <f>IF(VLOOKUP($G$9&amp;$C33,'kijkglas 3'!$A$11:$M$767,1)=$G$9&amp;$C33,VLOOKUP($G$9&amp;$C33,'kijkglas 3'!$A$11:$M$767,9),0)</f>
        <v>0</v>
      </c>
      <c r="M33" s="278">
        <f>IF(VLOOKUP($G$9&amp;$C33,'kijkglas 3'!$A$11:$M$767,1)=$G$9&amp;$C33,VLOOKUP($G$9&amp;$C33,'kijkglas 3'!$A$11:$M$767,10),0)</f>
        <v>0</v>
      </c>
      <c r="N33" s="278">
        <f>IF(VLOOKUP($G$9&amp;$C33,'kijkglas 3'!$A$11:$M$767,1)=$G$9&amp;$C33,VLOOKUP($G$9&amp;$C33,'kijkglas 3'!$A$11:$M$767,11),0)</f>
        <v>0</v>
      </c>
      <c r="O33" s="279">
        <f t="shared" si="1"/>
        <v>0</v>
      </c>
      <c r="P33" s="280">
        <f t="shared" si="2"/>
        <v>0</v>
      </c>
      <c r="Q33" s="281" t="str">
        <f t="shared" si="5"/>
        <v>ja</v>
      </c>
      <c r="R33" s="281" t="str">
        <f t="shared" si="6"/>
        <v>ja</v>
      </c>
      <c r="S33" s="281">
        <f>IF(Q33="nee",0,(J33-O33)*(tab!$C$21*tab!$E$8+tab!$D$23))</f>
        <v>0</v>
      </c>
      <c r="T33" s="281">
        <f>(G33-L33)*tab!$E$31+(H33-M33)*tab!$F$31+(I33-N33)*tab!$G$31</f>
        <v>0</v>
      </c>
      <c r="U33" s="281">
        <f t="shared" si="3"/>
        <v>0</v>
      </c>
      <c r="V33" s="182"/>
      <c r="W33" s="281">
        <f>IF(R33="nee",0,(J33-O33)*tab!$C$46)</f>
        <v>0</v>
      </c>
      <c r="X33" s="281">
        <f>IF(R33="nee",0,(G33-L33)*tab!$G$46+(H33-M33)*tab!$H$46+(I33-N33)*tab!$I$46)</f>
        <v>0</v>
      </c>
      <c r="Y33" s="281">
        <f t="shared" si="4"/>
        <v>0</v>
      </c>
      <c r="Z33" s="5"/>
      <c r="AA33" s="22"/>
    </row>
    <row r="34" spans="2:27" ht="12" customHeight="1" x14ac:dyDescent="0.2">
      <c r="B34" s="18"/>
      <c r="C34" s="247">
        <v>16</v>
      </c>
      <c r="D34" s="277" t="str">
        <f>IF(E34&lt;&gt;"",VLOOKUP(E34,'SWV gegevens'!$E$2:$J$267,2),"")</f>
        <v/>
      </c>
      <c r="E34" s="278" t="str">
        <f>IF(VLOOKUP($G$9&amp;$C34,'kijkglas 3'!$A$11:$L$767,1)=$G$9&amp;$C34,VLOOKUP($G$9&amp;$C34,'kijkglas 3'!$A$11:$L$767,4),"")</f>
        <v/>
      </c>
      <c r="F34" s="249"/>
      <c r="G34" s="278">
        <f>IF(VLOOKUP($G$9&amp;$C34,'kijkglas 3'!$A$11:$M$767,1)=$G$9&amp;$C34,VLOOKUP($G$9&amp;$C34,'kijkglas 3'!$A$11:$M$767,5),0)</f>
        <v>0</v>
      </c>
      <c r="H34" s="278">
        <f>IF(VLOOKUP($G$9&amp;$C34,'kijkglas 3'!$A$11:$M$767,1)=$G$9&amp;$C34,VLOOKUP($G$9&amp;$C34,'kijkglas 3'!$A$11:$M$767,6),0)</f>
        <v>0</v>
      </c>
      <c r="I34" s="278">
        <f>IF(VLOOKUP($G$9&amp;$C34,'kijkglas 3'!$A$11:$M$767,1)=$G$9&amp;$C34,VLOOKUP($G$9&amp;$C34,'kijkglas 3'!$A$11:$M$767,7),0)</f>
        <v>0</v>
      </c>
      <c r="J34" s="279">
        <f t="shared" si="0"/>
        <v>0</v>
      </c>
      <c r="K34" s="248"/>
      <c r="L34" s="278">
        <f>IF(VLOOKUP($G$9&amp;$C34,'kijkglas 3'!$A$11:$M$767,1)=$G$9&amp;$C34,VLOOKUP($G$9&amp;$C34,'kijkglas 3'!$A$11:$M$767,9),0)</f>
        <v>0</v>
      </c>
      <c r="M34" s="278">
        <f>IF(VLOOKUP($G$9&amp;$C34,'kijkglas 3'!$A$11:$M$767,1)=$G$9&amp;$C34,VLOOKUP($G$9&amp;$C34,'kijkglas 3'!$A$11:$M$767,10),0)</f>
        <v>0</v>
      </c>
      <c r="N34" s="278">
        <f>IF(VLOOKUP($G$9&amp;$C34,'kijkglas 3'!$A$11:$M$767,1)=$G$9&amp;$C34,VLOOKUP($G$9&amp;$C34,'kijkglas 3'!$A$11:$M$767,11),0)</f>
        <v>0</v>
      </c>
      <c r="O34" s="279">
        <f t="shared" si="1"/>
        <v>0</v>
      </c>
      <c r="P34" s="280">
        <f t="shared" si="2"/>
        <v>0</v>
      </c>
      <c r="Q34" s="281" t="str">
        <f t="shared" si="5"/>
        <v>ja</v>
      </c>
      <c r="R34" s="281" t="str">
        <f t="shared" si="6"/>
        <v>ja</v>
      </c>
      <c r="S34" s="281">
        <f>IF(Q34="nee",0,(J34-O34)*(tab!$C$21*tab!$E$8+tab!$D$23))</f>
        <v>0</v>
      </c>
      <c r="T34" s="281">
        <f>(G34-L34)*tab!$E$31+(H34-M34)*tab!$F$31+(I34-N34)*tab!$G$31</f>
        <v>0</v>
      </c>
      <c r="U34" s="281">
        <f t="shared" si="3"/>
        <v>0</v>
      </c>
      <c r="V34" s="182"/>
      <c r="W34" s="281">
        <f>IF(R34="nee",0,(J34-O34)*tab!$C$46)</f>
        <v>0</v>
      </c>
      <c r="X34" s="281">
        <f>IF(R34="nee",0,(G34-L34)*tab!$G$46+(H34-M34)*tab!$H$46+(I34-N34)*tab!$I$46)</f>
        <v>0</v>
      </c>
      <c r="Y34" s="281">
        <f t="shared" si="4"/>
        <v>0</v>
      </c>
      <c r="Z34" s="5"/>
      <c r="AA34" s="22"/>
    </row>
    <row r="35" spans="2:27" ht="12" customHeight="1" x14ac:dyDescent="0.2">
      <c r="B35" s="18"/>
      <c r="C35" s="247">
        <v>17</v>
      </c>
      <c r="D35" s="277" t="str">
        <f>IF(E35&lt;&gt;"",VLOOKUP(E35,'SWV gegevens'!$E$2:$J$267,2),"")</f>
        <v/>
      </c>
      <c r="E35" s="278" t="str">
        <f>IF(VLOOKUP($G$9&amp;$C35,'kijkglas 3'!$A$11:$L$767,1)=$G$9&amp;$C35,VLOOKUP($G$9&amp;$C35,'kijkglas 3'!$A$11:$L$767,4),"")</f>
        <v/>
      </c>
      <c r="F35" s="249"/>
      <c r="G35" s="278">
        <f>IF(VLOOKUP($G$9&amp;$C35,'kijkglas 3'!$A$11:$M$767,1)=$G$9&amp;$C35,VLOOKUP($G$9&amp;$C35,'kijkglas 3'!$A$11:$M$767,5),0)</f>
        <v>0</v>
      </c>
      <c r="H35" s="278">
        <f>IF(VLOOKUP($G$9&amp;$C35,'kijkglas 3'!$A$11:$M$767,1)=$G$9&amp;$C35,VLOOKUP($G$9&amp;$C35,'kijkglas 3'!$A$11:$M$767,6),0)</f>
        <v>0</v>
      </c>
      <c r="I35" s="278">
        <f>IF(VLOOKUP($G$9&amp;$C35,'kijkglas 3'!$A$11:$M$767,1)=$G$9&amp;$C35,VLOOKUP($G$9&amp;$C35,'kijkglas 3'!$A$11:$M$767,7),0)</f>
        <v>0</v>
      </c>
      <c r="J35" s="279">
        <f t="shared" si="0"/>
        <v>0</v>
      </c>
      <c r="K35" s="248"/>
      <c r="L35" s="278">
        <f>IF(VLOOKUP($G$9&amp;$C35,'kijkglas 3'!$A$11:$M$767,1)=$G$9&amp;$C35,VLOOKUP($G$9&amp;$C35,'kijkglas 3'!$A$11:$M$767,9),0)</f>
        <v>0</v>
      </c>
      <c r="M35" s="278">
        <f>IF(VLOOKUP($G$9&amp;$C35,'kijkglas 3'!$A$11:$M$767,1)=$G$9&amp;$C35,VLOOKUP($G$9&amp;$C35,'kijkglas 3'!$A$11:$M$767,10),0)</f>
        <v>0</v>
      </c>
      <c r="N35" s="278">
        <f>IF(VLOOKUP($G$9&amp;$C35,'kijkglas 3'!$A$11:$M$767,1)=$G$9&amp;$C35,VLOOKUP($G$9&amp;$C35,'kijkglas 3'!$A$11:$M$767,11),0)</f>
        <v>0</v>
      </c>
      <c r="O35" s="279">
        <f t="shared" si="1"/>
        <v>0</v>
      </c>
      <c r="P35" s="280">
        <f t="shared" si="2"/>
        <v>0</v>
      </c>
      <c r="Q35" s="281" t="str">
        <f t="shared" si="5"/>
        <v>ja</v>
      </c>
      <c r="R35" s="281" t="str">
        <f t="shared" si="6"/>
        <v>ja</v>
      </c>
      <c r="S35" s="281">
        <f>IF(Q35="nee",0,(J35-O35)*(tab!$C$21*tab!$E$8+tab!$D$23))</f>
        <v>0</v>
      </c>
      <c r="T35" s="281">
        <f>(G35-L35)*tab!$E$31+(H35-M35)*tab!$F$31+(I35-N35)*tab!$G$31</f>
        <v>0</v>
      </c>
      <c r="U35" s="281">
        <f t="shared" si="3"/>
        <v>0</v>
      </c>
      <c r="V35" s="182"/>
      <c r="W35" s="281">
        <f>IF(R35="nee",0,(J35-O35)*tab!$C$46)</f>
        <v>0</v>
      </c>
      <c r="X35" s="281">
        <f>IF(R35="nee",0,(G35-L35)*tab!$G$46+(H35-M35)*tab!$H$46+(I35-N35)*tab!$I$46)</f>
        <v>0</v>
      </c>
      <c r="Y35" s="281">
        <f t="shared" si="4"/>
        <v>0</v>
      </c>
      <c r="Z35" s="5"/>
      <c r="AA35" s="22"/>
    </row>
    <row r="36" spans="2:27" ht="12" customHeight="1" x14ac:dyDescent="0.2">
      <c r="B36" s="18"/>
      <c r="C36" s="247">
        <v>18</v>
      </c>
      <c r="D36" s="277" t="str">
        <f>IF(E36&lt;&gt;"",VLOOKUP(E36,'SWV gegevens'!$E$2:$J$267,2),"")</f>
        <v/>
      </c>
      <c r="E36" s="278" t="str">
        <f>IF(VLOOKUP($G$9&amp;$C36,'kijkglas 3'!$A$11:$L$767,1)=$G$9&amp;$C36,VLOOKUP($G$9&amp;$C36,'kijkglas 3'!$A$11:$L$767,4),"")</f>
        <v/>
      </c>
      <c r="F36" s="249"/>
      <c r="G36" s="278">
        <f>IF(VLOOKUP($G$9&amp;$C36,'kijkglas 3'!$A$11:$M$767,1)=$G$9&amp;$C36,VLOOKUP($G$9&amp;$C36,'kijkglas 3'!$A$11:$M$767,5),0)</f>
        <v>0</v>
      </c>
      <c r="H36" s="278">
        <f>IF(VLOOKUP($G$9&amp;$C36,'kijkglas 3'!$A$11:$M$767,1)=$G$9&amp;$C36,VLOOKUP($G$9&amp;$C36,'kijkglas 3'!$A$11:$M$767,6),0)</f>
        <v>0</v>
      </c>
      <c r="I36" s="278">
        <f>IF(VLOOKUP($G$9&amp;$C36,'kijkglas 3'!$A$11:$M$767,1)=$G$9&amp;$C36,VLOOKUP($G$9&amp;$C36,'kijkglas 3'!$A$11:$M$767,7),0)</f>
        <v>0</v>
      </c>
      <c r="J36" s="279">
        <f t="shared" si="0"/>
        <v>0</v>
      </c>
      <c r="K36" s="248"/>
      <c r="L36" s="278">
        <f>IF(VLOOKUP($G$9&amp;$C36,'kijkglas 3'!$A$11:$M$767,1)=$G$9&amp;$C36,VLOOKUP($G$9&amp;$C36,'kijkglas 3'!$A$11:$M$767,9),0)</f>
        <v>0</v>
      </c>
      <c r="M36" s="278">
        <f>IF(VLOOKUP($G$9&amp;$C36,'kijkglas 3'!$A$11:$M$767,1)=$G$9&amp;$C36,VLOOKUP($G$9&amp;$C36,'kijkglas 3'!$A$11:$M$767,10),0)</f>
        <v>0</v>
      </c>
      <c r="N36" s="278">
        <f>IF(VLOOKUP($G$9&amp;$C36,'kijkglas 3'!$A$11:$M$767,1)=$G$9&amp;$C36,VLOOKUP($G$9&amp;$C36,'kijkglas 3'!$A$11:$M$767,11),0)</f>
        <v>0</v>
      </c>
      <c r="O36" s="279">
        <f t="shared" si="1"/>
        <v>0</v>
      </c>
      <c r="P36" s="280">
        <f t="shared" si="2"/>
        <v>0</v>
      </c>
      <c r="Q36" s="281" t="str">
        <f t="shared" si="5"/>
        <v>ja</v>
      </c>
      <c r="R36" s="281" t="str">
        <f t="shared" si="6"/>
        <v>ja</v>
      </c>
      <c r="S36" s="281">
        <f>IF(Q36="nee",0,(J36-O36)*(tab!$C$21*tab!$E$8+tab!$D$23))</f>
        <v>0</v>
      </c>
      <c r="T36" s="281">
        <f>(G36-L36)*tab!$E$31+(H36-M36)*tab!$F$31+(I36-N36)*tab!$G$31</f>
        <v>0</v>
      </c>
      <c r="U36" s="281">
        <f t="shared" si="3"/>
        <v>0</v>
      </c>
      <c r="V36" s="182"/>
      <c r="W36" s="281">
        <f>IF(R36="nee",0,(J36-O36)*tab!$C$46)</f>
        <v>0</v>
      </c>
      <c r="X36" s="281">
        <f>IF(R36="nee",0,(G36-L36)*tab!$G$46+(H36-M36)*tab!$H$46+(I36-N36)*tab!$I$46)</f>
        <v>0</v>
      </c>
      <c r="Y36" s="281">
        <f t="shared" si="4"/>
        <v>0</v>
      </c>
      <c r="Z36" s="5"/>
      <c r="AA36" s="22"/>
    </row>
    <row r="37" spans="2:27" ht="12" customHeight="1" x14ac:dyDescent="0.2">
      <c r="B37" s="18"/>
      <c r="C37" s="247">
        <v>19</v>
      </c>
      <c r="D37" s="277" t="str">
        <f>IF(E37&lt;&gt;"",VLOOKUP(E37,'SWV gegevens'!$E$2:$J$267,2),"")</f>
        <v/>
      </c>
      <c r="E37" s="278" t="str">
        <f>IF(VLOOKUP($G$9&amp;$C37,'kijkglas 3'!$A$11:$L$767,1)=$G$9&amp;$C37,VLOOKUP($G$9&amp;$C37,'kijkglas 3'!$A$11:$L$767,4),"")</f>
        <v/>
      </c>
      <c r="F37" s="249"/>
      <c r="G37" s="278">
        <f>IF(VLOOKUP($G$9&amp;$C37,'kijkglas 3'!$A$11:$M$767,1)=$G$9&amp;$C37,VLOOKUP($G$9&amp;$C37,'kijkglas 3'!$A$11:$M$767,5),0)</f>
        <v>0</v>
      </c>
      <c r="H37" s="278">
        <f>IF(VLOOKUP($G$9&amp;$C37,'kijkglas 3'!$A$11:$M$767,1)=$G$9&amp;$C37,VLOOKUP($G$9&amp;$C37,'kijkglas 3'!$A$11:$M$767,6),0)</f>
        <v>0</v>
      </c>
      <c r="I37" s="278">
        <f>IF(VLOOKUP($G$9&amp;$C37,'kijkglas 3'!$A$11:$M$767,1)=$G$9&amp;$C37,VLOOKUP($G$9&amp;$C37,'kijkglas 3'!$A$11:$M$767,7),0)</f>
        <v>0</v>
      </c>
      <c r="J37" s="279">
        <f t="shared" si="0"/>
        <v>0</v>
      </c>
      <c r="K37" s="248"/>
      <c r="L37" s="278">
        <f>IF(VLOOKUP($G$9&amp;$C37,'kijkglas 3'!$A$11:$M$767,1)=$G$9&amp;$C37,VLOOKUP($G$9&amp;$C37,'kijkglas 3'!$A$11:$M$767,9),0)</f>
        <v>0</v>
      </c>
      <c r="M37" s="278">
        <f>IF(VLOOKUP($G$9&amp;$C37,'kijkglas 3'!$A$11:$M$767,1)=$G$9&amp;$C37,VLOOKUP($G$9&amp;$C37,'kijkglas 3'!$A$11:$M$767,10),0)</f>
        <v>0</v>
      </c>
      <c r="N37" s="278">
        <f>IF(VLOOKUP($G$9&amp;$C37,'kijkglas 3'!$A$11:$M$767,1)=$G$9&amp;$C37,VLOOKUP($G$9&amp;$C37,'kijkglas 3'!$A$11:$M$767,11),0)</f>
        <v>0</v>
      </c>
      <c r="O37" s="279">
        <f t="shared" si="1"/>
        <v>0</v>
      </c>
      <c r="P37" s="280">
        <f t="shared" si="2"/>
        <v>0</v>
      </c>
      <c r="Q37" s="281" t="str">
        <f t="shared" si="5"/>
        <v>ja</v>
      </c>
      <c r="R37" s="281" t="str">
        <f t="shared" si="6"/>
        <v>ja</v>
      </c>
      <c r="S37" s="281">
        <f>IF(Q37="nee",0,(J37-O37)*(tab!$C$21*tab!$E$8+tab!$D$23))</f>
        <v>0</v>
      </c>
      <c r="T37" s="281">
        <f>(G37-L37)*tab!$E$31+(H37-M37)*tab!$F$31+(I37-N37)*tab!$G$31</f>
        <v>0</v>
      </c>
      <c r="U37" s="281">
        <f t="shared" si="3"/>
        <v>0</v>
      </c>
      <c r="V37" s="182"/>
      <c r="W37" s="281">
        <f>IF(R37="nee",0,(J37-O37)*tab!$C$46)</f>
        <v>0</v>
      </c>
      <c r="X37" s="281">
        <f>IF(R37="nee",0,(G37-L37)*tab!$G$46+(H37-M37)*tab!$H$46+(I37-N37)*tab!$I$46)</f>
        <v>0</v>
      </c>
      <c r="Y37" s="281">
        <f t="shared" si="4"/>
        <v>0</v>
      </c>
      <c r="Z37" s="5"/>
      <c r="AA37" s="22"/>
    </row>
    <row r="38" spans="2:27" ht="12" customHeight="1" x14ac:dyDescent="0.2">
      <c r="B38" s="18"/>
      <c r="C38" s="247">
        <v>20</v>
      </c>
      <c r="D38" s="277" t="str">
        <f>IF(E38&lt;&gt;"",VLOOKUP(E38,'SWV gegevens'!$E$2:$J$267,2),"")</f>
        <v/>
      </c>
      <c r="E38" s="278" t="str">
        <f>IF(VLOOKUP($G$9&amp;$C38,'kijkglas 3'!$A$11:$L$767,1)=$G$9&amp;$C38,VLOOKUP($G$9&amp;$C38,'kijkglas 3'!$A$11:$L$767,4),"")</f>
        <v/>
      </c>
      <c r="F38" s="249"/>
      <c r="G38" s="278">
        <f>IF(VLOOKUP($G$9&amp;$C38,'kijkglas 3'!$A$11:$M$767,1)=$G$9&amp;$C38,VLOOKUP($G$9&amp;$C38,'kijkglas 3'!$A$11:$M$767,5),0)</f>
        <v>0</v>
      </c>
      <c r="H38" s="278">
        <f>IF(VLOOKUP($G$9&amp;$C38,'kijkglas 3'!$A$11:$M$767,1)=$G$9&amp;$C38,VLOOKUP($G$9&amp;$C38,'kijkglas 3'!$A$11:$M$767,6),0)</f>
        <v>0</v>
      </c>
      <c r="I38" s="278">
        <f>IF(VLOOKUP($G$9&amp;$C38,'kijkglas 3'!$A$11:$M$767,1)=$G$9&amp;$C38,VLOOKUP($G$9&amp;$C38,'kijkglas 3'!$A$11:$M$767,7),0)</f>
        <v>0</v>
      </c>
      <c r="J38" s="279">
        <f t="shared" si="0"/>
        <v>0</v>
      </c>
      <c r="K38" s="248"/>
      <c r="L38" s="278">
        <f>IF(VLOOKUP($G$9&amp;$C38,'kijkglas 3'!$A$11:$M$767,1)=$G$9&amp;$C38,VLOOKUP($G$9&amp;$C38,'kijkglas 3'!$A$11:$M$767,9),0)</f>
        <v>0</v>
      </c>
      <c r="M38" s="278">
        <f>IF(VLOOKUP($G$9&amp;$C38,'kijkglas 3'!$A$11:$M$767,1)=$G$9&amp;$C38,VLOOKUP($G$9&amp;$C38,'kijkglas 3'!$A$11:$M$767,10),0)</f>
        <v>0</v>
      </c>
      <c r="N38" s="278">
        <f>IF(VLOOKUP($G$9&amp;$C38,'kijkglas 3'!$A$11:$M$767,1)=$G$9&amp;$C38,VLOOKUP($G$9&amp;$C38,'kijkglas 3'!$A$11:$M$767,11),0)</f>
        <v>0</v>
      </c>
      <c r="O38" s="279">
        <f t="shared" si="1"/>
        <v>0</v>
      </c>
      <c r="P38" s="280">
        <f t="shared" si="2"/>
        <v>0</v>
      </c>
      <c r="Q38" s="281" t="str">
        <f t="shared" si="5"/>
        <v>ja</v>
      </c>
      <c r="R38" s="281" t="str">
        <f t="shared" si="6"/>
        <v>ja</v>
      </c>
      <c r="S38" s="281">
        <f>IF(Q38="nee",0,(J38-O38)*(tab!$C$21*tab!$E$8+tab!$D$23))</f>
        <v>0</v>
      </c>
      <c r="T38" s="281">
        <f>(G38-L38)*tab!$E$31+(H38-M38)*tab!$F$31+(I38-N38)*tab!$G$31</f>
        <v>0</v>
      </c>
      <c r="U38" s="281">
        <f t="shared" si="3"/>
        <v>0</v>
      </c>
      <c r="V38" s="182"/>
      <c r="W38" s="281">
        <f>IF(R38="nee",0,(J38-O38)*tab!$C$46)</f>
        <v>0</v>
      </c>
      <c r="X38" s="281">
        <f>IF(R38="nee",0,(G38-L38)*tab!$G$46+(H38-M38)*tab!$H$46+(I38-N38)*tab!$I$46)</f>
        <v>0</v>
      </c>
      <c r="Y38" s="281">
        <f t="shared" si="4"/>
        <v>0</v>
      </c>
      <c r="Z38" s="5"/>
      <c r="AA38" s="22"/>
    </row>
    <row r="39" spans="2:27" ht="12" customHeight="1" x14ac:dyDescent="0.2">
      <c r="B39" s="18"/>
      <c r="C39" s="247">
        <v>21</v>
      </c>
      <c r="D39" s="277" t="str">
        <f>IF(E39&lt;&gt;"",VLOOKUP(E39,'SWV gegevens'!$E$2:$J$267,2),"")</f>
        <v/>
      </c>
      <c r="E39" s="278" t="str">
        <f>IF(VLOOKUP($G$9&amp;$C39,'kijkglas 3'!$A$11:$L$767,1)=$G$9&amp;$C39,VLOOKUP($G$9&amp;$C39,'kijkglas 3'!$A$11:$L$767,4),"")</f>
        <v/>
      </c>
      <c r="F39" s="249"/>
      <c r="G39" s="278">
        <f>IF(VLOOKUP($G$9&amp;$C39,'kijkglas 3'!$A$11:$M$767,1)=$G$9&amp;$C39,VLOOKUP($G$9&amp;$C39,'kijkglas 3'!$A$11:$M$767,5),0)</f>
        <v>0</v>
      </c>
      <c r="H39" s="278">
        <f>IF(VLOOKUP($G$9&amp;$C39,'kijkglas 3'!$A$11:$M$767,1)=$G$9&amp;$C39,VLOOKUP($G$9&amp;$C39,'kijkglas 3'!$A$11:$M$767,6),0)</f>
        <v>0</v>
      </c>
      <c r="I39" s="278">
        <f>IF(VLOOKUP($G$9&amp;$C39,'kijkglas 3'!$A$11:$M$767,1)=$G$9&amp;$C39,VLOOKUP($G$9&amp;$C39,'kijkglas 3'!$A$11:$M$767,7),0)</f>
        <v>0</v>
      </c>
      <c r="J39" s="279">
        <f t="shared" si="0"/>
        <v>0</v>
      </c>
      <c r="K39" s="248"/>
      <c r="L39" s="278">
        <f>IF(VLOOKUP($G$9&amp;$C39,'kijkglas 3'!$A$11:$M$767,1)=$G$9&amp;$C39,VLOOKUP($G$9&amp;$C39,'kijkglas 3'!$A$11:$M$767,9),0)</f>
        <v>0</v>
      </c>
      <c r="M39" s="278">
        <f>IF(VLOOKUP($G$9&amp;$C39,'kijkglas 3'!$A$11:$M$767,1)=$G$9&amp;$C39,VLOOKUP($G$9&amp;$C39,'kijkglas 3'!$A$11:$M$767,10),0)</f>
        <v>0</v>
      </c>
      <c r="N39" s="278">
        <f>IF(VLOOKUP($G$9&amp;$C39,'kijkglas 3'!$A$11:$M$767,1)=$G$9&amp;$C39,VLOOKUP($G$9&amp;$C39,'kijkglas 3'!$A$11:$M$767,11),0)</f>
        <v>0</v>
      </c>
      <c r="O39" s="279">
        <f t="shared" si="1"/>
        <v>0</v>
      </c>
      <c r="P39" s="280">
        <f t="shared" si="2"/>
        <v>0</v>
      </c>
      <c r="Q39" s="281" t="str">
        <f t="shared" si="5"/>
        <v>ja</v>
      </c>
      <c r="R39" s="281" t="str">
        <f t="shared" si="6"/>
        <v>ja</v>
      </c>
      <c r="S39" s="281">
        <f>IF(Q39="nee",0,(J39-O39)*(tab!$C$21*tab!$E$8+tab!$D$23))</f>
        <v>0</v>
      </c>
      <c r="T39" s="281">
        <f>(G39-L39)*tab!$E$31+(H39-M39)*tab!$F$31+(I39-N39)*tab!$G$31</f>
        <v>0</v>
      </c>
      <c r="U39" s="281">
        <f t="shared" si="3"/>
        <v>0</v>
      </c>
      <c r="V39" s="182"/>
      <c r="W39" s="281">
        <f>IF(R39="nee",0,(J39-O39)*tab!$C$46)</f>
        <v>0</v>
      </c>
      <c r="X39" s="281">
        <f>IF(R39="nee",0,(G39-L39)*tab!$G$46+(H39-M39)*tab!$H$46+(I39-N39)*tab!$I$46)</f>
        <v>0</v>
      </c>
      <c r="Y39" s="281">
        <f t="shared" si="4"/>
        <v>0</v>
      </c>
      <c r="Z39" s="5"/>
      <c r="AA39" s="22"/>
    </row>
    <row r="40" spans="2:27" ht="12" customHeight="1" x14ac:dyDescent="0.2">
      <c r="B40" s="18"/>
      <c r="C40" s="247">
        <v>22</v>
      </c>
      <c r="D40" s="277" t="str">
        <f>IF(E40&lt;&gt;"",VLOOKUP(E40,'SWV gegevens'!$E$2:$J$267,2),"")</f>
        <v/>
      </c>
      <c r="E40" s="278" t="str">
        <f>IF(VLOOKUP($G$9&amp;$C40,'kijkglas 3'!$A$11:$L$767,1)=$G$9&amp;$C40,VLOOKUP($G$9&amp;$C40,'kijkglas 3'!$A$11:$L$767,4),"")</f>
        <v/>
      </c>
      <c r="F40" s="249"/>
      <c r="G40" s="278">
        <f>IF(VLOOKUP($G$9&amp;$C40,'kijkglas 3'!$A$11:$M$767,1)=$G$9&amp;$C40,VLOOKUP($G$9&amp;$C40,'kijkglas 3'!$A$11:$M$767,5),0)</f>
        <v>0</v>
      </c>
      <c r="H40" s="278">
        <f>IF(VLOOKUP($G$9&amp;$C40,'kijkglas 3'!$A$11:$M$767,1)=$G$9&amp;$C40,VLOOKUP($G$9&amp;$C40,'kijkglas 3'!$A$11:$M$767,6),0)</f>
        <v>0</v>
      </c>
      <c r="I40" s="278">
        <f>IF(VLOOKUP($G$9&amp;$C40,'kijkglas 3'!$A$11:$M$767,1)=$G$9&amp;$C40,VLOOKUP($G$9&amp;$C40,'kijkglas 3'!$A$11:$M$767,7),0)</f>
        <v>0</v>
      </c>
      <c r="J40" s="279">
        <f t="shared" si="0"/>
        <v>0</v>
      </c>
      <c r="K40" s="248"/>
      <c r="L40" s="278">
        <f>IF(VLOOKUP($G$9&amp;$C40,'kijkglas 3'!$A$11:$M$767,1)=$G$9&amp;$C40,VLOOKUP($G$9&amp;$C40,'kijkglas 3'!$A$11:$M$767,9),0)</f>
        <v>0</v>
      </c>
      <c r="M40" s="278">
        <f>IF(VLOOKUP($G$9&amp;$C40,'kijkglas 3'!$A$11:$M$767,1)=$G$9&amp;$C40,VLOOKUP($G$9&amp;$C40,'kijkglas 3'!$A$11:$M$767,10),0)</f>
        <v>0</v>
      </c>
      <c r="N40" s="278">
        <f>IF(VLOOKUP($G$9&amp;$C40,'kijkglas 3'!$A$11:$M$767,1)=$G$9&amp;$C40,VLOOKUP($G$9&amp;$C40,'kijkglas 3'!$A$11:$M$767,11),0)</f>
        <v>0</v>
      </c>
      <c r="O40" s="279">
        <f t="shared" si="1"/>
        <v>0</v>
      </c>
      <c r="P40" s="280">
        <f t="shared" si="2"/>
        <v>0</v>
      </c>
      <c r="Q40" s="281" t="str">
        <f t="shared" si="5"/>
        <v>ja</v>
      </c>
      <c r="R40" s="281" t="str">
        <f t="shared" si="6"/>
        <v>ja</v>
      </c>
      <c r="S40" s="281">
        <f>IF(Q40="nee",0,(J40-O40)*(tab!$C$21*tab!$E$8+tab!$D$23))</f>
        <v>0</v>
      </c>
      <c r="T40" s="281">
        <f>(G40-L40)*tab!$E$31+(H40-M40)*tab!$F$31+(I40-N40)*tab!$G$31</f>
        <v>0</v>
      </c>
      <c r="U40" s="281">
        <f t="shared" si="3"/>
        <v>0</v>
      </c>
      <c r="V40" s="182"/>
      <c r="W40" s="281">
        <f>IF(R40="nee",0,(J40-O40)*tab!$C$46)</f>
        <v>0</v>
      </c>
      <c r="X40" s="281">
        <f>IF(R40="nee",0,(G40-L40)*tab!$G$46+(H40-M40)*tab!$H$46+(I40-N40)*tab!$I$46)</f>
        <v>0</v>
      </c>
      <c r="Y40" s="281">
        <f t="shared" si="4"/>
        <v>0</v>
      </c>
      <c r="Z40" s="5"/>
      <c r="AA40" s="22"/>
    </row>
    <row r="41" spans="2:27" ht="12" customHeight="1" x14ac:dyDescent="0.2">
      <c r="B41" s="18"/>
      <c r="C41" s="247">
        <v>23</v>
      </c>
      <c r="D41" s="277" t="str">
        <f>IF(E41&lt;&gt;"",VLOOKUP(E41,'SWV gegevens'!$E$2:$J$267,2),"")</f>
        <v/>
      </c>
      <c r="E41" s="278" t="str">
        <f>IF(VLOOKUP($G$9&amp;$C41,'kijkglas 3'!$A$11:$L$767,1)=$G$9&amp;$C41,VLOOKUP($G$9&amp;$C41,'kijkglas 3'!$A$11:$L$767,4),"")</f>
        <v/>
      </c>
      <c r="F41" s="249"/>
      <c r="G41" s="278">
        <f>IF(VLOOKUP($G$9&amp;$C41,'kijkglas 3'!$A$11:$M$767,1)=$G$9&amp;$C41,VLOOKUP($G$9&amp;$C41,'kijkglas 3'!$A$11:$M$767,5),0)</f>
        <v>0</v>
      </c>
      <c r="H41" s="278">
        <f>IF(VLOOKUP($G$9&amp;$C41,'kijkglas 3'!$A$11:$M$767,1)=$G$9&amp;$C41,VLOOKUP($G$9&amp;$C41,'kijkglas 3'!$A$11:$M$767,6),0)</f>
        <v>0</v>
      </c>
      <c r="I41" s="278">
        <f>IF(VLOOKUP($G$9&amp;$C41,'kijkglas 3'!$A$11:$M$767,1)=$G$9&amp;$C41,VLOOKUP($G$9&amp;$C41,'kijkglas 3'!$A$11:$M$767,7),0)</f>
        <v>0</v>
      </c>
      <c r="J41" s="279">
        <f t="shared" si="0"/>
        <v>0</v>
      </c>
      <c r="K41" s="248"/>
      <c r="L41" s="278">
        <f>IF(VLOOKUP($G$9&amp;$C41,'kijkglas 3'!$A$11:$M$767,1)=$G$9&amp;$C41,VLOOKUP($G$9&amp;$C41,'kijkglas 3'!$A$11:$M$767,9),0)</f>
        <v>0</v>
      </c>
      <c r="M41" s="278">
        <f>IF(VLOOKUP($G$9&amp;$C41,'kijkglas 3'!$A$11:$M$767,1)=$G$9&amp;$C41,VLOOKUP($G$9&amp;$C41,'kijkglas 3'!$A$11:$M$767,10),0)</f>
        <v>0</v>
      </c>
      <c r="N41" s="278">
        <f>IF(VLOOKUP($G$9&amp;$C41,'kijkglas 3'!$A$11:$M$767,1)=$G$9&amp;$C41,VLOOKUP($G$9&amp;$C41,'kijkglas 3'!$A$11:$M$767,11),0)</f>
        <v>0</v>
      </c>
      <c r="O41" s="279">
        <f t="shared" si="1"/>
        <v>0</v>
      </c>
      <c r="P41" s="280">
        <f t="shared" si="2"/>
        <v>0</v>
      </c>
      <c r="Q41" s="281" t="str">
        <f t="shared" si="5"/>
        <v>ja</v>
      </c>
      <c r="R41" s="281" t="str">
        <f t="shared" si="6"/>
        <v>ja</v>
      </c>
      <c r="S41" s="281">
        <f>IF(Q41="nee",0,(J41-O41)*(tab!$C$21*tab!$E$8+tab!$D$23))</f>
        <v>0</v>
      </c>
      <c r="T41" s="281">
        <f>(G41-L41)*tab!$E$31+(H41-M41)*tab!$F$31+(I41-N41)*tab!$G$31</f>
        <v>0</v>
      </c>
      <c r="U41" s="281">
        <f t="shared" si="3"/>
        <v>0</v>
      </c>
      <c r="V41" s="182"/>
      <c r="W41" s="281">
        <f>IF(R41="nee",0,(J41-O41)*tab!$C$46)</f>
        <v>0</v>
      </c>
      <c r="X41" s="281">
        <f>IF(R41="nee",0,(G41-L41)*tab!$G$46+(H41-M41)*tab!$H$46+(I41-N41)*tab!$I$46)</f>
        <v>0</v>
      </c>
      <c r="Y41" s="281">
        <f t="shared" si="4"/>
        <v>0</v>
      </c>
      <c r="Z41" s="5"/>
      <c r="AA41" s="22"/>
    </row>
    <row r="42" spans="2:27" ht="12" customHeight="1" x14ac:dyDescent="0.2">
      <c r="B42" s="18"/>
      <c r="C42" s="247">
        <v>24</v>
      </c>
      <c r="D42" s="277" t="str">
        <f>IF(E42&lt;&gt;"",VLOOKUP(E42,'SWV gegevens'!$E$2:$J$267,2),"")</f>
        <v/>
      </c>
      <c r="E42" s="278" t="str">
        <f>IF(VLOOKUP($G$9&amp;$C42,'kijkglas 3'!$A$11:$L$767,1)=$G$9&amp;$C42,VLOOKUP($G$9&amp;$C42,'kijkglas 3'!$A$11:$L$767,4),"")</f>
        <v/>
      </c>
      <c r="F42" s="249"/>
      <c r="G42" s="278">
        <f>IF(VLOOKUP($G$9&amp;$C42,'kijkglas 3'!$A$11:$M$767,1)=$G$9&amp;$C42,VLOOKUP($G$9&amp;$C42,'kijkglas 3'!$A$11:$M$767,5),0)</f>
        <v>0</v>
      </c>
      <c r="H42" s="278">
        <f>IF(VLOOKUP($G$9&amp;$C42,'kijkglas 3'!$A$11:$M$767,1)=$G$9&amp;$C42,VLOOKUP($G$9&amp;$C42,'kijkglas 3'!$A$11:$M$767,6),0)</f>
        <v>0</v>
      </c>
      <c r="I42" s="278">
        <f>IF(VLOOKUP($G$9&amp;$C42,'kijkglas 3'!$A$11:$M$767,1)=$G$9&amp;$C42,VLOOKUP($G$9&amp;$C42,'kijkglas 3'!$A$11:$M$767,7),0)</f>
        <v>0</v>
      </c>
      <c r="J42" s="279">
        <f t="shared" si="0"/>
        <v>0</v>
      </c>
      <c r="K42" s="248"/>
      <c r="L42" s="278">
        <f>IF(VLOOKUP($G$9&amp;$C42,'kijkglas 3'!$A$11:$M$767,1)=$G$9&amp;$C42,VLOOKUP($G$9&amp;$C42,'kijkglas 3'!$A$11:$M$767,9),0)</f>
        <v>0</v>
      </c>
      <c r="M42" s="278">
        <f>IF(VLOOKUP($G$9&amp;$C42,'kijkglas 3'!$A$11:$M$767,1)=$G$9&amp;$C42,VLOOKUP($G$9&amp;$C42,'kijkglas 3'!$A$11:$M$767,10),0)</f>
        <v>0</v>
      </c>
      <c r="N42" s="278">
        <f>IF(VLOOKUP($G$9&amp;$C42,'kijkglas 3'!$A$11:$M$767,1)=$G$9&amp;$C42,VLOOKUP($G$9&amp;$C42,'kijkglas 3'!$A$11:$M$767,11),0)</f>
        <v>0</v>
      </c>
      <c r="O42" s="279">
        <f t="shared" si="1"/>
        <v>0</v>
      </c>
      <c r="P42" s="280">
        <f t="shared" si="2"/>
        <v>0</v>
      </c>
      <c r="Q42" s="281" t="str">
        <f t="shared" si="5"/>
        <v>ja</v>
      </c>
      <c r="R42" s="281" t="str">
        <f t="shared" si="6"/>
        <v>ja</v>
      </c>
      <c r="S42" s="281">
        <f>IF(Q42="nee",0,(J42-O42)*(tab!$C$21*tab!$E$8+tab!$D$23))</f>
        <v>0</v>
      </c>
      <c r="T42" s="281">
        <f>(G42-L42)*tab!$E$31+(H42-M42)*tab!$F$31+(I42-N42)*tab!$G$31</f>
        <v>0</v>
      </c>
      <c r="U42" s="281">
        <f t="shared" si="3"/>
        <v>0</v>
      </c>
      <c r="V42" s="182"/>
      <c r="W42" s="281">
        <f>IF(R42="nee",0,(J42-O42)*tab!$C$46)</f>
        <v>0</v>
      </c>
      <c r="X42" s="281">
        <f>IF(R42="nee",0,(G42-L42)*tab!$G$46+(H42-M42)*tab!$H$46+(I42-N42)*tab!$I$46)</f>
        <v>0</v>
      </c>
      <c r="Y42" s="281">
        <f t="shared" si="4"/>
        <v>0</v>
      </c>
      <c r="Z42" s="5"/>
      <c r="AA42" s="22"/>
    </row>
    <row r="43" spans="2:27" ht="12" customHeight="1" x14ac:dyDescent="0.2">
      <c r="B43" s="18"/>
      <c r="C43" s="247">
        <v>25</v>
      </c>
      <c r="D43" s="277" t="str">
        <f>IF(E43&lt;&gt;"",VLOOKUP(E43,'SWV gegevens'!$E$2:$J$267,2),"")</f>
        <v/>
      </c>
      <c r="E43" s="278" t="str">
        <f>IF(VLOOKUP($G$9&amp;$C43,'kijkglas 3'!$A$11:$L$767,1)=$G$9&amp;$C43,VLOOKUP($G$9&amp;$C43,'kijkglas 3'!$A$11:$L$767,4),"")</f>
        <v/>
      </c>
      <c r="F43" s="249"/>
      <c r="G43" s="278">
        <f>IF(VLOOKUP($G$9&amp;$C43,'kijkglas 3'!$A$11:$M$767,1)=$G$9&amp;$C43,VLOOKUP($G$9&amp;$C43,'kijkglas 3'!$A$11:$M$767,5),0)</f>
        <v>0</v>
      </c>
      <c r="H43" s="278">
        <f>IF(VLOOKUP($G$9&amp;$C43,'kijkglas 3'!$A$11:$M$767,1)=$G$9&amp;$C43,VLOOKUP($G$9&amp;$C43,'kijkglas 3'!$A$11:$M$767,6),0)</f>
        <v>0</v>
      </c>
      <c r="I43" s="278">
        <f>IF(VLOOKUP($G$9&amp;$C43,'kijkglas 3'!$A$11:$M$767,1)=$G$9&amp;$C43,VLOOKUP($G$9&amp;$C43,'kijkglas 3'!$A$11:$M$767,7),0)</f>
        <v>0</v>
      </c>
      <c r="J43" s="279">
        <f t="shared" si="0"/>
        <v>0</v>
      </c>
      <c r="K43" s="248"/>
      <c r="L43" s="278">
        <f>IF(VLOOKUP($G$9&amp;$C43,'kijkglas 3'!$A$11:$M$767,1)=$G$9&amp;$C43,VLOOKUP($G$9&amp;$C43,'kijkglas 3'!$A$11:$M$767,9),0)</f>
        <v>0</v>
      </c>
      <c r="M43" s="278">
        <f>IF(VLOOKUP($G$9&amp;$C43,'kijkglas 3'!$A$11:$M$767,1)=$G$9&amp;$C43,VLOOKUP($G$9&amp;$C43,'kijkglas 3'!$A$11:$M$767,10),0)</f>
        <v>0</v>
      </c>
      <c r="N43" s="278">
        <f>IF(VLOOKUP($G$9&amp;$C43,'kijkglas 3'!$A$11:$M$767,1)=$G$9&amp;$C43,VLOOKUP($G$9&amp;$C43,'kijkglas 3'!$A$11:$M$767,11),0)</f>
        <v>0</v>
      </c>
      <c r="O43" s="279">
        <f t="shared" si="1"/>
        <v>0</v>
      </c>
      <c r="P43" s="280">
        <f t="shared" si="2"/>
        <v>0</v>
      </c>
      <c r="Q43" s="281" t="str">
        <f t="shared" si="5"/>
        <v>ja</v>
      </c>
      <c r="R43" s="281" t="str">
        <f t="shared" si="6"/>
        <v>ja</v>
      </c>
      <c r="S43" s="281">
        <f>IF(Q43="nee",0,(J43-O43)*(tab!$C$21*tab!$E$8+tab!$D$23))</f>
        <v>0</v>
      </c>
      <c r="T43" s="281">
        <f>(G43-L43)*tab!$E$31+(H43-M43)*tab!$F$31+(I43-N43)*tab!$G$31</f>
        <v>0</v>
      </c>
      <c r="U43" s="281">
        <f t="shared" si="3"/>
        <v>0</v>
      </c>
      <c r="V43" s="182"/>
      <c r="W43" s="281">
        <f>IF(R43="nee",0,(J43-O43)*tab!$C$46)</f>
        <v>0</v>
      </c>
      <c r="X43" s="281">
        <f>IF(R43="nee",0,(G43-L43)*tab!$G$46+(H43-M43)*tab!$H$46+(I43-N43)*tab!$I$46)</f>
        <v>0</v>
      </c>
      <c r="Y43" s="281">
        <f t="shared" si="4"/>
        <v>0</v>
      </c>
      <c r="Z43" s="5"/>
      <c r="AA43" s="22"/>
    </row>
    <row r="44" spans="2:27" ht="12" customHeight="1" x14ac:dyDescent="0.2">
      <c r="B44" s="18"/>
      <c r="C44" s="247">
        <v>26</v>
      </c>
      <c r="D44" s="277" t="str">
        <f>IF(E44&lt;&gt;"",VLOOKUP(E44,'SWV gegevens'!$E$2:$J$267,2),"")</f>
        <v/>
      </c>
      <c r="E44" s="278" t="str">
        <f>IF(VLOOKUP($G$9&amp;$C44,'kijkglas 3'!$A$11:$L$767,1)=$G$9&amp;$C44,VLOOKUP($G$9&amp;$C44,'kijkglas 3'!$A$11:$L$767,4),"")</f>
        <v/>
      </c>
      <c r="F44" s="249"/>
      <c r="G44" s="278">
        <f>IF(VLOOKUP($G$9&amp;$C44,'kijkglas 3'!$A$11:$M$767,1)=$G$9&amp;$C44,VLOOKUP($G$9&amp;$C44,'kijkglas 3'!$A$11:$M$767,5),0)</f>
        <v>0</v>
      </c>
      <c r="H44" s="278">
        <f>IF(VLOOKUP($G$9&amp;$C44,'kijkglas 3'!$A$11:$M$767,1)=$G$9&amp;$C44,VLOOKUP($G$9&amp;$C44,'kijkglas 3'!$A$11:$M$767,6),0)</f>
        <v>0</v>
      </c>
      <c r="I44" s="278">
        <f>IF(VLOOKUP($G$9&amp;$C44,'kijkglas 3'!$A$11:$M$767,1)=$G$9&amp;$C44,VLOOKUP($G$9&amp;$C44,'kijkglas 3'!$A$11:$M$767,7),0)</f>
        <v>0</v>
      </c>
      <c r="J44" s="279">
        <f t="shared" si="0"/>
        <v>0</v>
      </c>
      <c r="K44" s="248"/>
      <c r="L44" s="278">
        <f>IF(VLOOKUP($G$9&amp;$C44,'kijkglas 3'!$A$11:$M$767,1)=$G$9&amp;$C44,VLOOKUP($G$9&amp;$C44,'kijkglas 3'!$A$11:$M$767,9),0)</f>
        <v>0</v>
      </c>
      <c r="M44" s="278">
        <f>IF(VLOOKUP($G$9&amp;$C44,'kijkglas 3'!$A$11:$M$767,1)=$G$9&amp;$C44,VLOOKUP($G$9&amp;$C44,'kijkglas 3'!$A$11:$M$767,10),0)</f>
        <v>0</v>
      </c>
      <c r="N44" s="278">
        <f>IF(VLOOKUP($G$9&amp;$C44,'kijkglas 3'!$A$11:$M$767,1)=$G$9&amp;$C44,VLOOKUP($G$9&amp;$C44,'kijkglas 3'!$A$11:$M$767,11),0)</f>
        <v>0</v>
      </c>
      <c r="O44" s="279">
        <f t="shared" si="1"/>
        <v>0</v>
      </c>
      <c r="P44" s="280">
        <f t="shared" si="2"/>
        <v>0</v>
      </c>
      <c r="Q44" s="281" t="str">
        <f t="shared" si="5"/>
        <v>ja</v>
      </c>
      <c r="R44" s="281" t="str">
        <f t="shared" si="6"/>
        <v>ja</v>
      </c>
      <c r="S44" s="281">
        <f>IF(Q44="nee",0,(J44-O44)*(tab!$C$21*tab!$E$8+tab!$D$23))</f>
        <v>0</v>
      </c>
      <c r="T44" s="281">
        <f>(G44-L44)*tab!$E$31+(H44-M44)*tab!$F$31+(I44-N44)*tab!$G$31</f>
        <v>0</v>
      </c>
      <c r="U44" s="281">
        <f t="shared" si="3"/>
        <v>0</v>
      </c>
      <c r="V44" s="182"/>
      <c r="W44" s="281">
        <f>IF(R44="nee",0,(J44-O44)*tab!$C$46)</f>
        <v>0</v>
      </c>
      <c r="X44" s="281">
        <f>IF(R44="nee",0,(G44-L44)*tab!$G$46+(H44-M44)*tab!$H$46+(I44-N44)*tab!$I$46)</f>
        <v>0</v>
      </c>
      <c r="Y44" s="281">
        <f t="shared" si="4"/>
        <v>0</v>
      </c>
      <c r="Z44" s="5"/>
      <c r="AA44" s="22"/>
    </row>
    <row r="45" spans="2:27" ht="12" customHeight="1" x14ac:dyDescent="0.2">
      <c r="B45" s="18"/>
      <c r="C45" s="247">
        <v>27</v>
      </c>
      <c r="D45" s="277" t="str">
        <f>IF(E45&lt;&gt;"",VLOOKUP(E45,'SWV gegevens'!$E$2:$J$267,2),"")</f>
        <v/>
      </c>
      <c r="E45" s="278" t="str">
        <f>IF(VLOOKUP($G$9&amp;$C45,'kijkglas 3'!$A$11:$L$767,1)=$G$9&amp;$C45,VLOOKUP($G$9&amp;$C45,'kijkglas 3'!$A$11:$L$767,4),"")</f>
        <v/>
      </c>
      <c r="F45" s="249"/>
      <c r="G45" s="278">
        <f>IF(VLOOKUP($G$9&amp;$C45,'kijkglas 3'!$A$11:$M$767,1)=$G$9&amp;$C45,VLOOKUP($G$9&amp;$C45,'kijkglas 3'!$A$11:$M$767,5),0)</f>
        <v>0</v>
      </c>
      <c r="H45" s="278">
        <f>IF(VLOOKUP($G$9&amp;$C45,'kijkglas 3'!$A$11:$M$767,1)=$G$9&amp;$C45,VLOOKUP($G$9&amp;$C45,'kijkglas 3'!$A$11:$M$767,6),0)</f>
        <v>0</v>
      </c>
      <c r="I45" s="278">
        <f>IF(VLOOKUP($G$9&amp;$C45,'kijkglas 3'!$A$11:$M$767,1)=$G$9&amp;$C45,VLOOKUP($G$9&amp;$C45,'kijkglas 3'!$A$11:$M$767,7),0)</f>
        <v>0</v>
      </c>
      <c r="J45" s="279">
        <f t="shared" si="0"/>
        <v>0</v>
      </c>
      <c r="K45" s="248"/>
      <c r="L45" s="278">
        <f>IF(VLOOKUP($G$9&amp;$C45,'kijkglas 3'!$A$11:$M$767,1)=$G$9&amp;$C45,VLOOKUP($G$9&amp;$C45,'kijkglas 3'!$A$11:$M$767,9),0)</f>
        <v>0</v>
      </c>
      <c r="M45" s="278">
        <f>IF(VLOOKUP($G$9&amp;$C45,'kijkglas 3'!$A$11:$M$767,1)=$G$9&amp;$C45,VLOOKUP($G$9&amp;$C45,'kijkglas 3'!$A$11:$M$767,10),0)</f>
        <v>0</v>
      </c>
      <c r="N45" s="278">
        <f>IF(VLOOKUP($G$9&amp;$C45,'kijkglas 3'!$A$11:$M$767,1)=$G$9&amp;$C45,VLOOKUP($G$9&amp;$C45,'kijkglas 3'!$A$11:$M$767,11),0)</f>
        <v>0</v>
      </c>
      <c r="O45" s="279">
        <f t="shared" si="1"/>
        <v>0</v>
      </c>
      <c r="P45" s="280">
        <f t="shared" si="2"/>
        <v>0</v>
      </c>
      <c r="Q45" s="281" t="str">
        <f t="shared" si="5"/>
        <v>ja</v>
      </c>
      <c r="R45" s="281" t="str">
        <f t="shared" si="6"/>
        <v>ja</v>
      </c>
      <c r="S45" s="281">
        <f>IF(Q45="nee",0,(J45-O45)*(tab!$C$21*tab!$E$8+tab!$D$23))</f>
        <v>0</v>
      </c>
      <c r="T45" s="281">
        <f>(G45-L45)*tab!$E$31+(H45-M45)*tab!$F$31+(I45-N45)*tab!$G$31</f>
        <v>0</v>
      </c>
      <c r="U45" s="281">
        <f t="shared" si="3"/>
        <v>0</v>
      </c>
      <c r="V45" s="182"/>
      <c r="W45" s="281">
        <f>IF(R45="nee",0,(J45-O45)*tab!$C$46)</f>
        <v>0</v>
      </c>
      <c r="X45" s="281">
        <f>IF(R45="nee",0,(G45-L45)*tab!$G$46+(H45-M45)*tab!$H$46+(I45-N45)*tab!$I$46)</f>
        <v>0</v>
      </c>
      <c r="Y45" s="281">
        <f t="shared" si="4"/>
        <v>0</v>
      </c>
      <c r="Z45" s="5"/>
      <c r="AA45" s="22"/>
    </row>
    <row r="46" spans="2:27" ht="12" customHeight="1" x14ac:dyDescent="0.2">
      <c r="B46" s="18"/>
      <c r="C46" s="247">
        <v>28</v>
      </c>
      <c r="D46" s="277" t="str">
        <f>IF(E46&lt;&gt;"",VLOOKUP(E46,'SWV gegevens'!$E$2:$J$267,2),"")</f>
        <v/>
      </c>
      <c r="E46" s="278" t="str">
        <f>IF(VLOOKUP($G$9&amp;$C46,'kijkglas 3'!$A$11:$L$767,1)=$G$9&amp;$C46,VLOOKUP($G$9&amp;$C46,'kijkglas 3'!$A$11:$L$767,4),"")</f>
        <v/>
      </c>
      <c r="F46" s="249"/>
      <c r="G46" s="278">
        <f>IF(VLOOKUP($G$9&amp;$C46,'kijkglas 3'!$A$11:$M$767,1)=$G$9&amp;$C46,VLOOKUP($G$9&amp;$C46,'kijkglas 3'!$A$11:$M$767,5),0)</f>
        <v>0</v>
      </c>
      <c r="H46" s="278">
        <f>IF(VLOOKUP($G$9&amp;$C46,'kijkglas 3'!$A$11:$M$767,1)=$G$9&amp;$C46,VLOOKUP($G$9&amp;$C46,'kijkglas 3'!$A$11:$M$767,6),0)</f>
        <v>0</v>
      </c>
      <c r="I46" s="278">
        <f>IF(VLOOKUP($G$9&amp;$C46,'kijkglas 3'!$A$11:$M$767,1)=$G$9&amp;$C46,VLOOKUP($G$9&amp;$C46,'kijkglas 3'!$A$11:$M$767,7),0)</f>
        <v>0</v>
      </c>
      <c r="J46" s="279">
        <f t="shared" si="0"/>
        <v>0</v>
      </c>
      <c r="K46" s="248"/>
      <c r="L46" s="278">
        <f>IF(VLOOKUP($G$9&amp;$C46,'kijkglas 3'!$A$11:$M$767,1)=$G$9&amp;$C46,VLOOKUP($G$9&amp;$C46,'kijkglas 3'!$A$11:$M$767,9),0)</f>
        <v>0</v>
      </c>
      <c r="M46" s="278">
        <f>IF(VLOOKUP($G$9&amp;$C46,'kijkglas 3'!$A$11:$M$767,1)=$G$9&amp;$C46,VLOOKUP($G$9&amp;$C46,'kijkglas 3'!$A$11:$M$767,10),0)</f>
        <v>0</v>
      </c>
      <c r="N46" s="278">
        <f>IF(VLOOKUP($G$9&amp;$C46,'kijkglas 3'!$A$11:$M$767,1)=$G$9&amp;$C46,VLOOKUP($G$9&amp;$C46,'kijkglas 3'!$A$11:$M$767,11),0)</f>
        <v>0</v>
      </c>
      <c r="O46" s="279">
        <f t="shared" si="1"/>
        <v>0</v>
      </c>
      <c r="P46" s="280">
        <f t="shared" si="2"/>
        <v>0</v>
      </c>
      <c r="Q46" s="281" t="str">
        <f t="shared" si="5"/>
        <v>ja</v>
      </c>
      <c r="R46" s="281" t="str">
        <f t="shared" si="6"/>
        <v>ja</v>
      </c>
      <c r="S46" s="281">
        <f>IF(Q46="nee",0,(J46-O46)*(tab!$C$21*tab!$E$8+tab!$D$23))</f>
        <v>0</v>
      </c>
      <c r="T46" s="281">
        <f>(G46-L46)*tab!$E$31+(H46-M46)*tab!$F$31+(I46-N46)*tab!$G$31</f>
        <v>0</v>
      </c>
      <c r="U46" s="281">
        <f t="shared" si="3"/>
        <v>0</v>
      </c>
      <c r="V46" s="182"/>
      <c r="W46" s="281">
        <f>IF(R46="nee",0,(J46-O46)*tab!$C$46)</f>
        <v>0</v>
      </c>
      <c r="X46" s="281">
        <f>IF(R46="nee",0,(G46-L46)*tab!$G$46+(H46-M46)*tab!$H$46+(I46-N46)*tab!$I$46)</f>
        <v>0</v>
      </c>
      <c r="Y46" s="281">
        <f t="shared" si="4"/>
        <v>0</v>
      </c>
      <c r="Z46" s="5"/>
      <c r="AA46" s="22"/>
    </row>
    <row r="47" spans="2:27" ht="12" customHeight="1" x14ac:dyDescent="0.2">
      <c r="B47" s="18"/>
      <c r="C47" s="247">
        <v>29</v>
      </c>
      <c r="D47" s="277" t="str">
        <f>IF(E47&lt;&gt;"",VLOOKUP(E47,'SWV gegevens'!$E$2:$J$267,2),"")</f>
        <v/>
      </c>
      <c r="E47" s="278" t="str">
        <f>IF(VLOOKUP($G$9&amp;$C47,'kijkglas 3'!$A$11:$L$767,1)=$G$9&amp;$C47,VLOOKUP($G$9&amp;$C47,'kijkglas 3'!$A$11:$L$767,4),"")</f>
        <v/>
      </c>
      <c r="F47" s="249"/>
      <c r="G47" s="278">
        <f>IF(VLOOKUP($G$9&amp;$C47,'kijkglas 3'!$A$11:$M$767,1)=$G$9&amp;$C47,VLOOKUP($G$9&amp;$C47,'kijkglas 3'!$A$11:$M$767,5),0)</f>
        <v>0</v>
      </c>
      <c r="H47" s="278">
        <f>IF(VLOOKUP($G$9&amp;$C47,'kijkglas 3'!$A$11:$M$767,1)=$G$9&amp;$C47,VLOOKUP($G$9&amp;$C47,'kijkglas 3'!$A$11:$M$767,6),0)</f>
        <v>0</v>
      </c>
      <c r="I47" s="278">
        <f>IF(VLOOKUP($G$9&amp;$C47,'kijkglas 3'!$A$11:$M$767,1)=$G$9&amp;$C47,VLOOKUP($G$9&amp;$C47,'kijkglas 3'!$A$11:$M$767,7),0)</f>
        <v>0</v>
      </c>
      <c r="J47" s="279">
        <f t="shared" si="0"/>
        <v>0</v>
      </c>
      <c r="K47" s="248"/>
      <c r="L47" s="278">
        <f>IF(VLOOKUP($G$9&amp;$C47,'kijkglas 3'!$A$11:$M$767,1)=$G$9&amp;$C47,VLOOKUP($G$9&amp;$C47,'kijkglas 3'!$A$11:$M$767,9),0)</f>
        <v>0</v>
      </c>
      <c r="M47" s="278">
        <f>IF(VLOOKUP($G$9&amp;$C47,'kijkglas 3'!$A$11:$M$767,1)=$G$9&amp;$C47,VLOOKUP($G$9&amp;$C47,'kijkglas 3'!$A$11:$M$767,10),0)</f>
        <v>0</v>
      </c>
      <c r="N47" s="278">
        <f>IF(VLOOKUP($G$9&amp;$C47,'kijkglas 3'!$A$11:$M$767,1)=$G$9&amp;$C47,VLOOKUP($G$9&amp;$C47,'kijkglas 3'!$A$11:$M$767,11),0)</f>
        <v>0</v>
      </c>
      <c r="O47" s="279">
        <f t="shared" si="1"/>
        <v>0</v>
      </c>
      <c r="P47" s="280">
        <f t="shared" si="2"/>
        <v>0</v>
      </c>
      <c r="Q47" s="281" t="str">
        <f t="shared" si="5"/>
        <v>ja</v>
      </c>
      <c r="R47" s="281" t="str">
        <f t="shared" si="6"/>
        <v>ja</v>
      </c>
      <c r="S47" s="281">
        <f>IF(Q47="nee",0,(J47-O47)*(tab!$C$21*tab!$E$8+tab!$D$23))</f>
        <v>0</v>
      </c>
      <c r="T47" s="281">
        <f>(G47-L47)*tab!$E$31+(H47-M47)*tab!$F$31+(I47-N47)*tab!$G$31</f>
        <v>0</v>
      </c>
      <c r="U47" s="281">
        <f t="shared" si="3"/>
        <v>0</v>
      </c>
      <c r="V47" s="182"/>
      <c r="W47" s="281">
        <f>IF(R47="nee",0,(J47-O47)*tab!$C$46)</f>
        <v>0</v>
      </c>
      <c r="X47" s="281">
        <f>IF(R47="nee",0,(G47-L47)*tab!$G$46+(H47-M47)*tab!$H$46+(I47-N47)*tab!$I$46)</f>
        <v>0</v>
      </c>
      <c r="Y47" s="281">
        <f t="shared" si="4"/>
        <v>0</v>
      </c>
      <c r="Z47" s="5"/>
      <c r="AA47" s="22"/>
    </row>
    <row r="48" spans="2:27" ht="12" customHeight="1" x14ac:dyDescent="0.2">
      <c r="B48" s="18"/>
      <c r="C48" s="247">
        <v>30</v>
      </c>
      <c r="D48" s="277" t="str">
        <f>IF(E48&lt;&gt;"",VLOOKUP(E48,'SWV gegevens'!$E$2:$J$267,2),"")</f>
        <v/>
      </c>
      <c r="E48" s="278" t="str">
        <f>IF(VLOOKUP($G$9&amp;$C48,'kijkglas 3'!$A$11:$L$767,1)=$G$9&amp;$C48,VLOOKUP($G$9&amp;$C48,'kijkglas 3'!$A$11:$L$767,4),"")</f>
        <v/>
      </c>
      <c r="F48" s="249"/>
      <c r="G48" s="278">
        <f>IF(VLOOKUP($G$9&amp;$C48,'kijkglas 3'!$A$11:$M$767,1)=$G$9&amp;$C48,VLOOKUP($G$9&amp;$C48,'kijkglas 3'!$A$11:$M$767,5),0)</f>
        <v>0</v>
      </c>
      <c r="H48" s="278">
        <f>IF(VLOOKUP($G$9&amp;$C48,'kijkglas 3'!$A$11:$M$767,1)=$G$9&amp;$C48,VLOOKUP($G$9&amp;$C48,'kijkglas 3'!$A$11:$M$767,6),0)</f>
        <v>0</v>
      </c>
      <c r="I48" s="278">
        <f>IF(VLOOKUP($G$9&amp;$C48,'kijkglas 3'!$A$11:$M$767,1)=$G$9&amp;$C48,VLOOKUP($G$9&amp;$C48,'kijkglas 3'!$A$11:$M$767,7),0)</f>
        <v>0</v>
      </c>
      <c r="J48" s="279">
        <f t="shared" si="0"/>
        <v>0</v>
      </c>
      <c r="K48" s="248"/>
      <c r="L48" s="278">
        <f>IF(VLOOKUP($G$9&amp;$C48,'kijkglas 3'!$A$11:$M$767,1)=$G$9&amp;$C48,VLOOKUP($G$9&amp;$C48,'kijkglas 3'!$A$11:$M$767,9),0)</f>
        <v>0</v>
      </c>
      <c r="M48" s="278">
        <f>IF(VLOOKUP($G$9&amp;$C48,'kijkglas 3'!$A$11:$M$767,1)=$G$9&amp;$C48,VLOOKUP($G$9&amp;$C48,'kijkglas 3'!$A$11:$M$767,10),0)</f>
        <v>0</v>
      </c>
      <c r="N48" s="278">
        <f>IF(VLOOKUP($G$9&amp;$C48,'kijkglas 3'!$A$11:$M$767,1)=$G$9&amp;$C48,VLOOKUP($G$9&amp;$C48,'kijkglas 3'!$A$11:$M$767,11),0)</f>
        <v>0</v>
      </c>
      <c r="O48" s="279">
        <f t="shared" si="1"/>
        <v>0</v>
      </c>
      <c r="P48" s="280">
        <f t="shared" si="2"/>
        <v>0</v>
      </c>
      <c r="Q48" s="281" t="str">
        <f t="shared" si="5"/>
        <v>ja</v>
      </c>
      <c r="R48" s="281" t="str">
        <f t="shared" si="6"/>
        <v>ja</v>
      </c>
      <c r="S48" s="281">
        <f>IF(Q48="nee",0,(J48-O48)*(tab!$C$21*tab!$E$8+tab!$D$23))</f>
        <v>0</v>
      </c>
      <c r="T48" s="281">
        <f>(G48-L48)*tab!$E$31+(H48-M48)*tab!$F$31+(I48-N48)*tab!$G$31</f>
        <v>0</v>
      </c>
      <c r="U48" s="281">
        <f t="shared" si="3"/>
        <v>0</v>
      </c>
      <c r="V48" s="182"/>
      <c r="W48" s="281">
        <f>IF(R48="nee",0,(J48-O48)*tab!$C$46)</f>
        <v>0</v>
      </c>
      <c r="X48" s="281">
        <f>IF(R48="nee",0,(G48-L48)*tab!$G$46+(H48-M48)*tab!$H$46+(I48-N48)*tab!$I$46)</f>
        <v>0</v>
      </c>
      <c r="Y48" s="281">
        <f t="shared" si="4"/>
        <v>0</v>
      </c>
      <c r="Z48" s="5"/>
      <c r="AA48" s="22"/>
    </row>
    <row r="49" spans="2:27" s="99" customFormat="1" ht="12" customHeight="1" x14ac:dyDescent="0.2">
      <c r="B49" s="80"/>
      <c r="C49" s="73"/>
      <c r="D49" s="252"/>
      <c r="E49" s="252"/>
      <c r="F49" s="112"/>
      <c r="G49" s="253">
        <f>SUM(G19:G44)</f>
        <v>20</v>
      </c>
      <c r="H49" s="253">
        <f>SUM(H19:H44)</f>
        <v>0</v>
      </c>
      <c r="I49" s="253">
        <f>SUM(I19:I44)</f>
        <v>0</v>
      </c>
      <c r="J49" s="113">
        <f>SUM(J19:J44)</f>
        <v>20</v>
      </c>
      <c r="K49" s="114"/>
      <c r="L49" s="253">
        <f>SUM(L19:L44)</f>
        <v>13</v>
      </c>
      <c r="M49" s="253">
        <f>SUM(M19:M44)</f>
        <v>0</v>
      </c>
      <c r="N49" s="253">
        <f>SUM(N19:N44)</f>
        <v>2</v>
      </c>
      <c r="O49" s="113">
        <f>SUM(O19:O44)</f>
        <v>15</v>
      </c>
      <c r="P49" s="114"/>
      <c r="Q49" s="114"/>
      <c r="R49" s="114"/>
      <c r="S49" s="220"/>
      <c r="T49" s="220"/>
      <c r="U49" s="220"/>
      <c r="V49" s="114"/>
      <c r="W49" s="221"/>
      <c r="X49" s="221"/>
      <c r="Y49" s="221"/>
      <c r="Z49" s="5"/>
      <c r="AA49" s="22"/>
    </row>
    <row r="50" spans="2:27" ht="12" customHeight="1" x14ac:dyDescent="0.2">
      <c r="B50" s="18"/>
      <c r="C50" s="1"/>
      <c r="D50" s="38" t="s">
        <v>110</v>
      </c>
      <c r="E50" s="38"/>
      <c r="F50" s="45"/>
      <c r="G50" s="98"/>
      <c r="H50" s="98"/>
      <c r="I50" s="98"/>
      <c r="J50" s="47"/>
      <c r="K50" s="47"/>
      <c r="L50" s="98"/>
      <c r="M50" s="98"/>
      <c r="N50" s="98"/>
      <c r="O50" s="47"/>
      <c r="P50" s="47"/>
      <c r="Q50" s="47"/>
      <c r="R50" s="47"/>
      <c r="S50" s="221"/>
      <c r="T50" s="221"/>
      <c r="U50" s="197">
        <f>SUM(U19:U48)</f>
        <v>105095.025565</v>
      </c>
      <c r="V50" s="54"/>
      <c r="W50" s="222"/>
      <c r="X50" s="222"/>
      <c r="Y50" s="197">
        <f>SUM(Y19:Y48)</f>
        <v>13976.66</v>
      </c>
      <c r="Z50" s="48"/>
      <c r="AA50" s="22"/>
    </row>
    <row r="51" spans="2:27" ht="12" customHeight="1" x14ac:dyDescent="0.2">
      <c r="B51" s="18"/>
      <c r="C51" s="1"/>
      <c r="D51" s="38"/>
      <c r="E51" s="38"/>
      <c r="F51" s="45"/>
      <c r="G51" s="98"/>
      <c r="H51" s="98"/>
      <c r="I51" s="98"/>
      <c r="J51" s="47"/>
      <c r="K51" s="47"/>
      <c r="L51" s="98"/>
      <c r="M51" s="98"/>
      <c r="N51" s="98"/>
      <c r="O51" s="47"/>
      <c r="P51" s="47"/>
      <c r="Q51" s="47"/>
      <c r="R51" s="47"/>
      <c r="S51" s="47"/>
      <c r="T51" s="47"/>
      <c r="U51" s="54"/>
      <c r="V51" s="54"/>
      <c r="W51" s="54"/>
      <c r="X51" s="54"/>
      <c r="Y51" s="54"/>
      <c r="Z51" s="48"/>
      <c r="AA51" s="22"/>
    </row>
    <row r="52" spans="2:27" ht="12" customHeight="1" x14ac:dyDescent="0.2">
      <c r="B52" s="55"/>
      <c r="C52" s="66"/>
      <c r="D52" s="243"/>
      <c r="E52" s="243"/>
      <c r="F52" s="244"/>
      <c r="G52" s="245"/>
      <c r="H52" s="245"/>
      <c r="I52" s="245"/>
      <c r="J52" s="246"/>
      <c r="K52" s="246"/>
      <c r="L52" s="245"/>
      <c r="M52" s="245"/>
      <c r="N52" s="245"/>
      <c r="O52" s="246"/>
      <c r="P52" s="246"/>
      <c r="Q52" s="246"/>
      <c r="R52" s="246"/>
      <c r="S52" s="246"/>
      <c r="T52" s="246"/>
      <c r="U52" s="246"/>
      <c r="V52" s="246"/>
      <c r="W52" s="56"/>
      <c r="X52" s="56"/>
      <c r="Y52" s="56"/>
      <c r="Z52" s="56"/>
      <c r="AA52" s="59"/>
    </row>
    <row r="53" spans="2:27" ht="12" customHeight="1" x14ac:dyDescent="0.2">
      <c r="C53" s="6"/>
      <c r="G53" s="6"/>
      <c r="H53" s="6"/>
      <c r="I53" s="6"/>
      <c r="J53" s="6"/>
      <c r="K53" s="6"/>
      <c r="L53" s="6"/>
      <c r="M53" s="6"/>
      <c r="N53" s="6"/>
      <c r="O53" s="6"/>
      <c r="P53" s="6"/>
      <c r="Q53" s="6"/>
      <c r="R53" s="6"/>
      <c r="S53" s="6"/>
      <c r="T53" s="6"/>
      <c r="U53" s="6"/>
      <c r="V53" s="6"/>
    </row>
    <row r="54" spans="2:27" ht="12" customHeight="1" x14ac:dyDescent="0.2">
      <c r="C54" s="6"/>
      <c r="G54" s="6"/>
      <c r="H54" s="6"/>
      <c r="I54" s="6"/>
      <c r="J54" s="6"/>
      <c r="K54" s="6"/>
      <c r="L54" s="6"/>
      <c r="M54" s="6"/>
      <c r="N54" s="6"/>
      <c r="O54" s="6"/>
      <c r="P54" s="6"/>
      <c r="Q54" s="6"/>
      <c r="R54" s="6"/>
      <c r="S54" s="6"/>
      <c r="T54" s="6"/>
      <c r="U54" s="6"/>
      <c r="V54" s="6"/>
    </row>
    <row r="55" spans="2:27" ht="12" customHeight="1" x14ac:dyDescent="0.2">
      <c r="C55" s="6"/>
      <c r="G55" s="6"/>
      <c r="H55" s="6"/>
      <c r="I55" s="6"/>
      <c r="J55" s="6"/>
      <c r="K55" s="6"/>
      <c r="L55" s="6"/>
      <c r="M55" s="6"/>
      <c r="N55" s="6"/>
      <c r="O55" s="6"/>
      <c r="P55" s="6"/>
      <c r="Q55" s="6"/>
      <c r="R55" s="6"/>
      <c r="S55" s="6"/>
      <c r="T55" s="6"/>
      <c r="U55" s="6"/>
      <c r="V55" s="6"/>
    </row>
    <row r="56" spans="2:27" ht="12" customHeight="1" x14ac:dyDescent="0.2">
      <c r="C56" s="6"/>
      <c r="G56" s="6"/>
      <c r="H56" s="6"/>
      <c r="I56" s="6"/>
      <c r="J56" s="6"/>
      <c r="K56" s="6"/>
      <c r="L56" s="6"/>
      <c r="M56" s="6"/>
      <c r="N56" s="6"/>
      <c r="O56" s="6"/>
      <c r="P56" s="6"/>
      <c r="Q56" s="6"/>
      <c r="R56" s="6"/>
      <c r="S56" s="6"/>
      <c r="T56" s="6"/>
      <c r="U56" s="6"/>
      <c r="V56" s="6"/>
    </row>
    <row r="57" spans="2:27" ht="12" customHeight="1" x14ac:dyDescent="0.2">
      <c r="C57" s="6"/>
      <c r="G57" s="6"/>
      <c r="H57" s="6"/>
      <c r="I57" s="6"/>
      <c r="J57" s="6"/>
      <c r="K57" s="6"/>
      <c r="L57" s="6"/>
      <c r="M57" s="6"/>
      <c r="N57" s="6"/>
      <c r="O57" s="6"/>
      <c r="P57" s="6"/>
      <c r="Q57" s="6"/>
      <c r="R57" s="6"/>
      <c r="S57" s="6"/>
      <c r="T57" s="6"/>
      <c r="U57" s="6"/>
      <c r="V57" s="6"/>
    </row>
    <row r="58" spans="2:27" ht="12" customHeight="1" x14ac:dyDescent="0.2">
      <c r="C58" s="6"/>
      <c r="G58" s="6"/>
      <c r="H58" s="6"/>
      <c r="I58" s="6"/>
      <c r="J58" s="6"/>
      <c r="K58" s="6"/>
      <c r="L58" s="6"/>
      <c r="M58" s="6"/>
      <c r="N58" s="6"/>
      <c r="O58" s="6"/>
      <c r="P58" s="6"/>
      <c r="Q58" s="6"/>
      <c r="R58" s="6"/>
      <c r="S58" s="6"/>
      <c r="T58" s="6"/>
      <c r="U58" s="6"/>
      <c r="V58" s="6"/>
    </row>
    <row r="59" spans="2:27" ht="12" customHeight="1" x14ac:dyDescent="0.2">
      <c r="C59" s="6"/>
      <c r="G59" s="6"/>
      <c r="H59" s="6"/>
      <c r="I59" s="6"/>
      <c r="J59" s="6"/>
      <c r="K59" s="6"/>
      <c r="L59" s="6"/>
      <c r="M59" s="6"/>
      <c r="N59" s="6"/>
      <c r="O59" s="6"/>
      <c r="P59" s="6"/>
      <c r="Q59" s="6"/>
      <c r="R59" s="6"/>
      <c r="S59" s="6"/>
      <c r="T59" s="6"/>
      <c r="U59" s="6"/>
      <c r="V59" s="6"/>
    </row>
    <row r="60" spans="2:27" ht="12" customHeight="1" x14ac:dyDescent="0.2">
      <c r="C60" s="6"/>
      <c r="G60" s="6"/>
      <c r="H60" s="6"/>
      <c r="I60" s="6"/>
      <c r="J60" s="6"/>
      <c r="K60" s="6"/>
      <c r="L60" s="6"/>
      <c r="M60" s="6"/>
      <c r="N60" s="6"/>
      <c r="O60" s="6"/>
      <c r="P60" s="6"/>
      <c r="Q60" s="6"/>
      <c r="R60" s="6"/>
      <c r="S60" s="6"/>
      <c r="T60" s="6"/>
      <c r="U60" s="6"/>
      <c r="V60" s="6"/>
    </row>
    <row r="61" spans="2:27" ht="12" customHeight="1" x14ac:dyDescent="0.2">
      <c r="C61" s="6"/>
      <c r="G61" s="6"/>
      <c r="H61" s="6"/>
      <c r="I61" s="6"/>
      <c r="J61" s="6"/>
      <c r="K61" s="6"/>
      <c r="L61" s="6"/>
      <c r="M61" s="6"/>
      <c r="N61" s="6"/>
      <c r="O61" s="6"/>
      <c r="P61" s="6"/>
      <c r="Q61" s="6"/>
      <c r="R61" s="6"/>
      <c r="S61" s="6"/>
      <c r="T61" s="6"/>
      <c r="U61" s="6"/>
      <c r="V61" s="6"/>
    </row>
    <row r="62" spans="2:27" ht="12" customHeight="1" x14ac:dyDescent="0.2">
      <c r="C62" s="6"/>
      <c r="G62" s="6"/>
      <c r="H62" s="6"/>
      <c r="I62" s="6"/>
      <c r="J62" s="6"/>
      <c r="K62" s="6"/>
      <c r="L62" s="6"/>
      <c r="M62" s="6"/>
      <c r="N62" s="6"/>
      <c r="O62" s="6"/>
      <c r="P62" s="6"/>
      <c r="Q62" s="6"/>
      <c r="R62" s="6"/>
      <c r="S62" s="6"/>
      <c r="T62" s="6"/>
      <c r="U62" s="6"/>
      <c r="V62" s="6"/>
    </row>
    <row r="63" spans="2:27" ht="12" customHeight="1" x14ac:dyDescent="0.2">
      <c r="C63" s="6"/>
      <c r="G63" s="6"/>
      <c r="H63" s="6"/>
      <c r="I63" s="6"/>
      <c r="J63" s="6"/>
      <c r="K63" s="6"/>
      <c r="L63" s="6"/>
      <c r="M63" s="6"/>
      <c r="N63" s="6"/>
      <c r="O63" s="6"/>
      <c r="P63" s="6"/>
      <c r="Q63" s="6"/>
      <c r="R63" s="6"/>
      <c r="S63" s="6"/>
      <c r="T63" s="6"/>
      <c r="U63" s="6"/>
      <c r="V63" s="6"/>
    </row>
    <row r="64" spans="2:27" ht="12" customHeight="1" x14ac:dyDescent="0.2">
      <c r="C64" s="6"/>
      <c r="G64" s="6"/>
      <c r="H64" s="6"/>
      <c r="I64" s="6"/>
      <c r="J64" s="6"/>
      <c r="K64" s="6"/>
      <c r="L64" s="6"/>
      <c r="M64" s="6"/>
      <c r="N64" s="6"/>
      <c r="O64" s="6"/>
      <c r="P64" s="6"/>
      <c r="Q64" s="6"/>
      <c r="R64" s="6"/>
      <c r="S64" s="6"/>
      <c r="T64" s="6"/>
      <c r="U64" s="6"/>
      <c r="V64" s="6"/>
    </row>
    <row r="65" spans="3:22" ht="12" customHeight="1" x14ac:dyDescent="0.2">
      <c r="C65" s="6"/>
      <c r="G65" s="6"/>
      <c r="H65" s="6"/>
      <c r="I65" s="6"/>
      <c r="J65" s="6"/>
      <c r="K65" s="6"/>
      <c r="L65" s="6"/>
      <c r="M65" s="6"/>
      <c r="N65" s="6"/>
      <c r="O65" s="6"/>
      <c r="P65" s="6"/>
      <c r="Q65" s="6"/>
      <c r="R65" s="6"/>
      <c r="S65" s="6"/>
      <c r="T65" s="6"/>
      <c r="U65" s="6"/>
      <c r="V65" s="6"/>
    </row>
    <row r="66" spans="3:22" ht="12" customHeight="1" x14ac:dyDescent="0.2">
      <c r="C66" s="6"/>
      <c r="G66" s="6"/>
      <c r="H66" s="6"/>
      <c r="I66" s="6"/>
      <c r="J66" s="6"/>
      <c r="K66" s="6"/>
      <c r="L66" s="6"/>
      <c r="M66" s="6"/>
      <c r="N66" s="6"/>
      <c r="O66" s="6"/>
      <c r="P66" s="6"/>
      <c r="Q66" s="6"/>
      <c r="R66" s="6"/>
      <c r="S66" s="6"/>
      <c r="T66" s="6"/>
      <c r="U66" s="6"/>
      <c r="V66" s="6"/>
    </row>
    <row r="67" spans="3:22" ht="12" customHeight="1" x14ac:dyDescent="0.2">
      <c r="C67" s="6"/>
      <c r="G67" s="6"/>
      <c r="H67" s="6"/>
      <c r="I67" s="6"/>
      <c r="J67" s="6"/>
      <c r="K67" s="6"/>
      <c r="L67" s="6"/>
      <c r="M67" s="6"/>
      <c r="N67" s="6"/>
      <c r="O67" s="6"/>
      <c r="P67" s="6"/>
      <c r="Q67" s="6"/>
      <c r="R67" s="6"/>
      <c r="S67" s="6"/>
      <c r="T67" s="6"/>
      <c r="U67" s="6"/>
      <c r="V67" s="6"/>
    </row>
    <row r="68" spans="3:22" ht="12" customHeight="1" x14ac:dyDescent="0.2">
      <c r="C68" s="6"/>
      <c r="G68" s="6"/>
      <c r="H68" s="6"/>
      <c r="I68" s="6"/>
      <c r="J68" s="6"/>
      <c r="K68" s="6"/>
      <c r="L68" s="6"/>
      <c r="M68" s="6"/>
      <c r="N68" s="6"/>
      <c r="O68" s="6"/>
      <c r="P68" s="6"/>
      <c r="Q68" s="6"/>
      <c r="R68" s="6"/>
      <c r="S68" s="6"/>
      <c r="T68" s="6"/>
      <c r="U68" s="6"/>
      <c r="V68" s="6"/>
    </row>
    <row r="69" spans="3:22" ht="12" customHeight="1" x14ac:dyDescent="0.2">
      <c r="C69" s="6"/>
      <c r="G69" s="6"/>
      <c r="H69" s="6"/>
      <c r="I69" s="6"/>
      <c r="J69" s="6"/>
      <c r="K69" s="6"/>
      <c r="L69" s="6"/>
      <c r="M69" s="6"/>
      <c r="N69" s="6"/>
      <c r="O69" s="6"/>
      <c r="P69" s="6"/>
      <c r="Q69" s="6"/>
      <c r="R69" s="6"/>
      <c r="S69" s="6"/>
      <c r="T69" s="6"/>
      <c r="U69" s="6"/>
      <c r="V69" s="6"/>
    </row>
    <row r="70" spans="3:22" ht="12" customHeight="1" x14ac:dyDescent="0.2">
      <c r="C70" s="6"/>
      <c r="G70" s="6"/>
      <c r="H70" s="6"/>
      <c r="I70" s="6"/>
      <c r="J70" s="6"/>
      <c r="K70" s="6"/>
      <c r="L70" s="6"/>
      <c r="M70" s="6"/>
      <c r="N70" s="6"/>
      <c r="O70" s="6"/>
      <c r="P70" s="6"/>
      <c r="Q70" s="6"/>
      <c r="R70" s="6"/>
      <c r="S70" s="6"/>
      <c r="T70" s="6"/>
      <c r="U70" s="6"/>
      <c r="V70" s="6"/>
    </row>
    <row r="71" spans="3:22" ht="12" customHeight="1" x14ac:dyDescent="0.2">
      <c r="C71" s="6"/>
      <c r="G71" s="6"/>
      <c r="H71" s="6"/>
      <c r="I71" s="6"/>
      <c r="J71" s="6"/>
      <c r="K71" s="6"/>
      <c r="L71" s="6"/>
      <c r="M71" s="6"/>
      <c r="N71" s="6"/>
      <c r="O71" s="6"/>
      <c r="P71" s="6"/>
      <c r="Q71" s="6"/>
      <c r="R71" s="6"/>
      <c r="S71" s="6"/>
      <c r="T71" s="6"/>
      <c r="U71" s="6"/>
      <c r="V71" s="6"/>
    </row>
    <row r="72" spans="3:22" ht="12" customHeight="1" x14ac:dyDescent="0.2">
      <c r="C72" s="6"/>
      <c r="G72" s="6"/>
      <c r="H72" s="6"/>
      <c r="I72" s="6"/>
      <c r="J72" s="6"/>
      <c r="K72" s="6"/>
      <c r="L72" s="6"/>
      <c r="M72" s="6"/>
      <c r="N72" s="6"/>
      <c r="O72" s="6"/>
      <c r="P72" s="6"/>
      <c r="Q72" s="6"/>
      <c r="R72" s="6"/>
      <c r="S72" s="6"/>
      <c r="T72" s="6"/>
      <c r="U72" s="6"/>
      <c r="V72" s="6"/>
    </row>
    <row r="73" spans="3:22" ht="12" customHeight="1" x14ac:dyDescent="0.2">
      <c r="C73" s="6"/>
      <c r="G73" s="6"/>
      <c r="H73" s="6"/>
      <c r="I73" s="6"/>
      <c r="J73" s="6"/>
      <c r="K73" s="6"/>
      <c r="L73" s="6"/>
      <c r="M73" s="6"/>
      <c r="N73" s="6"/>
      <c r="O73" s="6"/>
      <c r="P73" s="6"/>
      <c r="Q73" s="6"/>
      <c r="R73" s="6"/>
      <c r="S73" s="6"/>
      <c r="T73" s="6"/>
      <c r="U73" s="6"/>
      <c r="V73" s="6"/>
    </row>
    <row r="74" spans="3:22" ht="12" customHeight="1" x14ac:dyDescent="0.2">
      <c r="C74" s="6"/>
      <c r="G74" s="6"/>
      <c r="H74" s="6"/>
      <c r="I74" s="6"/>
      <c r="J74" s="6"/>
      <c r="K74" s="6"/>
      <c r="L74" s="6"/>
      <c r="M74" s="6"/>
      <c r="N74" s="6"/>
      <c r="O74" s="6"/>
      <c r="P74" s="6"/>
      <c r="Q74" s="6"/>
      <c r="R74" s="6"/>
      <c r="S74" s="6"/>
      <c r="T74" s="6"/>
      <c r="U74" s="6"/>
      <c r="V74" s="6"/>
    </row>
    <row r="75" spans="3:22" ht="12" customHeight="1" x14ac:dyDescent="0.2">
      <c r="C75" s="6"/>
      <c r="G75" s="6"/>
      <c r="H75" s="6"/>
      <c r="I75" s="6"/>
      <c r="J75" s="6"/>
      <c r="K75" s="6"/>
      <c r="L75" s="6"/>
      <c r="M75" s="6"/>
      <c r="N75" s="6"/>
      <c r="O75" s="6"/>
      <c r="P75" s="6"/>
      <c r="Q75" s="6"/>
      <c r="R75" s="6"/>
      <c r="S75" s="6"/>
      <c r="T75" s="6"/>
      <c r="U75" s="6"/>
      <c r="V75" s="6"/>
    </row>
    <row r="76" spans="3:22" ht="12" customHeight="1" x14ac:dyDescent="0.2">
      <c r="C76" s="6"/>
      <c r="G76" s="6"/>
      <c r="H76" s="6"/>
      <c r="I76" s="6"/>
      <c r="J76" s="6"/>
      <c r="K76" s="6"/>
      <c r="L76" s="6"/>
      <c r="M76" s="6"/>
      <c r="N76" s="6"/>
      <c r="O76" s="6"/>
      <c r="P76" s="6"/>
      <c r="Q76" s="6"/>
      <c r="R76" s="6"/>
      <c r="S76" s="6"/>
      <c r="T76" s="6"/>
      <c r="U76" s="6"/>
      <c r="V76" s="6"/>
    </row>
    <row r="77" spans="3:22" ht="12" customHeight="1" x14ac:dyDescent="0.2">
      <c r="C77" s="6"/>
      <c r="G77" s="6"/>
      <c r="H77" s="6"/>
      <c r="I77" s="6"/>
      <c r="J77" s="6"/>
      <c r="K77" s="6"/>
      <c r="L77" s="6"/>
      <c r="M77" s="6"/>
      <c r="N77" s="6"/>
      <c r="O77" s="6"/>
      <c r="P77" s="6"/>
      <c r="Q77" s="6"/>
      <c r="R77" s="6"/>
      <c r="S77" s="6"/>
      <c r="T77" s="6"/>
      <c r="U77" s="6"/>
      <c r="V77" s="6"/>
    </row>
    <row r="78" spans="3:22" ht="12" customHeight="1" x14ac:dyDescent="0.2">
      <c r="C78" s="6"/>
      <c r="G78" s="6"/>
      <c r="H78" s="6"/>
      <c r="I78" s="6"/>
      <c r="J78" s="6"/>
      <c r="K78" s="6"/>
      <c r="L78" s="6"/>
      <c r="M78" s="6"/>
      <c r="N78" s="6"/>
      <c r="O78" s="6"/>
      <c r="P78" s="6"/>
      <c r="Q78" s="6"/>
      <c r="R78" s="6"/>
      <c r="S78" s="6"/>
      <c r="T78" s="6"/>
      <c r="U78" s="6"/>
      <c r="V78" s="6"/>
    </row>
    <row r="79" spans="3:22" ht="12" customHeight="1" x14ac:dyDescent="0.2">
      <c r="C79" s="6"/>
      <c r="G79" s="6"/>
      <c r="H79" s="6"/>
      <c r="I79" s="6"/>
      <c r="J79" s="6"/>
      <c r="K79" s="6"/>
      <c r="L79" s="6"/>
      <c r="M79" s="6"/>
      <c r="N79" s="6"/>
      <c r="O79" s="6"/>
      <c r="P79" s="6"/>
      <c r="Q79" s="6"/>
      <c r="R79" s="6"/>
      <c r="S79" s="6"/>
      <c r="T79" s="6"/>
      <c r="U79" s="6"/>
      <c r="V79" s="6"/>
    </row>
    <row r="80" spans="3:22" ht="12" customHeight="1" x14ac:dyDescent="0.2">
      <c r="C80" s="6"/>
      <c r="G80" s="6"/>
      <c r="H80" s="6"/>
      <c r="I80" s="6"/>
      <c r="J80" s="6"/>
      <c r="K80" s="6"/>
      <c r="L80" s="6"/>
      <c r="M80" s="6"/>
      <c r="N80" s="6"/>
      <c r="O80" s="6"/>
      <c r="P80" s="6"/>
      <c r="Q80" s="6"/>
      <c r="R80" s="6"/>
      <c r="S80" s="6"/>
      <c r="T80" s="6"/>
      <c r="U80" s="6"/>
      <c r="V80" s="6"/>
    </row>
    <row r="81" spans="3:22" ht="12" customHeight="1" x14ac:dyDescent="0.2">
      <c r="C81" s="6"/>
      <c r="G81" s="6"/>
      <c r="H81" s="6"/>
      <c r="I81" s="6"/>
      <c r="J81" s="6"/>
      <c r="K81" s="6"/>
      <c r="L81" s="6"/>
      <c r="M81" s="6"/>
      <c r="N81" s="6"/>
      <c r="O81" s="6"/>
      <c r="P81" s="6"/>
      <c r="Q81" s="6"/>
      <c r="R81" s="6"/>
      <c r="S81" s="6"/>
      <c r="T81" s="6"/>
      <c r="U81" s="6"/>
      <c r="V81" s="6"/>
    </row>
    <row r="82" spans="3:22" ht="12" customHeight="1" x14ac:dyDescent="0.2">
      <c r="C82" s="6"/>
      <c r="G82" s="6"/>
      <c r="H82" s="6"/>
      <c r="I82" s="6"/>
      <c r="J82" s="6"/>
      <c r="K82" s="6"/>
      <c r="L82" s="6"/>
      <c r="M82" s="6"/>
      <c r="N82" s="6"/>
      <c r="O82" s="6"/>
      <c r="P82" s="6"/>
      <c r="Q82" s="6"/>
      <c r="R82" s="6"/>
      <c r="S82" s="6"/>
      <c r="T82" s="6"/>
      <c r="U82" s="6"/>
      <c r="V82" s="6"/>
    </row>
    <row r="83" spans="3:22" ht="12" customHeight="1" x14ac:dyDescent="0.2">
      <c r="C83" s="6"/>
      <c r="G83" s="6"/>
      <c r="H83" s="6"/>
      <c r="I83" s="6"/>
      <c r="J83" s="6"/>
      <c r="K83" s="6"/>
      <c r="L83" s="6"/>
      <c r="M83" s="6"/>
      <c r="N83" s="6"/>
      <c r="O83" s="6"/>
      <c r="P83" s="6"/>
      <c r="Q83" s="6"/>
      <c r="R83" s="6"/>
      <c r="S83" s="6"/>
      <c r="T83" s="6"/>
      <c r="U83" s="6"/>
      <c r="V83" s="6"/>
    </row>
    <row r="84" spans="3:22" ht="12" customHeight="1" x14ac:dyDescent="0.2">
      <c r="C84" s="6"/>
      <c r="G84" s="6"/>
      <c r="H84" s="6"/>
      <c r="I84" s="6"/>
      <c r="J84" s="6"/>
      <c r="K84" s="6"/>
      <c r="L84" s="6"/>
      <c r="M84" s="6"/>
      <c r="N84" s="6"/>
      <c r="O84" s="6"/>
      <c r="P84" s="6"/>
      <c r="Q84" s="6"/>
      <c r="R84" s="6"/>
      <c r="S84" s="6"/>
      <c r="T84" s="6"/>
      <c r="U84" s="6"/>
      <c r="V84" s="6"/>
    </row>
    <row r="85" spans="3:22" ht="12" customHeight="1" x14ac:dyDescent="0.2">
      <c r="C85" s="6"/>
      <c r="G85" s="6"/>
      <c r="H85" s="6"/>
      <c r="I85" s="6"/>
      <c r="J85" s="6"/>
      <c r="K85" s="6"/>
      <c r="L85" s="6"/>
      <c r="M85" s="6"/>
      <c r="N85" s="6"/>
      <c r="O85" s="6"/>
      <c r="P85" s="6"/>
      <c r="Q85" s="6"/>
      <c r="R85" s="6"/>
      <c r="S85" s="6"/>
      <c r="T85" s="6"/>
      <c r="U85" s="6"/>
      <c r="V85" s="6"/>
    </row>
    <row r="86" spans="3:22" ht="12" customHeight="1" x14ac:dyDescent="0.2">
      <c r="C86" s="6"/>
      <c r="G86" s="6"/>
      <c r="H86" s="6"/>
      <c r="I86" s="6"/>
      <c r="J86" s="6"/>
      <c r="K86" s="6"/>
      <c r="L86" s="6"/>
      <c r="M86" s="6"/>
      <c r="N86" s="6"/>
      <c r="O86" s="6"/>
      <c r="P86" s="6"/>
      <c r="Q86" s="6"/>
      <c r="R86" s="6"/>
      <c r="S86" s="6"/>
      <c r="T86" s="6"/>
      <c r="U86" s="6"/>
      <c r="V86" s="6"/>
    </row>
    <row r="87" spans="3:22" ht="12" customHeight="1" x14ac:dyDescent="0.2">
      <c r="C87" s="6"/>
      <c r="G87" s="6"/>
      <c r="H87" s="6"/>
      <c r="I87" s="6"/>
      <c r="J87" s="6"/>
      <c r="K87" s="6"/>
      <c r="L87" s="6"/>
      <c r="M87" s="6"/>
      <c r="N87" s="6"/>
      <c r="O87" s="6"/>
      <c r="P87" s="6"/>
      <c r="Q87" s="6"/>
      <c r="R87" s="6"/>
      <c r="S87" s="6"/>
      <c r="T87" s="6"/>
      <c r="U87" s="6"/>
      <c r="V87" s="6"/>
    </row>
    <row r="88" spans="3:22" ht="12" customHeight="1" x14ac:dyDescent="0.2">
      <c r="C88" s="6"/>
      <c r="G88" s="6"/>
      <c r="H88" s="6"/>
      <c r="I88" s="6"/>
      <c r="J88" s="6"/>
      <c r="K88" s="6"/>
      <c r="L88" s="6"/>
      <c r="M88" s="6"/>
      <c r="N88" s="6"/>
      <c r="O88" s="6"/>
      <c r="P88" s="6"/>
      <c r="Q88" s="6"/>
      <c r="R88" s="6"/>
      <c r="S88" s="6"/>
      <c r="T88" s="6"/>
      <c r="U88" s="6"/>
      <c r="V88" s="6"/>
    </row>
    <row r="89" spans="3:22" ht="12" customHeight="1" x14ac:dyDescent="0.2">
      <c r="C89" s="6"/>
      <c r="G89" s="6"/>
      <c r="H89" s="6"/>
      <c r="I89" s="6"/>
      <c r="J89" s="6"/>
      <c r="K89" s="6"/>
      <c r="L89" s="6"/>
      <c r="M89" s="6"/>
      <c r="N89" s="6"/>
      <c r="O89" s="6"/>
      <c r="P89" s="6"/>
      <c r="Q89" s="6"/>
      <c r="R89" s="6"/>
      <c r="S89" s="6"/>
      <c r="T89" s="6"/>
      <c r="U89" s="6"/>
      <c r="V89" s="6"/>
    </row>
    <row r="90" spans="3:22" ht="12" customHeight="1" x14ac:dyDescent="0.2">
      <c r="C90" s="6"/>
      <c r="G90" s="6"/>
      <c r="H90" s="6"/>
      <c r="I90" s="6"/>
      <c r="J90" s="6"/>
      <c r="K90" s="6"/>
      <c r="L90" s="6"/>
      <c r="M90" s="6"/>
      <c r="N90" s="6"/>
      <c r="O90" s="6"/>
      <c r="P90" s="6"/>
      <c r="Q90" s="6"/>
      <c r="R90" s="6"/>
      <c r="S90" s="6"/>
      <c r="T90" s="6"/>
      <c r="U90" s="6"/>
      <c r="V90" s="6"/>
    </row>
    <row r="91" spans="3:22" ht="12" customHeight="1" x14ac:dyDescent="0.2">
      <c r="C91" s="6"/>
      <c r="G91" s="6"/>
      <c r="H91" s="6"/>
      <c r="I91" s="6"/>
      <c r="J91" s="6"/>
      <c r="K91" s="6"/>
      <c r="L91" s="6"/>
      <c r="M91" s="6"/>
      <c r="N91" s="6"/>
      <c r="O91" s="6"/>
      <c r="P91" s="6"/>
      <c r="Q91" s="6"/>
      <c r="R91" s="6"/>
      <c r="S91" s="6"/>
      <c r="T91" s="6"/>
      <c r="U91" s="6"/>
      <c r="V91" s="6"/>
    </row>
    <row r="92" spans="3:22" ht="12" customHeight="1" x14ac:dyDescent="0.2">
      <c r="C92" s="6"/>
      <c r="G92" s="6"/>
      <c r="H92" s="6"/>
      <c r="I92" s="6"/>
      <c r="J92" s="6"/>
      <c r="K92" s="6"/>
      <c r="L92" s="6"/>
      <c r="M92" s="6"/>
      <c r="N92" s="6"/>
      <c r="O92" s="6"/>
      <c r="P92" s="6"/>
      <c r="Q92" s="6"/>
      <c r="R92" s="6"/>
      <c r="S92" s="6"/>
      <c r="T92" s="6"/>
      <c r="U92" s="6"/>
      <c r="V92" s="6"/>
    </row>
    <row r="93" spans="3:22" ht="12" customHeight="1" x14ac:dyDescent="0.2">
      <c r="C93" s="6"/>
      <c r="G93" s="6"/>
      <c r="H93" s="6"/>
      <c r="I93" s="6"/>
      <c r="J93" s="6"/>
      <c r="K93" s="6"/>
      <c r="L93" s="6"/>
      <c r="M93" s="6"/>
      <c r="N93" s="6"/>
      <c r="O93" s="6"/>
      <c r="P93" s="6"/>
      <c r="Q93" s="6"/>
      <c r="R93" s="6"/>
      <c r="S93" s="6"/>
      <c r="T93" s="6"/>
      <c r="U93" s="6"/>
      <c r="V93" s="6"/>
    </row>
    <row r="94" spans="3:22" ht="12" customHeight="1" x14ac:dyDescent="0.2">
      <c r="C94" s="6"/>
      <c r="G94" s="6"/>
      <c r="H94" s="6"/>
      <c r="I94" s="6"/>
      <c r="J94" s="6"/>
      <c r="K94" s="6"/>
      <c r="L94" s="6"/>
      <c r="M94" s="6"/>
      <c r="N94" s="6"/>
      <c r="O94" s="6"/>
      <c r="P94" s="6"/>
      <c r="Q94" s="6"/>
      <c r="R94" s="6"/>
      <c r="S94" s="6"/>
      <c r="T94" s="6"/>
      <c r="U94" s="6"/>
      <c r="V94" s="6"/>
    </row>
    <row r="95" spans="3:22" ht="12" customHeight="1" x14ac:dyDescent="0.2">
      <c r="C95" s="6"/>
      <c r="G95" s="6"/>
      <c r="H95" s="6"/>
      <c r="I95" s="6"/>
      <c r="J95" s="6"/>
      <c r="K95" s="6"/>
      <c r="L95" s="6"/>
      <c r="M95" s="6"/>
      <c r="N95" s="6"/>
      <c r="O95" s="6"/>
      <c r="P95" s="6"/>
      <c r="Q95" s="6"/>
      <c r="R95" s="6"/>
      <c r="S95" s="6"/>
      <c r="T95" s="6"/>
      <c r="U95" s="6"/>
      <c r="V95" s="6"/>
    </row>
    <row r="96" spans="3:22" ht="12" customHeight="1" x14ac:dyDescent="0.2">
      <c r="C96" s="6"/>
      <c r="G96" s="6"/>
      <c r="H96" s="6"/>
      <c r="I96" s="6"/>
      <c r="J96" s="6"/>
      <c r="K96" s="6"/>
      <c r="L96" s="6"/>
      <c r="M96" s="6"/>
      <c r="N96" s="6"/>
      <c r="O96" s="6"/>
      <c r="P96" s="6"/>
      <c r="Q96" s="6"/>
      <c r="R96" s="6"/>
      <c r="S96" s="6"/>
      <c r="T96" s="6"/>
      <c r="U96" s="6"/>
      <c r="V96" s="6"/>
    </row>
    <row r="97" spans="1:22" ht="12" customHeight="1" x14ac:dyDescent="0.2">
      <c r="C97" s="6"/>
      <c r="G97" s="6"/>
      <c r="H97" s="6"/>
      <c r="I97" s="6"/>
      <c r="J97" s="6"/>
      <c r="K97" s="6"/>
      <c r="L97" s="6"/>
      <c r="M97" s="6"/>
      <c r="N97" s="6"/>
      <c r="O97" s="6"/>
      <c r="P97" s="6"/>
      <c r="Q97" s="6"/>
      <c r="R97" s="6"/>
      <c r="S97" s="6"/>
      <c r="T97" s="6"/>
      <c r="U97" s="6"/>
      <c r="V97" s="6"/>
    </row>
    <row r="98" spans="1:22" ht="12" customHeight="1" x14ac:dyDescent="0.2">
      <c r="C98" s="6"/>
      <c r="G98" s="6"/>
      <c r="H98" s="6"/>
      <c r="I98" s="6"/>
      <c r="J98" s="6"/>
      <c r="K98" s="6"/>
      <c r="L98" s="6"/>
      <c r="M98" s="6"/>
      <c r="N98" s="6"/>
      <c r="O98" s="6"/>
      <c r="P98" s="6"/>
      <c r="Q98" s="6"/>
      <c r="R98" s="6"/>
      <c r="S98" s="6"/>
      <c r="T98" s="6"/>
      <c r="U98" s="6"/>
      <c r="V98" s="6"/>
    </row>
    <row r="99" spans="1:22" ht="12" customHeight="1" x14ac:dyDescent="0.2">
      <c r="C99" s="6"/>
      <c r="G99" s="6"/>
      <c r="H99" s="6"/>
      <c r="I99" s="6"/>
      <c r="J99" s="6"/>
      <c r="K99" s="6"/>
      <c r="L99" s="6"/>
      <c r="M99" s="6"/>
      <c r="N99" s="6"/>
      <c r="O99" s="6"/>
      <c r="P99" s="6"/>
      <c r="Q99" s="6"/>
      <c r="R99" s="6"/>
      <c r="S99" s="6"/>
      <c r="T99" s="6"/>
      <c r="U99" s="6"/>
      <c r="V99" s="6"/>
    </row>
    <row r="100" spans="1:22" ht="12" customHeight="1" x14ac:dyDescent="0.2">
      <c r="C100" s="6"/>
      <c r="G100" s="6"/>
      <c r="H100" s="6"/>
      <c r="I100" s="6"/>
      <c r="J100" s="6"/>
      <c r="K100" s="6"/>
      <c r="L100" s="6"/>
      <c r="M100" s="6"/>
      <c r="N100" s="6"/>
      <c r="O100" s="6"/>
      <c r="P100" s="6"/>
      <c r="Q100" s="6"/>
      <c r="R100" s="6"/>
      <c r="S100" s="6"/>
      <c r="T100" s="6"/>
      <c r="U100" s="6"/>
      <c r="V100" s="6"/>
    </row>
    <row r="101" spans="1:22" ht="12" customHeight="1" x14ac:dyDescent="0.2">
      <c r="C101" s="6"/>
      <c r="G101" s="6"/>
      <c r="H101" s="6"/>
      <c r="I101" s="6"/>
      <c r="J101" s="6"/>
      <c r="K101" s="6"/>
      <c r="L101" s="6"/>
      <c r="M101" s="6"/>
      <c r="N101" s="6"/>
      <c r="O101" s="6"/>
      <c r="P101" s="6"/>
      <c r="Q101" s="6"/>
      <c r="R101" s="6"/>
      <c r="S101" s="6"/>
      <c r="T101" s="6"/>
      <c r="U101" s="6"/>
      <c r="V101" s="6"/>
    </row>
    <row r="102" spans="1:22" ht="12" customHeight="1" x14ac:dyDescent="0.2">
      <c r="C102" s="6"/>
      <c r="G102" s="6"/>
      <c r="H102" s="6"/>
      <c r="I102" s="6"/>
      <c r="J102" s="6"/>
      <c r="K102" s="6"/>
      <c r="L102" s="6"/>
      <c r="M102" s="6"/>
      <c r="N102" s="6"/>
      <c r="O102" s="6"/>
      <c r="P102" s="6"/>
      <c r="Q102" s="6"/>
      <c r="R102" s="6"/>
      <c r="S102" s="6"/>
      <c r="T102" s="6"/>
      <c r="U102" s="6"/>
      <c r="V102" s="6"/>
    </row>
    <row r="103" spans="1:22" ht="12" customHeight="1" x14ac:dyDescent="0.2">
      <c r="C103" s="6"/>
      <c r="G103" s="6"/>
      <c r="H103" s="6"/>
      <c r="I103" s="6"/>
      <c r="J103" s="6"/>
      <c r="K103" s="6"/>
      <c r="L103" s="6"/>
      <c r="M103" s="6"/>
      <c r="N103" s="6"/>
      <c r="O103" s="6"/>
      <c r="P103" s="6"/>
      <c r="Q103" s="6"/>
      <c r="R103" s="6"/>
      <c r="S103" s="6"/>
      <c r="T103" s="6"/>
      <c r="U103" s="6"/>
      <c r="V103" s="6"/>
    </row>
    <row r="104" spans="1:22" ht="12" customHeight="1" x14ac:dyDescent="0.2">
      <c r="C104" s="6"/>
      <c r="G104" s="6"/>
      <c r="H104" s="6"/>
      <c r="I104" s="6"/>
      <c r="J104" s="6"/>
      <c r="K104" s="6"/>
      <c r="L104" s="6"/>
      <c r="M104" s="6"/>
      <c r="N104" s="6"/>
      <c r="O104" s="6"/>
      <c r="P104" s="6"/>
      <c r="Q104" s="6"/>
      <c r="R104" s="6"/>
      <c r="S104" s="6"/>
      <c r="T104" s="6"/>
      <c r="U104" s="6"/>
      <c r="V104" s="6"/>
    </row>
    <row r="105" spans="1:22" ht="12" customHeight="1" x14ac:dyDescent="0.2">
      <c r="A105" s="12"/>
      <c r="C105" s="6"/>
      <c r="G105" s="6"/>
      <c r="H105" s="6"/>
      <c r="I105" s="6"/>
      <c r="J105" s="6"/>
      <c r="K105" s="6"/>
      <c r="L105" s="6"/>
      <c r="M105" s="6"/>
      <c r="N105" s="6"/>
      <c r="O105" s="6"/>
      <c r="P105" s="6"/>
      <c r="Q105" s="6"/>
      <c r="R105" s="6"/>
      <c r="S105" s="6"/>
      <c r="T105" s="6"/>
      <c r="U105" s="6"/>
      <c r="V105" s="6"/>
    </row>
    <row r="106" spans="1:22" ht="12" customHeight="1" x14ac:dyDescent="0.2">
      <c r="A106" s="12"/>
      <c r="C106" s="6"/>
      <c r="G106" s="6"/>
      <c r="H106" s="6"/>
      <c r="I106" s="6"/>
      <c r="J106" s="6"/>
      <c r="K106" s="6"/>
      <c r="L106" s="6"/>
      <c r="M106" s="6"/>
      <c r="N106" s="6"/>
      <c r="O106" s="6"/>
      <c r="P106" s="6"/>
      <c r="Q106" s="6"/>
      <c r="R106" s="6"/>
      <c r="S106" s="6"/>
      <c r="T106" s="6"/>
      <c r="U106" s="6"/>
      <c r="V106" s="6"/>
    </row>
    <row r="107" spans="1:22" ht="12" customHeight="1" x14ac:dyDescent="0.2">
      <c r="A107" s="12"/>
      <c r="C107" s="6"/>
      <c r="G107" s="6"/>
      <c r="H107" s="6"/>
      <c r="I107" s="6"/>
      <c r="J107" s="6"/>
      <c r="K107" s="6"/>
      <c r="L107" s="6"/>
      <c r="M107" s="6"/>
      <c r="N107" s="6"/>
      <c r="O107" s="6"/>
      <c r="P107" s="6"/>
      <c r="Q107" s="6"/>
      <c r="R107" s="6"/>
      <c r="S107" s="6"/>
      <c r="T107" s="6"/>
      <c r="U107" s="6"/>
      <c r="V107" s="6"/>
    </row>
    <row r="108" spans="1:22" ht="12" customHeight="1" x14ac:dyDescent="0.2">
      <c r="C108" s="6"/>
      <c r="G108" s="6"/>
      <c r="H108" s="6"/>
      <c r="I108" s="6"/>
      <c r="J108" s="6"/>
      <c r="K108" s="6"/>
      <c r="L108" s="6"/>
      <c r="M108" s="6"/>
      <c r="N108" s="6"/>
      <c r="O108" s="6"/>
      <c r="P108" s="6"/>
      <c r="Q108" s="6"/>
      <c r="R108" s="6"/>
      <c r="S108" s="6"/>
      <c r="T108" s="6"/>
      <c r="U108" s="6"/>
      <c r="V108" s="6"/>
    </row>
    <row r="109" spans="1:22" ht="12" customHeight="1" x14ac:dyDescent="0.2">
      <c r="C109" s="6"/>
      <c r="G109" s="6"/>
      <c r="H109" s="6"/>
      <c r="I109" s="6"/>
      <c r="J109" s="6"/>
      <c r="K109" s="6"/>
      <c r="L109" s="6"/>
      <c r="M109" s="6"/>
      <c r="N109" s="6"/>
      <c r="O109" s="6"/>
      <c r="P109" s="6"/>
      <c r="Q109" s="6"/>
      <c r="R109" s="6"/>
      <c r="S109" s="6"/>
      <c r="T109" s="6"/>
      <c r="U109" s="6"/>
      <c r="V109" s="6"/>
    </row>
    <row r="110" spans="1:22" ht="12" customHeight="1" x14ac:dyDescent="0.2">
      <c r="A110" s="25"/>
      <c r="C110" s="6"/>
      <c r="G110" s="6"/>
      <c r="H110" s="6"/>
      <c r="I110" s="6"/>
      <c r="J110" s="6"/>
      <c r="K110" s="6"/>
      <c r="L110" s="6"/>
      <c r="M110" s="6"/>
      <c r="N110" s="6"/>
      <c r="O110" s="6"/>
      <c r="P110" s="6"/>
      <c r="Q110" s="6"/>
      <c r="R110" s="6"/>
      <c r="S110" s="6"/>
      <c r="T110" s="6"/>
      <c r="U110" s="6"/>
      <c r="V110" s="6"/>
    </row>
    <row r="111" spans="1:22" ht="12" customHeight="1" x14ac:dyDescent="0.2">
      <c r="A111" s="33"/>
      <c r="C111" s="6"/>
      <c r="G111" s="6"/>
      <c r="H111" s="6"/>
      <c r="I111" s="6"/>
      <c r="J111" s="6"/>
      <c r="K111" s="6"/>
      <c r="L111" s="6"/>
      <c r="M111" s="6"/>
      <c r="N111" s="6"/>
      <c r="O111" s="6"/>
      <c r="P111" s="6"/>
      <c r="Q111" s="6"/>
      <c r="R111" s="6"/>
      <c r="S111" s="6"/>
      <c r="T111" s="6"/>
      <c r="U111" s="6"/>
      <c r="V111" s="6"/>
    </row>
    <row r="112" spans="1:22" ht="12" customHeight="1" x14ac:dyDescent="0.2">
      <c r="A112" s="12"/>
      <c r="C112" s="6"/>
      <c r="G112" s="6"/>
      <c r="H112" s="6"/>
      <c r="I112" s="6"/>
      <c r="J112" s="6"/>
      <c r="K112" s="6"/>
      <c r="L112" s="6"/>
      <c r="M112" s="6"/>
      <c r="N112" s="6"/>
      <c r="O112" s="6"/>
      <c r="P112" s="6"/>
      <c r="Q112" s="6"/>
      <c r="R112" s="6"/>
      <c r="S112" s="6"/>
      <c r="T112" s="6"/>
      <c r="U112" s="6"/>
      <c r="V112" s="6"/>
    </row>
    <row r="113" spans="3:22" ht="12" customHeight="1" x14ac:dyDescent="0.2">
      <c r="C113" s="6"/>
      <c r="G113" s="6"/>
      <c r="H113" s="6"/>
      <c r="I113" s="6"/>
      <c r="J113" s="6"/>
      <c r="K113" s="6"/>
      <c r="L113" s="6"/>
      <c r="M113" s="6"/>
      <c r="N113" s="6"/>
      <c r="O113" s="6"/>
      <c r="P113" s="6"/>
      <c r="Q113" s="6"/>
      <c r="R113" s="6"/>
      <c r="S113" s="6"/>
      <c r="T113" s="6"/>
      <c r="U113" s="6"/>
      <c r="V113" s="6"/>
    </row>
    <row r="114" spans="3:22" ht="12" customHeight="1" x14ac:dyDescent="0.2">
      <c r="C114" s="6"/>
      <c r="G114" s="6"/>
      <c r="H114" s="6"/>
      <c r="I114" s="6"/>
      <c r="J114" s="6"/>
      <c r="K114" s="6"/>
      <c r="L114" s="6"/>
      <c r="M114" s="6"/>
      <c r="N114" s="6"/>
      <c r="O114" s="6"/>
      <c r="P114" s="6"/>
      <c r="Q114" s="6"/>
      <c r="R114" s="6"/>
      <c r="S114" s="6"/>
      <c r="T114" s="6"/>
      <c r="U114" s="6"/>
      <c r="V114" s="6"/>
    </row>
    <row r="115" spans="3:22" ht="12" customHeight="1" x14ac:dyDescent="0.2">
      <c r="C115" s="6"/>
      <c r="G115" s="6"/>
      <c r="H115" s="6"/>
      <c r="I115" s="6"/>
      <c r="J115" s="6"/>
      <c r="K115" s="6"/>
      <c r="L115" s="6"/>
      <c r="M115" s="6"/>
      <c r="N115" s="6"/>
      <c r="O115" s="6"/>
      <c r="P115" s="6"/>
      <c r="Q115" s="6"/>
      <c r="R115" s="6"/>
      <c r="S115" s="6"/>
      <c r="T115" s="6"/>
      <c r="U115" s="6"/>
      <c r="V115" s="6"/>
    </row>
    <row r="116" spans="3:22" ht="12" customHeight="1" x14ac:dyDescent="0.2">
      <c r="C116" s="6"/>
      <c r="G116" s="6"/>
      <c r="H116" s="6"/>
      <c r="I116" s="6"/>
      <c r="J116" s="6"/>
      <c r="K116" s="6"/>
      <c r="L116" s="6"/>
      <c r="M116" s="6"/>
      <c r="N116" s="6"/>
      <c r="O116" s="6"/>
      <c r="P116" s="6"/>
      <c r="Q116" s="6"/>
      <c r="R116" s="6"/>
      <c r="S116" s="6"/>
      <c r="T116" s="6"/>
      <c r="U116" s="6"/>
      <c r="V116" s="6"/>
    </row>
    <row r="117" spans="3:22" ht="12" customHeight="1" x14ac:dyDescent="0.2">
      <c r="C117" s="6"/>
      <c r="G117" s="6"/>
      <c r="H117" s="6"/>
      <c r="I117" s="6"/>
      <c r="J117" s="6"/>
      <c r="K117" s="6"/>
      <c r="L117" s="6"/>
      <c r="M117" s="6"/>
      <c r="N117" s="6"/>
      <c r="O117" s="6"/>
      <c r="P117" s="6"/>
      <c r="Q117" s="6"/>
      <c r="R117" s="6"/>
      <c r="S117" s="6"/>
      <c r="T117" s="6"/>
      <c r="U117" s="6"/>
      <c r="V117" s="6"/>
    </row>
    <row r="118" spans="3:22" ht="12" customHeight="1" x14ac:dyDescent="0.2">
      <c r="C118" s="6"/>
      <c r="G118" s="6"/>
      <c r="H118" s="6"/>
      <c r="I118" s="6"/>
      <c r="J118" s="6"/>
      <c r="K118" s="6"/>
      <c r="L118" s="6"/>
      <c r="M118" s="6"/>
      <c r="N118" s="6"/>
      <c r="O118" s="6"/>
      <c r="P118" s="6"/>
      <c r="Q118" s="6"/>
      <c r="R118" s="6"/>
      <c r="S118" s="6"/>
      <c r="T118" s="6"/>
      <c r="U118" s="6"/>
      <c r="V118" s="6"/>
    </row>
    <row r="119" spans="3:22" ht="12" customHeight="1" x14ac:dyDescent="0.2">
      <c r="C119" s="6"/>
      <c r="G119" s="6"/>
      <c r="H119" s="6"/>
      <c r="I119" s="6"/>
      <c r="J119" s="6"/>
      <c r="K119" s="6"/>
      <c r="L119" s="6"/>
      <c r="M119" s="6"/>
      <c r="N119" s="6"/>
      <c r="O119" s="6"/>
      <c r="P119" s="6"/>
      <c r="Q119" s="6"/>
      <c r="R119" s="6"/>
      <c r="S119" s="6"/>
      <c r="T119" s="6"/>
      <c r="U119" s="6"/>
      <c r="V119" s="6"/>
    </row>
    <row r="120" spans="3:22" ht="12" customHeight="1" x14ac:dyDescent="0.2">
      <c r="C120" s="6"/>
      <c r="G120" s="6"/>
      <c r="H120" s="6"/>
      <c r="I120" s="6"/>
      <c r="J120" s="6"/>
      <c r="K120" s="6"/>
      <c r="L120" s="6"/>
      <c r="M120" s="6"/>
      <c r="N120" s="6"/>
      <c r="O120" s="6"/>
      <c r="P120" s="6"/>
      <c r="Q120" s="6"/>
      <c r="R120" s="6"/>
      <c r="S120" s="6"/>
      <c r="T120" s="6"/>
      <c r="U120" s="6"/>
      <c r="V120" s="6"/>
    </row>
    <row r="121" spans="3:22" ht="12" customHeight="1" x14ac:dyDescent="0.2">
      <c r="C121" s="6"/>
      <c r="G121" s="6"/>
      <c r="H121" s="6"/>
      <c r="I121" s="6"/>
      <c r="J121" s="6"/>
      <c r="K121" s="6"/>
      <c r="L121" s="6"/>
      <c r="M121" s="6"/>
      <c r="N121" s="6"/>
      <c r="O121" s="6"/>
      <c r="P121" s="6"/>
      <c r="Q121" s="6"/>
      <c r="R121" s="6"/>
      <c r="S121" s="6"/>
      <c r="T121" s="6"/>
      <c r="U121" s="6"/>
      <c r="V121" s="6"/>
    </row>
    <row r="122" spans="3:22" ht="12" customHeight="1" x14ac:dyDescent="0.2">
      <c r="C122" s="6"/>
      <c r="G122" s="6"/>
      <c r="H122" s="6"/>
      <c r="I122" s="6"/>
      <c r="J122" s="6"/>
      <c r="K122" s="6"/>
      <c r="L122" s="6"/>
      <c r="M122" s="6"/>
      <c r="N122" s="6"/>
      <c r="O122" s="6"/>
      <c r="P122" s="6"/>
      <c r="Q122" s="6"/>
      <c r="R122" s="6"/>
      <c r="S122" s="6"/>
      <c r="T122" s="6"/>
      <c r="U122" s="6"/>
      <c r="V122" s="6"/>
    </row>
    <row r="123" spans="3:22" ht="12" customHeight="1" x14ac:dyDescent="0.2">
      <c r="C123" s="6"/>
      <c r="G123" s="6"/>
      <c r="H123" s="6"/>
      <c r="I123" s="6"/>
      <c r="J123" s="6"/>
      <c r="K123" s="6"/>
      <c r="L123" s="6"/>
      <c r="M123" s="6"/>
      <c r="N123" s="6"/>
      <c r="O123" s="6"/>
      <c r="P123" s="6"/>
      <c r="Q123" s="6"/>
      <c r="R123" s="6"/>
      <c r="S123" s="6"/>
      <c r="T123" s="6"/>
      <c r="U123" s="6"/>
      <c r="V123" s="6"/>
    </row>
    <row r="124" spans="3:22" ht="12" customHeight="1" x14ac:dyDescent="0.2">
      <c r="C124" s="6"/>
      <c r="G124" s="6"/>
      <c r="H124" s="6"/>
      <c r="I124" s="6"/>
      <c r="J124" s="6"/>
      <c r="K124" s="6"/>
      <c r="L124" s="6"/>
      <c r="M124" s="6"/>
      <c r="N124" s="6"/>
      <c r="O124" s="6"/>
      <c r="P124" s="6"/>
      <c r="Q124" s="6"/>
      <c r="R124" s="6"/>
      <c r="S124" s="6"/>
      <c r="T124" s="6"/>
      <c r="U124" s="6"/>
      <c r="V124" s="6"/>
    </row>
    <row r="125" spans="3:22" ht="12" customHeight="1" x14ac:dyDescent="0.2">
      <c r="C125" s="6"/>
      <c r="G125" s="6"/>
      <c r="H125" s="6"/>
      <c r="I125" s="6"/>
      <c r="J125" s="6"/>
      <c r="K125" s="6"/>
      <c r="L125" s="6"/>
      <c r="M125" s="6"/>
      <c r="N125" s="6"/>
      <c r="O125" s="6"/>
      <c r="P125" s="6"/>
      <c r="Q125" s="6"/>
      <c r="R125" s="6"/>
      <c r="S125" s="6"/>
      <c r="T125" s="6"/>
      <c r="U125" s="6"/>
      <c r="V125" s="6"/>
    </row>
    <row r="126" spans="3:22" ht="12" customHeight="1" x14ac:dyDescent="0.2">
      <c r="C126" s="6"/>
      <c r="G126" s="6"/>
      <c r="H126" s="6"/>
      <c r="I126" s="6"/>
      <c r="J126" s="6"/>
      <c r="K126" s="6"/>
      <c r="L126" s="6"/>
      <c r="M126" s="6"/>
      <c r="N126" s="6"/>
      <c r="O126" s="6"/>
      <c r="P126" s="6"/>
      <c r="Q126" s="6"/>
      <c r="R126" s="6"/>
      <c r="S126" s="6"/>
      <c r="T126" s="6"/>
      <c r="U126" s="6"/>
      <c r="V126" s="6"/>
    </row>
    <row r="127" spans="3:22" ht="12" customHeight="1" x14ac:dyDescent="0.2">
      <c r="C127" s="6"/>
      <c r="G127" s="6"/>
      <c r="H127" s="6"/>
      <c r="I127" s="6"/>
      <c r="J127" s="6"/>
      <c r="K127" s="6"/>
      <c r="L127" s="6"/>
      <c r="M127" s="6"/>
      <c r="N127" s="6"/>
      <c r="O127" s="6"/>
      <c r="P127" s="6"/>
      <c r="Q127" s="6"/>
      <c r="R127" s="6"/>
      <c r="S127" s="6"/>
      <c r="T127" s="6"/>
      <c r="U127" s="6"/>
      <c r="V127" s="6"/>
    </row>
    <row r="128" spans="3:22" ht="12" customHeight="1" x14ac:dyDescent="0.2">
      <c r="C128" s="6"/>
      <c r="G128" s="6"/>
      <c r="H128" s="6"/>
      <c r="I128" s="6"/>
      <c r="J128" s="6"/>
      <c r="K128" s="6"/>
      <c r="L128" s="6"/>
      <c r="M128" s="6"/>
      <c r="N128" s="6"/>
      <c r="O128" s="6"/>
      <c r="P128" s="6"/>
      <c r="Q128" s="6"/>
      <c r="R128" s="6"/>
      <c r="S128" s="6"/>
      <c r="T128" s="6"/>
      <c r="U128" s="6"/>
      <c r="V128" s="6"/>
    </row>
    <row r="129" spans="3:22" ht="12" customHeight="1" x14ac:dyDescent="0.2">
      <c r="C129" s="6"/>
      <c r="G129" s="6"/>
      <c r="H129" s="6"/>
      <c r="I129" s="6"/>
      <c r="J129" s="6"/>
      <c r="K129" s="6"/>
      <c r="L129" s="6"/>
      <c r="M129" s="6"/>
      <c r="N129" s="6"/>
      <c r="O129" s="6"/>
      <c r="P129" s="6"/>
      <c r="Q129" s="6"/>
      <c r="R129" s="6"/>
      <c r="S129" s="6"/>
      <c r="T129" s="6"/>
      <c r="U129" s="6"/>
      <c r="V129" s="6"/>
    </row>
    <row r="130" spans="3:22" ht="12" customHeight="1" x14ac:dyDescent="0.2">
      <c r="C130" s="6"/>
      <c r="G130" s="6"/>
      <c r="H130" s="6"/>
      <c r="I130" s="6"/>
      <c r="J130" s="6"/>
      <c r="K130" s="6"/>
      <c r="L130" s="6"/>
      <c r="M130" s="6"/>
      <c r="N130" s="6"/>
      <c r="O130" s="6"/>
      <c r="P130" s="6"/>
      <c r="Q130" s="6"/>
      <c r="R130" s="6"/>
      <c r="S130" s="6"/>
      <c r="T130" s="6"/>
      <c r="U130" s="6"/>
      <c r="V130" s="6"/>
    </row>
    <row r="131" spans="3:22" ht="12" customHeight="1" x14ac:dyDescent="0.2">
      <c r="C131" s="6"/>
      <c r="G131" s="6"/>
      <c r="H131" s="6"/>
      <c r="I131" s="6"/>
      <c r="J131" s="6"/>
      <c r="K131" s="6"/>
      <c r="L131" s="6"/>
      <c r="M131" s="6"/>
      <c r="N131" s="6"/>
      <c r="O131" s="6"/>
      <c r="P131" s="6"/>
      <c r="Q131" s="6"/>
      <c r="R131" s="6"/>
      <c r="S131" s="6"/>
      <c r="T131" s="6"/>
      <c r="U131" s="6"/>
      <c r="V131" s="6"/>
    </row>
    <row r="132" spans="3:22" ht="12" customHeight="1" x14ac:dyDescent="0.2">
      <c r="C132" s="6"/>
      <c r="G132" s="6"/>
      <c r="H132" s="6"/>
      <c r="I132" s="6"/>
      <c r="J132" s="6"/>
      <c r="K132" s="6"/>
      <c r="L132" s="6"/>
      <c r="M132" s="6"/>
      <c r="N132" s="6"/>
      <c r="O132" s="6"/>
      <c r="P132" s="6"/>
      <c r="Q132" s="6"/>
      <c r="R132" s="6"/>
      <c r="S132" s="6"/>
      <c r="T132" s="6"/>
      <c r="U132" s="6"/>
      <c r="V132" s="6"/>
    </row>
    <row r="133" spans="3:22" ht="12" customHeight="1" x14ac:dyDescent="0.2">
      <c r="C133" s="6"/>
      <c r="G133" s="6"/>
      <c r="H133" s="6"/>
      <c r="I133" s="6"/>
      <c r="J133" s="6"/>
      <c r="K133" s="6"/>
      <c r="L133" s="6"/>
      <c r="M133" s="6"/>
      <c r="N133" s="6"/>
      <c r="O133" s="6"/>
      <c r="P133" s="6"/>
      <c r="Q133" s="6"/>
      <c r="R133" s="6"/>
      <c r="S133" s="6"/>
      <c r="T133" s="6"/>
      <c r="U133" s="6"/>
      <c r="V133" s="6"/>
    </row>
    <row r="134" spans="3:22" ht="12" customHeight="1" x14ac:dyDescent="0.2">
      <c r="C134" s="6"/>
      <c r="G134" s="6"/>
      <c r="H134" s="6"/>
      <c r="I134" s="6"/>
      <c r="J134" s="6"/>
      <c r="K134" s="6"/>
      <c r="L134" s="6"/>
      <c r="M134" s="6"/>
      <c r="N134" s="6"/>
      <c r="O134" s="6"/>
      <c r="P134" s="6"/>
      <c r="Q134" s="6"/>
      <c r="R134" s="6"/>
      <c r="S134" s="6"/>
      <c r="T134" s="6"/>
      <c r="U134" s="6"/>
      <c r="V134" s="6"/>
    </row>
    <row r="135" spans="3:22" ht="12" customHeight="1" x14ac:dyDescent="0.2">
      <c r="C135" s="6"/>
      <c r="G135" s="6"/>
      <c r="H135" s="6"/>
      <c r="I135" s="6"/>
      <c r="J135" s="6"/>
      <c r="K135" s="6"/>
      <c r="L135" s="6"/>
      <c r="M135" s="6"/>
      <c r="N135" s="6"/>
      <c r="O135" s="6"/>
      <c r="P135" s="6"/>
      <c r="Q135" s="6"/>
      <c r="R135" s="6"/>
      <c r="S135" s="6"/>
      <c r="T135" s="6"/>
      <c r="U135" s="6"/>
      <c r="V135" s="6"/>
    </row>
    <row r="136" spans="3:22" ht="12" customHeight="1" x14ac:dyDescent="0.2">
      <c r="C136" s="6"/>
      <c r="G136" s="6"/>
      <c r="H136" s="6"/>
      <c r="I136" s="6"/>
      <c r="J136" s="6"/>
      <c r="K136" s="6"/>
      <c r="L136" s="6"/>
      <c r="M136" s="6"/>
      <c r="N136" s="6"/>
      <c r="O136" s="6"/>
      <c r="P136" s="6"/>
      <c r="Q136" s="6"/>
      <c r="R136" s="6"/>
      <c r="S136" s="6"/>
      <c r="T136" s="6"/>
      <c r="U136" s="6"/>
      <c r="V136" s="6"/>
    </row>
    <row r="137" spans="3:22" ht="12" customHeight="1" x14ac:dyDescent="0.2">
      <c r="C137" s="6"/>
      <c r="G137" s="6"/>
      <c r="H137" s="6"/>
      <c r="I137" s="6"/>
      <c r="J137" s="6"/>
      <c r="K137" s="6"/>
      <c r="L137" s="6"/>
      <c r="M137" s="6"/>
      <c r="N137" s="6"/>
      <c r="O137" s="6"/>
      <c r="P137" s="6"/>
      <c r="Q137" s="6"/>
      <c r="R137" s="6"/>
      <c r="S137" s="6"/>
      <c r="T137" s="6"/>
      <c r="U137" s="6"/>
      <c r="V137" s="6"/>
    </row>
    <row r="138" spans="3:22" ht="12" customHeight="1" x14ac:dyDescent="0.2">
      <c r="C138" s="6"/>
      <c r="G138" s="6"/>
      <c r="H138" s="6"/>
      <c r="I138" s="6"/>
      <c r="J138" s="6"/>
      <c r="K138" s="6"/>
      <c r="L138" s="6"/>
      <c r="M138" s="6"/>
      <c r="N138" s="6"/>
      <c r="O138" s="6"/>
      <c r="P138" s="6"/>
      <c r="Q138" s="6"/>
      <c r="R138" s="6"/>
      <c r="S138" s="6"/>
      <c r="T138" s="6"/>
      <c r="U138" s="6"/>
      <c r="V138" s="6"/>
    </row>
    <row r="139" spans="3:22" ht="12" customHeight="1" x14ac:dyDescent="0.2">
      <c r="C139" s="6"/>
      <c r="G139" s="6"/>
      <c r="H139" s="6"/>
      <c r="I139" s="6"/>
      <c r="J139" s="6"/>
      <c r="K139" s="6"/>
      <c r="L139" s="6"/>
      <c r="M139" s="6"/>
      <c r="N139" s="6"/>
      <c r="O139" s="6"/>
      <c r="P139" s="6"/>
      <c r="Q139" s="6"/>
      <c r="R139" s="6"/>
      <c r="S139" s="6"/>
      <c r="T139" s="6"/>
      <c r="U139" s="6"/>
      <c r="V139" s="6"/>
    </row>
    <row r="140" spans="3:22" ht="12" customHeight="1" x14ac:dyDescent="0.2">
      <c r="C140" s="6"/>
      <c r="G140" s="6"/>
      <c r="H140" s="6"/>
      <c r="I140" s="6"/>
      <c r="J140" s="6"/>
      <c r="K140" s="6"/>
      <c r="L140" s="6"/>
      <c r="M140" s="6"/>
      <c r="N140" s="6"/>
      <c r="O140" s="6"/>
      <c r="P140" s="6"/>
      <c r="Q140" s="6"/>
      <c r="R140" s="6"/>
      <c r="S140" s="6"/>
      <c r="T140" s="6"/>
      <c r="U140" s="6"/>
      <c r="V140" s="6"/>
    </row>
    <row r="141" spans="3:22" ht="12" customHeight="1" x14ac:dyDescent="0.2">
      <c r="C141" s="6"/>
      <c r="G141" s="6"/>
      <c r="H141" s="6"/>
      <c r="I141" s="6"/>
      <c r="J141" s="6"/>
      <c r="K141" s="6"/>
      <c r="L141" s="6"/>
      <c r="M141" s="6"/>
      <c r="N141" s="6"/>
      <c r="O141" s="6"/>
      <c r="P141" s="6"/>
      <c r="Q141" s="6"/>
      <c r="R141" s="6"/>
      <c r="S141" s="6"/>
      <c r="T141" s="6"/>
      <c r="U141" s="6"/>
      <c r="V141" s="6"/>
    </row>
    <row r="142" spans="3:22" ht="12" customHeight="1" x14ac:dyDescent="0.2">
      <c r="C142" s="6"/>
      <c r="G142" s="6"/>
      <c r="H142" s="6"/>
      <c r="I142" s="6"/>
      <c r="J142" s="6"/>
      <c r="K142" s="6"/>
      <c r="L142" s="6"/>
      <c r="M142" s="6"/>
      <c r="N142" s="6"/>
      <c r="O142" s="6"/>
      <c r="P142" s="6"/>
      <c r="Q142" s="6"/>
      <c r="R142" s="6"/>
      <c r="S142" s="6"/>
      <c r="T142" s="6"/>
      <c r="U142" s="6"/>
      <c r="V142" s="6"/>
    </row>
    <row r="143" spans="3:22" ht="12" customHeight="1" x14ac:dyDescent="0.2">
      <c r="C143" s="6"/>
      <c r="G143" s="6"/>
      <c r="H143" s="6"/>
      <c r="I143" s="6"/>
      <c r="J143" s="6"/>
      <c r="K143" s="6"/>
      <c r="L143" s="6"/>
      <c r="M143" s="6"/>
      <c r="N143" s="6"/>
      <c r="O143" s="6"/>
      <c r="P143" s="6"/>
      <c r="Q143" s="6"/>
      <c r="R143" s="6"/>
      <c r="S143" s="6"/>
      <c r="T143" s="6"/>
      <c r="U143" s="6"/>
      <c r="V143" s="6"/>
    </row>
    <row r="144" spans="3:22" ht="12" customHeight="1" x14ac:dyDescent="0.2">
      <c r="C144" s="6"/>
      <c r="G144" s="6"/>
      <c r="H144" s="6"/>
      <c r="I144" s="6"/>
      <c r="J144" s="6"/>
      <c r="K144" s="6"/>
      <c r="L144" s="6"/>
      <c r="M144" s="6"/>
      <c r="N144" s="6"/>
      <c r="O144" s="6"/>
      <c r="P144" s="6"/>
      <c r="Q144" s="6"/>
      <c r="R144" s="6"/>
      <c r="S144" s="6"/>
      <c r="T144" s="6"/>
      <c r="U144" s="6"/>
      <c r="V144" s="6"/>
    </row>
    <row r="145" spans="3:22" ht="12" customHeight="1" x14ac:dyDescent="0.2">
      <c r="C145" s="6"/>
      <c r="G145" s="6"/>
      <c r="H145" s="6"/>
      <c r="I145" s="6"/>
      <c r="J145" s="6"/>
      <c r="K145" s="6"/>
      <c r="L145" s="6"/>
      <c r="M145" s="6"/>
      <c r="N145" s="6"/>
      <c r="O145" s="6"/>
      <c r="P145" s="6"/>
      <c r="Q145" s="6"/>
      <c r="R145" s="6"/>
      <c r="S145" s="6"/>
      <c r="T145" s="6"/>
      <c r="U145" s="6"/>
      <c r="V145" s="6"/>
    </row>
    <row r="146" spans="3:22" ht="12" customHeight="1" x14ac:dyDescent="0.2">
      <c r="C146" s="6"/>
      <c r="G146" s="6"/>
      <c r="H146" s="6"/>
      <c r="I146" s="6"/>
      <c r="J146" s="6"/>
      <c r="K146" s="6"/>
      <c r="L146" s="6"/>
      <c r="M146" s="6"/>
      <c r="N146" s="6"/>
      <c r="O146" s="6"/>
      <c r="P146" s="6"/>
      <c r="Q146" s="6"/>
      <c r="R146" s="6"/>
      <c r="S146" s="6"/>
      <c r="T146" s="6"/>
      <c r="U146" s="6"/>
      <c r="V146" s="6"/>
    </row>
    <row r="147" spans="3:22" ht="12" customHeight="1" x14ac:dyDescent="0.2">
      <c r="C147" s="6"/>
      <c r="G147" s="6"/>
      <c r="H147" s="6"/>
      <c r="I147" s="6"/>
      <c r="J147" s="6"/>
      <c r="K147" s="6"/>
      <c r="L147" s="6"/>
      <c r="M147" s="6"/>
      <c r="N147" s="6"/>
      <c r="O147" s="6"/>
      <c r="P147" s="6"/>
      <c r="Q147" s="6"/>
      <c r="R147" s="6"/>
      <c r="S147" s="6"/>
      <c r="T147" s="6"/>
      <c r="U147" s="6"/>
      <c r="V147" s="6"/>
    </row>
    <row r="148" spans="3:22" ht="12" customHeight="1" x14ac:dyDescent="0.2">
      <c r="C148" s="6"/>
      <c r="G148" s="6"/>
      <c r="H148" s="6"/>
      <c r="I148" s="6"/>
      <c r="J148" s="6"/>
      <c r="K148" s="6"/>
      <c r="L148" s="6"/>
      <c r="M148" s="6"/>
      <c r="N148" s="6"/>
      <c r="O148" s="6"/>
      <c r="P148" s="6"/>
      <c r="Q148" s="6"/>
      <c r="R148" s="6"/>
      <c r="S148" s="6"/>
      <c r="T148" s="6"/>
      <c r="U148" s="6"/>
      <c r="V148" s="6"/>
    </row>
    <row r="149" spans="3:22" ht="12" customHeight="1" x14ac:dyDescent="0.2">
      <c r="C149" s="6"/>
      <c r="G149" s="6"/>
      <c r="H149" s="6"/>
      <c r="I149" s="6"/>
      <c r="J149" s="6"/>
      <c r="K149" s="6"/>
      <c r="L149" s="6"/>
      <c r="M149" s="6"/>
      <c r="N149" s="6"/>
      <c r="O149" s="6"/>
      <c r="P149" s="6"/>
      <c r="Q149" s="6"/>
      <c r="R149" s="6"/>
      <c r="S149" s="6"/>
      <c r="T149" s="6"/>
      <c r="U149" s="6"/>
      <c r="V149" s="6"/>
    </row>
    <row r="150" spans="3:22" ht="12" customHeight="1" x14ac:dyDescent="0.2">
      <c r="C150" s="6"/>
      <c r="G150" s="6"/>
      <c r="H150" s="6"/>
      <c r="I150" s="6"/>
      <c r="J150" s="6"/>
      <c r="K150" s="6"/>
      <c r="L150" s="6"/>
      <c r="M150" s="6"/>
      <c r="N150" s="6"/>
      <c r="O150" s="6"/>
      <c r="P150" s="6"/>
      <c r="Q150" s="6"/>
      <c r="R150" s="6"/>
      <c r="S150" s="6"/>
      <c r="T150" s="6"/>
      <c r="U150" s="6"/>
      <c r="V150" s="6"/>
    </row>
    <row r="151" spans="3:22" ht="12" customHeight="1" x14ac:dyDescent="0.2">
      <c r="C151" s="6"/>
      <c r="G151" s="6"/>
      <c r="H151" s="6"/>
      <c r="I151" s="6"/>
      <c r="J151" s="6"/>
      <c r="K151" s="6"/>
      <c r="L151" s="6"/>
      <c r="M151" s="6"/>
      <c r="N151" s="6"/>
      <c r="O151" s="6"/>
      <c r="P151" s="6"/>
      <c r="Q151" s="6"/>
      <c r="R151" s="6"/>
      <c r="S151" s="6"/>
      <c r="T151" s="6"/>
      <c r="U151" s="6"/>
      <c r="V151" s="6"/>
    </row>
    <row r="152" spans="3:22" ht="12" customHeight="1" x14ac:dyDescent="0.2">
      <c r="C152" s="6"/>
      <c r="G152" s="6"/>
      <c r="H152" s="6"/>
      <c r="I152" s="6"/>
      <c r="J152" s="6"/>
      <c r="K152" s="6"/>
      <c r="L152" s="6"/>
      <c r="M152" s="6"/>
      <c r="N152" s="6"/>
      <c r="O152" s="6"/>
      <c r="P152" s="6"/>
      <c r="Q152" s="6"/>
      <c r="R152" s="6"/>
      <c r="S152" s="6"/>
      <c r="T152" s="6"/>
      <c r="U152" s="6"/>
      <c r="V152" s="6"/>
    </row>
    <row r="153" spans="3:22" ht="12" customHeight="1" x14ac:dyDescent="0.2">
      <c r="C153" s="6"/>
      <c r="G153" s="6"/>
      <c r="H153" s="6"/>
      <c r="I153" s="6"/>
      <c r="J153" s="6"/>
      <c r="K153" s="6"/>
      <c r="L153" s="6"/>
      <c r="M153" s="6"/>
      <c r="N153" s="6"/>
      <c r="O153" s="6"/>
      <c r="P153" s="6"/>
      <c r="Q153" s="6"/>
      <c r="R153" s="6"/>
      <c r="S153" s="6"/>
      <c r="T153" s="6"/>
      <c r="U153" s="6"/>
      <c r="V153" s="6"/>
    </row>
    <row r="154" spans="3:22" ht="12" customHeight="1" x14ac:dyDescent="0.2">
      <c r="C154" s="6"/>
      <c r="G154" s="6"/>
      <c r="H154" s="6"/>
      <c r="I154" s="6"/>
      <c r="J154" s="6"/>
      <c r="K154" s="6"/>
      <c r="L154" s="6"/>
      <c r="M154" s="6"/>
      <c r="N154" s="6"/>
      <c r="O154" s="6"/>
      <c r="P154" s="6"/>
      <c r="Q154" s="6"/>
      <c r="R154" s="6"/>
      <c r="S154" s="6"/>
      <c r="T154" s="6"/>
      <c r="U154" s="6"/>
      <c r="V154" s="6"/>
    </row>
    <row r="155" spans="3:22" ht="12" customHeight="1" x14ac:dyDescent="0.2">
      <c r="C155" s="6"/>
      <c r="G155" s="6"/>
      <c r="H155" s="6"/>
      <c r="I155" s="6"/>
      <c r="J155" s="6"/>
      <c r="K155" s="6"/>
      <c r="L155" s="6"/>
      <c r="M155" s="6"/>
      <c r="N155" s="6"/>
      <c r="O155" s="6"/>
      <c r="P155" s="6"/>
      <c r="Q155" s="6"/>
      <c r="R155" s="6"/>
      <c r="S155" s="6"/>
      <c r="T155" s="6"/>
      <c r="U155" s="6"/>
      <c r="V155" s="6"/>
    </row>
    <row r="156" spans="3:22" ht="12" customHeight="1" x14ac:dyDescent="0.2">
      <c r="C156" s="6"/>
      <c r="G156" s="6"/>
      <c r="H156" s="6"/>
      <c r="I156" s="6"/>
      <c r="J156" s="6"/>
      <c r="K156" s="6"/>
      <c r="L156" s="6"/>
      <c r="M156" s="6"/>
      <c r="N156" s="6"/>
      <c r="O156" s="6"/>
      <c r="P156" s="6"/>
      <c r="Q156" s="6"/>
      <c r="R156" s="6"/>
      <c r="S156" s="6"/>
      <c r="T156" s="6"/>
      <c r="U156" s="6"/>
      <c r="V156" s="6"/>
    </row>
    <row r="157" spans="3:22" ht="12" customHeight="1" x14ac:dyDescent="0.2">
      <c r="C157" s="6"/>
      <c r="G157" s="6"/>
      <c r="H157" s="6"/>
      <c r="I157" s="6"/>
      <c r="J157" s="6"/>
      <c r="K157" s="6"/>
      <c r="L157" s="6"/>
      <c r="M157" s="6"/>
      <c r="N157" s="6"/>
      <c r="O157" s="6"/>
      <c r="P157" s="6"/>
      <c r="Q157" s="6"/>
      <c r="R157" s="6"/>
      <c r="S157" s="6"/>
      <c r="T157" s="6"/>
      <c r="U157" s="6"/>
      <c r="V157" s="6"/>
    </row>
    <row r="158" spans="3:22" ht="12" customHeight="1" x14ac:dyDescent="0.2">
      <c r="C158" s="6"/>
      <c r="G158" s="6"/>
      <c r="H158" s="6"/>
      <c r="I158" s="6"/>
      <c r="J158" s="6"/>
      <c r="K158" s="6"/>
      <c r="L158" s="6"/>
      <c r="M158" s="6"/>
      <c r="N158" s="6"/>
      <c r="O158" s="6"/>
      <c r="P158" s="6"/>
      <c r="Q158" s="6"/>
      <c r="R158" s="6"/>
      <c r="S158" s="6"/>
      <c r="T158" s="6"/>
      <c r="U158" s="6"/>
      <c r="V158" s="6"/>
    </row>
    <row r="159" spans="3:22" ht="12" customHeight="1" x14ac:dyDescent="0.2">
      <c r="C159" s="6"/>
      <c r="G159" s="6"/>
      <c r="H159" s="6"/>
      <c r="I159" s="6"/>
      <c r="J159" s="6"/>
      <c r="K159" s="6"/>
      <c r="L159" s="6"/>
      <c r="M159" s="6"/>
      <c r="N159" s="6"/>
      <c r="O159" s="6"/>
      <c r="P159" s="6"/>
      <c r="Q159" s="6"/>
      <c r="R159" s="6"/>
      <c r="S159" s="6"/>
      <c r="T159" s="6"/>
      <c r="U159" s="6"/>
      <c r="V159" s="6"/>
    </row>
    <row r="160" spans="3:22" ht="12" customHeight="1" x14ac:dyDescent="0.2">
      <c r="C160" s="6"/>
      <c r="G160" s="6"/>
      <c r="H160" s="6"/>
      <c r="I160" s="6"/>
      <c r="J160" s="6"/>
      <c r="K160" s="6"/>
      <c r="L160" s="6"/>
      <c r="M160" s="6"/>
      <c r="N160" s="6"/>
      <c r="O160" s="6"/>
      <c r="P160" s="6"/>
      <c r="Q160" s="6"/>
      <c r="R160" s="6"/>
      <c r="S160" s="6"/>
      <c r="T160" s="6"/>
      <c r="U160" s="6"/>
      <c r="V160" s="6"/>
    </row>
    <row r="161" spans="3:22" ht="12" customHeight="1" x14ac:dyDescent="0.2">
      <c r="C161" s="6"/>
      <c r="G161" s="6"/>
      <c r="H161" s="6"/>
      <c r="I161" s="6"/>
      <c r="J161" s="6"/>
      <c r="K161" s="6"/>
      <c r="L161" s="6"/>
      <c r="M161" s="6"/>
      <c r="N161" s="6"/>
      <c r="O161" s="6"/>
      <c r="P161" s="6"/>
      <c r="Q161" s="6"/>
      <c r="R161" s="6"/>
      <c r="S161" s="6"/>
      <c r="T161" s="6"/>
      <c r="U161" s="6"/>
      <c r="V161" s="6"/>
    </row>
    <row r="162" spans="3:22" ht="12" customHeight="1" x14ac:dyDescent="0.2">
      <c r="C162" s="6"/>
      <c r="G162" s="6"/>
      <c r="H162" s="6"/>
      <c r="I162" s="6"/>
      <c r="J162" s="6"/>
      <c r="K162" s="6"/>
      <c r="L162" s="6"/>
      <c r="M162" s="6"/>
      <c r="N162" s="6"/>
      <c r="O162" s="6"/>
      <c r="P162" s="6"/>
      <c r="Q162" s="6"/>
      <c r="R162" s="6"/>
      <c r="S162" s="6"/>
      <c r="T162" s="6"/>
      <c r="U162" s="6"/>
      <c r="V162" s="6"/>
    </row>
    <row r="163" spans="3:22" ht="12" customHeight="1" x14ac:dyDescent="0.2">
      <c r="C163" s="6"/>
      <c r="G163" s="6"/>
      <c r="H163" s="6"/>
      <c r="I163" s="6"/>
      <c r="J163" s="6"/>
      <c r="K163" s="6"/>
      <c r="L163" s="6"/>
      <c r="M163" s="6"/>
      <c r="N163" s="6"/>
      <c r="O163" s="6"/>
      <c r="P163" s="6"/>
      <c r="Q163" s="6"/>
      <c r="R163" s="6"/>
      <c r="S163" s="6"/>
      <c r="T163" s="6"/>
      <c r="U163" s="6"/>
      <c r="V163" s="6"/>
    </row>
    <row r="164" spans="3:22" ht="12" customHeight="1" x14ac:dyDescent="0.2">
      <c r="C164" s="6"/>
      <c r="G164" s="6"/>
      <c r="H164" s="6"/>
      <c r="I164" s="6"/>
      <c r="J164" s="6"/>
      <c r="K164" s="6"/>
      <c r="L164" s="6"/>
      <c r="M164" s="6"/>
      <c r="N164" s="6"/>
      <c r="O164" s="6"/>
      <c r="P164" s="6"/>
      <c r="Q164" s="6"/>
      <c r="R164" s="6"/>
      <c r="S164" s="6"/>
      <c r="T164" s="6"/>
      <c r="U164" s="6"/>
      <c r="V164" s="6"/>
    </row>
    <row r="165" spans="3:22" ht="12" customHeight="1" x14ac:dyDescent="0.2">
      <c r="C165" s="6"/>
      <c r="G165" s="6"/>
      <c r="H165" s="6"/>
      <c r="I165" s="6"/>
      <c r="J165" s="6"/>
      <c r="K165" s="6"/>
      <c r="L165" s="6"/>
      <c r="M165" s="6"/>
      <c r="N165" s="6"/>
      <c r="O165" s="6"/>
      <c r="P165" s="6"/>
      <c r="Q165" s="6"/>
      <c r="R165" s="6"/>
      <c r="S165" s="6"/>
      <c r="T165" s="6"/>
      <c r="U165" s="6"/>
      <c r="V165" s="6"/>
    </row>
    <row r="166" spans="3:22" ht="12" customHeight="1" x14ac:dyDescent="0.2">
      <c r="C166" s="6"/>
      <c r="G166" s="6"/>
      <c r="H166" s="6"/>
      <c r="I166" s="6"/>
      <c r="J166" s="6"/>
      <c r="K166" s="6"/>
      <c r="L166" s="6"/>
      <c r="M166" s="6"/>
      <c r="N166" s="6"/>
      <c r="O166" s="6"/>
      <c r="P166" s="6"/>
      <c r="Q166" s="6"/>
      <c r="R166" s="6"/>
      <c r="S166" s="6"/>
      <c r="T166" s="6"/>
      <c r="U166" s="6"/>
      <c r="V166" s="6"/>
    </row>
    <row r="167" spans="3:22" ht="12" customHeight="1" x14ac:dyDescent="0.2">
      <c r="C167" s="6"/>
      <c r="G167" s="6"/>
      <c r="H167" s="6"/>
      <c r="I167" s="6"/>
      <c r="J167" s="6"/>
      <c r="K167" s="6"/>
      <c r="L167" s="6"/>
      <c r="M167" s="6"/>
      <c r="N167" s="6"/>
      <c r="O167" s="6"/>
      <c r="P167" s="6"/>
      <c r="Q167" s="6"/>
      <c r="R167" s="6"/>
      <c r="S167" s="6"/>
      <c r="T167" s="6"/>
      <c r="U167" s="6"/>
      <c r="V167" s="6"/>
    </row>
    <row r="168" spans="3:22" ht="12" customHeight="1" x14ac:dyDescent="0.2">
      <c r="C168" s="6"/>
      <c r="G168" s="6"/>
      <c r="H168" s="6"/>
      <c r="I168" s="6"/>
      <c r="J168" s="6"/>
      <c r="K168" s="6"/>
      <c r="L168" s="6"/>
      <c r="M168" s="6"/>
      <c r="N168" s="6"/>
      <c r="O168" s="6"/>
      <c r="P168" s="6"/>
      <c r="Q168" s="6"/>
      <c r="R168" s="6"/>
      <c r="S168" s="6"/>
      <c r="T168" s="6"/>
      <c r="U168" s="6"/>
      <c r="V168" s="6"/>
    </row>
    <row r="169" spans="3:22" ht="12" customHeight="1" x14ac:dyDescent="0.2">
      <c r="C169" s="6"/>
      <c r="G169" s="6"/>
      <c r="H169" s="6"/>
      <c r="I169" s="6"/>
      <c r="J169" s="6"/>
      <c r="K169" s="6"/>
      <c r="L169" s="6"/>
      <c r="M169" s="6"/>
      <c r="N169" s="6"/>
      <c r="O169" s="6"/>
      <c r="P169" s="6"/>
      <c r="Q169" s="6"/>
      <c r="R169" s="6"/>
      <c r="S169" s="6"/>
      <c r="T169" s="6"/>
      <c r="U169" s="6"/>
      <c r="V169" s="6"/>
    </row>
    <row r="170" spans="3:22" ht="12" customHeight="1" x14ac:dyDescent="0.2">
      <c r="C170" s="6"/>
      <c r="G170" s="6"/>
      <c r="H170" s="6"/>
      <c r="I170" s="6"/>
      <c r="J170" s="6"/>
      <c r="K170" s="6"/>
      <c r="L170" s="6"/>
      <c r="M170" s="6"/>
      <c r="N170" s="6"/>
      <c r="O170" s="6"/>
      <c r="P170" s="6"/>
      <c r="Q170" s="6"/>
      <c r="R170" s="6"/>
      <c r="S170" s="6"/>
      <c r="T170" s="6"/>
      <c r="U170" s="6"/>
      <c r="V170" s="6"/>
    </row>
    <row r="171" spans="3:22" ht="12" customHeight="1" x14ac:dyDescent="0.2">
      <c r="C171" s="6"/>
      <c r="G171" s="6"/>
      <c r="H171" s="6"/>
      <c r="I171" s="6"/>
      <c r="J171" s="6"/>
      <c r="K171" s="6"/>
      <c r="L171" s="6"/>
      <c r="M171" s="6"/>
      <c r="N171" s="6"/>
      <c r="O171" s="6"/>
      <c r="P171" s="6"/>
      <c r="Q171" s="6"/>
      <c r="R171" s="6"/>
      <c r="S171" s="6"/>
      <c r="T171" s="6"/>
      <c r="U171" s="6"/>
      <c r="V171" s="6"/>
    </row>
    <row r="172" spans="3:22" ht="12" customHeight="1" x14ac:dyDescent="0.2">
      <c r="C172" s="6"/>
      <c r="G172" s="6"/>
      <c r="H172" s="6"/>
      <c r="I172" s="6"/>
      <c r="J172" s="6"/>
      <c r="K172" s="6"/>
      <c r="L172" s="6"/>
      <c r="M172" s="6"/>
      <c r="N172" s="6"/>
      <c r="O172" s="6"/>
      <c r="P172" s="6"/>
      <c r="Q172" s="6"/>
      <c r="R172" s="6"/>
      <c r="S172" s="6"/>
      <c r="T172" s="6"/>
      <c r="U172" s="6"/>
      <c r="V172" s="6"/>
    </row>
    <row r="173" spans="3:22" ht="12" customHeight="1" x14ac:dyDescent="0.2">
      <c r="C173" s="6"/>
      <c r="G173" s="6"/>
      <c r="H173" s="6"/>
      <c r="I173" s="6"/>
      <c r="J173" s="6"/>
      <c r="K173" s="6"/>
      <c r="L173" s="6"/>
      <c r="M173" s="6"/>
      <c r="N173" s="6"/>
      <c r="O173" s="6"/>
      <c r="P173" s="6"/>
      <c r="Q173" s="6"/>
      <c r="R173" s="6"/>
      <c r="S173" s="6"/>
      <c r="T173" s="6"/>
      <c r="U173" s="6"/>
      <c r="V173" s="6"/>
    </row>
    <row r="174" spans="3:22" ht="12" customHeight="1" x14ac:dyDescent="0.2">
      <c r="C174" s="6"/>
      <c r="G174" s="6"/>
      <c r="H174" s="6"/>
      <c r="I174" s="6"/>
      <c r="J174" s="6"/>
      <c r="K174" s="6"/>
      <c r="L174" s="6"/>
      <c r="M174" s="6"/>
      <c r="N174" s="6"/>
      <c r="O174" s="6"/>
      <c r="P174" s="6"/>
      <c r="Q174" s="6"/>
      <c r="R174" s="6"/>
      <c r="S174" s="6"/>
      <c r="T174" s="6"/>
      <c r="U174" s="6"/>
      <c r="V174" s="6"/>
    </row>
    <row r="175" spans="3:22" ht="12" customHeight="1" x14ac:dyDescent="0.2">
      <c r="C175" s="6"/>
      <c r="G175" s="6"/>
      <c r="H175" s="6"/>
      <c r="I175" s="6"/>
      <c r="J175" s="6"/>
      <c r="K175" s="6"/>
      <c r="L175" s="6"/>
      <c r="M175" s="6"/>
      <c r="N175" s="6"/>
      <c r="O175" s="6"/>
      <c r="P175" s="6"/>
      <c r="Q175" s="6"/>
      <c r="R175" s="6"/>
      <c r="S175" s="6"/>
      <c r="T175" s="6"/>
      <c r="U175" s="6"/>
      <c r="V175" s="6"/>
    </row>
    <row r="176" spans="3:22" ht="12" customHeight="1" x14ac:dyDescent="0.2">
      <c r="C176" s="6"/>
      <c r="G176" s="6"/>
      <c r="H176" s="6"/>
      <c r="I176" s="6"/>
      <c r="J176" s="6"/>
      <c r="K176" s="6"/>
      <c r="L176" s="6"/>
      <c r="M176" s="6"/>
      <c r="N176" s="6"/>
      <c r="O176" s="6"/>
      <c r="P176" s="6"/>
      <c r="Q176" s="6"/>
      <c r="R176" s="6"/>
      <c r="S176" s="6"/>
      <c r="T176" s="6"/>
      <c r="U176" s="6"/>
      <c r="V176" s="6"/>
    </row>
    <row r="177" spans="3:22" ht="12" customHeight="1" x14ac:dyDescent="0.2">
      <c r="C177" s="6"/>
      <c r="G177" s="6"/>
      <c r="H177" s="6"/>
      <c r="I177" s="6"/>
      <c r="J177" s="6"/>
      <c r="K177" s="6"/>
      <c r="L177" s="6"/>
      <c r="M177" s="6"/>
      <c r="N177" s="6"/>
      <c r="O177" s="6"/>
      <c r="P177" s="6"/>
      <c r="Q177" s="6"/>
      <c r="R177" s="6"/>
      <c r="S177" s="6"/>
      <c r="T177" s="6"/>
      <c r="U177" s="6"/>
      <c r="V177" s="6"/>
    </row>
    <row r="178" spans="3:22" ht="12" customHeight="1" x14ac:dyDescent="0.2">
      <c r="C178" s="6"/>
      <c r="G178" s="6"/>
      <c r="H178" s="6"/>
      <c r="I178" s="6"/>
      <c r="J178" s="6"/>
      <c r="K178" s="6"/>
      <c r="L178" s="6"/>
      <c r="M178" s="6"/>
      <c r="N178" s="6"/>
      <c r="O178" s="6"/>
      <c r="P178" s="6"/>
      <c r="Q178" s="6"/>
      <c r="R178" s="6"/>
      <c r="S178" s="6"/>
      <c r="T178" s="6"/>
      <c r="U178" s="6"/>
      <c r="V178" s="6"/>
    </row>
    <row r="179" spans="3:22" ht="12" customHeight="1" x14ac:dyDescent="0.2">
      <c r="C179" s="6"/>
      <c r="G179" s="6"/>
      <c r="H179" s="6"/>
      <c r="I179" s="6"/>
      <c r="J179" s="6"/>
      <c r="K179" s="6"/>
      <c r="L179" s="6"/>
      <c r="M179" s="6"/>
      <c r="N179" s="6"/>
      <c r="O179" s="6"/>
      <c r="P179" s="6"/>
      <c r="Q179" s="6"/>
      <c r="R179" s="6"/>
      <c r="S179" s="6"/>
      <c r="T179" s="6"/>
      <c r="U179" s="6"/>
      <c r="V179" s="6"/>
    </row>
    <row r="180" spans="3:22" ht="12" customHeight="1" x14ac:dyDescent="0.2">
      <c r="C180" s="6"/>
      <c r="G180" s="6"/>
      <c r="H180" s="6"/>
      <c r="I180" s="6"/>
      <c r="J180" s="6"/>
      <c r="K180" s="6"/>
      <c r="L180" s="6"/>
      <c r="M180" s="6"/>
      <c r="N180" s="6"/>
      <c r="O180" s="6"/>
      <c r="P180" s="6"/>
      <c r="Q180" s="6"/>
      <c r="R180" s="6"/>
      <c r="S180" s="6"/>
      <c r="T180" s="6"/>
      <c r="U180" s="6"/>
      <c r="V180" s="6"/>
    </row>
    <row r="181" spans="3:22" ht="12" customHeight="1" x14ac:dyDescent="0.2">
      <c r="C181" s="6"/>
      <c r="G181" s="6"/>
      <c r="H181" s="6"/>
      <c r="I181" s="6"/>
      <c r="J181" s="6"/>
      <c r="K181" s="6"/>
      <c r="L181" s="6"/>
      <c r="M181" s="6"/>
      <c r="N181" s="6"/>
      <c r="O181" s="6"/>
      <c r="P181" s="6"/>
      <c r="Q181" s="6"/>
      <c r="R181" s="6"/>
      <c r="S181" s="6"/>
      <c r="T181" s="6"/>
      <c r="U181" s="6"/>
      <c r="V181" s="6"/>
    </row>
    <row r="182" spans="3:22" ht="12" customHeight="1" x14ac:dyDescent="0.2">
      <c r="C182" s="6"/>
      <c r="G182" s="6"/>
      <c r="H182" s="6"/>
      <c r="I182" s="6"/>
      <c r="J182" s="6"/>
      <c r="K182" s="6"/>
      <c r="L182" s="6"/>
      <c r="M182" s="6"/>
      <c r="N182" s="6"/>
      <c r="O182" s="6"/>
      <c r="P182" s="6"/>
      <c r="Q182" s="6"/>
      <c r="R182" s="6"/>
      <c r="S182" s="6"/>
      <c r="T182" s="6"/>
      <c r="U182" s="6"/>
      <c r="V182" s="6"/>
    </row>
    <row r="183" spans="3:22" ht="12" customHeight="1" x14ac:dyDescent="0.2">
      <c r="C183" s="6"/>
      <c r="G183" s="6"/>
      <c r="H183" s="6"/>
      <c r="I183" s="6"/>
      <c r="J183" s="6"/>
      <c r="K183" s="6"/>
      <c r="L183" s="6"/>
      <c r="M183" s="6"/>
      <c r="N183" s="6"/>
      <c r="O183" s="6"/>
      <c r="P183" s="6"/>
      <c r="Q183" s="6"/>
      <c r="R183" s="6"/>
      <c r="S183" s="6"/>
      <c r="T183" s="6"/>
      <c r="U183" s="6"/>
      <c r="V183" s="6"/>
    </row>
    <row r="184" spans="3:22" ht="12" customHeight="1" x14ac:dyDescent="0.2">
      <c r="C184" s="6"/>
      <c r="G184" s="6"/>
      <c r="H184" s="6"/>
      <c r="I184" s="6"/>
      <c r="J184" s="6"/>
      <c r="K184" s="6"/>
      <c r="L184" s="6"/>
      <c r="M184" s="6"/>
      <c r="N184" s="6"/>
      <c r="O184" s="6"/>
      <c r="P184" s="6"/>
      <c r="Q184" s="6"/>
      <c r="R184" s="6"/>
      <c r="S184" s="6"/>
      <c r="T184" s="6"/>
      <c r="U184" s="6"/>
      <c r="V184" s="6"/>
    </row>
    <row r="185" spans="3:22" ht="12" customHeight="1" x14ac:dyDescent="0.2">
      <c r="C185" s="6"/>
      <c r="G185" s="6"/>
      <c r="H185" s="6"/>
      <c r="I185" s="6"/>
      <c r="J185" s="6"/>
      <c r="K185" s="6"/>
      <c r="L185" s="6"/>
      <c r="M185" s="6"/>
      <c r="N185" s="6"/>
      <c r="O185" s="6"/>
      <c r="P185" s="6"/>
      <c r="Q185" s="6"/>
      <c r="R185" s="6"/>
      <c r="S185" s="6"/>
      <c r="T185" s="6"/>
      <c r="U185" s="6"/>
      <c r="V185" s="6"/>
    </row>
    <row r="186" spans="3:22" ht="12" customHeight="1" x14ac:dyDescent="0.2">
      <c r="C186" s="6"/>
      <c r="G186" s="6"/>
      <c r="H186" s="6"/>
      <c r="I186" s="6"/>
      <c r="J186" s="6"/>
      <c r="K186" s="6"/>
      <c r="L186" s="6"/>
      <c r="M186" s="6"/>
      <c r="N186" s="6"/>
      <c r="O186" s="6"/>
      <c r="P186" s="6"/>
      <c r="Q186" s="6"/>
      <c r="R186" s="6"/>
      <c r="S186" s="6"/>
      <c r="T186" s="6"/>
      <c r="U186" s="6"/>
      <c r="V186" s="6"/>
    </row>
    <row r="187" spans="3:22" ht="12" customHeight="1" x14ac:dyDescent="0.2">
      <c r="C187" s="6"/>
      <c r="G187" s="6"/>
      <c r="H187" s="6"/>
      <c r="I187" s="6"/>
      <c r="J187" s="6"/>
      <c r="K187" s="6"/>
      <c r="L187" s="6"/>
      <c r="M187" s="6"/>
      <c r="N187" s="6"/>
      <c r="O187" s="6"/>
      <c r="P187" s="6"/>
      <c r="Q187" s="6"/>
      <c r="R187" s="6"/>
      <c r="S187" s="6"/>
      <c r="T187" s="6"/>
      <c r="U187" s="6"/>
      <c r="V187" s="6"/>
    </row>
    <row r="188" spans="3:22" ht="12" customHeight="1" x14ac:dyDescent="0.2">
      <c r="C188" s="6"/>
      <c r="G188" s="6"/>
      <c r="H188" s="6"/>
      <c r="I188" s="6"/>
      <c r="J188" s="6"/>
      <c r="K188" s="6"/>
      <c r="L188" s="6"/>
      <c r="M188" s="6"/>
      <c r="N188" s="6"/>
      <c r="O188" s="6"/>
      <c r="P188" s="6"/>
      <c r="Q188" s="6"/>
      <c r="R188" s="6"/>
      <c r="S188" s="6"/>
      <c r="T188" s="6"/>
      <c r="U188" s="6"/>
      <c r="V188" s="6"/>
    </row>
    <row r="189" spans="3:22" ht="12" customHeight="1" x14ac:dyDescent="0.2">
      <c r="C189" s="6"/>
      <c r="G189" s="6"/>
      <c r="H189" s="6"/>
      <c r="I189" s="6"/>
      <c r="J189" s="6"/>
      <c r="K189" s="6"/>
      <c r="L189" s="6"/>
      <c r="M189" s="6"/>
      <c r="N189" s="6"/>
      <c r="O189" s="6"/>
      <c r="P189" s="6"/>
      <c r="Q189" s="6"/>
      <c r="R189" s="6"/>
      <c r="S189" s="6"/>
      <c r="T189" s="6"/>
      <c r="U189" s="6"/>
      <c r="V189" s="6"/>
    </row>
    <row r="190" spans="3:22" ht="12" customHeight="1" x14ac:dyDescent="0.2">
      <c r="C190" s="6"/>
      <c r="G190" s="6"/>
      <c r="H190" s="6"/>
      <c r="I190" s="6"/>
      <c r="J190" s="6"/>
      <c r="K190" s="6"/>
      <c r="L190" s="6"/>
      <c r="M190" s="6"/>
      <c r="N190" s="6"/>
      <c r="O190" s="6"/>
      <c r="P190" s="6"/>
      <c r="Q190" s="6"/>
      <c r="R190" s="6"/>
      <c r="S190" s="6"/>
      <c r="T190" s="6"/>
      <c r="U190" s="6"/>
      <c r="V190" s="6"/>
    </row>
    <row r="191" spans="3:22" ht="12" customHeight="1" x14ac:dyDescent="0.2">
      <c r="C191" s="6"/>
      <c r="G191" s="6"/>
      <c r="H191" s="6"/>
      <c r="I191" s="6"/>
      <c r="J191" s="6"/>
      <c r="K191" s="6"/>
      <c r="L191" s="6"/>
      <c r="M191" s="6"/>
      <c r="N191" s="6"/>
      <c r="O191" s="6"/>
      <c r="P191" s="6"/>
      <c r="Q191" s="6"/>
      <c r="R191" s="6"/>
      <c r="S191" s="6"/>
      <c r="T191" s="6"/>
      <c r="U191" s="6"/>
      <c r="V191" s="6"/>
    </row>
    <row r="192" spans="3:22" ht="12" customHeight="1" x14ac:dyDescent="0.2">
      <c r="C192" s="6"/>
      <c r="G192" s="6"/>
      <c r="H192" s="6"/>
      <c r="I192" s="6"/>
      <c r="J192" s="6"/>
      <c r="K192" s="6"/>
      <c r="L192" s="6"/>
      <c r="M192" s="6"/>
      <c r="N192" s="6"/>
      <c r="O192" s="6"/>
      <c r="P192" s="6"/>
      <c r="Q192" s="6"/>
      <c r="R192" s="6"/>
      <c r="S192" s="6"/>
      <c r="T192" s="6"/>
      <c r="U192" s="6"/>
      <c r="V192" s="6"/>
    </row>
    <row r="193" spans="3:22" ht="12" customHeight="1" x14ac:dyDescent="0.2">
      <c r="C193" s="6"/>
      <c r="G193" s="6"/>
      <c r="H193" s="6"/>
      <c r="I193" s="6"/>
      <c r="J193" s="6"/>
      <c r="K193" s="6"/>
      <c r="L193" s="6"/>
      <c r="M193" s="6"/>
      <c r="N193" s="6"/>
      <c r="O193" s="6"/>
      <c r="P193" s="6"/>
      <c r="Q193" s="6"/>
      <c r="R193" s="6"/>
      <c r="S193" s="6"/>
      <c r="T193" s="6"/>
      <c r="U193" s="6"/>
      <c r="V193" s="6"/>
    </row>
    <row r="194" spans="3:22" ht="12" customHeight="1" x14ac:dyDescent="0.2">
      <c r="C194" s="6"/>
      <c r="G194" s="6"/>
      <c r="H194" s="6"/>
      <c r="I194" s="6"/>
      <c r="J194" s="6"/>
      <c r="K194" s="6"/>
      <c r="L194" s="6"/>
      <c r="M194" s="6"/>
      <c r="N194" s="6"/>
      <c r="O194" s="6"/>
      <c r="P194" s="6"/>
      <c r="Q194" s="6"/>
      <c r="R194" s="6"/>
      <c r="S194" s="6"/>
      <c r="T194" s="6"/>
      <c r="U194" s="6"/>
      <c r="V194" s="6"/>
    </row>
    <row r="195" spans="3:22" ht="12" customHeight="1" x14ac:dyDescent="0.2">
      <c r="C195" s="6"/>
      <c r="G195" s="6"/>
      <c r="H195" s="6"/>
      <c r="I195" s="6"/>
      <c r="J195" s="6"/>
      <c r="K195" s="6"/>
      <c r="L195" s="6"/>
      <c r="M195" s="6"/>
      <c r="N195" s="6"/>
      <c r="O195" s="6"/>
      <c r="P195" s="6"/>
      <c r="Q195" s="6"/>
      <c r="R195" s="6"/>
      <c r="S195" s="6"/>
      <c r="T195" s="6"/>
      <c r="U195" s="6"/>
      <c r="V195" s="6"/>
    </row>
    <row r="196" spans="3:22" ht="12" customHeight="1" x14ac:dyDescent="0.2">
      <c r="C196" s="6"/>
      <c r="G196" s="6"/>
      <c r="H196" s="6"/>
      <c r="I196" s="6"/>
      <c r="J196" s="6"/>
      <c r="K196" s="6"/>
      <c r="L196" s="6"/>
      <c r="M196" s="6"/>
      <c r="N196" s="6"/>
      <c r="O196" s="6"/>
      <c r="P196" s="6"/>
      <c r="Q196" s="6"/>
      <c r="R196" s="6"/>
      <c r="S196" s="6"/>
      <c r="T196" s="6"/>
      <c r="U196" s="6"/>
      <c r="V196" s="6"/>
    </row>
    <row r="197" spans="3:22" ht="12" customHeight="1" x14ac:dyDescent="0.2">
      <c r="C197" s="6"/>
      <c r="G197" s="6"/>
      <c r="H197" s="6"/>
      <c r="I197" s="6"/>
      <c r="J197" s="6"/>
      <c r="K197" s="6"/>
      <c r="L197" s="6"/>
      <c r="M197" s="6"/>
      <c r="N197" s="6"/>
      <c r="O197" s="6"/>
      <c r="P197" s="6"/>
      <c r="Q197" s="6"/>
      <c r="R197" s="6"/>
      <c r="S197" s="6"/>
      <c r="T197" s="6"/>
      <c r="U197" s="6"/>
      <c r="V197" s="6"/>
    </row>
    <row r="198" spans="3:22" ht="12" customHeight="1" x14ac:dyDescent="0.2">
      <c r="C198" s="6"/>
      <c r="G198" s="6"/>
      <c r="H198" s="6"/>
      <c r="I198" s="6"/>
      <c r="J198" s="6"/>
      <c r="K198" s="6"/>
      <c r="L198" s="6"/>
      <c r="M198" s="6"/>
      <c r="N198" s="6"/>
      <c r="O198" s="6"/>
      <c r="P198" s="6"/>
      <c r="Q198" s="6"/>
      <c r="R198" s="6"/>
      <c r="S198" s="6"/>
      <c r="T198" s="6"/>
      <c r="U198" s="6"/>
      <c r="V198" s="6"/>
    </row>
    <row r="199" spans="3:22" ht="12" customHeight="1" x14ac:dyDescent="0.2">
      <c r="C199" s="6"/>
      <c r="G199" s="6"/>
      <c r="H199" s="6"/>
      <c r="I199" s="6"/>
      <c r="J199" s="6"/>
      <c r="K199" s="6"/>
      <c r="L199" s="6"/>
      <c r="M199" s="6"/>
      <c r="N199" s="6"/>
      <c r="O199" s="6"/>
      <c r="P199" s="6"/>
      <c r="Q199" s="6"/>
      <c r="R199" s="6"/>
      <c r="S199" s="6"/>
      <c r="T199" s="6"/>
      <c r="U199" s="6"/>
      <c r="V199" s="6"/>
    </row>
    <row r="200" spans="3:22" ht="12" customHeight="1" x14ac:dyDescent="0.2">
      <c r="C200" s="6"/>
      <c r="G200" s="6"/>
      <c r="H200" s="6"/>
      <c r="I200" s="6"/>
      <c r="J200" s="6"/>
      <c r="K200" s="6"/>
      <c r="L200" s="6"/>
      <c r="M200" s="6"/>
      <c r="N200" s="6"/>
      <c r="O200" s="6"/>
      <c r="P200" s="6"/>
      <c r="Q200" s="6"/>
      <c r="R200" s="6"/>
      <c r="S200" s="6"/>
      <c r="T200" s="6"/>
      <c r="U200" s="6"/>
      <c r="V200" s="6"/>
    </row>
    <row r="201" spans="3:22" ht="12" customHeight="1" x14ac:dyDescent="0.2">
      <c r="C201" s="6"/>
      <c r="G201" s="6"/>
      <c r="H201" s="6"/>
      <c r="I201" s="6"/>
      <c r="J201" s="6"/>
      <c r="K201" s="6"/>
      <c r="L201" s="6"/>
      <c r="M201" s="6"/>
      <c r="N201" s="6"/>
      <c r="O201" s="6"/>
      <c r="P201" s="6"/>
      <c r="Q201" s="6"/>
      <c r="R201" s="6"/>
      <c r="S201" s="6"/>
      <c r="T201" s="6"/>
      <c r="U201" s="6"/>
      <c r="V201" s="6"/>
    </row>
    <row r="202" spans="3:22" ht="12" customHeight="1" x14ac:dyDescent="0.2">
      <c r="C202" s="6"/>
      <c r="G202" s="6"/>
      <c r="H202" s="6"/>
      <c r="I202" s="6"/>
      <c r="J202" s="6"/>
      <c r="K202" s="6"/>
      <c r="L202" s="6"/>
      <c r="M202" s="6"/>
      <c r="N202" s="6"/>
      <c r="O202" s="6"/>
      <c r="P202" s="6"/>
      <c r="Q202" s="6"/>
      <c r="R202" s="6"/>
      <c r="S202" s="6"/>
      <c r="T202" s="6"/>
      <c r="U202" s="6"/>
      <c r="V202" s="6"/>
    </row>
    <row r="203" spans="3:22" ht="12" customHeight="1" x14ac:dyDescent="0.2">
      <c r="C203" s="6"/>
      <c r="G203" s="6"/>
      <c r="H203" s="6"/>
      <c r="I203" s="6"/>
      <c r="J203" s="6"/>
      <c r="K203" s="6"/>
      <c r="L203" s="6"/>
      <c r="M203" s="6"/>
      <c r="N203" s="6"/>
      <c r="O203" s="6"/>
      <c r="P203" s="6"/>
      <c r="Q203" s="6"/>
      <c r="R203" s="6"/>
      <c r="S203" s="6"/>
      <c r="T203" s="6"/>
      <c r="U203" s="6"/>
      <c r="V203" s="6"/>
    </row>
    <row r="204" spans="3:22" ht="12" customHeight="1" x14ac:dyDescent="0.2">
      <c r="C204" s="6"/>
      <c r="G204" s="6"/>
      <c r="H204" s="6"/>
      <c r="I204" s="6"/>
      <c r="J204" s="6"/>
      <c r="K204" s="6"/>
      <c r="L204" s="6"/>
      <c r="M204" s="6"/>
      <c r="N204" s="6"/>
      <c r="O204" s="6"/>
      <c r="P204" s="6"/>
      <c r="Q204" s="6"/>
      <c r="R204" s="6"/>
      <c r="S204" s="6"/>
      <c r="T204" s="6"/>
      <c r="U204" s="6"/>
      <c r="V204" s="6"/>
    </row>
    <row r="205" spans="3:22" ht="12" customHeight="1" x14ac:dyDescent="0.2">
      <c r="C205" s="6"/>
      <c r="G205" s="6"/>
      <c r="H205" s="6"/>
      <c r="I205" s="6"/>
      <c r="J205" s="6"/>
      <c r="K205" s="6"/>
      <c r="L205" s="6"/>
      <c r="M205" s="6"/>
      <c r="N205" s="6"/>
      <c r="O205" s="6"/>
      <c r="P205" s="6"/>
      <c r="Q205" s="6"/>
      <c r="R205" s="6"/>
      <c r="S205" s="6"/>
      <c r="T205" s="6"/>
      <c r="U205" s="6"/>
      <c r="V205" s="6"/>
    </row>
    <row r="206" spans="3:22" ht="12" customHeight="1" x14ac:dyDescent="0.2">
      <c r="C206" s="6"/>
      <c r="G206" s="6"/>
      <c r="H206" s="6"/>
      <c r="I206" s="6"/>
      <c r="J206" s="6"/>
      <c r="K206" s="6"/>
      <c r="L206" s="6"/>
      <c r="M206" s="6"/>
      <c r="N206" s="6"/>
      <c r="O206" s="6"/>
      <c r="P206" s="6"/>
      <c r="Q206" s="6"/>
      <c r="R206" s="6"/>
      <c r="S206" s="6"/>
      <c r="T206" s="6"/>
      <c r="U206" s="6"/>
      <c r="V206" s="6"/>
    </row>
    <row r="207" spans="3:22" ht="12" customHeight="1" x14ac:dyDescent="0.2">
      <c r="C207" s="6"/>
      <c r="G207" s="6"/>
      <c r="H207" s="6"/>
      <c r="I207" s="6"/>
      <c r="J207" s="6"/>
      <c r="K207" s="6"/>
      <c r="L207" s="6"/>
      <c r="M207" s="6"/>
      <c r="N207" s="6"/>
      <c r="O207" s="6"/>
      <c r="P207" s="6"/>
      <c r="Q207" s="6"/>
      <c r="R207" s="6"/>
      <c r="S207" s="6"/>
      <c r="T207" s="6"/>
      <c r="U207" s="6"/>
      <c r="V207" s="6"/>
    </row>
    <row r="208" spans="3:22" ht="12" customHeight="1" x14ac:dyDescent="0.2">
      <c r="C208" s="6"/>
      <c r="G208" s="6"/>
      <c r="H208" s="6"/>
      <c r="I208" s="6"/>
      <c r="J208" s="6"/>
      <c r="K208" s="6"/>
      <c r="L208" s="6"/>
      <c r="M208" s="6"/>
      <c r="N208" s="6"/>
      <c r="O208" s="6"/>
      <c r="P208" s="6"/>
      <c r="Q208" s="6"/>
      <c r="R208" s="6"/>
      <c r="S208" s="6"/>
      <c r="T208" s="6"/>
      <c r="U208" s="6"/>
      <c r="V208" s="6"/>
    </row>
    <row r="209" spans="3:22" ht="12" customHeight="1" x14ac:dyDescent="0.2">
      <c r="C209" s="6"/>
      <c r="G209" s="6"/>
      <c r="H209" s="6"/>
      <c r="I209" s="6"/>
      <c r="J209" s="6"/>
      <c r="K209" s="6"/>
      <c r="L209" s="6"/>
      <c r="M209" s="6"/>
      <c r="N209" s="6"/>
      <c r="O209" s="6"/>
      <c r="P209" s="6"/>
      <c r="Q209" s="6"/>
      <c r="R209" s="6"/>
      <c r="S209" s="6"/>
      <c r="T209" s="6"/>
      <c r="U209" s="6"/>
      <c r="V209" s="6"/>
    </row>
    <row r="210" spans="3:22" ht="12" customHeight="1" x14ac:dyDescent="0.2">
      <c r="C210" s="6"/>
      <c r="G210" s="6"/>
      <c r="H210" s="6"/>
      <c r="I210" s="6"/>
      <c r="J210" s="6"/>
      <c r="K210" s="6"/>
      <c r="L210" s="6"/>
      <c r="M210" s="6"/>
      <c r="N210" s="6"/>
      <c r="O210" s="6"/>
      <c r="P210" s="6"/>
      <c r="Q210" s="6"/>
      <c r="R210" s="6"/>
      <c r="S210" s="6"/>
      <c r="T210" s="6"/>
      <c r="U210" s="6"/>
      <c r="V210" s="6"/>
    </row>
    <row r="211" spans="3:22" ht="12" customHeight="1" x14ac:dyDescent="0.2">
      <c r="C211" s="6"/>
      <c r="G211" s="6"/>
      <c r="H211" s="6"/>
      <c r="I211" s="6"/>
      <c r="J211" s="6"/>
      <c r="K211" s="6"/>
      <c r="L211" s="6"/>
      <c r="M211" s="6"/>
      <c r="N211" s="6"/>
      <c r="O211" s="6"/>
      <c r="P211" s="6"/>
      <c r="Q211" s="6"/>
      <c r="R211" s="6"/>
      <c r="S211" s="6"/>
      <c r="T211" s="6"/>
      <c r="U211" s="6"/>
      <c r="V211" s="6"/>
    </row>
    <row r="212" spans="3:22" ht="12" customHeight="1" x14ac:dyDescent="0.2">
      <c r="C212" s="6"/>
      <c r="G212" s="6"/>
      <c r="H212" s="6"/>
      <c r="I212" s="6"/>
      <c r="J212" s="6"/>
      <c r="K212" s="6"/>
      <c r="L212" s="6"/>
      <c r="M212" s="6"/>
      <c r="N212" s="6"/>
      <c r="O212" s="6"/>
      <c r="P212" s="6"/>
      <c r="Q212" s="6"/>
      <c r="R212" s="6"/>
      <c r="S212" s="6"/>
      <c r="T212" s="6"/>
      <c r="U212" s="6"/>
      <c r="V212" s="6"/>
    </row>
    <row r="213" spans="3:22" ht="12" customHeight="1" x14ac:dyDescent="0.2">
      <c r="C213" s="6"/>
      <c r="G213" s="6"/>
      <c r="H213" s="6"/>
      <c r="I213" s="6"/>
      <c r="J213" s="6"/>
      <c r="K213" s="6"/>
      <c r="L213" s="6"/>
      <c r="M213" s="6"/>
      <c r="N213" s="6"/>
      <c r="O213" s="6"/>
      <c r="P213" s="6"/>
      <c r="Q213" s="6"/>
      <c r="R213" s="6"/>
      <c r="S213" s="6"/>
      <c r="T213" s="6"/>
      <c r="U213" s="6"/>
      <c r="V213" s="6"/>
    </row>
    <row r="214" spans="3:22" ht="12" customHeight="1" x14ac:dyDescent="0.2">
      <c r="C214" s="6"/>
      <c r="G214" s="6"/>
      <c r="H214" s="6"/>
      <c r="I214" s="6"/>
      <c r="J214" s="6"/>
      <c r="K214" s="6"/>
      <c r="L214" s="6"/>
      <c r="M214" s="6"/>
      <c r="N214" s="6"/>
      <c r="O214" s="6"/>
      <c r="P214" s="6"/>
      <c r="Q214" s="6"/>
      <c r="R214" s="6"/>
      <c r="S214" s="6"/>
      <c r="T214" s="6"/>
      <c r="U214" s="6"/>
      <c r="V214" s="6"/>
    </row>
    <row r="215" spans="3:22" ht="12" customHeight="1" x14ac:dyDescent="0.2">
      <c r="C215" s="6"/>
      <c r="G215" s="6"/>
      <c r="H215" s="6"/>
      <c r="I215" s="6"/>
      <c r="J215" s="6"/>
      <c r="K215" s="6"/>
      <c r="L215" s="6"/>
      <c r="M215" s="6"/>
      <c r="N215" s="6"/>
      <c r="O215" s="6"/>
      <c r="P215" s="6"/>
      <c r="Q215" s="6"/>
      <c r="R215" s="6"/>
      <c r="S215" s="6"/>
      <c r="T215" s="6"/>
      <c r="U215" s="6"/>
      <c r="V215" s="6"/>
    </row>
    <row r="216" spans="3:22" ht="12" customHeight="1" x14ac:dyDescent="0.2">
      <c r="C216" s="6"/>
      <c r="G216" s="6"/>
      <c r="H216" s="6"/>
      <c r="I216" s="6"/>
      <c r="J216" s="6"/>
      <c r="K216" s="6"/>
      <c r="L216" s="6"/>
      <c r="M216" s="6"/>
      <c r="N216" s="6"/>
      <c r="O216" s="6"/>
      <c r="P216" s="6"/>
      <c r="Q216" s="6"/>
      <c r="R216" s="6"/>
      <c r="S216" s="6"/>
      <c r="T216" s="6"/>
      <c r="U216" s="6"/>
      <c r="V216" s="6"/>
    </row>
    <row r="217" spans="3:22" ht="12" customHeight="1" x14ac:dyDescent="0.2">
      <c r="C217" s="6"/>
      <c r="G217" s="6"/>
      <c r="H217" s="6"/>
      <c r="I217" s="6"/>
      <c r="J217" s="6"/>
      <c r="K217" s="6"/>
      <c r="L217" s="6"/>
      <c r="M217" s="6"/>
      <c r="N217" s="6"/>
      <c r="O217" s="6"/>
      <c r="P217" s="6"/>
      <c r="Q217" s="6"/>
      <c r="R217" s="6"/>
      <c r="S217" s="6"/>
      <c r="T217" s="6"/>
      <c r="U217" s="6"/>
      <c r="V217" s="6"/>
    </row>
    <row r="218" spans="3:22" ht="12" customHeight="1" x14ac:dyDescent="0.2">
      <c r="C218" s="6"/>
      <c r="G218" s="6"/>
      <c r="H218" s="6"/>
      <c r="I218" s="6"/>
      <c r="J218" s="6"/>
      <c r="K218" s="6"/>
      <c r="L218" s="6"/>
      <c r="M218" s="6"/>
      <c r="N218" s="6"/>
      <c r="O218" s="6"/>
      <c r="P218" s="6"/>
      <c r="Q218" s="6"/>
      <c r="R218" s="6"/>
      <c r="S218" s="6"/>
      <c r="T218" s="6"/>
      <c r="U218" s="6"/>
      <c r="V218" s="6"/>
    </row>
    <row r="219" spans="3:22" ht="12" customHeight="1" x14ac:dyDescent="0.2">
      <c r="C219" s="6"/>
      <c r="G219" s="6"/>
      <c r="H219" s="6"/>
      <c r="I219" s="6"/>
      <c r="J219" s="6"/>
      <c r="K219" s="6"/>
      <c r="L219" s="6"/>
      <c r="M219" s="6"/>
      <c r="N219" s="6"/>
      <c r="O219" s="6"/>
      <c r="P219" s="6"/>
      <c r="Q219" s="6"/>
      <c r="R219" s="6"/>
      <c r="S219" s="6"/>
      <c r="T219" s="6"/>
      <c r="U219" s="6"/>
      <c r="V219" s="6"/>
    </row>
    <row r="220" spans="3:22" ht="12" customHeight="1" x14ac:dyDescent="0.2">
      <c r="C220" s="6"/>
      <c r="G220" s="6"/>
      <c r="H220" s="6"/>
      <c r="I220" s="6"/>
      <c r="J220" s="6"/>
      <c r="K220" s="6"/>
      <c r="L220" s="6"/>
      <c r="M220" s="6"/>
      <c r="N220" s="6"/>
      <c r="O220" s="6"/>
      <c r="P220" s="6"/>
      <c r="Q220" s="6"/>
      <c r="R220" s="6"/>
      <c r="S220" s="6"/>
      <c r="T220" s="6"/>
      <c r="U220" s="6"/>
      <c r="V220" s="6"/>
    </row>
    <row r="221" spans="3:22" ht="12" customHeight="1" x14ac:dyDescent="0.2">
      <c r="C221" s="6"/>
      <c r="G221" s="6"/>
      <c r="H221" s="6"/>
      <c r="I221" s="6"/>
      <c r="J221" s="6"/>
      <c r="K221" s="6"/>
      <c r="L221" s="6"/>
      <c r="M221" s="6"/>
      <c r="N221" s="6"/>
      <c r="O221" s="6"/>
      <c r="P221" s="6"/>
      <c r="Q221" s="6"/>
      <c r="R221" s="6"/>
      <c r="S221" s="6"/>
      <c r="T221" s="6"/>
      <c r="U221" s="6"/>
      <c r="V221" s="6"/>
    </row>
    <row r="222" spans="3:22" ht="12" customHeight="1" x14ac:dyDescent="0.2">
      <c r="C222" s="6"/>
      <c r="G222" s="6"/>
      <c r="H222" s="6"/>
      <c r="I222" s="6"/>
      <c r="J222" s="6"/>
      <c r="K222" s="6"/>
      <c r="L222" s="6"/>
      <c r="M222" s="6"/>
      <c r="N222" s="6"/>
      <c r="O222" s="6"/>
      <c r="P222" s="6"/>
      <c r="Q222" s="6"/>
      <c r="R222" s="6"/>
      <c r="S222" s="6"/>
      <c r="T222" s="6"/>
      <c r="U222" s="6"/>
      <c r="V222" s="6"/>
    </row>
    <row r="223" spans="3:22" ht="12" customHeight="1" x14ac:dyDescent="0.2">
      <c r="C223" s="6"/>
      <c r="G223" s="6"/>
      <c r="H223" s="6"/>
      <c r="I223" s="6"/>
      <c r="J223" s="6"/>
      <c r="K223" s="6"/>
      <c r="L223" s="6"/>
      <c r="M223" s="6"/>
      <c r="N223" s="6"/>
      <c r="O223" s="6"/>
      <c r="P223" s="6"/>
      <c r="Q223" s="6"/>
      <c r="R223" s="6"/>
      <c r="S223" s="6"/>
      <c r="T223" s="6"/>
      <c r="U223" s="6"/>
      <c r="V223" s="6"/>
    </row>
  </sheetData>
  <sheetProtection algorithmName="SHA-512" hashValue="7CgNQJEasRh1QPUGSYPJQEN4SAb6gOH3HHwNzvTBt1EG4yUQgAS5uDGXq6tuV0paHzWJtI27whtMtMztNEtOBw==" saltValue="sdpoRkbIvSLyVGwP7A5lww==" spinCount="100000" sheet="1" objects="1" scenarios="1"/>
  <dataValidations count="1">
    <dataValidation type="list" allowBlank="1" showInputMessage="1" showErrorMessage="1" sqref="Q19:R48">
      <formula1>"ja,nee"</formula1>
    </dataValidation>
  </dataValidations>
  <pageMargins left="0.70866141732283472" right="0.70866141732283472" top="0.74803149606299213" bottom="0.74803149606299213" header="0.31496062992125984" footer="0.31496062992125984"/>
  <pageSetup paperSize="9" scale="66" orientation="landscape" r:id="rId1"/>
  <headerFooter>
    <oddHeader>&amp;L&amp;"Arial,Vet"&amp;F&amp;R&amp;"Arial,Vet"&amp;A</oddHeader>
    <oddFooter>&amp;L&amp;"Arial,Vet"keizer / goedhart / van den berg&amp;C&amp;"Arial,Vet"pagina &amp;P&amp;R&amp;"Arial,Vet"&amp;D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locked="0" defaultSize="0" autoLine="0" autoPict="0">
                <anchor moveWithCells="1">
                  <from>
                    <xdr:col>5</xdr:col>
                    <xdr:colOff>123825</xdr:colOff>
                    <xdr:row>8</xdr:row>
                    <xdr:rowOff>0</xdr:rowOff>
                  </from>
                  <to>
                    <xdr:col>8</xdr:col>
                    <xdr:colOff>257175</xdr:colOff>
                    <xdr:row>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F861"/>
  <sheetViews>
    <sheetView zoomScale="90" zoomScaleNormal="90" zoomScaleSheetLayoutView="85" workbookViewId="0">
      <selection activeCell="G23" sqref="G23"/>
    </sheetView>
  </sheetViews>
  <sheetFormatPr defaultRowHeight="12" customHeight="1" x14ac:dyDescent="0.2"/>
  <cols>
    <col min="1" max="1" width="3.7109375" style="6" customWidth="1"/>
    <col min="2" max="2" width="2.7109375" style="6" customWidth="1"/>
    <col min="3" max="3" width="4.7109375" style="62" customWidth="1"/>
    <col min="4" max="4" width="13.42578125" style="6" customWidth="1"/>
    <col min="5" max="5" width="8.28515625" style="6" customWidth="1"/>
    <col min="6" max="6" width="2.140625" style="6" customWidth="1"/>
    <col min="7" max="7" width="6" style="7" customWidth="1"/>
    <col min="8" max="8" width="4.7109375" style="7" customWidth="1"/>
    <col min="9" max="9" width="5.5703125" style="7" customWidth="1"/>
    <col min="10" max="10" width="6.28515625" style="7" customWidth="1"/>
    <col min="11" max="11" width="1.7109375" style="7" customWidth="1"/>
    <col min="12" max="12" width="6" style="7" customWidth="1"/>
    <col min="13" max="13" width="4.7109375" style="7" customWidth="1"/>
    <col min="14" max="14" width="5.28515625" style="7" customWidth="1"/>
    <col min="15" max="15" width="4.5703125" style="7" customWidth="1"/>
    <col min="16" max="16" width="1.7109375" style="7" customWidth="1"/>
    <col min="17" max="17" width="8.28515625" style="7" customWidth="1"/>
    <col min="18" max="18" width="9.85546875" style="7" customWidth="1"/>
    <col min="19" max="20" width="13.85546875" style="7" customWidth="1"/>
    <col min="21" max="21" width="14.5703125" style="7" customWidth="1"/>
    <col min="22" max="22" width="2.28515625" style="7" customWidth="1"/>
    <col min="23" max="23" width="12.28515625" style="6" customWidth="1"/>
    <col min="24" max="24" width="13.42578125" style="6" customWidth="1"/>
    <col min="25" max="25" width="12.7109375" style="6" customWidth="1"/>
    <col min="26" max="26" width="2.7109375" style="6" customWidth="1"/>
    <col min="27" max="27" width="2.85546875" style="6" customWidth="1"/>
    <col min="28" max="16384" width="9.140625" style="6"/>
  </cols>
  <sheetData>
    <row r="2" spans="2:27" ht="12" customHeight="1" x14ac:dyDescent="0.2">
      <c r="B2" s="8"/>
      <c r="C2" s="63"/>
      <c r="D2" s="9"/>
      <c r="E2" s="9"/>
      <c r="F2" s="9"/>
      <c r="G2" s="10"/>
      <c r="H2" s="10"/>
      <c r="I2" s="10"/>
      <c r="J2" s="10"/>
      <c r="K2" s="10"/>
      <c r="L2" s="10"/>
      <c r="M2" s="10"/>
      <c r="N2" s="10"/>
      <c r="O2" s="10"/>
      <c r="P2" s="10"/>
      <c r="Q2" s="10"/>
      <c r="R2" s="10"/>
      <c r="S2" s="10"/>
      <c r="T2" s="10"/>
      <c r="U2" s="10"/>
      <c r="V2" s="10"/>
      <c r="W2" s="10"/>
      <c r="X2" s="10"/>
      <c r="Y2" s="10"/>
      <c r="Z2" s="9"/>
      <c r="AA2" s="11"/>
    </row>
    <row r="3" spans="2:27" s="12" customFormat="1" ht="12" customHeight="1" x14ac:dyDescent="0.2">
      <c r="B3" s="13"/>
      <c r="C3" s="64"/>
      <c r="D3" s="14"/>
      <c r="E3" s="14"/>
      <c r="F3" s="14"/>
      <c r="G3" s="15"/>
      <c r="H3" s="15"/>
      <c r="I3" s="15"/>
      <c r="J3" s="15"/>
      <c r="K3" s="15"/>
      <c r="L3" s="15"/>
      <c r="M3" s="15"/>
      <c r="N3" s="15"/>
      <c r="O3" s="15"/>
      <c r="P3" s="15"/>
      <c r="Q3" s="15"/>
      <c r="R3" s="15"/>
      <c r="S3" s="15"/>
      <c r="T3" s="15"/>
      <c r="U3" s="15"/>
      <c r="V3" s="15"/>
      <c r="W3" s="15"/>
      <c r="X3" s="15"/>
      <c r="Y3" s="15"/>
      <c r="Z3" s="14"/>
      <c r="AA3" s="16"/>
    </row>
    <row r="4" spans="2:27" s="12" customFormat="1" ht="18.75" customHeight="1" x14ac:dyDescent="0.3">
      <c r="B4" s="13"/>
      <c r="C4" s="176" t="s">
        <v>107</v>
      </c>
      <c r="D4" s="14"/>
      <c r="E4" s="14"/>
      <c r="F4" s="14"/>
      <c r="G4" s="15"/>
      <c r="H4" s="15"/>
      <c r="I4" s="17"/>
      <c r="J4" s="15"/>
      <c r="K4" s="15"/>
      <c r="L4" s="15"/>
      <c r="M4" s="15"/>
      <c r="N4" s="17"/>
      <c r="O4" s="15"/>
      <c r="P4" s="15"/>
      <c r="Q4" s="15"/>
      <c r="R4" s="15"/>
      <c r="S4" s="15"/>
      <c r="T4" s="15"/>
      <c r="U4" s="15"/>
      <c r="V4" s="15"/>
      <c r="W4" s="15"/>
      <c r="X4" s="15"/>
      <c r="Y4" s="15"/>
      <c r="Z4" s="14"/>
      <c r="AA4" s="16"/>
    </row>
    <row r="5" spans="2:27" s="12" customFormat="1" ht="18.75" customHeight="1" x14ac:dyDescent="0.25">
      <c r="B5" s="13"/>
      <c r="C5" s="72" t="str">
        <f>+G8</f>
        <v>Vereniging Reformatorisch Passend Onderwijs voor Voortgezet Onderwijs</v>
      </c>
      <c r="D5" s="14"/>
      <c r="E5" s="14"/>
      <c r="F5" s="14"/>
      <c r="G5" s="15"/>
      <c r="H5" s="15"/>
      <c r="I5" s="17"/>
      <c r="J5" s="15"/>
      <c r="K5" s="15"/>
      <c r="L5" s="15"/>
      <c r="M5" s="15"/>
      <c r="N5" s="17"/>
      <c r="O5" s="15"/>
      <c r="P5" s="15"/>
      <c r="Q5" s="15"/>
      <c r="R5" s="15"/>
      <c r="S5" s="15"/>
      <c r="T5" s="15"/>
      <c r="U5" s="15"/>
      <c r="V5" s="15"/>
      <c r="W5" s="15"/>
      <c r="X5" s="15"/>
      <c r="Y5" s="15"/>
      <c r="Z5" s="14"/>
      <c r="AA5" s="16"/>
    </row>
    <row r="6" spans="2:27" s="12" customFormat="1" ht="28.5" customHeight="1" x14ac:dyDescent="0.25">
      <c r="B6" s="13"/>
      <c r="C6" s="72"/>
      <c r="D6" s="14"/>
      <c r="E6" s="14"/>
      <c r="F6" s="14"/>
      <c r="G6" s="15"/>
      <c r="H6" s="15"/>
      <c r="I6" s="17"/>
      <c r="J6" s="15"/>
      <c r="K6" s="15"/>
      <c r="L6" s="15"/>
      <c r="M6" s="15"/>
      <c r="N6" s="17"/>
      <c r="O6" s="15"/>
      <c r="P6" s="15"/>
      <c r="Q6" s="15"/>
      <c r="R6" s="15"/>
      <c r="S6" s="15"/>
      <c r="T6" s="15"/>
      <c r="U6" s="15"/>
      <c r="V6" s="15"/>
      <c r="W6" s="15"/>
      <c r="X6" s="15"/>
      <c r="Y6" s="15"/>
      <c r="Z6" s="14"/>
      <c r="AA6" s="16"/>
    </row>
    <row r="7" spans="2:27" s="12" customFormat="1" ht="12.75" customHeight="1" x14ac:dyDescent="0.2">
      <c r="B7" s="13"/>
      <c r="C7" s="85"/>
      <c r="D7" s="85"/>
      <c r="E7" s="85"/>
      <c r="F7" s="85"/>
      <c r="G7" s="86"/>
      <c r="H7" s="86"/>
      <c r="I7" s="86"/>
      <c r="J7" s="86"/>
      <c r="K7" s="86"/>
      <c r="L7" s="86"/>
      <c r="M7" s="86"/>
      <c r="N7" s="85"/>
      <c r="O7" s="15"/>
      <c r="P7" s="15"/>
      <c r="Q7" s="15"/>
      <c r="R7" s="15"/>
      <c r="S7" s="15"/>
      <c r="T7" s="15"/>
      <c r="U7" s="15"/>
      <c r="V7" s="15"/>
      <c r="W7" s="15"/>
      <c r="X7" s="15"/>
      <c r="Y7" s="15"/>
      <c r="Z7" s="14"/>
      <c r="AA7" s="16"/>
    </row>
    <row r="8" spans="2:27" s="12" customFormat="1" ht="12.75" customHeight="1" x14ac:dyDescent="0.25">
      <c r="B8" s="13"/>
      <c r="C8" s="85"/>
      <c r="D8" s="201" t="s">
        <v>48</v>
      </c>
      <c r="E8" s="201"/>
      <c r="F8" s="201"/>
      <c r="G8" s="204" t="str">
        <f>+'1 februari'!G8</f>
        <v>Vereniging Reformatorisch Passend Onderwijs voor Voortgezet Onderwijs</v>
      </c>
      <c r="H8" s="86"/>
      <c r="I8" s="86"/>
      <c r="J8" s="86"/>
      <c r="K8" s="86"/>
      <c r="L8" s="86"/>
      <c r="M8" s="86"/>
      <c r="N8" s="85"/>
      <c r="O8" s="15"/>
      <c r="P8" s="15"/>
      <c r="Q8" s="15"/>
      <c r="R8" s="15"/>
      <c r="S8" s="15"/>
      <c r="T8" s="15"/>
      <c r="U8" s="15"/>
      <c r="V8" s="15"/>
      <c r="W8" s="15"/>
      <c r="X8" s="15"/>
      <c r="Y8" s="15"/>
      <c r="Z8" s="14"/>
      <c r="AA8" s="16"/>
    </row>
    <row r="9" spans="2:27" s="12" customFormat="1" ht="12.75" customHeight="1" x14ac:dyDescent="0.25">
      <c r="B9" s="13"/>
      <c r="C9" s="85"/>
      <c r="D9" s="201" t="s">
        <v>49</v>
      </c>
      <c r="E9" s="201"/>
      <c r="F9" s="201"/>
      <c r="G9" s="204" t="s">
        <v>91</v>
      </c>
      <c r="H9" s="86"/>
      <c r="I9" s="86"/>
      <c r="J9" s="86"/>
      <c r="K9" s="86"/>
      <c r="L9" s="86"/>
      <c r="M9" s="86"/>
      <c r="N9" s="85"/>
      <c r="O9" s="15"/>
      <c r="P9" s="15"/>
      <c r="Q9" s="15"/>
      <c r="R9" s="15"/>
      <c r="S9" s="15"/>
      <c r="T9" s="15"/>
      <c r="U9" s="15"/>
      <c r="V9" s="15"/>
      <c r="W9" s="15"/>
      <c r="X9" s="15"/>
      <c r="Y9" s="15"/>
      <c r="Z9" s="14"/>
      <c r="AA9" s="16"/>
    </row>
    <row r="10" spans="2:27" s="12" customFormat="1" ht="12.75" customHeight="1" x14ac:dyDescent="0.25">
      <c r="B10" s="13"/>
      <c r="C10" s="85"/>
      <c r="D10" s="202" t="s">
        <v>50</v>
      </c>
      <c r="E10" s="201"/>
      <c r="F10" s="201"/>
      <c r="G10" s="205" t="s">
        <v>26</v>
      </c>
      <c r="H10" s="86"/>
      <c r="I10" s="86"/>
      <c r="J10" s="86"/>
      <c r="K10" s="86"/>
      <c r="L10" s="86"/>
      <c r="M10" s="86"/>
      <c r="N10" s="85"/>
      <c r="O10" s="15"/>
      <c r="P10" s="15"/>
      <c r="Q10" s="15"/>
      <c r="R10" s="15"/>
      <c r="S10" s="15"/>
      <c r="T10" s="15"/>
      <c r="U10" s="15"/>
      <c r="V10" s="15"/>
      <c r="W10" s="15"/>
      <c r="X10" s="15"/>
      <c r="Y10" s="15"/>
      <c r="Z10" s="14"/>
      <c r="AA10" s="16"/>
    </row>
    <row r="11" spans="2:27" s="12" customFormat="1" ht="12.75" customHeight="1" x14ac:dyDescent="0.25">
      <c r="B11" s="13"/>
      <c r="C11" s="85"/>
      <c r="D11" s="203" t="s">
        <v>0</v>
      </c>
      <c r="E11" s="201"/>
      <c r="F11" s="201"/>
      <c r="G11" s="205" t="s">
        <v>31</v>
      </c>
      <c r="H11" s="86"/>
      <c r="I11" s="86"/>
      <c r="J11" s="86"/>
      <c r="K11" s="86"/>
      <c r="L11" s="86"/>
      <c r="M11" s="86"/>
      <c r="N11" s="85"/>
      <c r="O11" s="15"/>
      <c r="P11" s="15"/>
      <c r="Q11" s="15"/>
      <c r="R11" s="15"/>
      <c r="S11" s="15"/>
      <c r="T11" s="15"/>
      <c r="U11" s="15"/>
      <c r="V11" s="15"/>
      <c r="W11" s="15"/>
      <c r="X11" s="15"/>
      <c r="Y11" s="15"/>
      <c r="Z11" s="14"/>
      <c r="AA11" s="16"/>
    </row>
    <row r="12" spans="2:27" s="12" customFormat="1" ht="12.75" customHeight="1" x14ac:dyDescent="0.25">
      <c r="B12" s="13"/>
      <c r="C12" s="85"/>
      <c r="D12" s="203" t="s">
        <v>54</v>
      </c>
      <c r="E12" s="201"/>
      <c r="F12" s="201"/>
      <c r="G12" s="205" t="s">
        <v>9</v>
      </c>
      <c r="H12" s="86"/>
      <c r="I12" s="86"/>
      <c r="J12" s="86"/>
      <c r="K12" s="86"/>
      <c r="L12" s="86"/>
      <c r="M12" s="86"/>
      <c r="N12" s="85"/>
      <c r="O12" s="15"/>
      <c r="P12" s="15"/>
      <c r="Q12" s="15"/>
      <c r="R12" s="15"/>
      <c r="S12" s="15"/>
      <c r="T12" s="15"/>
      <c r="U12" s="15"/>
      <c r="V12" s="15"/>
      <c r="W12" s="15"/>
      <c r="X12" s="15"/>
      <c r="Y12" s="15"/>
      <c r="Z12" s="14"/>
      <c r="AA12" s="16"/>
    </row>
    <row r="13" spans="2:27" s="12" customFormat="1" ht="12.75" customHeight="1" x14ac:dyDescent="0.2">
      <c r="B13" s="13"/>
      <c r="C13" s="85"/>
      <c r="D13" s="85"/>
      <c r="E13" s="85"/>
      <c r="F13" s="85"/>
      <c r="G13" s="86"/>
      <c r="H13" s="86"/>
      <c r="I13" s="86"/>
      <c r="J13" s="86"/>
      <c r="K13" s="86"/>
      <c r="L13" s="86"/>
      <c r="M13" s="86"/>
      <c r="N13" s="85"/>
      <c r="O13" s="15"/>
      <c r="P13" s="15"/>
      <c r="Q13" s="15"/>
      <c r="R13" s="15"/>
      <c r="S13" s="15"/>
      <c r="T13" s="15"/>
      <c r="U13" s="15"/>
      <c r="V13" s="15"/>
      <c r="W13" s="15"/>
      <c r="X13" s="15"/>
      <c r="Y13" s="15"/>
      <c r="Z13" s="14"/>
      <c r="AA13" s="16"/>
    </row>
    <row r="14" spans="2:27" s="12" customFormat="1" ht="19.5" customHeight="1" x14ac:dyDescent="0.25">
      <c r="B14" s="13"/>
      <c r="C14" s="72"/>
      <c r="D14" s="14"/>
      <c r="E14" s="14"/>
      <c r="F14" s="14"/>
      <c r="G14" s="15"/>
      <c r="H14" s="15"/>
      <c r="I14" s="17"/>
      <c r="J14" s="15"/>
      <c r="K14" s="15"/>
      <c r="L14" s="15"/>
      <c r="M14" s="15"/>
      <c r="N14" s="17"/>
      <c r="O14" s="15"/>
      <c r="P14" s="15"/>
      <c r="Q14" s="15"/>
      <c r="R14" s="15"/>
      <c r="S14" s="15"/>
      <c r="T14" s="15"/>
      <c r="U14" s="15"/>
      <c r="V14" s="15"/>
      <c r="W14" s="15"/>
      <c r="X14" s="15"/>
      <c r="Y14" s="15"/>
      <c r="Z14" s="14"/>
      <c r="AA14" s="16"/>
    </row>
    <row r="15" spans="2:27" s="12" customFormat="1" ht="18.75" customHeight="1" x14ac:dyDescent="0.25">
      <c r="B15" s="13"/>
      <c r="C15" s="186" t="s">
        <v>113</v>
      </c>
      <c r="D15" s="193"/>
      <c r="E15" s="193"/>
      <c r="F15" s="193"/>
      <c r="G15" s="191" t="s">
        <v>114</v>
      </c>
      <c r="H15" s="194"/>
      <c r="I15" s="194"/>
      <c r="J15" s="192"/>
      <c r="K15" s="194"/>
      <c r="L15" s="15"/>
      <c r="M15" s="15"/>
      <c r="N15" s="15"/>
      <c r="O15" s="17"/>
      <c r="P15" s="15"/>
      <c r="Q15" s="15"/>
      <c r="R15" s="15"/>
      <c r="S15" s="15"/>
      <c r="T15" s="15"/>
      <c r="U15" s="15"/>
      <c r="V15" s="15"/>
      <c r="W15" s="15"/>
      <c r="X15" s="15"/>
      <c r="Y15" s="15"/>
      <c r="Z15" s="14"/>
      <c r="AA15" s="16"/>
    </row>
    <row r="16" spans="2:27" s="183" customFormat="1" ht="12" customHeight="1" x14ac:dyDescent="0.25">
      <c r="B16" s="78"/>
      <c r="C16" s="187" t="s">
        <v>111</v>
      </c>
      <c r="D16" s="188"/>
      <c r="E16" s="189" t="s">
        <v>34</v>
      </c>
      <c r="F16" s="189"/>
      <c r="G16" s="188" t="s">
        <v>112</v>
      </c>
      <c r="H16" s="190"/>
      <c r="I16" s="190"/>
      <c r="J16" s="195" t="s">
        <v>116</v>
      </c>
      <c r="K16" s="190"/>
      <c r="L16" s="184"/>
      <c r="M16" s="184"/>
      <c r="N16" s="184"/>
      <c r="O16" s="21"/>
      <c r="P16" s="184"/>
      <c r="Q16" s="184"/>
      <c r="R16" s="184"/>
      <c r="S16" s="184"/>
      <c r="T16" s="184"/>
      <c r="U16" s="184"/>
      <c r="V16" s="184"/>
      <c r="W16" s="185"/>
      <c r="X16" s="185"/>
      <c r="Y16" s="185"/>
      <c r="Z16" s="70"/>
      <c r="AA16" s="37"/>
    </row>
    <row r="17" spans="2:27" ht="12" customHeight="1" x14ac:dyDescent="0.25">
      <c r="B17" s="18"/>
      <c r="C17" s="96"/>
      <c r="D17" s="19"/>
      <c r="E17" s="19"/>
      <c r="F17" s="19"/>
      <c r="G17"/>
      <c r="H17" s="20"/>
      <c r="I17" s="21"/>
      <c r="J17" s="20"/>
      <c r="K17" s="20"/>
      <c r="L17" s="20"/>
      <c r="M17" s="20"/>
      <c r="N17" s="21"/>
      <c r="O17" s="20"/>
      <c r="P17" s="20"/>
      <c r="Q17" s="20"/>
      <c r="R17" s="20"/>
      <c r="S17" s="20"/>
      <c r="T17" s="180"/>
      <c r="U17" s="179"/>
      <c r="V17" s="179"/>
      <c r="W17" s="20"/>
      <c r="X17" s="20"/>
      <c r="Y17" s="20"/>
      <c r="Z17" s="19"/>
      <c r="AA17" s="22"/>
    </row>
    <row r="18" spans="2:27" ht="12" customHeight="1" x14ac:dyDescent="0.2">
      <c r="B18" s="18"/>
      <c r="C18" s="1"/>
      <c r="D18" s="2"/>
      <c r="E18" s="2"/>
      <c r="F18" s="2"/>
      <c r="G18" s="42"/>
      <c r="H18" s="42"/>
      <c r="I18" s="42"/>
      <c r="J18" s="42"/>
      <c r="K18" s="42"/>
      <c r="L18" s="42"/>
      <c r="M18" s="42"/>
      <c r="N18" s="42"/>
      <c r="O18" s="42"/>
      <c r="P18" s="42"/>
      <c r="Q18" s="42"/>
      <c r="R18" s="42"/>
      <c r="S18" s="42"/>
      <c r="T18" s="42"/>
      <c r="U18" s="23"/>
      <c r="V18" s="23"/>
      <c r="W18" s="23"/>
      <c r="X18" s="23"/>
      <c r="Y18" s="23"/>
      <c r="Z18" s="24"/>
      <c r="AA18" s="22"/>
    </row>
    <row r="19" spans="2:27" s="25" customFormat="1" ht="12" customHeight="1" x14ac:dyDescent="0.2">
      <c r="B19" s="26"/>
      <c r="C19" s="177"/>
      <c r="D19" s="177" t="s">
        <v>56</v>
      </c>
      <c r="E19" s="27"/>
      <c r="F19" s="27"/>
      <c r="G19" s="28" t="s">
        <v>118</v>
      </c>
      <c r="H19" s="29"/>
      <c r="I19" s="29"/>
      <c r="J19" s="30"/>
      <c r="K19" s="30"/>
      <c r="L19" s="28"/>
      <c r="M19" s="29"/>
      <c r="N19" s="121"/>
      <c r="O19" s="30"/>
      <c r="P19" s="30"/>
      <c r="Q19" s="177"/>
      <c r="R19" s="177"/>
      <c r="S19" s="30"/>
      <c r="T19" s="30"/>
      <c r="U19" s="30"/>
      <c r="V19" s="30"/>
      <c r="W19" s="30"/>
      <c r="X19" s="30"/>
      <c r="Y19" s="30"/>
      <c r="Z19" s="31"/>
      <c r="AA19" s="32"/>
    </row>
    <row r="20" spans="2:27" s="104" customFormat="1" ht="12" customHeight="1" x14ac:dyDescent="0.2">
      <c r="B20" s="75"/>
      <c r="C20" s="100"/>
      <c r="D20" s="76"/>
      <c r="E20" s="102"/>
      <c r="F20" s="103"/>
      <c r="G20" s="178"/>
      <c r="H20" s="105"/>
      <c r="I20" s="122"/>
      <c r="J20" s="106"/>
      <c r="K20" s="106"/>
      <c r="L20" s="107"/>
      <c r="M20" s="105"/>
      <c r="N20" s="123"/>
      <c r="O20" s="106"/>
      <c r="P20" s="106"/>
      <c r="Q20" s="79" t="s">
        <v>86</v>
      </c>
      <c r="R20" s="81" t="s">
        <v>86</v>
      </c>
      <c r="S20" s="181" t="s">
        <v>78</v>
      </c>
      <c r="T20" s="106"/>
      <c r="U20" s="106"/>
      <c r="V20" s="106"/>
      <c r="W20" s="81" t="s">
        <v>76</v>
      </c>
      <c r="X20" s="35"/>
      <c r="Y20" s="35"/>
      <c r="Z20" s="36"/>
      <c r="AA20" s="37"/>
    </row>
    <row r="21" spans="2:27" s="104" customFormat="1" ht="12" customHeight="1" x14ac:dyDescent="0.2">
      <c r="B21" s="75"/>
      <c r="C21" s="100"/>
      <c r="D21" s="83" t="s">
        <v>57</v>
      </c>
      <c r="E21" s="101"/>
      <c r="F21" s="102"/>
      <c r="G21" s="76" t="s">
        <v>105</v>
      </c>
      <c r="H21" s="39"/>
      <c r="I21" s="39"/>
      <c r="J21" s="39"/>
      <c r="K21" s="39"/>
      <c r="L21" s="76" t="s">
        <v>106</v>
      </c>
      <c r="M21" s="39"/>
      <c r="N21" s="39"/>
      <c r="O21" s="39"/>
      <c r="P21" s="39"/>
      <c r="Q21" s="81" t="s">
        <v>87</v>
      </c>
      <c r="R21" s="81" t="s">
        <v>89</v>
      </c>
      <c r="S21" s="76" t="s">
        <v>108</v>
      </c>
      <c r="T21" s="81"/>
      <c r="U21" s="40" t="s">
        <v>58</v>
      </c>
      <c r="V21" s="40"/>
      <c r="W21" s="76" t="s">
        <v>127</v>
      </c>
      <c r="X21" s="40"/>
      <c r="Y21" s="40" t="s">
        <v>58</v>
      </c>
      <c r="Z21" s="41"/>
      <c r="AA21" s="16"/>
    </row>
    <row r="22" spans="2:27" s="99" customFormat="1" ht="12" customHeight="1" x14ac:dyDescent="0.2">
      <c r="B22" s="80"/>
      <c r="C22" s="73"/>
      <c r="D22" s="77" t="s">
        <v>59</v>
      </c>
      <c r="E22" s="73" t="s">
        <v>60</v>
      </c>
      <c r="F22" s="77"/>
      <c r="G22" s="74" t="s">
        <v>17</v>
      </c>
      <c r="H22" s="74" t="s">
        <v>18</v>
      </c>
      <c r="I22" s="74" t="s">
        <v>19</v>
      </c>
      <c r="J22" s="74" t="s">
        <v>61</v>
      </c>
      <c r="K22" s="74"/>
      <c r="L22" s="74" t="s">
        <v>17</v>
      </c>
      <c r="M22" s="74" t="s">
        <v>18</v>
      </c>
      <c r="N22" s="74" t="s">
        <v>19</v>
      </c>
      <c r="O22" s="73" t="s">
        <v>61</v>
      </c>
      <c r="P22" s="74"/>
      <c r="Q22" s="74" t="s">
        <v>88</v>
      </c>
      <c r="R22" s="81" t="s">
        <v>88</v>
      </c>
      <c r="S22" s="74" t="s">
        <v>67</v>
      </c>
      <c r="T22" s="74" t="s">
        <v>68</v>
      </c>
      <c r="U22" s="40" t="s">
        <v>109</v>
      </c>
      <c r="V22" s="40"/>
      <c r="W22" s="42" t="s">
        <v>67</v>
      </c>
      <c r="X22" s="42" t="s">
        <v>68</v>
      </c>
      <c r="Y22" s="40" t="s">
        <v>62</v>
      </c>
      <c r="Z22" s="5"/>
      <c r="AA22" s="22"/>
    </row>
    <row r="23" spans="2:27" ht="12" customHeight="1" x14ac:dyDescent="0.2">
      <c r="B23" s="18"/>
      <c r="C23" s="1">
        <v>1</v>
      </c>
      <c r="D23" s="212" t="str">
        <f>+'1 februari'!D19</f>
        <v>de Ambelt</v>
      </c>
      <c r="E23" s="213" t="str">
        <f>+'1 februari'!E19</f>
        <v>02YN</v>
      </c>
      <c r="F23" s="43"/>
      <c r="G23" s="44">
        <v>2</v>
      </c>
      <c r="H23" s="44">
        <v>0</v>
      </c>
      <c r="I23" s="44">
        <v>0</v>
      </c>
      <c r="J23" s="68">
        <f>SUM(G23:I23)</f>
        <v>2</v>
      </c>
      <c r="K23" s="42"/>
      <c r="L23" s="44">
        <v>0</v>
      </c>
      <c r="M23" s="44">
        <v>0</v>
      </c>
      <c r="N23" s="44">
        <v>1</v>
      </c>
      <c r="O23" s="68">
        <f>SUM(L23:N23)</f>
        <v>1</v>
      </c>
      <c r="P23" s="42"/>
      <c r="Q23" s="93" t="s">
        <v>55</v>
      </c>
      <c r="R23" s="93" t="s">
        <v>55</v>
      </c>
      <c r="S23" s="124">
        <f>IF(Q23="nee",0,IF((J23-O23)&lt;0,0,(J23-O23)*(tab!$C$19*tab!$E$8+tab!$D$23)))</f>
        <v>4073.884935</v>
      </c>
      <c r="T23" s="124">
        <f>IF((J23-O23)&lt;=0,0,IF((G23-L23)*tab!$E$29+(H23-M23)*tab!$F$29+(I23-N23)*tab!$G$29&lt;=0,0,(G23-L23)*tab!$E$29+(H23-M23)*tab!$F$29+(I23-N23)*tab!$G$29))</f>
        <v>0</v>
      </c>
      <c r="U23" s="124">
        <f>IF(SUM(S23:T23)&lt;0,0,SUM(S23:T23))</f>
        <v>4073.884935</v>
      </c>
      <c r="V23" s="182"/>
      <c r="W23" s="124">
        <f>IF(R23="nee",0,IF((J23-O23)&lt;0,0,(J23-O23)*tab!$C$57))</f>
        <v>659.14</v>
      </c>
      <c r="X23" s="124">
        <f>IF(R23="nee",0,IF((J23-O23)&lt;=0,0,IF((G23-L23)*tab!$G$57+(H23-M23)*tab!$H$57+(I23-N23)*tab!$I$57&lt;=0,0,(G23-L23)*tab!$G$57+(H23-M23)*tab!$H$57+(I23-N23)*tab!$I$57)))</f>
        <v>0</v>
      </c>
      <c r="Y23" s="124">
        <f>SUM(W23:X23)</f>
        <v>659.14</v>
      </c>
      <c r="Z23" s="5"/>
      <c r="AA23" s="22"/>
    </row>
    <row r="24" spans="2:27" ht="12" customHeight="1" x14ac:dyDescent="0.2">
      <c r="B24" s="18"/>
      <c r="C24" s="1">
        <v>2</v>
      </c>
      <c r="D24" s="212" t="str">
        <f>+'1 februari'!D20</f>
        <v>De Korenaer</v>
      </c>
      <c r="E24" s="213" t="str">
        <f>+'1 februari'!E20</f>
        <v>03TV</v>
      </c>
      <c r="F24" s="43"/>
      <c r="G24" s="44">
        <v>3</v>
      </c>
      <c r="H24" s="44">
        <v>0</v>
      </c>
      <c r="I24" s="44">
        <v>0</v>
      </c>
      <c r="J24" s="68">
        <f t="shared" ref="J24:J52" si="0">SUM(G24:I24)</f>
        <v>3</v>
      </c>
      <c r="K24" s="42"/>
      <c r="L24" s="44">
        <v>0</v>
      </c>
      <c r="M24" s="44">
        <v>0</v>
      </c>
      <c r="N24" s="44">
        <v>2</v>
      </c>
      <c r="O24" s="68">
        <f t="shared" ref="O24:O52" si="1">SUM(L24:N24)</f>
        <v>2</v>
      </c>
      <c r="P24" s="42"/>
      <c r="Q24" s="93" t="s">
        <v>55</v>
      </c>
      <c r="R24" s="93" t="s">
        <v>55</v>
      </c>
      <c r="S24" s="124">
        <f>IF(Q24="nee",0,IF((J24-O24)&lt;0,0,(J24-O24)*(tab!$C$19*tab!$E$8+tab!$D$23)))</f>
        <v>4073.884935</v>
      </c>
      <c r="T24" s="124">
        <f>IF((J24-O24)&lt;=0,0,IF((G24-L24)*tab!$E$29+(H24-M24)*tab!$F$29+(I24-N24)*tab!$G$29&lt;=0,0,(G24-L24)*tab!$E$29+(H24-M24)*tab!$F$29+(I24-N24)*tab!$G$29))</f>
        <v>0</v>
      </c>
      <c r="U24" s="124">
        <f t="shared" ref="U24:U52" si="2">IF(SUM(S24:T24)&lt;0,0,SUM(S24:T24))</f>
        <v>4073.884935</v>
      </c>
      <c r="V24" s="182"/>
      <c r="W24" s="124">
        <f>IF(R24="nee",0,IF((J24-O24)&lt;0,0,(J24-O24)*tab!$C$57))</f>
        <v>659.14</v>
      </c>
      <c r="X24" s="124">
        <f>IF(R24="nee",0,IF((J24-O24)&lt;=0,0,IF((G24-L24)*tab!$G$57+(H24-M24)*tab!$H$57+(I24-N24)*tab!$I$57&lt;=0,0,(G24-L24)*tab!$G$57+(H24-M24)*tab!$H$57+(I24-N24)*tab!$I$57)))</f>
        <v>0</v>
      </c>
      <c r="Y24" s="124">
        <f t="shared" ref="Y24:Y52" si="3">SUM(W24:X24)</f>
        <v>659.14</v>
      </c>
      <c r="Z24" s="5"/>
      <c r="AA24" s="22"/>
    </row>
    <row r="25" spans="2:27" ht="12" customHeight="1" x14ac:dyDescent="0.2">
      <c r="B25" s="18"/>
      <c r="C25" s="1">
        <v>3</v>
      </c>
      <c r="D25" s="212" t="str">
        <f>+'1 februari'!D21</f>
        <v>SGM Harreveld</v>
      </c>
      <c r="E25" s="213" t="str">
        <f>+'1 februari'!E21</f>
        <v>04YK</v>
      </c>
      <c r="F25" s="43"/>
      <c r="G25" s="44">
        <v>0</v>
      </c>
      <c r="H25" s="44">
        <v>0</v>
      </c>
      <c r="I25" s="44">
        <v>1</v>
      </c>
      <c r="J25" s="68">
        <f t="shared" si="0"/>
        <v>1</v>
      </c>
      <c r="K25" s="42"/>
      <c r="L25" s="44">
        <v>2</v>
      </c>
      <c r="M25" s="44">
        <v>0</v>
      </c>
      <c r="N25" s="44">
        <v>0</v>
      </c>
      <c r="O25" s="68">
        <f t="shared" si="1"/>
        <v>2</v>
      </c>
      <c r="P25" s="42"/>
      <c r="Q25" s="93" t="s">
        <v>55</v>
      </c>
      <c r="R25" s="93" t="s">
        <v>55</v>
      </c>
      <c r="S25" s="124">
        <f>IF(Q25="nee",0,IF((J25-O25)&lt;0,0,(J25-O25)*(tab!$C$19*tab!$E$8+tab!$D$23)))</f>
        <v>0</v>
      </c>
      <c r="T25" s="124">
        <f>IF((J25-O25)&lt;=0,0,IF((G25-L25)*tab!$E$29+(H25-M25)*tab!$F$29+(I25-N25)*tab!$G$29&lt;=0,0,(G25-L25)*tab!$E$29+(H25-M25)*tab!$F$29+(I25-N25)*tab!$G$29))</f>
        <v>0</v>
      </c>
      <c r="U25" s="124">
        <f t="shared" si="2"/>
        <v>0</v>
      </c>
      <c r="V25" s="182"/>
      <c r="W25" s="124">
        <f>IF(R25="nee",0,IF((J25-O25)&lt;0,0,(J25-O25)*tab!$C$57))</f>
        <v>0</v>
      </c>
      <c r="X25" s="124">
        <f>IF(R25="nee",0,IF((J25-O25)&lt;=0,0,IF((G25-L25)*tab!$G$57+(H25-M25)*tab!$H$57+(I25-N25)*tab!$I$57&lt;=0,0,(G25-L25)*tab!$G$57+(H25-M25)*tab!$H$57+(I25-N25)*tab!$I$57)))</f>
        <v>0</v>
      </c>
      <c r="Y25" s="124">
        <f t="shared" si="3"/>
        <v>0</v>
      </c>
      <c r="Z25" s="5"/>
      <c r="AA25" s="22"/>
    </row>
    <row r="26" spans="2:27" ht="12" customHeight="1" x14ac:dyDescent="0.2">
      <c r="B26" s="18"/>
      <c r="C26" s="1">
        <v>4</v>
      </c>
      <c r="D26" s="212" t="str">
        <f>+'1 februari'!D22</f>
        <v>Intermetzo Zonnehuizen Onderw</v>
      </c>
      <c r="E26" s="213" t="str">
        <f>+'1 februari'!E22</f>
        <v>23GL</v>
      </c>
      <c r="F26" s="43"/>
      <c r="G26" s="44">
        <v>0</v>
      </c>
      <c r="H26" s="44">
        <v>0</v>
      </c>
      <c r="I26" s="44">
        <v>2</v>
      </c>
      <c r="J26" s="68">
        <f t="shared" si="0"/>
        <v>2</v>
      </c>
      <c r="K26" s="42"/>
      <c r="L26" s="44">
        <v>3</v>
      </c>
      <c r="M26" s="44">
        <v>0</v>
      </c>
      <c r="N26" s="44">
        <v>0</v>
      </c>
      <c r="O26" s="68">
        <f t="shared" si="1"/>
        <v>3</v>
      </c>
      <c r="P26" s="42"/>
      <c r="Q26" s="93" t="s">
        <v>55</v>
      </c>
      <c r="R26" s="93" t="s">
        <v>55</v>
      </c>
      <c r="S26" s="124">
        <f>IF(Q26="nee",0,IF((J26-O26)&lt;0,0,(J26-O26)*(tab!$C$19*tab!$E$8+tab!$D$23)))</f>
        <v>0</v>
      </c>
      <c r="T26" s="124">
        <f>IF((J26-O26)&lt;=0,0,IF((G26-L26)*tab!$E$29+(H26-M26)*tab!$F$29+(I26-N26)*tab!$G$29&lt;=0,0,(G26-L26)*tab!$E$29+(H26-M26)*tab!$F$29+(I26-N26)*tab!$G$29))</f>
        <v>0</v>
      </c>
      <c r="U26" s="124">
        <f t="shared" si="2"/>
        <v>0</v>
      </c>
      <c r="V26" s="182"/>
      <c r="W26" s="124">
        <f>IF(R26="nee",0,IF((J26-O26)&lt;0,0,(J26-O26)*tab!$C$57))</f>
        <v>0</v>
      </c>
      <c r="X26" s="124">
        <f>IF(R26="nee",0,IF((J26-O26)&lt;=0,0,IF((G26-L26)*tab!$G$57+(H26-M26)*tab!$H$57+(I26-N26)*tab!$I$57&lt;=0,0,(G26-L26)*tab!$G$57+(H26-M26)*tab!$H$57+(I26-N26)*tab!$I$57)))</f>
        <v>0</v>
      </c>
      <c r="Y26" s="124">
        <f t="shared" si="3"/>
        <v>0</v>
      </c>
      <c r="Z26" s="5"/>
      <c r="AA26" s="22"/>
    </row>
    <row r="27" spans="2:27" ht="12" customHeight="1" x14ac:dyDescent="0.2">
      <c r="B27" s="18"/>
      <c r="C27" s="1">
        <v>5</v>
      </c>
      <c r="D27" s="212" t="str">
        <f>+'1 februari'!D23</f>
        <v>ZMLK De Rank</v>
      </c>
      <c r="E27" s="213" t="str">
        <f>+'1 februari'!E23</f>
        <v>26MN</v>
      </c>
      <c r="F27" s="43"/>
      <c r="G27" s="44">
        <v>4</v>
      </c>
      <c r="H27" s="44">
        <v>0</v>
      </c>
      <c r="I27" s="44">
        <v>0</v>
      </c>
      <c r="J27" s="68">
        <f t="shared" si="0"/>
        <v>4</v>
      </c>
      <c r="K27" s="42"/>
      <c r="L27" s="44">
        <v>0</v>
      </c>
      <c r="M27" s="44">
        <v>0</v>
      </c>
      <c r="N27" s="44">
        <v>3</v>
      </c>
      <c r="O27" s="68">
        <f t="shared" si="1"/>
        <v>3</v>
      </c>
      <c r="P27" s="42"/>
      <c r="Q27" s="93" t="s">
        <v>55</v>
      </c>
      <c r="R27" s="93" t="s">
        <v>55</v>
      </c>
      <c r="S27" s="124">
        <f>IF(Q27="nee",0,IF((J27-O27)&lt;0,0,(J27-O27)*(tab!$C$19*tab!$E$8+tab!$D$23)))</f>
        <v>4073.884935</v>
      </c>
      <c r="T27" s="124">
        <f>IF((J27-O27)&lt;=0,0,IF((G27-L27)*tab!$E$29+(H27-M27)*tab!$F$29+(I27-N27)*tab!$G$29&lt;=0,0,(G27-L27)*tab!$E$29+(H27-M27)*tab!$F$29+(I27-N27)*tab!$G$29))</f>
        <v>0</v>
      </c>
      <c r="U27" s="124">
        <f t="shared" si="2"/>
        <v>4073.884935</v>
      </c>
      <c r="V27" s="182"/>
      <c r="W27" s="124">
        <f>IF(R27="nee",0,IF((J27-O27)&lt;0,0,(J27-O27)*tab!$C$57))</f>
        <v>659.14</v>
      </c>
      <c r="X27" s="124">
        <f>IF(R27="nee",0,IF((J27-O27)&lt;=0,0,IF((G27-L27)*tab!$G$57+(H27-M27)*tab!$H$57+(I27-N27)*tab!$I$57&lt;=0,0,(G27-L27)*tab!$G$57+(H27-M27)*tab!$H$57+(I27-N27)*tab!$I$57)))</f>
        <v>0</v>
      </c>
      <c r="Y27" s="124">
        <f t="shared" si="3"/>
        <v>659.14</v>
      </c>
      <c r="Z27" s="5"/>
      <c r="AA27" s="22"/>
    </row>
    <row r="28" spans="2:27" ht="12" customHeight="1" x14ac:dyDescent="0.2">
      <c r="B28" s="18"/>
      <c r="C28" s="1">
        <v>6</v>
      </c>
      <c r="D28" s="212" t="str">
        <f>+'1 februari'!D24</f>
        <v>Obadjaschool</v>
      </c>
      <c r="E28" s="213" t="str">
        <f>+'1 februari'!E24</f>
        <v>26NC</v>
      </c>
      <c r="F28" s="43"/>
      <c r="G28" s="44">
        <v>4</v>
      </c>
      <c r="H28" s="44">
        <v>0</v>
      </c>
      <c r="I28" s="44">
        <v>0</v>
      </c>
      <c r="J28" s="68">
        <f t="shared" si="0"/>
        <v>4</v>
      </c>
      <c r="K28" s="42"/>
      <c r="L28" s="44">
        <v>0</v>
      </c>
      <c r="M28" s="44">
        <v>0</v>
      </c>
      <c r="N28" s="44">
        <v>5</v>
      </c>
      <c r="O28" s="68">
        <f t="shared" si="1"/>
        <v>5</v>
      </c>
      <c r="P28" s="42"/>
      <c r="Q28" s="93" t="s">
        <v>55</v>
      </c>
      <c r="R28" s="93" t="s">
        <v>55</v>
      </c>
      <c r="S28" s="124">
        <f>IF(Q28="nee",0,IF((J28-O28)&lt;0,0,(J28-O28)*(tab!$C$19*tab!$E$8+tab!$D$23)))</f>
        <v>0</v>
      </c>
      <c r="T28" s="124">
        <f>IF((J28-O28)&lt;=0,0,IF((G28-L28)*tab!$E$29+(H28-M28)*tab!$F$29+(I28-N28)*tab!$G$29&lt;=0,0,(G28-L28)*tab!$E$29+(H28-M28)*tab!$F$29+(I28-N28)*tab!$G$29))</f>
        <v>0</v>
      </c>
      <c r="U28" s="124">
        <f t="shared" si="2"/>
        <v>0</v>
      </c>
      <c r="V28" s="182"/>
      <c r="W28" s="124">
        <f>IF(R28="nee",0,IF((J28-O28)&lt;0,0,(J28-O28)*tab!$C$57))</f>
        <v>0</v>
      </c>
      <c r="X28" s="124">
        <f>IF(R28="nee",0,IF((J28-O28)&lt;=0,0,IF((G28-L28)*tab!$G$57+(H28-M28)*tab!$H$57+(I28-N28)*tab!$I$57&lt;=0,0,(G28-L28)*tab!$G$57+(H28-M28)*tab!$H$57+(I28-N28)*tab!$I$57)))</f>
        <v>0</v>
      </c>
      <c r="Y28" s="124">
        <f t="shared" si="3"/>
        <v>0</v>
      </c>
      <c r="Z28" s="5"/>
      <c r="AA28" s="22"/>
    </row>
    <row r="29" spans="2:27" ht="12" customHeight="1" x14ac:dyDescent="0.2">
      <c r="B29" s="18"/>
      <c r="C29" s="1">
        <v>7</v>
      </c>
      <c r="D29" s="212" t="str">
        <f>+'1 februari'!D25</f>
        <v>SSBO Ebenhaezer</v>
      </c>
      <c r="E29" s="213" t="str">
        <f>+'1 februari'!E25</f>
        <v>26NE</v>
      </c>
      <c r="F29" s="43"/>
      <c r="G29" s="44">
        <v>0</v>
      </c>
      <c r="H29" s="44">
        <v>0</v>
      </c>
      <c r="I29" s="44">
        <v>5</v>
      </c>
      <c r="J29" s="68">
        <f t="shared" si="0"/>
        <v>5</v>
      </c>
      <c r="K29" s="42"/>
      <c r="L29" s="44">
        <v>4</v>
      </c>
      <c r="M29" s="44">
        <v>0</v>
      </c>
      <c r="N29" s="44">
        <v>0</v>
      </c>
      <c r="O29" s="68">
        <f t="shared" si="1"/>
        <v>4</v>
      </c>
      <c r="P29" s="42"/>
      <c r="Q29" s="93" t="s">
        <v>55</v>
      </c>
      <c r="R29" s="93" t="s">
        <v>55</v>
      </c>
      <c r="S29" s="124">
        <f>IF(Q29="nee",0,IF((J29-O29)&lt;0,0,(J29-O29)*(tab!$C$19*tab!$E$8+tab!$D$23)))</f>
        <v>4073.884935</v>
      </c>
      <c r="T29" s="124">
        <f>IF((J29-O29)&lt;=0,0,IF((G29-L29)*tab!$E$29+(H29-M29)*tab!$F$29+(I29-N29)*tab!$G$29&lt;=0,0,(G29-L29)*tab!$E$29+(H29-M29)*tab!$F$29+(I29-N29)*tab!$G$29))</f>
        <v>65020.584019999995</v>
      </c>
      <c r="U29" s="124">
        <f t="shared" si="2"/>
        <v>69094.468954999989</v>
      </c>
      <c r="V29" s="182"/>
      <c r="W29" s="124">
        <f>IF(R29="nee",0,IF((J29-O29)&lt;0,0,(J29-O29)*tab!$C$57))</f>
        <v>659.14</v>
      </c>
      <c r="X29" s="124">
        <f>IF(R29="nee",0,IF((J29-O29)&lt;=0,0,IF((G29-L29)*tab!$G$57+(H29-M29)*tab!$H$57+(I29-N29)*tab!$I$57&lt;=0,0,(G29-L29)*tab!$G$57+(H29-M29)*tab!$H$57+(I29-N29)*tab!$I$57)))</f>
        <v>4962.0599999999995</v>
      </c>
      <c r="Y29" s="124">
        <f t="shared" si="3"/>
        <v>5621.2</v>
      </c>
      <c r="Z29" s="5"/>
      <c r="AA29" s="22"/>
    </row>
    <row r="30" spans="2:27" ht="12" customHeight="1" x14ac:dyDescent="0.2">
      <c r="B30" s="18"/>
      <c r="C30" s="1">
        <v>8</v>
      </c>
      <c r="D30" s="212" t="str">
        <f>+'1 februari'!D26</f>
        <v>Samuelschool</v>
      </c>
      <c r="E30" s="213" t="str">
        <f>+'1 februari'!E26</f>
        <v>26NU</v>
      </c>
      <c r="F30" s="43"/>
      <c r="G30" s="44">
        <v>0</v>
      </c>
      <c r="H30" s="44">
        <v>0</v>
      </c>
      <c r="I30" s="44">
        <v>0</v>
      </c>
      <c r="J30" s="68">
        <f t="shared" si="0"/>
        <v>0</v>
      </c>
      <c r="K30" s="42"/>
      <c r="L30" s="44">
        <v>0</v>
      </c>
      <c r="M30" s="44">
        <v>0</v>
      </c>
      <c r="N30" s="44">
        <v>0</v>
      </c>
      <c r="O30" s="68">
        <f t="shared" si="1"/>
        <v>0</v>
      </c>
      <c r="P30" s="42"/>
      <c r="Q30" s="93" t="s">
        <v>55</v>
      </c>
      <c r="R30" s="93" t="s">
        <v>55</v>
      </c>
      <c r="S30" s="124">
        <f>IF(Q30="nee",0,IF((J30-O30)&lt;0,0,(J30-O30)*(tab!$C$19*tab!$E$8+tab!$D$23)))</f>
        <v>0</v>
      </c>
      <c r="T30" s="124">
        <f>IF((J30-O30)&lt;=0,0,IF((G30-L30)*tab!$E$29+(H30-M30)*tab!$F$29+(I30-N30)*tab!$G$29&lt;=0,0,(G30-L30)*tab!$E$29+(H30-M30)*tab!$F$29+(I30-N30)*tab!$G$29))</f>
        <v>0</v>
      </c>
      <c r="U30" s="124">
        <f t="shared" si="2"/>
        <v>0</v>
      </c>
      <c r="V30" s="182"/>
      <c r="W30" s="124">
        <f>IF(R30="nee",0,IF((J30-O30)&lt;0,0,(J30-O30)*tab!$C$57))</f>
        <v>0</v>
      </c>
      <c r="X30" s="124">
        <f>IF(R30="nee",0,IF((J30-O30)&lt;=0,0,IF((G30-L30)*tab!$G$57+(H30-M30)*tab!$H$57+(I30-N30)*tab!$I$57&lt;=0,0,(G30-L30)*tab!$G$57+(H30-M30)*tab!$H$57+(I30-N30)*tab!$I$57)))</f>
        <v>0</v>
      </c>
      <c r="Y30" s="124">
        <f t="shared" si="3"/>
        <v>0</v>
      </c>
      <c r="Z30" s="5"/>
      <c r="AA30" s="22"/>
    </row>
    <row r="31" spans="2:27" ht="12" customHeight="1" x14ac:dyDescent="0.2">
      <c r="B31" s="18"/>
      <c r="C31" s="1">
        <v>9</v>
      </c>
      <c r="D31" s="212" t="str">
        <f>+'1 februari'!D27</f>
        <v/>
      </c>
      <c r="E31" s="213" t="str">
        <f>+'1 februari'!E27</f>
        <v/>
      </c>
      <c r="F31" s="43"/>
      <c r="G31" s="44">
        <v>0</v>
      </c>
      <c r="H31" s="44">
        <v>0</v>
      </c>
      <c r="I31" s="44">
        <v>0</v>
      </c>
      <c r="J31" s="68">
        <f t="shared" si="0"/>
        <v>0</v>
      </c>
      <c r="K31" s="42"/>
      <c r="L31" s="44">
        <v>0</v>
      </c>
      <c r="M31" s="44">
        <v>0</v>
      </c>
      <c r="N31" s="44">
        <v>0</v>
      </c>
      <c r="O31" s="68">
        <f t="shared" si="1"/>
        <v>0</v>
      </c>
      <c r="P31" s="42"/>
      <c r="Q31" s="93" t="s">
        <v>55</v>
      </c>
      <c r="R31" s="93" t="s">
        <v>55</v>
      </c>
      <c r="S31" s="124">
        <f>IF(Q31="nee",0,IF((J31-O31)&lt;0,0,(J31-O31)*(tab!$C$19*tab!$E$8+tab!$D$23)))</f>
        <v>0</v>
      </c>
      <c r="T31" s="124">
        <f>IF((J31-O31)&lt;=0,0,IF((G31-L31)*tab!$E$29+(H31-M31)*tab!$F$29+(I31-N31)*tab!$G$29&lt;=0,0,(G31-L31)*tab!$E$29+(H31-M31)*tab!$F$29+(I31-N31)*tab!$G$29))</f>
        <v>0</v>
      </c>
      <c r="U31" s="124">
        <f t="shared" si="2"/>
        <v>0</v>
      </c>
      <c r="V31" s="182"/>
      <c r="W31" s="124">
        <f>IF(R31="nee",0,IF((J31-O31)&lt;0,0,(J31-O31)*tab!$C$57))</f>
        <v>0</v>
      </c>
      <c r="X31" s="124">
        <f>IF(R31="nee",0,IF((J31-O31)&lt;=0,0,IF((G31-L31)*tab!$G$57+(H31-M31)*tab!$H$57+(I31-N31)*tab!$I$57&lt;=0,0,(G31-L31)*tab!$G$57+(H31-M31)*tab!$H$57+(I31-N31)*tab!$I$57)))</f>
        <v>0</v>
      </c>
      <c r="Y31" s="124">
        <f t="shared" si="3"/>
        <v>0</v>
      </c>
      <c r="Z31" s="5"/>
      <c r="AA31" s="22"/>
    </row>
    <row r="32" spans="2:27" ht="12" customHeight="1" x14ac:dyDescent="0.2">
      <c r="B32" s="18"/>
      <c r="C32" s="1">
        <v>10</v>
      </c>
      <c r="D32" s="212" t="str">
        <f>+'1 februari'!D28</f>
        <v/>
      </c>
      <c r="E32" s="213" t="str">
        <f>+'1 februari'!E28</f>
        <v/>
      </c>
      <c r="F32" s="43"/>
      <c r="G32" s="44">
        <v>0</v>
      </c>
      <c r="H32" s="44">
        <v>0</v>
      </c>
      <c r="I32" s="44">
        <v>0</v>
      </c>
      <c r="J32" s="68">
        <f t="shared" si="0"/>
        <v>0</v>
      </c>
      <c r="K32" s="42"/>
      <c r="L32" s="44">
        <v>0</v>
      </c>
      <c r="M32" s="44">
        <v>0</v>
      </c>
      <c r="N32" s="44">
        <v>0</v>
      </c>
      <c r="O32" s="68">
        <f t="shared" si="1"/>
        <v>0</v>
      </c>
      <c r="P32" s="42"/>
      <c r="Q32" s="93" t="s">
        <v>55</v>
      </c>
      <c r="R32" s="93" t="s">
        <v>55</v>
      </c>
      <c r="S32" s="124">
        <f>IF(Q32="nee",0,IF((J32-O32)&lt;0,0,(J32-O32)*(tab!$C$19*tab!$E$8+tab!$D$23)))</f>
        <v>0</v>
      </c>
      <c r="T32" s="124">
        <f>IF((J32-O32)&lt;=0,0,IF((G32-L32)*tab!$E$29+(H32-M32)*tab!$F$29+(I32-N32)*tab!$G$29&lt;=0,0,(G32-L32)*tab!$E$29+(H32-M32)*tab!$F$29+(I32-N32)*tab!$G$29))</f>
        <v>0</v>
      </c>
      <c r="U32" s="124">
        <f t="shared" si="2"/>
        <v>0</v>
      </c>
      <c r="V32" s="182"/>
      <c r="W32" s="124">
        <f>IF(R32="nee",0,IF((J32-O32)&lt;0,0,(J32-O32)*tab!$C$57))</f>
        <v>0</v>
      </c>
      <c r="X32" s="124">
        <f>IF(R32="nee",0,IF((J32-O32)&lt;=0,0,IF((G32-L32)*tab!$G$57+(H32-M32)*tab!$H$57+(I32-N32)*tab!$I$57&lt;=0,0,(G32-L32)*tab!$G$57+(H32-M32)*tab!$H$57+(I32-N32)*tab!$I$57)))</f>
        <v>0</v>
      </c>
      <c r="Y32" s="124">
        <f t="shared" si="3"/>
        <v>0</v>
      </c>
      <c r="Z32" s="5"/>
      <c r="AA32" s="22"/>
    </row>
    <row r="33" spans="2:27" ht="12" customHeight="1" x14ac:dyDescent="0.2">
      <c r="B33" s="18"/>
      <c r="C33" s="1">
        <v>11</v>
      </c>
      <c r="D33" s="212" t="str">
        <f>+'1 februari'!D29</f>
        <v/>
      </c>
      <c r="E33" s="213" t="str">
        <f>+'1 februari'!E29</f>
        <v/>
      </c>
      <c r="F33" s="43"/>
      <c r="G33" s="44">
        <v>0</v>
      </c>
      <c r="H33" s="44">
        <v>0</v>
      </c>
      <c r="I33" s="44">
        <v>0</v>
      </c>
      <c r="J33" s="68">
        <f t="shared" si="0"/>
        <v>0</v>
      </c>
      <c r="K33" s="42"/>
      <c r="L33" s="44">
        <v>0</v>
      </c>
      <c r="M33" s="44">
        <v>0</v>
      </c>
      <c r="N33" s="44">
        <v>0</v>
      </c>
      <c r="O33" s="68">
        <f t="shared" si="1"/>
        <v>0</v>
      </c>
      <c r="P33" s="42"/>
      <c r="Q33" s="93" t="s">
        <v>55</v>
      </c>
      <c r="R33" s="93" t="s">
        <v>55</v>
      </c>
      <c r="S33" s="124">
        <f>IF(Q33="nee",0,IF((J33-O33)&lt;0,0,(J33-O33)*(tab!$C$19*tab!$E$8+tab!$D$23)))</f>
        <v>0</v>
      </c>
      <c r="T33" s="124">
        <f>IF((J33-O33)&lt;=0,0,IF((G33-L33)*tab!$E$29+(H33-M33)*tab!$F$29+(I33-N33)*tab!$G$29&lt;=0,0,(G33-L33)*tab!$E$29+(H33-M33)*tab!$F$29+(I33-N33)*tab!$G$29))</f>
        <v>0</v>
      </c>
      <c r="U33" s="124">
        <f t="shared" si="2"/>
        <v>0</v>
      </c>
      <c r="V33" s="182"/>
      <c r="W33" s="124">
        <f>IF(R33="nee",0,IF((J33-O33)&lt;0,0,(J33-O33)*tab!$C$57))</f>
        <v>0</v>
      </c>
      <c r="X33" s="124">
        <f>IF(R33="nee",0,IF((J33-O33)&lt;=0,0,IF((G33-L33)*tab!$G$57+(H33-M33)*tab!$H$57+(I33-N33)*tab!$I$57&lt;=0,0,(G33-L33)*tab!$G$57+(H33-M33)*tab!$H$57+(I33-N33)*tab!$I$57)))</f>
        <v>0</v>
      </c>
      <c r="Y33" s="124">
        <f t="shared" si="3"/>
        <v>0</v>
      </c>
      <c r="Z33" s="5"/>
      <c r="AA33" s="22"/>
    </row>
    <row r="34" spans="2:27" ht="12" customHeight="1" x14ac:dyDescent="0.2">
      <c r="B34" s="18"/>
      <c r="C34" s="1">
        <v>12</v>
      </c>
      <c r="D34" s="212" t="str">
        <f>+'1 februari'!D30</f>
        <v/>
      </c>
      <c r="E34" s="213" t="str">
        <f>+'1 februari'!E30</f>
        <v/>
      </c>
      <c r="F34" s="43"/>
      <c r="G34" s="44">
        <v>2</v>
      </c>
      <c r="H34" s="44">
        <v>2</v>
      </c>
      <c r="I34" s="44">
        <v>2</v>
      </c>
      <c r="J34" s="68">
        <f t="shared" si="0"/>
        <v>6</v>
      </c>
      <c r="K34" s="42"/>
      <c r="L34" s="44">
        <v>1</v>
      </c>
      <c r="M34" s="44">
        <v>1</v>
      </c>
      <c r="N34" s="44">
        <v>1</v>
      </c>
      <c r="O34" s="68">
        <f t="shared" si="1"/>
        <v>3</v>
      </c>
      <c r="P34" s="42"/>
      <c r="Q34" s="93" t="s">
        <v>55</v>
      </c>
      <c r="R34" s="93" t="s">
        <v>55</v>
      </c>
      <c r="S34" s="124">
        <f>IF(Q34="nee",0,IF((J34-O34)&lt;0,0,(J34-O34)*(tab!$C$19*tab!$E$8+tab!$D$23)))</f>
        <v>12221.654805</v>
      </c>
      <c r="T34" s="124">
        <f>IF((J34-O34)&lt;=0,0,IF((G34-L34)*tab!$E$29+(H34-M34)*tab!$F$29+(I34-N34)*tab!$G$29&lt;=0,0,(G34-L34)*tab!$E$29+(H34-M34)*tab!$F$29+(I34-N34)*tab!$G$29))</f>
        <v>42646.283007999999</v>
      </c>
      <c r="U34" s="124">
        <f t="shared" si="2"/>
        <v>54867.937812999997</v>
      </c>
      <c r="V34" s="182"/>
      <c r="W34" s="124">
        <f>IF(R34="nee",0,IF((J34-O34)&lt;0,0,(J34-O34)*tab!$C$57))</f>
        <v>1977.42</v>
      </c>
      <c r="X34" s="124">
        <f>IF(R34="nee",0,IF((J34-O34)&lt;=0,0,IF((G34-L34)*tab!$G$57+(H34-M34)*tab!$H$57+(I34-N34)*tab!$I$57&lt;=0,0,(G34-L34)*tab!$G$57+(H34-M34)*tab!$H$57+(I34-N34)*tab!$I$57)))</f>
        <v>3528.3999999999996</v>
      </c>
      <c r="Y34" s="124">
        <f t="shared" si="3"/>
        <v>5505.82</v>
      </c>
      <c r="Z34" s="5"/>
      <c r="AA34" s="22"/>
    </row>
    <row r="35" spans="2:27" ht="12" customHeight="1" x14ac:dyDescent="0.2">
      <c r="B35" s="18"/>
      <c r="C35" s="1">
        <v>13</v>
      </c>
      <c r="D35" s="212" t="str">
        <f>+'1 februari'!D31</f>
        <v/>
      </c>
      <c r="E35" s="213" t="str">
        <f>+'1 februari'!E31</f>
        <v/>
      </c>
      <c r="F35" s="43"/>
      <c r="G35" s="44"/>
      <c r="H35" s="44"/>
      <c r="I35" s="44"/>
      <c r="J35" s="68">
        <f t="shared" si="0"/>
        <v>0</v>
      </c>
      <c r="K35" s="42"/>
      <c r="L35" s="44"/>
      <c r="M35" s="44"/>
      <c r="N35" s="44"/>
      <c r="O35" s="68">
        <f t="shared" si="1"/>
        <v>0</v>
      </c>
      <c r="P35" s="42"/>
      <c r="Q35" s="93" t="s">
        <v>55</v>
      </c>
      <c r="R35" s="93" t="s">
        <v>55</v>
      </c>
      <c r="S35" s="124">
        <f>IF(Q35="nee",0,IF((J35-O35)&lt;0,0,(J35-O35)*(tab!$C$19*tab!$E$8+tab!$D$23)))</f>
        <v>0</v>
      </c>
      <c r="T35" s="124">
        <f>IF((J35-O35)&lt;=0,0,IF((G35-L35)*tab!$E$29+(H35-M35)*tab!$F$29+(I35-N35)*tab!$G$29&lt;=0,0,(G35-L35)*tab!$E$29+(H35-M35)*tab!$F$29+(I35-N35)*tab!$G$29))</f>
        <v>0</v>
      </c>
      <c r="U35" s="124">
        <f t="shared" si="2"/>
        <v>0</v>
      </c>
      <c r="V35" s="182"/>
      <c r="W35" s="124">
        <f>IF(R35="nee",0,IF((J35-O35)&lt;0,0,(J35-O35)*tab!$C$57))</f>
        <v>0</v>
      </c>
      <c r="X35" s="124">
        <f>IF(R35="nee",0,IF((J35-O35)&lt;=0,0,IF((G35-L35)*tab!$G$57+(H35-M35)*tab!$H$57+(I35-N35)*tab!$I$57&lt;=0,0,(G35-L35)*tab!$G$57+(H35-M35)*tab!$H$57+(I35-N35)*tab!$I$57)))</f>
        <v>0</v>
      </c>
      <c r="Y35" s="124">
        <f t="shared" si="3"/>
        <v>0</v>
      </c>
      <c r="Z35" s="5"/>
      <c r="AA35" s="22"/>
    </row>
    <row r="36" spans="2:27" ht="12" customHeight="1" x14ac:dyDescent="0.2">
      <c r="B36" s="18"/>
      <c r="C36" s="1">
        <v>14</v>
      </c>
      <c r="D36" s="212" t="str">
        <f>+'1 februari'!D32</f>
        <v/>
      </c>
      <c r="E36" s="213" t="str">
        <f>+'1 februari'!E32</f>
        <v/>
      </c>
      <c r="F36" s="43"/>
      <c r="G36" s="44"/>
      <c r="H36" s="44"/>
      <c r="I36" s="44"/>
      <c r="J36" s="68">
        <f t="shared" si="0"/>
        <v>0</v>
      </c>
      <c r="K36" s="42"/>
      <c r="L36" s="44"/>
      <c r="M36" s="44"/>
      <c r="N36" s="44"/>
      <c r="O36" s="68">
        <f t="shared" si="1"/>
        <v>0</v>
      </c>
      <c r="P36" s="42"/>
      <c r="Q36" s="93" t="s">
        <v>55</v>
      </c>
      <c r="R36" s="93" t="s">
        <v>55</v>
      </c>
      <c r="S36" s="124">
        <f>IF(Q36="nee",0,IF((J36-O36)&lt;0,0,(J36-O36)*(tab!$C$19*tab!$E$8+tab!$D$23)))</f>
        <v>0</v>
      </c>
      <c r="T36" s="124">
        <f>IF((J36-O36)&lt;=0,0,IF((G36-L36)*tab!$E$29+(H36-M36)*tab!$F$29+(I36-N36)*tab!$G$29&lt;=0,0,(G36-L36)*tab!$E$29+(H36-M36)*tab!$F$29+(I36-N36)*tab!$G$29))</f>
        <v>0</v>
      </c>
      <c r="U36" s="124">
        <f t="shared" si="2"/>
        <v>0</v>
      </c>
      <c r="V36" s="182"/>
      <c r="W36" s="124">
        <f>IF(R36="nee",0,IF((J36-O36)&lt;0,0,(J36-O36)*tab!$C$57))</f>
        <v>0</v>
      </c>
      <c r="X36" s="124">
        <f>IF(R36="nee",0,IF((J36-O36)&lt;=0,0,IF((G36-L36)*tab!$G$57+(H36-M36)*tab!$H$57+(I36-N36)*tab!$I$57&lt;=0,0,(G36-L36)*tab!$G$57+(H36-M36)*tab!$H$57+(I36-N36)*tab!$I$57)))</f>
        <v>0</v>
      </c>
      <c r="Y36" s="124">
        <f t="shared" si="3"/>
        <v>0</v>
      </c>
      <c r="Z36" s="5"/>
      <c r="AA36" s="22"/>
    </row>
    <row r="37" spans="2:27" ht="12" customHeight="1" x14ac:dyDescent="0.2">
      <c r="B37" s="18"/>
      <c r="C37" s="1">
        <v>15</v>
      </c>
      <c r="D37" s="212" t="str">
        <f>+'1 februari'!D33</f>
        <v/>
      </c>
      <c r="E37" s="213" t="str">
        <f>+'1 februari'!E33</f>
        <v/>
      </c>
      <c r="F37" s="43"/>
      <c r="G37" s="44"/>
      <c r="H37" s="44"/>
      <c r="I37" s="44"/>
      <c r="J37" s="68">
        <f t="shared" si="0"/>
        <v>0</v>
      </c>
      <c r="K37" s="42"/>
      <c r="L37" s="44"/>
      <c r="M37" s="44"/>
      <c r="N37" s="44"/>
      <c r="O37" s="68">
        <f t="shared" si="1"/>
        <v>0</v>
      </c>
      <c r="P37" s="42"/>
      <c r="Q37" s="93" t="s">
        <v>55</v>
      </c>
      <c r="R37" s="93" t="s">
        <v>55</v>
      </c>
      <c r="S37" s="124">
        <f>IF(Q37="nee",0,IF((J37-O37)&lt;0,0,(J37-O37)*(tab!$C$19*tab!$E$8+tab!$D$23)))</f>
        <v>0</v>
      </c>
      <c r="T37" s="124">
        <f>IF((J37-O37)&lt;=0,0,IF((G37-L37)*tab!$E$29+(H37-M37)*tab!$F$29+(I37-N37)*tab!$G$29&lt;=0,0,(G37-L37)*tab!$E$29+(H37-M37)*tab!$F$29+(I37-N37)*tab!$G$29))</f>
        <v>0</v>
      </c>
      <c r="U37" s="124">
        <f t="shared" si="2"/>
        <v>0</v>
      </c>
      <c r="V37" s="182"/>
      <c r="W37" s="124">
        <f>IF(R37="nee",0,IF((J37-O37)&lt;0,0,(J37-O37)*tab!$C$57))</f>
        <v>0</v>
      </c>
      <c r="X37" s="124">
        <f>IF(R37="nee",0,IF((J37-O37)&lt;=0,0,IF((G37-L37)*tab!$G$57+(H37-M37)*tab!$H$57+(I37-N37)*tab!$I$57&lt;=0,0,(G37-L37)*tab!$G$57+(H37-M37)*tab!$H$57+(I37-N37)*tab!$I$57)))</f>
        <v>0</v>
      </c>
      <c r="Y37" s="124">
        <f t="shared" si="3"/>
        <v>0</v>
      </c>
      <c r="Z37" s="5"/>
      <c r="AA37" s="22"/>
    </row>
    <row r="38" spans="2:27" ht="12" customHeight="1" x14ac:dyDescent="0.2">
      <c r="B38" s="18"/>
      <c r="C38" s="1">
        <v>16</v>
      </c>
      <c r="D38" s="212" t="str">
        <f>+'1 februari'!D34</f>
        <v/>
      </c>
      <c r="E38" s="213" t="str">
        <f>+'1 februari'!E34</f>
        <v/>
      </c>
      <c r="F38" s="43"/>
      <c r="G38" s="44"/>
      <c r="H38" s="44"/>
      <c r="I38" s="44"/>
      <c r="J38" s="68">
        <f t="shared" si="0"/>
        <v>0</v>
      </c>
      <c r="K38" s="42"/>
      <c r="L38" s="44"/>
      <c r="M38" s="44"/>
      <c r="N38" s="44"/>
      <c r="O38" s="68">
        <f t="shared" si="1"/>
        <v>0</v>
      </c>
      <c r="P38" s="42"/>
      <c r="Q38" s="93" t="s">
        <v>55</v>
      </c>
      <c r="R38" s="93" t="s">
        <v>55</v>
      </c>
      <c r="S38" s="124">
        <f>IF(Q38="nee",0,IF((J38-O38)&lt;0,0,(J38-O38)*(tab!$C$19*tab!$E$8+tab!$D$23)))</f>
        <v>0</v>
      </c>
      <c r="T38" s="124">
        <f>IF((J38-O38)&lt;=0,0,IF((G38-L38)*tab!$E$29+(H38-M38)*tab!$F$29+(I38-N38)*tab!$G$29&lt;=0,0,(G38-L38)*tab!$E$29+(H38-M38)*tab!$F$29+(I38-N38)*tab!$G$29))</f>
        <v>0</v>
      </c>
      <c r="U38" s="124">
        <f t="shared" si="2"/>
        <v>0</v>
      </c>
      <c r="V38" s="182"/>
      <c r="W38" s="124">
        <f>IF(R38="nee",0,IF((J38-O38)&lt;0,0,(J38-O38)*tab!$C$57))</f>
        <v>0</v>
      </c>
      <c r="X38" s="124">
        <f>IF(R38="nee",0,IF((J38-O38)&lt;=0,0,IF((G38-L38)*tab!$G$57+(H38-M38)*tab!$H$57+(I38-N38)*tab!$I$57&lt;=0,0,(G38-L38)*tab!$G$57+(H38-M38)*tab!$H$57+(I38-N38)*tab!$I$57)))</f>
        <v>0</v>
      </c>
      <c r="Y38" s="124">
        <f t="shared" si="3"/>
        <v>0</v>
      </c>
      <c r="Z38" s="5"/>
      <c r="AA38" s="22"/>
    </row>
    <row r="39" spans="2:27" ht="12" customHeight="1" x14ac:dyDescent="0.2">
      <c r="B39" s="18"/>
      <c r="C39" s="1">
        <v>17</v>
      </c>
      <c r="D39" s="212" t="str">
        <f>+'1 februari'!D35</f>
        <v/>
      </c>
      <c r="E39" s="213" t="str">
        <f>+'1 februari'!E35</f>
        <v/>
      </c>
      <c r="F39" s="43"/>
      <c r="G39" s="44"/>
      <c r="H39" s="44"/>
      <c r="I39" s="44"/>
      <c r="J39" s="68">
        <f t="shared" si="0"/>
        <v>0</v>
      </c>
      <c r="K39" s="42"/>
      <c r="L39" s="44"/>
      <c r="M39" s="44"/>
      <c r="N39" s="44"/>
      <c r="O39" s="68">
        <f t="shared" si="1"/>
        <v>0</v>
      </c>
      <c r="P39" s="42"/>
      <c r="Q39" s="93" t="s">
        <v>55</v>
      </c>
      <c r="R39" s="93" t="s">
        <v>55</v>
      </c>
      <c r="S39" s="124">
        <f>IF(Q39="nee",0,IF((J39-O39)&lt;0,0,(J39-O39)*(tab!$C$19*tab!$E$8+tab!$D$23)))</f>
        <v>0</v>
      </c>
      <c r="T39" s="124">
        <f>IF((J39-O39)&lt;=0,0,IF((G39-L39)*tab!$E$29+(H39-M39)*tab!$F$29+(I39-N39)*tab!$G$29&lt;=0,0,(G39-L39)*tab!$E$29+(H39-M39)*tab!$F$29+(I39-N39)*tab!$G$29))</f>
        <v>0</v>
      </c>
      <c r="U39" s="124">
        <f t="shared" si="2"/>
        <v>0</v>
      </c>
      <c r="V39" s="182"/>
      <c r="W39" s="124">
        <f>IF(R39="nee",0,IF((J39-O39)&lt;0,0,(J39-O39)*tab!$C$57))</f>
        <v>0</v>
      </c>
      <c r="X39" s="124">
        <f>IF(R39="nee",0,IF((J39-O39)&lt;=0,0,IF((G39-L39)*tab!$G$57+(H39-M39)*tab!$H$57+(I39-N39)*tab!$I$57&lt;=0,0,(G39-L39)*tab!$G$57+(H39-M39)*tab!$H$57+(I39-N39)*tab!$I$57)))</f>
        <v>0</v>
      </c>
      <c r="Y39" s="124">
        <f t="shared" si="3"/>
        <v>0</v>
      </c>
      <c r="Z39" s="5"/>
      <c r="AA39" s="22"/>
    </row>
    <row r="40" spans="2:27" ht="12" customHeight="1" x14ac:dyDescent="0.2">
      <c r="B40" s="18"/>
      <c r="C40" s="1">
        <v>18</v>
      </c>
      <c r="D40" s="212" t="str">
        <f>+'1 februari'!D36</f>
        <v/>
      </c>
      <c r="E40" s="213" t="str">
        <f>+'1 februari'!E36</f>
        <v/>
      </c>
      <c r="F40" s="43"/>
      <c r="G40" s="44"/>
      <c r="H40" s="44"/>
      <c r="I40" s="44"/>
      <c r="J40" s="68">
        <f t="shared" si="0"/>
        <v>0</v>
      </c>
      <c r="K40" s="42"/>
      <c r="L40" s="44"/>
      <c r="M40" s="44"/>
      <c r="N40" s="44"/>
      <c r="O40" s="68">
        <f t="shared" si="1"/>
        <v>0</v>
      </c>
      <c r="P40" s="42"/>
      <c r="Q40" s="93" t="s">
        <v>55</v>
      </c>
      <c r="R40" s="93" t="s">
        <v>55</v>
      </c>
      <c r="S40" s="124">
        <f>IF(Q40="nee",0,IF((J40-O40)&lt;0,0,(J40-O40)*(tab!$C$19*tab!$E$8+tab!$D$23)))</f>
        <v>0</v>
      </c>
      <c r="T40" s="124">
        <f>IF((J40-O40)&lt;=0,0,IF((G40-L40)*tab!$E$29+(H40-M40)*tab!$F$29+(I40-N40)*tab!$G$29&lt;=0,0,(G40-L40)*tab!$E$29+(H40-M40)*tab!$F$29+(I40-N40)*tab!$G$29))</f>
        <v>0</v>
      </c>
      <c r="U40" s="124">
        <f t="shared" si="2"/>
        <v>0</v>
      </c>
      <c r="V40" s="182"/>
      <c r="W40" s="124">
        <f>IF(R40="nee",0,IF((J40-O40)&lt;0,0,(J40-O40)*tab!$C$57))</f>
        <v>0</v>
      </c>
      <c r="X40" s="124">
        <f>IF(R40="nee",0,IF((J40-O40)&lt;=0,0,IF((G40-L40)*tab!$G$57+(H40-M40)*tab!$H$57+(I40-N40)*tab!$I$57&lt;=0,0,(G40-L40)*tab!$G$57+(H40-M40)*tab!$H$57+(I40-N40)*tab!$I$57)))</f>
        <v>0</v>
      </c>
      <c r="Y40" s="124">
        <f t="shared" si="3"/>
        <v>0</v>
      </c>
      <c r="Z40" s="5"/>
      <c r="AA40" s="22"/>
    </row>
    <row r="41" spans="2:27" ht="12" customHeight="1" x14ac:dyDescent="0.2">
      <c r="B41" s="18"/>
      <c r="C41" s="1">
        <v>19</v>
      </c>
      <c r="D41" s="212" t="str">
        <f>+'1 februari'!D37</f>
        <v/>
      </c>
      <c r="E41" s="213" t="str">
        <f>+'1 februari'!E37</f>
        <v/>
      </c>
      <c r="F41" s="43"/>
      <c r="G41" s="44"/>
      <c r="H41" s="44"/>
      <c r="I41" s="44"/>
      <c r="J41" s="68">
        <f t="shared" si="0"/>
        <v>0</v>
      </c>
      <c r="K41" s="42"/>
      <c r="L41" s="44"/>
      <c r="M41" s="44"/>
      <c r="N41" s="44"/>
      <c r="O41" s="68">
        <f t="shared" si="1"/>
        <v>0</v>
      </c>
      <c r="P41" s="42"/>
      <c r="Q41" s="93" t="s">
        <v>55</v>
      </c>
      <c r="R41" s="93" t="s">
        <v>55</v>
      </c>
      <c r="S41" s="124">
        <f>IF(Q41="nee",0,IF((J41-O41)&lt;0,0,(J41-O41)*(tab!$C$19*tab!$E$8+tab!$D$23)))</f>
        <v>0</v>
      </c>
      <c r="T41" s="124">
        <f>IF((J41-O41)&lt;=0,0,IF((G41-L41)*tab!$E$29+(H41-M41)*tab!$F$29+(I41-N41)*tab!$G$29&lt;=0,0,(G41-L41)*tab!$E$29+(H41-M41)*tab!$F$29+(I41-N41)*tab!$G$29))</f>
        <v>0</v>
      </c>
      <c r="U41" s="124">
        <f t="shared" si="2"/>
        <v>0</v>
      </c>
      <c r="V41" s="182"/>
      <c r="W41" s="124">
        <f>IF(R41="nee",0,IF((J41-O41)&lt;0,0,(J41-O41)*tab!$C$57))</f>
        <v>0</v>
      </c>
      <c r="X41" s="124">
        <f>IF(R41="nee",0,IF((J41-O41)&lt;=0,0,IF((G41-L41)*tab!$G$57+(H41-M41)*tab!$H$57+(I41-N41)*tab!$I$57&lt;=0,0,(G41-L41)*tab!$G$57+(H41-M41)*tab!$H$57+(I41-N41)*tab!$I$57)))</f>
        <v>0</v>
      </c>
      <c r="Y41" s="124">
        <f t="shared" si="3"/>
        <v>0</v>
      </c>
      <c r="Z41" s="5"/>
      <c r="AA41" s="22"/>
    </row>
    <row r="42" spans="2:27" ht="12" customHeight="1" x14ac:dyDescent="0.2">
      <c r="B42" s="18"/>
      <c r="C42" s="1">
        <v>20</v>
      </c>
      <c r="D42" s="212" t="str">
        <f>+'1 februari'!D38</f>
        <v/>
      </c>
      <c r="E42" s="213" t="str">
        <f>+'1 februari'!E38</f>
        <v/>
      </c>
      <c r="F42" s="43"/>
      <c r="G42" s="44"/>
      <c r="H42" s="44"/>
      <c r="I42" s="44"/>
      <c r="J42" s="68">
        <f t="shared" si="0"/>
        <v>0</v>
      </c>
      <c r="K42" s="42"/>
      <c r="L42" s="44"/>
      <c r="M42" s="44"/>
      <c r="N42" s="44"/>
      <c r="O42" s="68">
        <f t="shared" si="1"/>
        <v>0</v>
      </c>
      <c r="P42" s="42"/>
      <c r="Q42" s="93" t="s">
        <v>55</v>
      </c>
      <c r="R42" s="93" t="s">
        <v>55</v>
      </c>
      <c r="S42" s="124">
        <f>IF(Q42="nee",0,IF((J42-O42)&lt;0,0,(J42-O42)*(tab!$C$19*tab!$E$8+tab!$D$23)))</f>
        <v>0</v>
      </c>
      <c r="T42" s="124">
        <f>IF((J42-O42)&lt;=0,0,IF((G42-L42)*tab!$E$29+(H42-M42)*tab!$F$29+(I42-N42)*tab!$G$29&lt;=0,0,(G42-L42)*tab!$E$29+(H42-M42)*tab!$F$29+(I42-N42)*tab!$G$29))</f>
        <v>0</v>
      </c>
      <c r="U42" s="124">
        <f t="shared" si="2"/>
        <v>0</v>
      </c>
      <c r="V42" s="182"/>
      <c r="W42" s="124">
        <f>IF(R42="nee",0,IF((J42-O42)&lt;0,0,(J42-O42)*tab!$C$57))</f>
        <v>0</v>
      </c>
      <c r="X42" s="124">
        <f>IF(R42="nee",0,IF((J42-O42)&lt;=0,0,IF((G42-L42)*tab!$G$57+(H42-M42)*tab!$H$57+(I42-N42)*tab!$I$57&lt;=0,0,(G42-L42)*tab!$G$57+(H42-M42)*tab!$H$57+(I42-N42)*tab!$I$57)))</f>
        <v>0</v>
      </c>
      <c r="Y42" s="124">
        <f t="shared" si="3"/>
        <v>0</v>
      </c>
      <c r="Z42" s="5"/>
      <c r="AA42" s="22"/>
    </row>
    <row r="43" spans="2:27" ht="12" customHeight="1" x14ac:dyDescent="0.2">
      <c r="B43" s="18"/>
      <c r="C43" s="1">
        <v>21</v>
      </c>
      <c r="D43" s="212" t="str">
        <f>+'1 februari'!D39</f>
        <v/>
      </c>
      <c r="E43" s="213" t="str">
        <f>+'1 februari'!E39</f>
        <v/>
      </c>
      <c r="F43" s="43"/>
      <c r="G43" s="44"/>
      <c r="H43" s="44"/>
      <c r="I43" s="44"/>
      <c r="J43" s="68">
        <f t="shared" si="0"/>
        <v>0</v>
      </c>
      <c r="K43" s="42"/>
      <c r="L43" s="44"/>
      <c r="M43" s="44"/>
      <c r="N43" s="44"/>
      <c r="O43" s="68">
        <f t="shared" si="1"/>
        <v>0</v>
      </c>
      <c r="P43" s="42"/>
      <c r="Q43" s="93" t="s">
        <v>55</v>
      </c>
      <c r="R43" s="93" t="s">
        <v>55</v>
      </c>
      <c r="S43" s="124">
        <f>IF(Q43="nee",0,IF((J43-O43)&lt;0,0,(J43-O43)*(tab!$C$19*tab!$E$8+tab!$D$23)))</f>
        <v>0</v>
      </c>
      <c r="T43" s="124">
        <f>IF((J43-O43)&lt;=0,0,IF((G43-L43)*tab!$E$29+(H43-M43)*tab!$F$29+(I43-N43)*tab!$G$29&lt;=0,0,(G43-L43)*tab!$E$29+(H43-M43)*tab!$F$29+(I43-N43)*tab!$G$29))</f>
        <v>0</v>
      </c>
      <c r="U43" s="124">
        <f t="shared" si="2"/>
        <v>0</v>
      </c>
      <c r="V43" s="182"/>
      <c r="W43" s="124">
        <f>IF(R43="nee",0,IF((J43-O43)&lt;0,0,(J43-O43)*tab!$C$57))</f>
        <v>0</v>
      </c>
      <c r="X43" s="124">
        <f>IF(R43="nee",0,IF((J43-O43)&lt;=0,0,IF((G43-L43)*tab!$G$57+(H43-M43)*tab!$H$57+(I43-N43)*tab!$I$57&lt;=0,0,(G43-L43)*tab!$G$57+(H43-M43)*tab!$H$57+(I43-N43)*tab!$I$57)))</f>
        <v>0</v>
      </c>
      <c r="Y43" s="124">
        <f t="shared" si="3"/>
        <v>0</v>
      </c>
      <c r="Z43" s="5"/>
      <c r="AA43" s="22"/>
    </row>
    <row r="44" spans="2:27" ht="12" customHeight="1" x14ac:dyDescent="0.2">
      <c r="B44" s="18"/>
      <c r="C44" s="1">
        <v>22</v>
      </c>
      <c r="D44" s="212" t="str">
        <f>+'1 februari'!D40</f>
        <v/>
      </c>
      <c r="E44" s="213" t="str">
        <f>+'1 februari'!E40</f>
        <v/>
      </c>
      <c r="F44" s="43"/>
      <c r="G44" s="44"/>
      <c r="H44" s="44"/>
      <c r="I44" s="44"/>
      <c r="J44" s="68">
        <f t="shared" si="0"/>
        <v>0</v>
      </c>
      <c r="K44" s="42"/>
      <c r="L44" s="44"/>
      <c r="M44" s="44"/>
      <c r="N44" s="44"/>
      <c r="O44" s="68">
        <f t="shared" si="1"/>
        <v>0</v>
      </c>
      <c r="P44" s="42"/>
      <c r="Q44" s="93" t="s">
        <v>55</v>
      </c>
      <c r="R44" s="93" t="s">
        <v>55</v>
      </c>
      <c r="S44" s="124">
        <f>IF(Q44="nee",0,IF((J44-O44)&lt;0,0,(J44-O44)*(tab!$C$19*tab!$E$8+tab!$D$23)))</f>
        <v>0</v>
      </c>
      <c r="T44" s="124">
        <f>IF((J44-O44)&lt;=0,0,IF((G44-L44)*tab!$E$29+(H44-M44)*tab!$F$29+(I44-N44)*tab!$G$29&lt;=0,0,(G44-L44)*tab!$E$29+(H44-M44)*tab!$F$29+(I44-N44)*tab!$G$29))</f>
        <v>0</v>
      </c>
      <c r="U44" s="124">
        <f t="shared" si="2"/>
        <v>0</v>
      </c>
      <c r="V44" s="182"/>
      <c r="W44" s="124">
        <f>IF(R44="nee",0,IF((J44-O44)&lt;0,0,(J44-O44)*tab!$C$57))</f>
        <v>0</v>
      </c>
      <c r="X44" s="124">
        <f>IF(R44="nee",0,IF((J44-O44)&lt;=0,0,IF((G44-L44)*tab!$G$57+(H44-M44)*tab!$H$57+(I44-N44)*tab!$I$57&lt;=0,0,(G44-L44)*tab!$G$57+(H44-M44)*tab!$H$57+(I44-N44)*tab!$I$57)))</f>
        <v>0</v>
      </c>
      <c r="Y44" s="124">
        <f t="shared" si="3"/>
        <v>0</v>
      </c>
      <c r="Z44" s="5"/>
      <c r="AA44" s="22"/>
    </row>
    <row r="45" spans="2:27" ht="12" customHeight="1" x14ac:dyDescent="0.2">
      <c r="B45" s="18"/>
      <c r="C45" s="1">
        <v>23</v>
      </c>
      <c r="D45" s="212" t="str">
        <f>+'1 februari'!D41</f>
        <v/>
      </c>
      <c r="E45" s="213" t="str">
        <f>+'1 februari'!E41</f>
        <v/>
      </c>
      <c r="F45" s="43"/>
      <c r="G45" s="44"/>
      <c r="H45" s="44"/>
      <c r="I45" s="44"/>
      <c r="J45" s="68">
        <f t="shared" si="0"/>
        <v>0</v>
      </c>
      <c r="K45" s="42"/>
      <c r="L45" s="44"/>
      <c r="M45" s="44"/>
      <c r="N45" s="44"/>
      <c r="O45" s="68">
        <f t="shared" si="1"/>
        <v>0</v>
      </c>
      <c r="P45" s="42"/>
      <c r="Q45" s="93" t="s">
        <v>55</v>
      </c>
      <c r="R45" s="93" t="s">
        <v>55</v>
      </c>
      <c r="S45" s="124">
        <f>IF(Q45="nee",0,IF((J45-O45)&lt;0,0,(J45-O45)*(tab!$C$19*tab!$E$8+tab!$D$23)))</f>
        <v>0</v>
      </c>
      <c r="T45" s="124">
        <f>IF((J45-O45)&lt;=0,0,IF((G45-L45)*tab!$E$29+(H45-M45)*tab!$F$29+(I45-N45)*tab!$G$29&lt;=0,0,(G45-L45)*tab!$E$29+(H45-M45)*tab!$F$29+(I45-N45)*tab!$G$29))</f>
        <v>0</v>
      </c>
      <c r="U45" s="124">
        <f t="shared" si="2"/>
        <v>0</v>
      </c>
      <c r="V45" s="182"/>
      <c r="W45" s="124">
        <f>IF(R45="nee",0,IF((J45-O45)&lt;0,0,(J45-O45)*tab!$C$57))</f>
        <v>0</v>
      </c>
      <c r="X45" s="124">
        <f>IF(R45="nee",0,IF((J45-O45)&lt;=0,0,IF((G45-L45)*tab!$G$57+(H45-M45)*tab!$H$57+(I45-N45)*tab!$I$57&lt;=0,0,(G45-L45)*tab!$G$57+(H45-M45)*tab!$H$57+(I45-N45)*tab!$I$57)))</f>
        <v>0</v>
      </c>
      <c r="Y45" s="124">
        <f t="shared" si="3"/>
        <v>0</v>
      </c>
      <c r="Z45" s="5"/>
      <c r="AA45" s="22"/>
    </row>
    <row r="46" spans="2:27" ht="12" customHeight="1" x14ac:dyDescent="0.2">
      <c r="B46" s="18"/>
      <c r="C46" s="1">
        <v>24</v>
      </c>
      <c r="D46" s="212" t="str">
        <f>+'1 februari'!D42</f>
        <v/>
      </c>
      <c r="E46" s="213" t="str">
        <f>+'1 februari'!E42</f>
        <v/>
      </c>
      <c r="F46" s="43"/>
      <c r="G46" s="44"/>
      <c r="H46" s="44"/>
      <c r="I46" s="44"/>
      <c r="J46" s="68">
        <f t="shared" si="0"/>
        <v>0</v>
      </c>
      <c r="K46" s="42"/>
      <c r="L46" s="44"/>
      <c r="M46" s="44"/>
      <c r="N46" s="44"/>
      <c r="O46" s="68">
        <f t="shared" si="1"/>
        <v>0</v>
      </c>
      <c r="P46" s="42"/>
      <c r="Q46" s="93" t="s">
        <v>55</v>
      </c>
      <c r="R46" s="93" t="s">
        <v>55</v>
      </c>
      <c r="S46" s="124">
        <f>IF(Q46="nee",0,IF((J46-O46)&lt;0,0,(J46-O46)*(tab!$C$19*tab!$E$8+tab!$D$23)))</f>
        <v>0</v>
      </c>
      <c r="T46" s="124">
        <f>IF((J46-O46)&lt;=0,0,IF((G46-L46)*tab!$E$29+(H46-M46)*tab!$F$29+(I46-N46)*tab!$G$29&lt;=0,0,(G46-L46)*tab!$E$29+(H46-M46)*tab!$F$29+(I46-N46)*tab!$G$29))</f>
        <v>0</v>
      </c>
      <c r="U46" s="124">
        <f t="shared" si="2"/>
        <v>0</v>
      </c>
      <c r="V46" s="182"/>
      <c r="W46" s="124">
        <f>IF(R46="nee",0,IF((J46-O46)&lt;0,0,(J46-O46)*tab!$C$57))</f>
        <v>0</v>
      </c>
      <c r="X46" s="124">
        <f>IF(R46="nee",0,IF((J46-O46)&lt;=0,0,IF((G46-L46)*tab!$G$57+(H46-M46)*tab!$H$57+(I46-N46)*tab!$I$57&lt;=0,0,(G46-L46)*tab!$G$57+(H46-M46)*tab!$H$57+(I46-N46)*tab!$I$57)))</f>
        <v>0</v>
      </c>
      <c r="Y46" s="124">
        <f t="shared" si="3"/>
        <v>0</v>
      </c>
      <c r="Z46" s="5"/>
      <c r="AA46" s="22"/>
    </row>
    <row r="47" spans="2:27" ht="12" customHeight="1" x14ac:dyDescent="0.2">
      <c r="B47" s="18"/>
      <c r="C47" s="1">
        <v>25</v>
      </c>
      <c r="D47" s="212" t="str">
        <f>+'1 februari'!D43</f>
        <v/>
      </c>
      <c r="E47" s="213" t="str">
        <f>+'1 februari'!E43</f>
        <v/>
      </c>
      <c r="F47" s="43"/>
      <c r="G47" s="44"/>
      <c r="H47" s="44"/>
      <c r="I47" s="44"/>
      <c r="J47" s="68">
        <f t="shared" si="0"/>
        <v>0</v>
      </c>
      <c r="K47" s="42"/>
      <c r="L47" s="44"/>
      <c r="M47" s="44"/>
      <c r="N47" s="44"/>
      <c r="O47" s="68">
        <f t="shared" si="1"/>
        <v>0</v>
      </c>
      <c r="P47" s="42"/>
      <c r="Q47" s="93" t="s">
        <v>55</v>
      </c>
      <c r="R47" s="93" t="s">
        <v>55</v>
      </c>
      <c r="S47" s="124">
        <f>IF(Q47="nee",0,IF((J47-O47)&lt;0,0,(J47-O47)*(tab!$C$19*tab!$E$8+tab!$D$23)))</f>
        <v>0</v>
      </c>
      <c r="T47" s="124">
        <f>IF((J47-O47)&lt;=0,0,IF((G47-L47)*tab!$E$29+(H47-M47)*tab!$F$29+(I47-N47)*tab!$G$29&lt;=0,0,(G47-L47)*tab!$E$29+(H47-M47)*tab!$F$29+(I47-N47)*tab!$G$29))</f>
        <v>0</v>
      </c>
      <c r="U47" s="124">
        <f t="shared" si="2"/>
        <v>0</v>
      </c>
      <c r="V47" s="182"/>
      <c r="W47" s="124">
        <f>IF(R47="nee",0,IF((J47-O47)&lt;0,0,(J47-O47)*tab!$C$57))</f>
        <v>0</v>
      </c>
      <c r="X47" s="124">
        <f>IF(R47="nee",0,IF((J47-O47)&lt;=0,0,IF((G47-L47)*tab!$G$57+(H47-M47)*tab!$H$57+(I47-N47)*tab!$I$57&lt;=0,0,(G47-L47)*tab!$G$57+(H47-M47)*tab!$H$57+(I47-N47)*tab!$I$57)))</f>
        <v>0</v>
      </c>
      <c r="Y47" s="124">
        <f t="shared" si="3"/>
        <v>0</v>
      </c>
      <c r="Z47" s="5"/>
      <c r="AA47" s="22"/>
    </row>
    <row r="48" spans="2:27" ht="12" customHeight="1" x14ac:dyDescent="0.2">
      <c r="B48" s="18"/>
      <c r="C48" s="1">
        <v>26</v>
      </c>
      <c r="D48" s="212" t="str">
        <f>+'1 februari'!D44</f>
        <v/>
      </c>
      <c r="E48" s="213" t="str">
        <f>+'1 februari'!E44</f>
        <v/>
      </c>
      <c r="F48" s="43"/>
      <c r="G48" s="44"/>
      <c r="H48" s="44"/>
      <c r="I48" s="44"/>
      <c r="J48" s="68">
        <f t="shared" si="0"/>
        <v>0</v>
      </c>
      <c r="K48" s="42"/>
      <c r="L48" s="44"/>
      <c r="M48" s="44"/>
      <c r="N48" s="44"/>
      <c r="O48" s="68">
        <f t="shared" si="1"/>
        <v>0</v>
      </c>
      <c r="P48" s="42"/>
      <c r="Q48" s="93" t="s">
        <v>55</v>
      </c>
      <c r="R48" s="93" t="s">
        <v>55</v>
      </c>
      <c r="S48" s="124">
        <f>IF(Q48="nee",0,IF((J48-O48)&lt;0,0,(J48-O48)*(tab!$C$19*tab!$E$8+tab!$D$23)))</f>
        <v>0</v>
      </c>
      <c r="T48" s="124">
        <f>IF((J48-O48)&lt;=0,0,IF((G48-L48)*tab!$E$29+(H48-M48)*tab!$F$29+(I48-N48)*tab!$G$29&lt;=0,0,(G48-L48)*tab!$E$29+(H48-M48)*tab!$F$29+(I48-N48)*tab!$G$29))</f>
        <v>0</v>
      </c>
      <c r="U48" s="124">
        <f t="shared" si="2"/>
        <v>0</v>
      </c>
      <c r="V48" s="182"/>
      <c r="W48" s="124">
        <f>IF(R48="nee",0,IF((J48-O48)&lt;0,0,(J48-O48)*tab!$C$57))</f>
        <v>0</v>
      </c>
      <c r="X48" s="124">
        <f>IF(R48="nee",0,IF((J48-O48)&lt;=0,0,IF((G48-L48)*tab!$G$57+(H48-M48)*tab!$H$57+(I48-N48)*tab!$I$57&lt;=0,0,(G48-L48)*tab!$G$57+(H48-M48)*tab!$H$57+(I48-N48)*tab!$I$57)))</f>
        <v>0</v>
      </c>
      <c r="Y48" s="124">
        <f t="shared" si="3"/>
        <v>0</v>
      </c>
      <c r="Z48" s="5"/>
      <c r="AA48" s="22"/>
    </row>
    <row r="49" spans="2:27" ht="12" customHeight="1" x14ac:dyDescent="0.2">
      <c r="B49" s="18"/>
      <c r="C49" s="1">
        <v>27</v>
      </c>
      <c r="D49" s="212" t="str">
        <f>+'1 februari'!D45</f>
        <v/>
      </c>
      <c r="E49" s="213" t="str">
        <f>+'1 februari'!E45</f>
        <v/>
      </c>
      <c r="F49" s="43"/>
      <c r="G49" s="44"/>
      <c r="H49" s="44"/>
      <c r="I49" s="44"/>
      <c r="J49" s="68">
        <f t="shared" si="0"/>
        <v>0</v>
      </c>
      <c r="K49" s="42"/>
      <c r="L49" s="44"/>
      <c r="M49" s="44"/>
      <c r="N49" s="44"/>
      <c r="O49" s="68">
        <f t="shared" si="1"/>
        <v>0</v>
      </c>
      <c r="P49" s="42"/>
      <c r="Q49" s="93" t="s">
        <v>55</v>
      </c>
      <c r="R49" s="93" t="s">
        <v>55</v>
      </c>
      <c r="S49" s="124">
        <f>IF(Q49="nee",0,IF((J49-O49)&lt;0,0,(J49-O49)*(tab!$C$19*tab!$E$8+tab!$D$23)))</f>
        <v>0</v>
      </c>
      <c r="T49" s="124">
        <f>IF((J49-O49)&lt;=0,0,IF((G49-L49)*tab!$E$29+(H49-M49)*tab!$F$29+(I49-N49)*tab!$G$29&lt;=0,0,(G49-L49)*tab!$E$29+(H49-M49)*tab!$F$29+(I49-N49)*tab!$G$29))</f>
        <v>0</v>
      </c>
      <c r="U49" s="124">
        <f t="shared" si="2"/>
        <v>0</v>
      </c>
      <c r="V49" s="182"/>
      <c r="W49" s="124">
        <f>IF(R49="nee",0,IF((J49-O49)&lt;0,0,(J49-O49)*tab!$C$57))</f>
        <v>0</v>
      </c>
      <c r="X49" s="124">
        <f>IF(R49="nee",0,IF((J49-O49)&lt;=0,0,IF((G49-L49)*tab!$G$57+(H49-M49)*tab!$H$57+(I49-N49)*tab!$I$57&lt;=0,0,(G49-L49)*tab!$G$57+(H49-M49)*tab!$H$57+(I49-N49)*tab!$I$57)))</f>
        <v>0</v>
      </c>
      <c r="Y49" s="124">
        <f t="shared" si="3"/>
        <v>0</v>
      </c>
      <c r="Z49" s="5"/>
      <c r="AA49" s="22"/>
    </row>
    <row r="50" spans="2:27" ht="12" customHeight="1" x14ac:dyDescent="0.2">
      <c r="B50" s="18"/>
      <c r="C50" s="1">
        <v>28</v>
      </c>
      <c r="D50" s="212" t="str">
        <f>+'1 februari'!D46</f>
        <v/>
      </c>
      <c r="E50" s="213" t="str">
        <f>+'1 februari'!E46</f>
        <v/>
      </c>
      <c r="F50" s="43"/>
      <c r="G50" s="44"/>
      <c r="H50" s="44"/>
      <c r="I50" s="44"/>
      <c r="J50" s="68">
        <f t="shared" si="0"/>
        <v>0</v>
      </c>
      <c r="K50" s="42"/>
      <c r="L50" s="44"/>
      <c r="M50" s="44"/>
      <c r="N50" s="44"/>
      <c r="O50" s="68">
        <f t="shared" si="1"/>
        <v>0</v>
      </c>
      <c r="P50" s="42"/>
      <c r="Q50" s="93" t="s">
        <v>55</v>
      </c>
      <c r="R50" s="93" t="s">
        <v>55</v>
      </c>
      <c r="S50" s="124">
        <f>IF(Q50="nee",0,IF((J50-O50)&lt;0,0,(J50-O50)*(tab!$C$19*tab!$E$8+tab!$D$23)))</f>
        <v>0</v>
      </c>
      <c r="T50" s="124">
        <f>IF((J50-O50)&lt;=0,0,IF((G50-L50)*tab!$E$29+(H50-M50)*tab!$F$29+(I50-N50)*tab!$G$29&lt;=0,0,(G50-L50)*tab!$E$29+(H50-M50)*tab!$F$29+(I50-N50)*tab!$G$29))</f>
        <v>0</v>
      </c>
      <c r="U50" s="124">
        <f t="shared" si="2"/>
        <v>0</v>
      </c>
      <c r="V50" s="182"/>
      <c r="W50" s="124">
        <f>IF(R50="nee",0,IF((J50-O50)&lt;0,0,(J50-O50)*tab!$C$57))</f>
        <v>0</v>
      </c>
      <c r="X50" s="124">
        <f>IF(R50="nee",0,IF((J50-O50)&lt;=0,0,IF((G50-L50)*tab!$G$57+(H50-M50)*tab!$H$57+(I50-N50)*tab!$I$57&lt;=0,0,(G50-L50)*tab!$G$57+(H50-M50)*tab!$H$57+(I50-N50)*tab!$I$57)))</f>
        <v>0</v>
      </c>
      <c r="Y50" s="124">
        <f t="shared" si="3"/>
        <v>0</v>
      </c>
      <c r="Z50" s="5"/>
      <c r="AA50" s="22"/>
    </row>
    <row r="51" spans="2:27" ht="12" customHeight="1" x14ac:dyDescent="0.2">
      <c r="B51" s="18"/>
      <c r="C51" s="1">
        <v>29</v>
      </c>
      <c r="D51" s="212" t="str">
        <f>+'1 februari'!D47</f>
        <v/>
      </c>
      <c r="E51" s="213" t="str">
        <f>+'1 februari'!E47</f>
        <v/>
      </c>
      <c r="F51" s="43"/>
      <c r="G51" s="44"/>
      <c r="H51" s="44"/>
      <c r="I51" s="44"/>
      <c r="J51" s="68">
        <f t="shared" si="0"/>
        <v>0</v>
      </c>
      <c r="K51" s="42"/>
      <c r="L51" s="44"/>
      <c r="M51" s="44"/>
      <c r="N51" s="44"/>
      <c r="O51" s="68">
        <f t="shared" si="1"/>
        <v>0</v>
      </c>
      <c r="P51" s="42"/>
      <c r="Q51" s="93" t="s">
        <v>55</v>
      </c>
      <c r="R51" s="93" t="s">
        <v>55</v>
      </c>
      <c r="S51" s="124">
        <f>IF(Q51="nee",0,IF((J51-O51)&lt;0,0,(J51-O51)*(tab!$C$19*tab!$E$8+tab!$D$23)))</f>
        <v>0</v>
      </c>
      <c r="T51" s="124">
        <f>IF((J51-O51)&lt;=0,0,IF((G51-L51)*tab!$E$29+(H51-M51)*tab!$F$29+(I51-N51)*tab!$G$29&lt;=0,0,(G51-L51)*tab!$E$29+(H51-M51)*tab!$F$29+(I51-N51)*tab!$G$29))</f>
        <v>0</v>
      </c>
      <c r="U51" s="124">
        <f t="shared" si="2"/>
        <v>0</v>
      </c>
      <c r="V51" s="182"/>
      <c r="W51" s="124">
        <f>IF(R51="nee",0,IF((J51-O51)&lt;0,0,(J51-O51)*tab!$C$57))</f>
        <v>0</v>
      </c>
      <c r="X51" s="124">
        <f>IF(R51="nee",0,IF((J51-O51)&lt;=0,0,IF((G51-L51)*tab!$G$57+(H51-M51)*tab!$H$57+(I51-N51)*tab!$I$57&lt;=0,0,(G51-L51)*tab!$G$57+(H51-M51)*tab!$H$57+(I51-N51)*tab!$I$57)))</f>
        <v>0</v>
      </c>
      <c r="Y51" s="124">
        <f t="shared" si="3"/>
        <v>0</v>
      </c>
      <c r="Z51" s="5"/>
      <c r="AA51" s="22"/>
    </row>
    <row r="52" spans="2:27" ht="12" customHeight="1" x14ac:dyDescent="0.2">
      <c r="B52" s="18"/>
      <c r="C52" s="1">
        <v>30</v>
      </c>
      <c r="D52" s="212" t="str">
        <f>+'1 februari'!D48</f>
        <v/>
      </c>
      <c r="E52" s="213" t="str">
        <f>+'1 februari'!E48</f>
        <v/>
      </c>
      <c r="F52" s="43"/>
      <c r="G52" s="44"/>
      <c r="H52" s="44"/>
      <c r="I52" s="44"/>
      <c r="J52" s="68">
        <f t="shared" si="0"/>
        <v>0</v>
      </c>
      <c r="K52" s="42"/>
      <c r="L52" s="44"/>
      <c r="M52" s="44"/>
      <c r="N52" s="44"/>
      <c r="O52" s="68">
        <f t="shared" si="1"/>
        <v>0</v>
      </c>
      <c r="P52" s="42"/>
      <c r="Q52" s="93" t="s">
        <v>55</v>
      </c>
      <c r="R52" s="93" t="s">
        <v>55</v>
      </c>
      <c r="S52" s="124">
        <f>IF(Q52="nee",0,IF((J52-O52)&lt;0,0,(J52-O52)*(tab!$C$19*tab!$E$8+tab!$D$23)))</f>
        <v>0</v>
      </c>
      <c r="T52" s="124">
        <f>IF((J52-O52)&lt;=0,0,IF((G52-L52)*tab!$E$29+(H52-M52)*tab!$F$29+(I52-N52)*tab!$G$29&lt;=0,0,(G52-L52)*tab!$E$29+(H52-M52)*tab!$F$29+(I52-N52)*tab!$G$29))</f>
        <v>0</v>
      </c>
      <c r="U52" s="124">
        <f t="shared" si="2"/>
        <v>0</v>
      </c>
      <c r="V52" s="182"/>
      <c r="W52" s="124">
        <f>IF(R52="nee",0,IF((J52-O52)&lt;0,0,(J52-O52)*tab!$C$57))</f>
        <v>0</v>
      </c>
      <c r="X52" s="124">
        <f>IF(R52="nee",0,IF((J52-O52)&lt;=0,0,IF((G52-L52)*tab!$G$57+(H52-M52)*tab!$H$57+(I52-N52)*tab!$I$57&lt;=0,0,(G52-L52)*tab!$G$57+(H52-M52)*tab!$H$57+(I52-N52)*tab!$I$57)))</f>
        <v>0</v>
      </c>
      <c r="Y52" s="124">
        <f t="shared" si="3"/>
        <v>0</v>
      </c>
      <c r="Z52" s="5"/>
      <c r="AA52" s="22"/>
    </row>
    <row r="53" spans="2:27" s="99" customFormat="1" ht="12" customHeight="1" x14ac:dyDescent="0.2">
      <c r="B53" s="80"/>
      <c r="C53" s="73"/>
      <c r="D53" s="83"/>
      <c r="E53" s="83"/>
      <c r="F53" s="112"/>
      <c r="G53" s="113">
        <f>SUM(G23:G48)</f>
        <v>15</v>
      </c>
      <c r="H53" s="113">
        <f>SUM(H23:H48)</f>
        <v>2</v>
      </c>
      <c r="I53" s="113">
        <f>SUM(I23:I48)</f>
        <v>10</v>
      </c>
      <c r="J53" s="113">
        <f>SUM(J23:J48)</f>
        <v>27</v>
      </c>
      <c r="K53" s="114"/>
      <c r="L53" s="113">
        <f>SUM(L23:L48)</f>
        <v>10</v>
      </c>
      <c r="M53" s="113">
        <f>SUM(M23:M48)</f>
        <v>1</v>
      </c>
      <c r="N53" s="113">
        <f>SUM(N23:N48)</f>
        <v>12</v>
      </c>
      <c r="O53" s="113">
        <f>SUM(O23:O48)</f>
        <v>23</v>
      </c>
      <c r="P53" s="114"/>
      <c r="Q53" s="114"/>
      <c r="R53" s="114"/>
      <c r="S53" s="196">
        <f t="shared" ref="S53:U53" si="4">SUM(S23:S52)</f>
        <v>28517.194544999998</v>
      </c>
      <c r="T53" s="196">
        <f t="shared" si="4"/>
        <v>107666.86702799999</v>
      </c>
      <c r="U53" s="196">
        <f t="shared" si="4"/>
        <v>136184.06157299998</v>
      </c>
      <c r="V53" s="114"/>
      <c r="W53" s="197">
        <f>SUM(W23:W52)</f>
        <v>4613.9799999999996</v>
      </c>
      <c r="X53" s="197">
        <f>SUM(X23:X52)</f>
        <v>8490.4599999999991</v>
      </c>
      <c r="Y53" s="197">
        <f>SUM(Y23:Y52)</f>
        <v>13104.439999999999</v>
      </c>
      <c r="Z53" s="5"/>
      <c r="AA53" s="22"/>
    </row>
    <row r="54" spans="2:27" ht="12" customHeight="1" x14ac:dyDescent="0.2">
      <c r="B54" s="18"/>
      <c r="C54" s="1"/>
      <c r="D54" s="38"/>
      <c r="E54" s="2"/>
      <c r="F54" s="2"/>
      <c r="G54" s="42"/>
      <c r="H54" s="42"/>
      <c r="I54" s="42"/>
      <c r="J54" s="42"/>
      <c r="K54" s="42"/>
      <c r="L54" s="42"/>
      <c r="M54" s="42"/>
      <c r="N54" s="42"/>
      <c r="O54" s="42"/>
      <c r="P54" s="42"/>
      <c r="Q54" s="42"/>
      <c r="R54" s="42"/>
      <c r="S54" s="42"/>
      <c r="T54" s="42"/>
      <c r="W54" s="7"/>
      <c r="X54" s="7"/>
      <c r="Y54" s="7"/>
      <c r="Z54" s="48"/>
      <c r="AA54" s="22"/>
    </row>
    <row r="55" spans="2:27" ht="12" customHeight="1" x14ac:dyDescent="0.2">
      <c r="B55" s="18"/>
      <c r="C55" s="97"/>
      <c r="D55" s="177" t="s">
        <v>63</v>
      </c>
      <c r="E55" s="27"/>
      <c r="F55" s="27"/>
      <c r="G55" s="28"/>
      <c r="H55" s="29"/>
      <c r="I55" s="29"/>
      <c r="J55" s="30"/>
      <c r="K55" s="30"/>
      <c r="L55" s="28"/>
      <c r="M55" s="29"/>
      <c r="N55" s="121"/>
      <c r="O55" s="49"/>
      <c r="P55" s="49"/>
      <c r="Q55" s="49"/>
      <c r="R55" s="49"/>
      <c r="S55" s="49"/>
      <c r="T55" s="49"/>
      <c r="U55" s="49"/>
      <c r="V55" s="49"/>
      <c r="W55" s="49"/>
      <c r="X55" s="49"/>
      <c r="Y55" s="49"/>
      <c r="Z55" s="41"/>
      <c r="AA55" s="16"/>
    </row>
    <row r="56" spans="2:27" ht="12" customHeight="1" x14ac:dyDescent="0.2">
      <c r="B56" s="18"/>
      <c r="C56" s="97"/>
      <c r="D56" s="177"/>
      <c r="E56" s="27"/>
      <c r="F56" s="27"/>
      <c r="G56" s="28"/>
      <c r="H56" s="29"/>
      <c r="I56" s="29"/>
      <c r="J56" s="30"/>
      <c r="K56" s="30"/>
      <c r="L56" s="28"/>
      <c r="M56" s="29"/>
      <c r="N56" s="121"/>
      <c r="O56" s="49"/>
      <c r="P56" s="49"/>
      <c r="Q56" s="79" t="s">
        <v>86</v>
      </c>
      <c r="R56" s="81" t="s">
        <v>86</v>
      </c>
      <c r="S56" s="181" t="s">
        <v>78</v>
      </c>
      <c r="T56" s="106"/>
      <c r="U56" s="106"/>
      <c r="V56" s="106"/>
      <c r="W56" s="81" t="s">
        <v>76</v>
      </c>
      <c r="X56" s="35"/>
      <c r="Y56" s="35"/>
      <c r="Z56" s="41"/>
      <c r="AA56" s="16"/>
    </row>
    <row r="57" spans="2:27" ht="12" customHeight="1" x14ac:dyDescent="0.2">
      <c r="B57" s="18"/>
      <c r="C57" s="97"/>
      <c r="D57" s="38" t="s">
        <v>57</v>
      </c>
      <c r="E57" s="28"/>
      <c r="F57" s="27"/>
      <c r="G57" s="76" t="s">
        <v>105</v>
      </c>
      <c r="H57" s="39"/>
      <c r="I57" s="39"/>
      <c r="J57" s="39"/>
      <c r="K57" s="39"/>
      <c r="L57" s="76" t="s">
        <v>106</v>
      </c>
      <c r="M57" s="39"/>
      <c r="N57" s="39"/>
      <c r="O57" s="39"/>
      <c r="P57" s="39"/>
      <c r="Q57" s="81" t="s">
        <v>87</v>
      </c>
      <c r="R57" s="81" t="s">
        <v>89</v>
      </c>
      <c r="S57" s="76" t="s">
        <v>108</v>
      </c>
      <c r="T57" s="81"/>
      <c r="U57" s="40" t="s">
        <v>58</v>
      </c>
      <c r="V57" s="40"/>
      <c r="W57" s="76" t="s">
        <v>127</v>
      </c>
      <c r="X57" s="40"/>
      <c r="Y57" s="40" t="s">
        <v>58</v>
      </c>
      <c r="Z57" s="41"/>
      <c r="AA57" s="16"/>
    </row>
    <row r="58" spans="2:27" ht="12" customHeight="1" x14ac:dyDescent="0.2">
      <c r="B58" s="18"/>
      <c r="C58" s="1"/>
      <c r="D58" s="38" t="s">
        <v>59</v>
      </c>
      <c r="E58" s="34" t="s">
        <v>60</v>
      </c>
      <c r="F58" s="38"/>
      <c r="G58" s="42" t="s">
        <v>17</v>
      </c>
      <c r="H58" s="42" t="s">
        <v>18</v>
      </c>
      <c r="I58" s="42" t="s">
        <v>19</v>
      </c>
      <c r="J58" s="42" t="s">
        <v>61</v>
      </c>
      <c r="K58" s="42"/>
      <c r="L58" s="42" t="s">
        <v>17</v>
      </c>
      <c r="M58" s="42" t="s">
        <v>18</v>
      </c>
      <c r="N58" s="42" t="s">
        <v>19</v>
      </c>
      <c r="O58" s="42" t="s">
        <v>61</v>
      </c>
      <c r="P58" s="42"/>
      <c r="Q58" s="74" t="s">
        <v>88</v>
      </c>
      <c r="R58" s="81" t="s">
        <v>88</v>
      </c>
      <c r="S58" s="74" t="s">
        <v>67</v>
      </c>
      <c r="T58" s="74" t="s">
        <v>68</v>
      </c>
      <c r="U58" s="40" t="s">
        <v>109</v>
      </c>
      <c r="V58" s="40"/>
      <c r="W58" s="42" t="s">
        <v>67</v>
      </c>
      <c r="X58" s="42" t="s">
        <v>68</v>
      </c>
      <c r="Y58" s="40" t="s">
        <v>62</v>
      </c>
      <c r="Z58" s="5"/>
      <c r="AA58" s="22"/>
    </row>
    <row r="59" spans="2:27" ht="12" customHeight="1" x14ac:dyDescent="0.2">
      <c r="B59" s="18"/>
      <c r="C59" s="1">
        <v>1</v>
      </c>
      <c r="D59" s="67" t="str">
        <f t="shared" ref="D59:E88" si="5">+D23</f>
        <v>de Ambelt</v>
      </c>
      <c r="E59" s="68" t="str">
        <f t="shared" si="5"/>
        <v>02YN</v>
      </c>
      <c r="F59" s="43"/>
      <c r="G59" s="44">
        <v>2</v>
      </c>
      <c r="H59" s="44">
        <v>0</v>
      </c>
      <c r="I59" s="44">
        <v>0</v>
      </c>
      <c r="J59" s="68">
        <f>SUM(G59:I59)</f>
        <v>2</v>
      </c>
      <c r="K59" s="42"/>
      <c r="L59" s="44">
        <v>0</v>
      </c>
      <c r="M59" s="44">
        <v>0</v>
      </c>
      <c r="N59" s="44">
        <v>1</v>
      </c>
      <c r="O59" s="68">
        <f>SUM(L59:N59)</f>
        <v>1</v>
      </c>
      <c r="P59" s="42"/>
      <c r="Q59" s="93" t="str">
        <f t="shared" ref="Q59:R88" si="6">+Q23</f>
        <v>ja</v>
      </c>
      <c r="R59" s="93" t="str">
        <f t="shared" si="6"/>
        <v>ja</v>
      </c>
      <c r="S59" s="124">
        <f>IF(Q59="nee",0,IF((J59-O59)&lt;0,0,(J59-O59)*(tab!$C$20*tab!$E$8+tab!$D$23)))</f>
        <v>2971.5887069999999</v>
      </c>
      <c r="T59" s="124">
        <f>IF((J59-O59)&lt;=0,0,IF((G59-L59)*tab!$E$30+(H59-M59)*tab!$F$30+(I59-N59)*tab!$G$30&lt;=0,0,(G59-L59)*tab!$E$30+(H59-M59)*tab!$F$30+(I59-N59)*tab!$G$30))</f>
        <v>0</v>
      </c>
      <c r="U59" s="124">
        <f>IF(SUM(S59:T59)&lt;0,0,SUM(S59:T59))</f>
        <v>2971.5887069999999</v>
      </c>
      <c r="V59" s="182"/>
      <c r="W59" s="124">
        <f>IF(R59="nee",0,IF((J59-O59)&lt;0,0,(J59-O59)*tab!$C$58))</f>
        <v>578.78</v>
      </c>
      <c r="X59" s="124">
        <f>IF(R59="nee",0,IF((J59-O59)&lt;=0,0,IF((G59-L59)*tab!$G$58+(H59-M59)*tab!$H$58+(I59-N59)*tab!$I$58&lt;=0,0,(G59-L59)*tab!$G$58+(H59-M59)*tab!$H$58+(I59-N59)*tab!$I$58)))</f>
        <v>63.829999999999927</v>
      </c>
      <c r="Y59" s="124">
        <f>SUM(W59:X59)</f>
        <v>642.6099999999999</v>
      </c>
      <c r="Z59" s="5"/>
      <c r="AA59" s="22"/>
    </row>
    <row r="60" spans="2:27" ht="12" customHeight="1" x14ac:dyDescent="0.2">
      <c r="B60" s="18"/>
      <c r="C60" s="1">
        <v>2</v>
      </c>
      <c r="D60" s="67" t="str">
        <f t="shared" si="5"/>
        <v>De Korenaer</v>
      </c>
      <c r="E60" s="68" t="str">
        <f t="shared" si="5"/>
        <v>03TV</v>
      </c>
      <c r="F60" s="43"/>
      <c r="G60" s="44">
        <v>3</v>
      </c>
      <c r="H60" s="44">
        <v>0</v>
      </c>
      <c r="I60" s="44">
        <v>0</v>
      </c>
      <c r="J60" s="68">
        <f t="shared" ref="J60:J88" si="7">SUM(G60:I60)</f>
        <v>3</v>
      </c>
      <c r="K60" s="42"/>
      <c r="L60" s="44">
        <v>0</v>
      </c>
      <c r="M60" s="44">
        <v>0</v>
      </c>
      <c r="N60" s="44">
        <v>2</v>
      </c>
      <c r="O60" s="68">
        <f t="shared" ref="O60:O88" si="8">SUM(L60:N60)</f>
        <v>2</v>
      </c>
      <c r="P60" s="42"/>
      <c r="Q60" s="93" t="str">
        <f t="shared" si="6"/>
        <v>ja</v>
      </c>
      <c r="R60" s="93" t="str">
        <f t="shared" si="6"/>
        <v>ja</v>
      </c>
      <c r="S60" s="124">
        <f>IF(Q60="nee",0,IF((J60-O60)&lt;0,0,(J60-O60)*(tab!$C$20*tab!$E$8+tab!$D$23)))</f>
        <v>2971.5887069999999</v>
      </c>
      <c r="T60" s="124">
        <f>IF((J60-O60)&lt;=0,0,IF((G60-L60)*tab!$E$30+(H60-M60)*tab!$F$30+(I60-N60)*tab!$G$30&lt;=0,0,(G60-L60)*tab!$E$30+(H60-M60)*tab!$F$30+(I60-N60)*tab!$G$30))</f>
        <v>0</v>
      </c>
      <c r="U60" s="124">
        <f t="shared" ref="U60:U88" si="9">IF(SUM(S60:T60)&lt;0,0,SUM(S60:T60))</f>
        <v>2971.5887069999999</v>
      </c>
      <c r="V60" s="182"/>
      <c r="W60" s="124">
        <f>IF(R60="nee",0,IF((J60-O60)&lt;0,0,(J60-O60)*tab!$C$58))</f>
        <v>578.78</v>
      </c>
      <c r="X60" s="124">
        <f>IF(R60="nee",0,IF((J60-O60)&lt;=0,0,IF((G60-L60)*tab!$G$58+(H60-M60)*tab!$H$58+(I60-N60)*tab!$I$58&lt;=0,0,(G60-L60)*tab!$G$58+(H60-M60)*tab!$H$58+(I60-N60)*tab!$I$58)))</f>
        <v>0</v>
      </c>
      <c r="Y60" s="124">
        <f t="shared" ref="Y60:Y88" si="10">SUM(W60:X60)</f>
        <v>578.78</v>
      </c>
      <c r="Z60" s="5"/>
      <c r="AA60" s="22"/>
    </row>
    <row r="61" spans="2:27" ht="12" customHeight="1" x14ac:dyDescent="0.2">
      <c r="B61" s="18"/>
      <c r="C61" s="1">
        <v>3</v>
      </c>
      <c r="D61" s="67" t="str">
        <f t="shared" si="5"/>
        <v>SGM Harreveld</v>
      </c>
      <c r="E61" s="68" t="str">
        <f t="shared" si="5"/>
        <v>04YK</v>
      </c>
      <c r="F61" s="43"/>
      <c r="G61" s="44">
        <v>0</v>
      </c>
      <c r="H61" s="44">
        <v>0</v>
      </c>
      <c r="I61" s="44">
        <v>1</v>
      </c>
      <c r="J61" s="68">
        <f t="shared" si="7"/>
        <v>1</v>
      </c>
      <c r="K61" s="42"/>
      <c r="L61" s="44">
        <v>2</v>
      </c>
      <c r="M61" s="44">
        <v>0</v>
      </c>
      <c r="N61" s="44">
        <v>0</v>
      </c>
      <c r="O61" s="68">
        <f t="shared" si="8"/>
        <v>2</v>
      </c>
      <c r="P61" s="42"/>
      <c r="Q61" s="93" t="str">
        <f t="shared" si="6"/>
        <v>ja</v>
      </c>
      <c r="R61" s="93" t="str">
        <f t="shared" si="6"/>
        <v>ja</v>
      </c>
      <c r="S61" s="124">
        <f>IF(Q61="nee",0,IF((J61-O61)&lt;0,0,(J61-O61)*(tab!$C$20*tab!$E$8+tab!$D$23)))</f>
        <v>0</v>
      </c>
      <c r="T61" s="124">
        <f>IF((J61-O61)&lt;=0,0,IF((G61-L61)*tab!$E$30+(H61-M61)*tab!$F$30+(I61-N61)*tab!$G$30&lt;=0,0,(G61-L61)*tab!$E$30+(H61-M61)*tab!$F$30+(I61-N61)*tab!$G$30))</f>
        <v>0</v>
      </c>
      <c r="U61" s="124">
        <f t="shared" si="9"/>
        <v>0</v>
      </c>
      <c r="V61" s="182"/>
      <c r="W61" s="124">
        <f>IF(R61="nee",0,IF((J61-O61)&lt;0,0,(J61-O61)*tab!$C$58))</f>
        <v>0</v>
      </c>
      <c r="X61" s="124">
        <f>IF(R61="nee",0,IF((J61-O61)&lt;=0,0,IF((G61-L61)*tab!$G$58+(H61-M61)*tab!$H$58+(I61-N61)*tab!$I$58&lt;=0,0,(G61-L61)*tab!$G$58+(H61-M61)*tab!$H$58+(I61-N61)*tab!$I$58)))</f>
        <v>0</v>
      </c>
      <c r="Y61" s="124">
        <f t="shared" si="10"/>
        <v>0</v>
      </c>
      <c r="Z61" s="5"/>
      <c r="AA61" s="22"/>
    </row>
    <row r="62" spans="2:27" ht="12" customHeight="1" x14ac:dyDescent="0.2">
      <c r="B62" s="18"/>
      <c r="C62" s="1">
        <v>4</v>
      </c>
      <c r="D62" s="67" t="str">
        <f t="shared" si="5"/>
        <v>Intermetzo Zonnehuizen Onderw</v>
      </c>
      <c r="E62" s="68" t="str">
        <f t="shared" si="5"/>
        <v>23GL</v>
      </c>
      <c r="F62" s="43"/>
      <c r="G62" s="44">
        <v>0</v>
      </c>
      <c r="H62" s="44">
        <v>0</v>
      </c>
      <c r="I62" s="44">
        <v>2</v>
      </c>
      <c r="J62" s="68">
        <f t="shared" si="7"/>
        <v>2</v>
      </c>
      <c r="K62" s="42"/>
      <c r="L62" s="44">
        <v>3</v>
      </c>
      <c r="M62" s="44">
        <v>0</v>
      </c>
      <c r="N62" s="44">
        <v>0</v>
      </c>
      <c r="O62" s="68">
        <f t="shared" si="8"/>
        <v>3</v>
      </c>
      <c r="P62" s="42"/>
      <c r="Q62" s="93" t="str">
        <f t="shared" si="6"/>
        <v>ja</v>
      </c>
      <c r="R62" s="93" t="str">
        <f t="shared" si="6"/>
        <v>ja</v>
      </c>
      <c r="S62" s="124">
        <f>IF(Q62="nee",0,IF((J62-O62)&lt;0,0,(J62-O62)*(tab!$C$20*tab!$E$8+tab!$D$23)))</f>
        <v>0</v>
      </c>
      <c r="T62" s="124">
        <f>IF((J62-O62)&lt;=0,0,IF((G62-L62)*tab!$E$30+(H62-M62)*tab!$F$30+(I62-N62)*tab!$G$30&lt;=0,0,(G62-L62)*tab!$E$30+(H62-M62)*tab!$F$30+(I62-N62)*tab!$G$30))</f>
        <v>0</v>
      </c>
      <c r="U62" s="124">
        <f t="shared" si="9"/>
        <v>0</v>
      </c>
      <c r="V62" s="182"/>
      <c r="W62" s="124">
        <f>IF(R62="nee",0,IF((J62-O62)&lt;0,0,(J62-O62)*tab!$C$58))</f>
        <v>0</v>
      </c>
      <c r="X62" s="124">
        <f>IF(R62="nee",0,IF((J62-O62)&lt;=0,0,IF((G62-L62)*tab!$G$58+(H62-M62)*tab!$H$58+(I62-N62)*tab!$I$58&lt;=0,0,(G62-L62)*tab!$G$58+(H62-M62)*tab!$H$58+(I62-N62)*tab!$I$58)))</f>
        <v>0</v>
      </c>
      <c r="Y62" s="124">
        <f t="shared" si="10"/>
        <v>0</v>
      </c>
      <c r="Z62" s="5"/>
      <c r="AA62" s="22"/>
    </row>
    <row r="63" spans="2:27" ht="12" customHeight="1" x14ac:dyDescent="0.2">
      <c r="B63" s="18"/>
      <c r="C63" s="1">
        <v>5</v>
      </c>
      <c r="D63" s="67" t="str">
        <f t="shared" si="5"/>
        <v>ZMLK De Rank</v>
      </c>
      <c r="E63" s="68" t="str">
        <f t="shared" si="5"/>
        <v>26MN</v>
      </c>
      <c r="F63" s="43"/>
      <c r="G63" s="44">
        <v>0</v>
      </c>
      <c r="H63" s="44">
        <v>0</v>
      </c>
      <c r="I63" s="44">
        <v>0</v>
      </c>
      <c r="J63" s="68">
        <f t="shared" si="7"/>
        <v>0</v>
      </c>
      <c r="K63" s="42"/>
      <c r="L63" s="44">
        <v>0</v>
      </c>
      <c r="M63" s="44">
        <v>0</v>
      </c>
      <c r="N63" s="44">
        <v>0</v>
      </c>
      <c r="O63" s="68">
        <f t="shared" si="8"/>
        <v>0</v>
      </c>
      <c r="P63" s="42"/>
      <c r="Q63" s="93" t="str">
        <f t="shared" si="6"/>
        <v>ja</v>
      </c>
      <c r="R63" s="93" t="str">
        <f t="shared" si="6"/>
        <v>ja</v>
      </c>
      <c r="S63" s="124">
        <f>IF(Q63="nee",0,IF((J63-O63)&lt;0,0,(J63-O63)*(tab!$C$20*tab!$E$8+tab!$D$23)))</f>
        <v>0</v>
      </c>
      <c r="T63" s="124">
        <f>IF((J63-O63)&lt;=0,0,IF((G63-L63)*tab!$E$30+(H63-M63)*tab!$F$30+(I63-N63)*tab!$G$30&lt;=0,0,(G63-L63)*tab!$E$30+(H63-M63)*tab!$F$30+(I63-N63)*tab!$G$30))</f>
        <v>0</v>
      </c>
      <c r="U63" s="124">
        <f t="shared" si="9"/>
        <v>0</v>
      </c>
      <c r="V63" s="182"/>
      <c r="W63" s="124">
        <f>IF(R63="nee",0,IF((J63-O63)&lt;0,0,(J63-O63)*tab!$C$58))</f>
        <v>0</v>
      </c>
      <c r="X63" s="124">
        <f>IF(R63="nee",0,IF((J63-O63)&lt;=0,0,IF((G63-L63)*tab!$G$58+(H63-M63)*tab!$H$58+(I63-N63)*tab!$I$58&lt;=0,0,(G63-L63)*tab!$G$58+(H63-M63)*tab!$H$58+(I63-N63)*tab!$I$58)))</f>
        <v>0</v>
      </c>
      <c r="Y63" s="124">
        <f t="shared" si="10"/>
        <v>0</v>
      </c>
      <c r="Z63" s="5"/>
      <c r="AA63" s="22"/>
    </row>
    <row r="64" spans="2:27" ht="12" customHeight="1" x14ac:dyDescent="0.2">
      <c r="B64" s="18"/>
      <c r="C64" s="1">
        <v>6</v>
      </c>
      <c r="D64" s="67" t="str">
        <f t="shared" si="5"/>
        <v>Obadjaschool</v>
      </c>
      <c r="E64" s="68" t="str">
        <f t="shared" si="5"/>
        <v>26NC</v>
      </c>
      <c r="F64" s="43"/>
      <c r="G64" s="44">
        <v>0</v>
      </c>
      <c r="H64" s="44">
        <v>0</v>
      </c>
      <c r="I64" s="44">
        <v>0</v>
      </c>
      <c r="J64" s="68">
        <f t="shared" si="7"/>
        <v>0</v>
      </c>
      <c r="K64" s="42"/>
      <c r="L64" s="44">
        <v>0</v>
      </c>
      <c r="M64" s="44">
        <v>0</v>
      </c>
      <c r="N64" s="44">
        <v>0</v>
      </c>
      <c r="O64" s="68">
        <f t="shared" si="8"/>
        <v>0</v>
      </c>
      <c r="P64" s="42"/>
      <c r="Q64" s="93" t="str">
        <f t="shared" si="6"/>
        <v>ja</v>
      </c>
      <c r="R64" s="93" t="str">
        <f t="shared" si="6"/>
        <v>ja</v>
      </c>
      <c r="S64" s="124">
        <f>IF(Q64="nee",0,IF((J64-O64)&lt;0,0,(J64-O64)*(tab!$C$20*tab!$E$8+tab!$D$23)))</f>
        <v>0</v>
      </c>
      <c r="T64" s="124">
        <f>IF((J64-O64)&lt;=0,0,IF((G64-L64)*tab!$E$30+(H64-M64)*tab!$F$30+(I64-N64)*tab!$G$30&lt;=0,0,(G64-L64)*tab!$E$30+(H64-M64)*tab!$F$30+(I64-N64)*tab!$G$30))</f>
        <v>0</v>
      </c>
      <c r="U64" s="124">
        <f t="shared" si="9"/>
        <v>0</v>
      </c>
      <c r="V64" s="182"/>
      <c r="W64" s="124">
        <f>IF(R64="nee",0,IF((J64-O64)&lt;0,0,(J64-O64)*tab!$C$58))</f>
        <v>0</v>
      </c>
      <c r="X64" s="124">
        <f>IF(R64="nee",0,IF((J64-O64)&lt;=0,0,IF((G64-L64)*tab!$G$58+(H64-M64)*tab!$H$58+(I64-N64)*tab!$I$58&lt;=0,0,(G64-L64)*tab!$G$58+(H64-M64)*tab!$H$58+(I64-N64)*tab!$I$58)))</f>
        <v>0</v>
      </c>
      <c r="Y64" s="124">
        <f t="shared" si="10"/>
        <v>0</v>
      </c>
      <c r="Z64" s="5"/>
      <c r="AA64" s="22"/>
    </row>
    <row r="65" spans="2:27" ht="12" customHeight="1" x14ac:dyDescent="0.2">
      <c r="B65" s="18"/>
      <c r="C65" s="1">
        <v>7</v>
      </c>
      <c r="D65" s="67" t="str">
        <f t="shared" si="5"/>
        <v>SSBO Ebenhaezer</v>
      </c>
      <c r="E65" s="68" t="str">
        <f t="shared" si="5"/>
        <v>26NE</v>
      </c>
      <c r="F65" s="43"/>
      <c r="G65" s="44">
        <v>0</v>
      </c>
      <c r="H65" s="44">
        <v>0</v>
      </c>
      <c r="I65" s="44">
        <v>0</v>
      </c>
      <c r="J65" s="68">
        <f t="shared" si="7"/>
        <v>0</v>
      </c>
      <c r="K65" s="42"/>
      <c r="L65" s="44">
        <v>0</v>
      </c>
      <c r="M65" s="44">
        <v>0</v>
      </c>
      <c r="N65" s="44">
        <v>0</v>
      </c>
      <c r="O65" s="68">
        <f t="shared" si="8"/>
        <v>0</v>
      </c>
      <c r="P65" s="42"/>
      <c r="Q65" s="93" t="str">
        <f t="shared" si="6"/>
        <v>ja</v>
      </c>
      <c r="R65" s="93" t="str">
        <f t="shared" si="6"/>
        <v>ja</v>
      </c>
      <c r="S65" s="124">
        <f>IF(Q65="nee",0,IF((J65-O65)&lt;0,0,(J65-O65)*(tab!$C$20*tab!$E$8+tab!$D$23)))</f>
        <v>0</v>
      </c>
      <c r="T65" s="124">
        <f>IF((J65-O65)&lt;=0,0,IF((G65-L65)*tab!$E$30+(H65-M65)*tab!$F$30+(I65-N65)*tab!$G$30&lt;=0,0,(G65-L65)*tab!$E$30+(H65-M65)*tab!$F$30+(I65-N65)*tab!$G$30))</f>
        <v>0</v>
      </c>
      <c r="U65" s="124">
        <f t="shared" si="9"/>
        <v>0</v>
      </c>
      <c r="V65" s="182"/>
      <c r="W65" s="124">
        <f>IF(R65="nee",0,IF((J65-O65)&lt;0,0,(J65-O65)*tab!$C$58))</f>
        <v>0</v>
      </c>
      <c r="X65" s="124">
        <f>IF(R65="nee",0,IF((J65-O65)&lt;=0,0,IF((G65-L65)*tab!$G$58+(H65-M65)*tab!$H$58+(I65-N65)*tab!$I$58&lt;=0,0,(G65-L65)*tab!$G$58+(H65-M65)*tab!$H$58+(I65-N65)*tab!$I$58)))</f>
        <v>0</v>
      </c>
      <c r="Y65" s="124">
        <f t="shared" si="10"/>
        <v>0</v>
      </c>
      <c r="Z65" s="5"/>
      <c r="AA65" s="22"/>
    </row>
    <row r="66" spans="2:27" ht="12" customHeight="1" x14ac:dyDescent="0.2">
      <c r="B66" s="18"/>
      <c r="C66" s="1">
        <v>8</v>
      </c>
      <c r="D66" s="67" t="str">
        <f t="shared" si="5"/>
        <v>Samuelschool</v>
      </c>
      <c r="E66" s="68" t="str">
        <f t="shared" si="5"/>
        <v>26NU</v>
      </c>
      <c r="F66" s="43"/>
      <c r="G66" s="44">
        <v>0</v>
      </c>
      <c r="H66" s="44">
        <v>0</v>
      </c>
      <c r="I66" s="44">
        <v>0</v>
      </c>
      <c r="J66" s="68">
        <f t="shared" si="7"/>
        <v>0</v>
      </c>
      <c r="K66" s="42"/>
      <c r="L66" s="44">
        <v>0</v>
      </c>
      <c r="M66" s="44">
        <v>0</v>
      </c>
      <c r="N66" s="44">
        <v>0</v>
      </c>
      <c r="O66" s="68">
        <f t="shared" si="8"/>
        <v>0</v>
      </c>
      <c r="P66" s="42"/>
      <c r="Q66" s="93" t="str">
        <f t="shared" si="6"/>
        <v>ja</v>
      </c>
      <c r="R66" s="93" t="str">
        <f t="shared" si="6"/>
        <v>ja</v>
      </c>
      <c r="S66" s="124">
        <f>IF(Q66="nee",0,IF((J66-O66)&lt;0,0,(J66-O66)*(tab!$C$20*tab!$E$8+tab!$D$23)))</f>
        <v>0</v>
      </c>
      <c r="T66" s="124">
        <f>IF((J66-O66)&lt;=0,0,IF((G66-L66)*tab!$E$30+(H66-M66)*tab!$F$30+(I66-N66)*tab!$G$30&lt;=0,0,(G66-L66)*tab!$E$30+(H66-M66)*tab!$F$30+(I66-N66)*tab!$G$30))</f>
        <v>0</v>
      </c>
      <c r="U66" s="124">
        <f t="shared" si="9"/>
        <v>0</v>
      </c>
      <c r="V66" s="182"/>
      <c r="W66" s="124">
        <f>IF(R66="nee",0,IF((J66-O66)&lt;0,0,(J66-O66)*tab!$C$58))</f>
        <v>0</v>
      </c>
      <c r="X66" s="124">
        <f>IF(R66="nee",0,IF((J66-O66)&lt;=0,0,IF((G66-L66)*tab!$G$58+(H66-M66)*tab!$H$58+(I66-N66)*tab!$I$58&lt;=0,0,(G66-L66)*tab!$G$58+(H66-M66)*tab!$H$58+(I66-N66)*tab!$I$58)))</f>
        <v>0</v>
      </c>
      <c r="Y66" s="124">
        <f t="shared" si="10"/>
        <v>0</v>
      </c>
      <c r="Z66" s="5"/>
      <c r="AA66" s="22"/>
    </row>
    <row r="67" spans="2:27" ht="12" customHeight="1" x14ac:dyDescent="0.2">
      <c r="B67" s="18"/>
      <c r="C67" s="1">
        <v>9</v>
      </c>
      <c r="D67" s="67" t="str">
        <f t="shared" si="5"/>
        <v/>
      </c>
      <c r="E67" s="68" t="str">
        <f t="shared" si="5"/>
        <v/>
      </c>
      <c r="F67" s="43"/>
      <c r="G67" s="44">
        <v>0</v>
      </c>
      <c r="H67" s="44">
        <v>0</v>
      </c>
      <c r="I67" s="44">
        <v>0</v>
      </c>
      <c r="J67" s="68">
        <f t="shared" si="7"/>
        <v>0</v>
      </c>
      <c r="K67" s="42"/>
      <c r="L67" s="44">
        <v>0</v>
      </c>
      <c r="M67" s="44">
        <v>0</v>
      </c>
      <c r="N67" s="44">
        <v>0</v>
      </c>
      <c r="O67" s="68">
        <f t="shared" si="8"/>
        <v>0</v>
      </c>
      <c r="P67" s="42"/>
      <c r="Q67" s="93" t="str">
        <f t="shared" si="6"/>
        <v>ja</v>
      </c>
      <c r="R67" s="93" t="str">
        <f t="shared" si="6"/>
        <v>ja</v>
      </c>
      <c r="S67" s="124">
        <f>IF(Q67="nee",0,IF((J67-O67)&lt;0,0,(J67-O67)*(tab!$C$20*tab!$E$8+tab!$D$23)))</f>
        <v>0</v>
      </c>
      <c r="T67" s="124">
        <f>IF((J67-O67)&lt;=0,0,IF((G67-L67)*tab!$E$30+(H67-M67)*tab!$F$30+(I67-N67)*tab!$G$30&lt;=0,0,(G67-L67)*tab!$E$30+(H67-M67)*tab!$F$30+(I67-N67)*tab!$G$30))</f>
        <v>0</v>
      </c>
      <c r="U67" s="124">
        <f t="shared" si="9"/>
        <v>0</v>
      </c>
      <c r="V67" s="182"/>
      <c r="W67" s="124">
        <f>IF(R67="nee",0,IF((J67-O67)&lt;0,0,(J67-O67)*tab!$C$58))</f>
        <v>0</v>
      </c>
      <c r="X67" s="124">
        <f>IF(R67="nee",0,IF((J67-O67)&lt;=0,0,IF((G67-L67)*tab!$G$58+(H67-M67)*tab!$H$58+(I67-N67)*tab!$I$58&lt;=0,0,(G67-L67)*tab!$G$58+(H67-M67)*tab!$H$58+(I67-N67)*tab!$I$58)))</f>
        <v>0</v>
      </c>
      <c r="Y67" s="124">
        <f t="shared" si="10"/>
        <v>0</v>
      </c>
      <c r="Z67" s="5"/>
      <c r="AA67" s="22"/>
    </row>
    <row r="68" spans="2:27" ht="12" customHeight="1" x14ac:dyDescent="0.2">
      <c r="B68" s="18"/>
      <c r="C68" s="1">
        <v>10</v>
      </c>
      <c r="D68" s="67" t="str">
        <f t="shared" si="5"/>
        <v/>
      </c>
      <c r="E68" s="68" t="str">
        <f t="shared" si="5"/>
        <v/>
      </c>
      <c r="F68" s="43"/>
      <c r="G68" s="44">
        <v>0</v>
      </c>
      <c r="H68" s="44">
        <v>0</v>
      </c>
      <c r="I68" s="44">
        <v>0</v>
      </c>
      <c r="J68" s="68">
        <f t="shared" si="7"/>
        <v>0</v>
      </c>
      <c r="K68" s="42"/>
      <c r="L68" s="44">
        <v>0</v>
      </c>
      <c r="M68" s="44">
        <v>0</v>
      </c>
      <c r="N68" s="44">
        <v>0</v>
      </c>
      <c r="O68" s="68">
        <f t="shared" si="8"/>
        <v>0</v>
      </c>
      <c r="P68" s="42"/>
      <c r="Q68" s="93" t="str">
        <f t="shared" si="6"/>
        <v>ja</v>
      </c>
      <c r="R68" s="93" t="str">
        <f t="shared" si="6"/>
        <v>ja</v>
      </c>
      <c r="S68" s="124">
        <f>IF(Q68="nee",0,IF((J68-O68)&lt;0,0,(J68-O68)*(tab!$C$20*tab!$E$8+tab!$D$23)))</f>
        <v>0</v>
      </c>
      <c r="T68" s="124">
        <f>IF((J68-O68)&lt;=0,0,IF((G68-L68)*tab!$E$30+(H68-M68)*tab!$F$30+(I68-N68)*tab!$G$30&lt;=0,0,(G68-L68)*tab!$E$30+(H68-M68)*tab!$F$30+(I68-N68)*tab!$G$30))</f>
        <v>0</v>
      </c>
      <c r="U68" s="124">
        <f t="shared" si="9"/>
        <v>0</v>
      </c>
      <c r="V68" s="182"/>
      <c r="W68" s="124">
        <f>IF(R68="nee",0,IF((J68-O68)&lt;0,0,(J68-O68)*tab!$C$58))</f>
        <v>0</v>
      </c>
      <c r="X68" s="124">
        <f>IF(R68="nee",0,IF((J68-O68)&lt;=0,0,IF((G68-L68)*tab!$G$58+(H68-M68)*tab!$H$58+(I68-N68)*tab!$I$58&lt;=0,0,(G68-L68)*tab!$G$58+(H68-M68)*tab!$H$58+(I68-N68)*tab!$I$58)))</f>
        <v>0</v>
      </c>
      <c r="Y68" s="124">
        <f t="shared" si="10"/>
        <v>0</v>
      </c>
      <c r="Z68" s="5"/>
      <c r="AA68" s="22"/>
    </row>
    <row r="69" spans="2:27" ht="12" customHeight="1" x14ac:dyDescent="0.2">
      <c r="B69" s="18"/>
      <c r="C69" s="1">
        <v>11</v>
      </c>
      <c r="D69" s="67" t="str">
        <f t="shared" si="5"/>
        <v/>
      </c>
      <c r="E69" s="68" t="str">
        <f t="shared" si="5"/>
        <v/>
      </c>
      <c r="F69" s="43"/>
      <c r="G69" s="44">
        <v>0</v>
      </c>
      <c r="H69" s="44">
        <v>0</v>
      </c>
      <c r="I69" s="44">
        <v>0</v>
      </c>
      <c r="J69" s="68">
        <f t="shared" si="7"/>
        <v>0</v>
      </c>
      <c r="K69" s="42"/>
      <c r="L69" s="44">
        <v>0</v>
      </c>
      <c r="M69" s="44">
        <v>0</v>
      </c>
      <c r="N69" s="44">
        <v>0</v>
      </c>
      <c r="O69" s="68">
        <f t="shared" si="8"/>
        <v>0</v>
      </c>
      <c r="P69" s="42"/>
      <c r="Q69" s="93" t="str">
        <f t="shared" si="6"/>
        <v>ja</v>
      </c>
      <c r="R69" s="93" t="str">
        <f t="shared" si="6"/>
        <v>ja</v>
      </c>
      <c r="S69" s="124">
        <f>IF(Q69="nee",0,IF((J69-O69)&lt;0,0,(J69-O69)*(tab!$C$20*tab!$E$8+tab!$D$23)))</f>
        <v>0</v>
      </c>
      <c r="T69" s="124">
        <f>IF((J69-O69)&lt;=0,0,IF((G69-L69)*tab!$E$30+(H69-M69)*tab!$F$30+(I69-N69)*tab!$G$30&lt;=0,0,(G69-L69)*tab!$E$30+(H69-M69)*tab!$F$30+(I69-N69)*tab!$G$30))</f>
        <v>0</v>
      </c>
      <c r="U69" s="124">
        <f t="shared" si="9"/>
        <v>0</v>
      </c>
      <c r="V69" s="182"/>
      <c r="W69" s="124">
        <f>IF(R69="nee",0,IF((J69-O69)&lt;0,0,(J69-O69)*tab!$C$58))</f>
        <v>0</v>
      </c>
      <c r="X69" s="124">
        <f>IF(R69="nee",0,IF((J69-O69)&lt;=0,0,IF((G69-L69)*tab!$G$58+(H69-M69)*tab!$H$58+(I69-N69)*tab!$I$58&lt;=0,0,(G69-L69)*tab!$G$58+(H69-M69)*tab!$H$58+(I69-N69)*tab!$I$58)))</f>
        <v>0</v>
      </c>
      <c r="Y69" s="124">
        <f t="shared" si="10"/>
        <v>0</v>
      </c>
      <c r="Z69" s="5"/>
      <c r="AA69" s="22"/>
    </row>
    <row r="70" spans="2:27" ht="12" customHeight="1" x14ac:dyDescent="0.2">
      <c r="B70" s="18"/>
      <c r="C70" s="1">
        <v>12</v>
      </c>
      <c r="D70" s="67" t="str">
        <f t="shared" si="5"/>
        <v/>
      </c>
      <c r="E70" s="68" t="str">
        <f t="shared" si="5"/>
        <v/>
      </c>
      <c r="F70" s="43"/>
      <c r="G70" s="44">
        <v>2</v>
      </c>
      <c r="H70" s="44">
        <v>2</v>
      </c>
      <c r="I70" s="44">
        <v>2</v>
      </c>
      <c r="J70" s="68">
        <f t="shared" si="7"/>
        <v>6</v>
      </c>
      <c r="K70" s="42"/>
      <c r="L70" s="44">
        <v>1</v>
      </c>
      <c r="M70" s="44">
        <v>1</v>
      </c>
      <c r="N70" s="44">
        <v>1</v>
      </c>
      <c r="O70" s="68">
        <f t="shared" si="8"/>
        <v>3</v>
      </c>
      <c r="P70" s="42"/>
      <c r="Q70" s="93" t="str">
        <f t="shared" si="6"/>
        <v>ja</v>
      </c>
      <c r="R70" s="93" t="str">
        <f t="shared" si="6"/>
        <v>ja</v>
      </c>
      <c r="S70" s="124">
        <f>IF(Q70="nee",0,IF((J70-O70)&lt;0,0,(J70-O70)*(tab!$C$20*tab!$E$8+tab!$D$23)))</f>
        <v>8914.7661210000006</v>
      </c>
      <c r="T70" s="124">
        <f>IF((J70-O70)&lt;=0,0,IF((G70-L70)*tab!$E$30+(H70-M70)*tab!$F$30+(I70-N70)*tab!$G$30&lt;=0,0,(G70-L70)*tab!$E$30+(H70-M70)*tab!$F$30+(I70-N70)*tab!$G$30))</f>
        <v>44011.783704999994</v>
      </c>
      <c r="U70" s="124">
        <f t="shared" si="9"/>
        <v>52926.549825999995</v>
      </c>
      <c r="V70" s="182"/>
      <c r="W70" s="124">
        <f>IF(R70="nee",0,IF((J70-O70)&lt;0,0,(J70-O70)*tab!$C$58))</f>
        <v>1736.34</v>
      </c>
      <c r="X70" s="124">
        <f>IF(R70="nee",0,IF((J70-O70)&lt;=0,0,IF((G70-L70)*tab!$G$58+(H70-M70)*tab!$H$58+(I70-N70)*tab!$I$58&lt;=0,0,(G70-L70)*tab!$G$58+(H70-M70)*tab!$H$58+(I70-N70)*tab!$I$58)))</f>
        <v>3685.2200000000003</v>
      </c>
      <c r="Y70" s="124">
        <f t="shared" si="10"/>
        <v>5421.56</v>
      </c>
      <c r="Z70" s="5"/>
      <c r="AA70" s="22"/>
    </row>
    <row r="71" spans="2:27" ht="12" customHeight="1" x14ac:dyDescent="0.2">
      <c r="B71" s="18"/>
      <c r="C71" s="1">
        <v>13</v>
      </c>
      <c r="D71" s="67" t="str">
        <f t="shared" si="5"/>
        <v/>
      </c>
      <c r="E71" s="68" t="str">
        <f t="shared" si="5"/>
        <v/>
      </c>
      <c r="F71" s="43"/>
      <c r="G71" s="44"/>
      <c r="H71" s="44"/>
      <c r="I71" s="44"/>
      <c r="J71" s="68">
        <f t="shared" si="7"/>
        <v>0</v>
      </c>
      <c r="K71" s="42"/>
      <c r="L71" s="44"/>
      <c r="M71" s="44"/>
      <c r="N71" s="44"/>
      <c r="O71" s="68">
        <f t="shared" si="8"/>
        <v>0</v>
      </c>
      <c r="P71" s="42"/>
      <c r="Q71" s="93" t="str">
        <f t="shared" si="6"/>
        <v>ja</v>
      </c>
      <c r="R71" s="93" t="str">
        <f t="shared" si="6"/>
        <v>ja</v>
      </c>
      <c r="S71" s="124">
        <f>IF(Q71="nee",0,IF((J71-O71)&lt;0,0,(J71-O71)*(tab!$C$20*tab!$E$8+tab!$D$23)))</f>
        <v>0</v>
      </c>
      <c r="T71" s="124">
        <f>IF((J71-O71)&lt;=0,0,IF((G71-L71)*tab!$E$30+(H71-M71)*tab!$F$30+(I71-N71)*tab!$G$30&lt;=0,0,(G71-L71)*tab!$E$30+(H71-M71)*tab!$F$30+(I71-N71)*tab!$G$30))</f>
        <v>0</v>
      </c>
      <c r="U71" s="124">
        <f t="shared" si="9"/>
        <v>0</v>
      </c>
      <c r="V71" s="182"/>
      <c r="W71" s="124">
        <f>IF(R71="nee",0,IF((J71-O71)&lt;0,0,(J71-O71)*tab!$C$58))</f>
        <v>0</v>
      </c>
      <c r="X71" s="124">
        <f>IF(R71="nee",0,IF((J71-O71)&lt;=0,0,IF((G71-L71)*tab!$G$58+(H71-M71)*tab!$H$58+(I71-N71)*tab!$I$58&lt;=0,0,(G71-L71)*tab!$G$58+(H71-M71)*tab!$H$58+(I71-N71)*tab!$I$58)))</f>
        <v>0</v>
      </c>
      <c r="Y71" s="124">
        <f t="shared" si="10"/>
        <v>0</v>
      </c>
      <c r="Z71" s="5"/>
      <c r="AA71" s="22"/>
    </row>
    <row r="72" spans="2:27" ht="12" customHeight="1" x14ac:dyDescent="0.2">
      <c r="B72" s="18"/>
      <c r="C72" s="1">
        <v>14</v>
      </c>
      <c r="D72" s="67" t="str">
        <f t="shared" si="5"/>
        <v/>
      </c>
      <c r="E72" s="68" t="str">
        <f t="shared" si="5"/>
        <v/>
      </c>
      <c r="F72" s="43"/>
      <c r="G72" s="44"/>
      <c r="H72" s="44"/>
      <c r="I72" s="44"/>
      <c r="J72" s="68">
        <f t="shared" si="7"/>
        <v>0</v>
      </c>
      <c r="K72" s="42"/>
      <c r="L72" s="44"/>
      <c r="M72" s="44"/>
      <c r="N72" s="44"/>
      <c r="O72" s="68">
        <f t="shared" si="8"/>
        <v>0</v>
      </c>
      <c r="P72" s="42"/>
      <c r="Q72" s="93" t="str">
        <f t="shared" si="6"/>
        <v>ja</v>
      </c>
      <c r="R72" s="93" t="str">
        <f t="shared" si="6"/>
        <v>ja</v>
      </c>
      <c r="S72" s="124">
        <f>IF(Q72="nee",0,IF((J72-O72)&lt;0,0,(J72-O72)*(tab!$C$20*tab!$E$8+tab!$D$23)))</f>
        <v>0</v>
      </c>
      <c r="T72" s="124">
        <f>IF((J72-O72)&lt;=0,0,IF((G72-L72)*tab!$E$30+(H72-M72)*tab!$F$30+(I72-N72)*tab!$G$30&lt;=0,0,(G72-L72)*tab!$E$30+(H72-M72)*tab!$F$30+(I72-N72)*tab!$G$30))</f>
        <v>0</v>
      </c>
      <c r="U72" s="124">
        <f t="shared" si="9"/>
        <v>0</v>
      </c>
      <c r="V72" s="182"/>
      <c r="W72" s="124">
        <f>IF(R72="nee",0,IF((J72-O72)&lt;0,0,(J72-O72)*tab!$C$58))</f>
        <v>0</v>
      </c>
      <c r="X72" s="124">
        <f>IF(R72="nee",0,IF((J72-O72)&lt;=0,0,IF((G72-L72)*tab!$G$58+(H72-M72)*tab!$H$58+(I72-N72)*tab!$I$58&lt;=0,0,(G72-L72)*tab!$G$58+(H72-M72)*tab!$H$58+(I72-N72)*tab!$I$58)))</f>
        <v>0</v>
      </c>
      <c r="Y72" s="124">
        <f t="shared" si="10"/>
        <v>0</v>
      </c>
      <c r="Z72" s="5"/>
      <c r="AA72" s="22"/>
    </row>
    <row r="73" spans="2:27" ht="12" customHeight="1" x14ac:dyDescent="0.2">
      <c r="B73" s="18"/>
      <c r="C73" s="1">
        <v>15</v>
      </c>
      <c r="D73" s="67" t="str">
        <f t="shared" si="5"/>
        <v/>
      </c>
      <c r="E73" s="68" t="str">
        <f t="shared" si="5"/>
        <v/>
      </c>
      <c r="F73" s="43"/>
      <c r="G73" s="44"/>
      <c r="H73" s="44"/>
      <c r="I73" s="44"/>
      <c r="J73" s="68">
        <f t="shared" si="7"/>
        <v>0</v>
      </c>
      <c r="K73" s="42"/>
      <c r="L73" s="44"/>
      <c r="M73" s="44"/>
      <c r="N73" s="44"/>
      <c r="O73" s="68">
        <f t="shared" si="8"/>
        <v>0</v>
      </c>
      <c r="P73" s="42"/>
      <c r="Q73" s="93" t="str">
        <f t="shared" si="6"/>
        <v>ja</v>
      </c>
      <c r="R73" s="93" t="str">
        <f t="shared" si="6"/>
        <v>ja</v>
      </c>
      <c r="S73" s="124">
        <f>IF(Q73="nee",0,IF((J73-O73)&lt;0,0,(J73-O73)*(tab!$C$20*tab!$E$8+tab!$D$23)))</f>
        <v>0</v>
      </c>
      <c r="T73" s="124">
        <f>IF((J73-O73)&lt;=0,0,IF((G73-L73)*tab!$E$30+(H73-M73)*tab!$F$30+(I73-N73)*tab!$G$30&lt;=0,0,(G73-L73)*tab!$E$30+(H73-M73)*tab!$F$30+(I73-N73)*tab!$G$30))</f>
        <v>0</v>
      </c>
      <c r="U73" s="124">
        <f t="shared" si="9"/>
        <v>0</v>
      </c>
      <c r="V73" s="182"/>
      <c r="W73" s="124">
        <f>IF(R73="nee",0,IF((J73-O73)&lt;0,0,(J73-O73)*tab!$C$58))</f>
        <v>0</v>
      </c>
      <c r="X73" s="124">
        <f>IF(R73="nee",0,IF((J73-O73)&lt;=0,0,IF((G73-L73)*tab!$G$58+(H73-M73)*tab!$H$58+(I73-N73)*tab!$I$58&lt;=0,0,(G73-L73)*tab!$G$58+(H73-M73)*tab!$H$58+(I73-N73)*tab!$I$58)))</f>
        <v>0</v>
      </c>
      <c r="Y73" s="124">
        <f t="shared" si="10"/>
        <v>0</v>
      </c>
      <c r="Z73" s="5"/>
      <c r="AA73" s="22"/>
    </row>
    <row r="74" spans="2:27" ht="12" customHeight="1" x14ac:dyDescent="0.2">
      <c r="B74" s="18"/>
      <c r="C74" s="1">
        <v>16</v>
      </c>
      <c r="D74" s="67" t="str">
        <f t="shared" si="5"/>
        <v/>
      </c>
      <c r="E74" s="68" t="str">
        <f t="shared" si="5"/>
        <v/>
      </c>
      <c r="F74" s="43"/>
      <c r="G74" s="44"/>
      <c r="H74" s="44"/>
      <c r="I74" s="44"/>
      <c r="J74" s="68">
        <f t="shared" si="7"/>
        <v>0</v>
      </c>
      <c r="K74" s="42"/>
      <c r="L74" s="44"/>
      <c r="M74" s="44"/>
      <c r="N74" s="44"/>
      <c r="O74" s="68">
        <f t="shared" si="8"/>
        <v>0</v>
      </c>
      <c r="P74" s="42"/>
      <c r="Q74" s="93" t="str">
        <f t="shared" si="6"/>
        <v>ja</v>
      </c>
      <c r="R74" s="93" t="str">
        <f t="shared" si="6"/>
        <v>ja</v>
      </c>
      <c r="S74" s="124">
        <f>IF(Q74="nee",0,IF((J74-O74)&lt;0,0,(J74-O74)*(tab!$C$20*tab!$E$8+tab!$D$23)))</f>
        <v>0</v>
      </c>
      <c r="T74" s="124">
        <f>IF((J74-O74)&lt;=0,0,IF((G74-L74)*tab!$E$30+(H74-M74)*tab!$F$30+(I74-N74)*tab!$G$30&lt;=0,0,(G74-L74)*tab!$E$30+(H74-M74)*tab!$F$30+(I74-N74)*tab!$G$30))</f>
        <v>0</v>
      </c>
      <c r="U74" s="124">
        <f t="shared" si="9"/>
        <v>0</v>
      </c>
      <c r="V74" s="182"/>
      <c r="W74" s="124">
        <f>IF(R74="nee",0,IF((J74-O74)&lt;0,0,(J74-O74)*tab!$C$58))</f>
        <v>0</v>
      </c>
      <c r="X74" s="124">
        <f>IF(R74="nee",0,IF((J74-O74)&lt;=0,0,IF((G74-L74)*tab!$G$58+(H74-M74)*tab!$H$58+(I74-N74)*tab!$I$58&lt;=0,0,(G74-L74)*tab!$G$58+(H74-M74)*tab!$H$58+(I74-N74)*tab!$I$58)))</f>
        <v>0</v>
      </c>
      <c r="Y74" s="124">
        <f t="shared" si="10"/>
        <v>0</v>
      </c>
      <c r="Z74" s="5"/>
      <c r="AA74" s="22"/>
    </row>
    <row r="75" spans="2:27" ht="12" customHeight="1" x14ac:dyDescent="0.2">
      <c r="B75" s="18"/>
      <c r="C75" s="1">
        <v>17</v>
      </c>
      <c r="D75" s="67" t="str">
        <f t="shared" si="5"/>
        <v/>
      </c>
      <c r="E75" s="68" t="str">
        <f t="shared" si="5"/>
        <v/>
      </c>
      <c r="F75" s="43"/>
      <c r="G75" s="44"/>
      <c r="H75" s="44"/>
      <c r="I75" s="44"/>
      <c r="J75" s="68">
        <f t="shared" si="7"/>
        <v>0</v>
      </c>
      <c r="K75" s="42"/>
      <c r="L75" s="44"/>
      <c r="M75" s="44"/>
      <c r="N75" s="44"/>
      <c r="O75" s="68">
        <f t="shared" si="8"/>
        <v>0</v>
      </c>
      <c r="P75" s="42"/>
      <c r="Q75" s="93" t="str">
        <f t="shared" si="6"/>
        <v>ja</v>
      </c>
      <c r="R75" s="93" t="str">
        <f t="shared" si="6"/>
        <v>ja</v>
      </c>
      <c r="S75" s="124">
        <f>IF(Q75="nee",0,IF((J75-O75)&lt;0,0,(J75-O75)*(tab!$C$20*tab!$E$8+tab!$D$23)))</f>
        <v>0</v>
      </c>
      <c r="T75" s="124">
        <f>IF((J75-O75)&lt;=0,0,IF((G75-L75)*tab!$E$30+(H75-M75)*tab!$F$30+(I75-N75)*tab!$G$30&lt;=0,0,(G75-L75)*tab!$E$30+(H75-M75)*tab!$F$30+(I75-N75)*tab!$G$30))</f>
        <v>0</v>
      </c>
      <c r="U75" s="124">
        <f t="shared" si="9"/>
        <v>0</v>
      </c>
      <c r="V75" s="182"/>
      <c r="W75" s="124">
        <f>IF(R75="nee",0,IF((J75-O75)&lt;0,0,(J75-O75)*tab!$C$58))</f>
        <v>0</v>
      </c>
      <c r="X75" s="124">
        <f>IF(R75="nee",0,IF((J75-O75)&lt;=0,0,IF((G75-L75)*tab!$G$58+(H75-M75)*tab!$H$58+(I75-N75)*tab!$I$58&lt;=0,0,(G75-L75)*tab!$G$58+(H75-M75)*tab!$H$58+(I75-N75)*tab!$I$58)))</f>
        <v>0</v>
      </c>
      <c r="Y75" s="124">
        <f t="shared" si="10"/>
        <v>0</v>
      </c>
      <c r="Z75" s="5"/>
      <c r="AA75" s="22"/>
    </row>
    <row r="76" spans="2:27" ht="12" customHeight="1" x14ac:dyDescent="0.2">
      <c r="B76" s="18"/>
      <c r="C76" s="1">
        <v>18</v>
      </c>
      <c r="D76" s="67" t="str">
        <f t="shared" si="5"/>
        <v/>
      </c>
      <c r="E76" s="68" t="str">
        <f t="shared" si="5"/>
        <v/>
      </c>
      <c r="F76" s="43"/>
      <c r="G76" s="44"/>
      <c r="H76" s="44"/>
      <c r="I76" s="44"/>
      <c r="J76" s="68">
        <f t="shared" si="7"/>
        <v>0</v>
      </c>
      <c r="K76" s="42"/>
      <c r="L76" s="44"/>
      <c r="M76" s="44"/>
      <c r="N76" s="44"/>
      <c r="O76" s="68">
        <f t="shared" si="8"/>
        <v>0</v>
      </c>
      <c r="P76" s="42"/>
      <c r="Q76" s="93" t="str">
        <f t="shared" si="6"/>
        <v>ja</v>
      </c>
      <c r="R76" s="93" t="str">
        <f t="shared" si="6"/>
        <v>ja</v>
      </c>
      <c r="S76" s="124">
        <f>IF(Q76="nee",0,IF((J76-O76)&lt;0,0,(J76-O76)*(tab!$C$20*tab!$E$8+tab!$D$23)))</f>
        <v>0</v>
      </c>
      <c r="T76" s="124">
        <f>IF((J76-O76)&lt;=0,0,IF((G76-L76)*tab!$E$30+(H76-M76)*tab!$F$30+(I76-N76)*tab!$G$30&lt;=0,0,(G76-L76)*tab!$E$30+(H76-M76)*tab!$F$30+(I76-N76)*tab!$G$30))</f>
        <v>0</v>
      </c>
      <c r="U76" s="124">
        <f t="shared" si="9"/>
        <v>0</v>
      </c>
      <c r="V76" s="182"/>
      <c r="W76" s="124">
        <f>IF(R76="nee",0,IF((J76-O76)&lt;0,0,(J76-O76)*tab!$C$58))</f>
        <v>0</v>
      </c>
      <c r="X76" s="124">
        <f>IF(R76="nee",0,IF((J76-O76)&lt;=0,0,IF((G76-L76)*tab!$G$58+(H76-M76)*tab!$H$58+(I76-N76)*tab!$I$58&lt;=0,0,(G76-L76)*tab!$G$58+(H76-M76)*tab!$H$58+(I76-N76)*tab!$I$58)))</f>
        <v>0</v>
      </c>
      <c r="Y76" s="124">
        <f t="shared" si="10"/>
        <v>0</v>
      </c>
      <c r="Z76" s="5"/>
      <c r="AA76" s="22"/>
    </row>
    <row r="77" spans="2:27" ht="12" customHeight="1" x14ac:dyDescent="0.2">
      <c r="B77" s="18"/>
      <c r="C77" s="1">
        <v>19</v>
      </c>
      <c r="D77" s="67" t="str">
        <f t="shared" si="5"/>
        <v/>
      </c>
      <c r="E77" s="68" t="str">
        <f t="shared" si="5"/>
        <v/>
      </c>
      <c r="F77" s="43"/>
      <c r="G77" s="44"/>
      <c r="H77" s="44"/>
      <c r="I77" s="44"/>
      <c r="J77" s="68">
        <f t="shared" si="7"/>
        <v>0</v>
      </c>
      <c r="K77" s="42"/>
      <c r="L77" s="44"/>
      <c r="M77" s="44"/>
      <c r="N77" s="44"/>
      <c r="O77" s="68">
        <f t="shared" si="8"/>
        <v>0</v>
      </c>
      <c r="P77" s="42"/>
      <c r="Q77" s="93" t="str">
        <f t="shared" si="6"/>
        <v>ja</v>
      </c>
      <c r="R77" s="93" t="str">
        <f t="shared" si="6"/>
        <v>ja</v>
      </c>
      <c r="S77" s="124">
        <f>IF(Q77="nee",0,IF((J77-O77)&lt;0,0,(J77-O77)*(tab!$C$20*tab!$E$8+tab!$D$23)))</f>
        <v>0</v>
      </c>
      <c r="T77" s="124">
        <f>IF((J77-O77)&lt;=0,0,IF((G77-L77)*tab!$E$30+(H77-M77)*tab!$F$30+(I77-N77)*tab!$G$30&lt;=0,0,(G77-L77)*tab!$E$30+(H77-M77)*tab!$F$30+(I77-N77)*tab!$G$30))</f>
        <v>0</v>
      </c>
      <c r="U77" s="124">
        <f t="shared" si="9"/>
        <v>0</v>
      </c>
      <c r="V77" s="182"/>
      <c r="W77" s="124">
        <f>IF(R77="nee",0,IF((J77-O77)&lt;0,0,(J77-O77)*tab!$C$58))</f>
        <v>0</v>
      </c>
      <c r="X77" s="124">
        <f>IF(R77="nee",0,IF((J77-O77)&lt;=0,0,IF((G77-L77)*tab!$G$58+(H77-M77)*tab!$H$58+(I77-N77)*tab!$I$58&lt;=0,0,(G77-L77)*tab!$G$58+(H77-M77)*tab!$H$58+(I77-N77)*tab!$I$58)))</f>
        <v>0</v>
      </c>
      <c r="Y77" s="124">
        <f t="shared" si="10"/>
        <v>0</v>
      </c>
      <c r="Z77" s="5"/>
      <c r="AA77" s="22"/>
    </row>
    <row r="78" spans="2:27" ht="12" customHeight="1" x14ac:dyDescent="0.2">
      <c r="B78" s="18"/>
      <c r="C78" s="1">
        <v>20</v>
      </c>
      <c r="D78" s="67" t="str">
        <f t="shared" si="5"/>
        <v/>
      </c>
      <c r="E78" s="68" t="str">
        <f t="shared" si="5"/>
        <v/>
      </c>
      <c r="F78" s="43"/>
      <c r="G78" s="44"/>
      <c r="H78" s="44"/>
      <c r="I78" s="44"/>
      <c r="J78" s="68">
        <f t="shared" si="7"/>
        <v>0</v>
      </c>
      <c r="K78" s="42"/>
      <c r="L78" s="44"/>
      <c r="M78" s="44"/>
      <c r="N78" s="44"/>
      <c r="O78" s="68">
        <f t="shared" si="8"/>
        <v>0</v>
      </c>
      <c r="P78" s="42"/>
      <c r="Q78" s="93" t="str">
        <f t="shared" si="6"/>
        <v>ja</v>
      </c>
      <c r="R78" s="93" t="str">
        <f t="shared" si="6"/>
        <v>ja</v>
      </c>
      <c r="S78" s="124">
        <f>IF(Q78="nee",0,IF((J78-O78)&lt;0,0,(J78-O78)*(tab!$C$20*tab!$E$8+tab!$D$23)))</f>
        <v>0</v>
      </c>
      <c r="T78" s="124">
        <f>IF((J78-O78)&lt;=0,0,IF((G78-L78)*tab!$E$30+(H78-M78)*tab!$F$30+(I78-N78)*tab!$G$30&lt;=0,0,(G78-L78)*tab!$E$30+(H78-M78)*tab!$F$30+(I78-N78)*tab!$G$30))</f>
        <v>0</v>
      </c>
      <c r="U78" s="124">
        <f t="shared" si="9"/>
        <v>0</v>
      </c>
      <c r="V78" s="182"/>
      <c r="W78" s="124">
        <f>IF(R78="nee",0,IF((J78-O78)&lt;0,0,(J78-O78)*tab!$C$58))</f>
        <v>0</v>
      </c>
      <c r="X78" s="124">
        <f>IF(R78="nee",0,IF((J78-O78)&lt;=0,0,IF((G78-L78)*tab!$G$58+(H78-M78)*tab!$H$58+(I78-N78)*tab!$I$58&lt;=0,0,(G78-L78)*tab!$G$58+(H78-M78)*tab!$H$58+(I78-N78)*tab!$I$58)))</f>
        <v>0</v>
      </c>
      <c r="Y78" s="124">
        <f t="shared" si="10"/>
        <v>0</v>
      </c>
      <c r="Z78" s="5"/>
      <c r="AA78" s="22"/>
    </row>
    <row r="79" spans="2:27" ht="12" customHeight="1" x14ac:dyDescent="0.2">
      <c r="B79" s="18"/>
      <c r="C79" s="1">
        <v>21</v>
      </c>
      <c r="D79" s="67" t="str">
        <f t="shared" si="5"/>
        <v/>
      </c>
      <c r="E79" s="68" t="str">
        <f t="shared" si="5"/>
        <v/>
      </c>
      <c r="F79" s="43"/>
      <c r="G79" s="44"/>
      <c r="H79" s="44"/>
      <c r="I79" s="44"/>
      <c r="J79" s="68">
        <f t="shared" si="7"/>
        <v>0</v>
      </c>
      <c r="K79" s="42"/>
      <c r="L79" s="44"/>
      <c r="M79" s="44"/>
      <c r="N79" s="44"/>
      <c r="O79" s="68">
        <f t="shared" si="8"/>
        <v>0</v>
      </c>
      <c r="P79" s="42"/>
      <c r="Q79" s="93" t="str">
        <f t="shared" si="6"/>
        <v>ja</v>
      </c>
      <c r="R79" s="93" t="str">
        <f t="shared" si="6"/>
        <v>ja</v>
      </c>
      <c r="S79" s="124">
        <f>IF(Q79="nee",0,IF((J79-O79)&lt;0,0,(J79-O79)*(tab!$C$20*tab!$E$8+tab!$D$23)))</f>
        <v>0</v>
      </c>
      <c r="T79" s="124">
        <f>IF((J79-O79)&lt;=0,0,IF((G79-L79)*tab!$E$30+(H79-M79)*tab!$F$30+(I79-N79)*tab!$G$30&lt;=0,0,(G79-L79)*tab!$E$30+(H79-M79)*tab!$F$30+(I79-N79)*tab!$G$30))</f>
        <v>0</v>
      </c>
      <c r="U79" s="124">
        <f t="shared" si="9"/>
        <v>0</v>
      </c>
      <c r="V79" s="182"/>
      <c r="W79" s="124">
        <f>IF(R79="nee",0,IF((J79-O79)&lt;0,0,(J79-O79)*tab!$C$58))</f>
        <v>0</v>
      </c>
      <c r="X79" s="124">
        <f>IF(R79="nee",0,IF((J79-O79)&lt;=0,0,IF((G79-L79)*tab!$G$58+(H79-M79)*tab!$H$58+(I79-N79)*tab!$I$58&lt;=0,0,(G79-L79)*tab!$G$58+(H79-M79)*tab!$H$58+(I79-N79)*tab!$I$58)))</f>
        <v>0</v>
      </c>
      <c r="Y79" s="124">
        <f t="shared" si="10"/>
        <v>0</v>
      </c>
      <c r="Z79" s="5"/>
      <c r="AA79" s="22"/>
    </row>
    <row r="80" spans="2:27" ht="12" customHeight="1" x14ac:dyDescent="0.2">
      <c r="B80" s="18"/>
      <c r="C80" s="1">
        <v>22</v>
      </c>
      <c r="D80" s="67" t="str">
        <f t="shared" si="5"/>
        <v/>
      </c>
      <c r="E80" s="68" t="str">
        <f t="shared" si="5"/>
        <v/>
      </c>
      <c r="F80" s="43"/>
      <c r="G80" s="44"/>
      <c r="H80" s="44"/>
      <c r="I80" s="44"/>
      <c r="J80" s="68">
        <f t="shared" si="7"/>
        <v>0</v>
      </c>
      <c r="K80" s="42"/>
      <c r="L80" s="44"/>
      <c r="M80" s="44"/>
      <c r="N80" s="44"/>
      <c r="O80" s="68">
        <f t="shared" si="8"/>
        <v>0</v>
      </c>
      <c r="P80" s="42"/>
      <c r="Q80" s="93" t="str">
        <f t="shared" si="6"/>
        <v>ja</v>
      </c>
      <c r="R80" s="93" t="str">
        <f t="shared" si="6"/>
        <v>ja</v>
      </c>
      <c r="S80" s="124">
        <f>IF(Q80="nee",0,IF((J80-O80)&lt;0,0,(J80-O80)*(tab!$C$20*tab!$E$8+tab!$D$23)))</f>
        <v>0</v>
      </c>
      <c r="T80" s="124">
        <f>IF((J80-O80)&lt;=0,0,IF((G80-L80)*tab!$E$30+(H80-M80)*tab!$F$30+(I80-N80)*tab!$G$30&lt;=0,0,(G80-L80)*tab!$E$30+(H80-M80)*tab!$F$30+(I80-N80)*tab!$G$30))</f>
        <v>0</v>
      </c>
      <c r="U80" s="124">
        <f t="shared" si="9"/>
        <v>0</v>
      </c>
      <c r="V80" s="182"/>
      <c r="W80" s="124">
        <f>IF(R80="nee",0,IF((J80-O80)&lt;0,0,(J80-O80)*tab!$C$58))</f>
        <v>0</v>
      </c>
      <c r="X80" s="124">
        <f>IF(R80="nee",0,IF((J80-O80)&lt;=0,0,IF((G80-L80)*tab!$G$58+(H80-M80)*tab!$H$58+(I80-N80)*tab!$I$58&lt;=0,0,(G80-L80)*tab!$G$58+(H80-M80)*tab!$H$58+(I80-N80)*tab!$I$58)))</f>
        <v>0</v>
      </c>
      <c r="Y80" s="124">
        <f t="shared" si="10"/>
        <v>0</v>
      </c>
      <c r="Z80" s="5"/>
      <c r="AA80" s="22"/>
    </row>
    <row r="81" spans="2:27" ht="12" customHeight="1" x14ac:dyDescent="0.2">
      <c r="B81" s="18"/>
      <c r="C81" s="1">
        <v>23</v>
      </c>
      <c r="D81" s="67" t="str">
        <f t="shared" si="5"/>
        <v/>
      </c>
      <c r="E81" s="68" t="str">
        <f t="shared" si="5"/>
        <v/>
      </c>
      <c r="F81" s="43"/>
      <c r="G81" s="44"/>
      <c r="H81" s="44"/>
      <c r="I81" s="44"/>
      <c r="J81" s="68">
        <f t="shared" si="7"/>
        <v>0</v>
      </c>
      <c r="K81" s="42"/>
      <c r="L81" s="44"/>
      <c r="M81" s="44"/>
      <c r="N81" s="44"/>
      <c r="O81" s="68">
        <f t="shared" si="8"/>
        <v>0</v>
      </c>
      <c r="P81" s="42"/>
      <c r="Q81" s="93" t="str">
        <f t="shared" si="6"/>
        <v>ja</v>
      </c>
      <c r="R81" s="93" t="str">
        <f t="shared" si="6"/>
        <v>ja</v>
      </c>
      <c r="S81" s="124">
        <f>IF(Q81="nee",0,IF((J81-O81)&lt;0,0,(J81-O81)*(tab!$C$20*tab!$E$8+tab!$D$23)))</f>
        <v>0</v>
      </c>
      <c r="T81" s="124">
        <f>IF((J81-O81)&lt;=0,0,IF((G81-L81)*tab!$E$30+(H81-M81)*tab!$F$30+(I81-N81)*tab!$G$30&lt;=0,0,(G81-L81)*tab!$E$30+(H81-M81)*tab!$F$30+(I81-N81)*tab!$G$30))</f>
        <v>0</v>
      </c>
      <c r="U81" s="124">
        <f t="shared" si="9"/>
        <v>0</v>
      </c>
      <c r="V81" s="182"/>
      <c r="W81" s="124">
        <f>IF(R81="nee",0,IF((J81-O81)&lt;0,0,(J81-O81)*tab!$C$58))</f>
        <v>0</v>
      </c>
      <c r="X81" s="124">
        <f>IF(R81="nee",0,IF((J81-O81)&lt;=0,0,IF((G81-L81)*tab!$G$58+(H81-M81)*tab!$H$58+(I81-N81)*tab!$I$58&lt;=0,0,(G81-L81)*tab!$G$58+(H81-M81)*tab!$H$58+(I81-N81)*tab!$I$58)))</f>
        <v>0</v>
      </c>
      <c r="Y81" s="124">
        <f t="shared" si="10"/>
        <v>0</v>
      </c>
      <c r="Z81" s="5"/>
      <c r="AA81" s="22"/>
    </row>
    <row r="82" spans="2:27" ht="12" customHeight="1" x14ac:dyDescent="0.2">
      <c r="B82" s="18"/>
      <c r="C82" s="1">
        <v>24</v>
      </c>
      <c r="D82" s="67" t="str">
        <f t="shared" si="5"/>
        <v/>
      </c>
      <c r="E82" s="68" t="str">
        <f t="shared" si="5"/>
        <v/>
      </c>
      <c r="F82" s="43"/>
      <c r="G82" s="44"/>
      <c r="H82" s="44"/>
      <c r="I82" s="44"/>
      <c r="J82" s="68">
        <f t="shared" si="7"/>
        <v>0</v>
      </c>
      <c r="K82" s="42"/>
      <c r="L82" s="44"/>
      <c r="M82" s="44"/>
      <c r="N82" s="44"/>
      <c r="O82" s="68">
        <f t="shared" si="8"/>
        <v>0</v>
      </c>
      <c r="P82" s="42"/>
      <c r="Q82" s="93" t="str">
        <f t="shared" si="6"/>
        <v>ja</v>
      </c>
      <c r="R82" s="93" t="str">
        <f t="shared" si="6"/>
        <v>ja</v>
      </c>
      <c r="S82" s="124">
        <f>IF(Q82="nee",0,IF((J82-O82)&lt;0,0,(J82-O82)*(tab!$C$20*tab!$E$8+tab!$D$23)))</f>
        <v>0</v>
      </c>
      <c r="T82" s="124">
        <f>IF((J82-O82)&lt;=0,0,IF((G82-L82)*tab!$E$30+(H82-M82)*tab!$F$30+(I82-N82)*tab!$G$30&lt;=0,0,(G82-L82)*tab!$E$30+(H82-M82)*tab!$F$30+(I82-N82)*tab!$G$30))</f>
        <v>0</v>
      </c>
      <c r="U82" s="124">
        <f t="shared" si="9"/>
        <v>0</v>
      </c>
      <c r="V82" s="182"/>
      <c r="W82" s="124">
        <f>IF(R82="nee",0,IF((J82-O82)&lt;0,0,(J82-O82)*tab!$C$58))</f>
        <v>0</v>
      </c>
      <c r="X82" s="124">
        <f>IF(R82="nee",0,IF((J82-O82)&lt;=0,0,IF((G82-L82)*tab!$G$58+(H82-M82)*tab!$H$58+(I82-N82)*tab!$I$58&lt;=0,0,(G82-L82)*tab!$G$58+(H82-M82)*tab!$H$58+(I82-N82)*tab!$I$58)))</f>
        <v>0</v>
      </c>
      <c r="Y82" s="124">
        <f t="shared" si="10"/>
        <v>0</v>
      </c>
      <c r="Z82" s="5"/>
      <c r="AA82" s="22"/>
    </row>
    <row r="83" spans="2:27" ht="12" customHeight="1" x14ac:dyDescent="0.2">
      <c r="B83" s="18"/>
      <c r="C83" s="1">
        <v>25</v>
      </c>
      <c r="D83" s="67" t="str">
        <f t="shared" si="5"/>
        <v/>
      </c>
      <c r="E83" s="68" t="str">
        <f t="shared" si="5"/>
        <v/>
      </c>
      <c r="F83" s="43"/>
      <c r="G83" s="44"/>
      <c r="H83" s="44"/>
      <c r="I83" s="44"/>
      <c r="J83" s="68">
        <f t="shared" si="7"/>
        <v>0</v>
      </c>
      <c r="K83" s="42"/>
      <c r="L83" s="44"/>
      <c r="M83" s="44"/>
      <c r="N83" s="44"/>
      <c r="O83" s="68">
        <f t="shared" si="8"/>
        <v>0</v>
      </c>
      <c r="P83" s="42"/>
      <c r="Q83" s="93" t="str">
        <f t="shared" si="6"/>
        <v>ja</v>
      </c>
      <c r="R83" s="93" t="str">
        <f t="shared" si="6"/>
        <v>ja</v>
      </c>
      <c r="S83" s="124">
        <f>IF(Q83="nee",0,IF((J83-O83)&lt;0,0,(J83-O83)*(tab!$C$20*tab!$E$8+tab!$D$23)))</f>
        <v>0</v>
      </c>
      <c r="T83" s="124">
        <f>IF((J83-O83)&lt;=0,0,IF((G83-L83)*tab!$E$30+(H83-M83)*tab!$F$30+(I83-N83)*tab!$G$30&lt;=0,0,(G83-L83)*tab!$E$30+(H83-M83)*tab!$F$30+(I83-N83)*tab!$G$30))</f>
        <v>0</v>
      </c>
      <c r="U83" s="124">
        <f t="shared" si="9"/>
        <v>0</v>
      </c>
      <c r="V83" s="182"/>
      <c r="W83" s="124">
        <f>IF(R83="nee",0,IF((J83-O83)&lt;0,0,(J83-O83)*tab!$C$58))</f>
        <v>0</v>
      </c>
      <c r="X83" s="124">
        <f>IF(R83="nee",0,IF((J83-O83)&lt;=0,0,IF((G83-L83)*tab!$G$58+(H83-M83)*tab!$H$58+(I83-N83)*tab!$I$58&lt;=0,0,(G83-L83)*tab!$G$58+(H83-M83)*tab!$H$58+(I83-N83)*tab!$I$58)))</f>
        <v>0</v>
      </c>
      <c r="Y83" s="124">
        <f t="shared" si="10"/>
        <v>0</v>
      </c>
      <c r="Z83" s="5"/>
      <c r="AA83" s="22"/>
    </row>
    <row r="84" spans="2:27" ht="12" customHeight="1" x14ac:dyDescent="0.2">
      <c r="B84" s="18"/>
      <c r="C84" s="1">
        <v>26</v>
      </c>
      <c r="D84" s="67" t="str">
        <f t="shared" si="5"/>
        <v/>
      </c>
      <c r="E84" s="68" t="str">
        <f t="shared" si="5"/>
        <v/>
      </c>
      <c r="F84" s="43"/>
      <c r="G84" s="44"/>
      <c r="H84" s="44"/>
      <c r="I84" s="44"/>
      <c r="J84" s="68">
        <f t="shared" si="7"/>
        <v>0</v>
      </c>
      <c r="K84" s="42"/>
      <c r="L84" s="44"/>
      <c r="M84" s="44"/>
      <c r="N84" s="44"/>
      <c r="O84" s="68">
        <f t="shared" si="8"/>
        <v>0</v>
      </c>
      <c r="P84" s="42"/>
      <c r="Q84" s="93" t="str">
        <f t="shared" si="6"/>
        <v>ja</v>
      </c>
      <c r="R84" s="93" t="str">
        <f t="shared" si="6"/>
        <v>ja</v>
      </c>
      <c r="S84" s="124">
        <f>IF(Q84="nee",0,IF((J84-O84)&lt;0,0,(J84-O84)*(tab!$C$20*tab!$E$8+tab!$D$23)))</f>
        <v>0</v>
      </c>
      <c r="T84" s="124">
        <f>IF((J84-O84)&lt;=0,0,IF((G84-L84)*tab!$E$30+(H84-M84)*tab!$F$30+(I84-N84)*tab!$G$30&lt;=0,0,(G84-L84)*tab!$E$30+(H84-M84)*tab!$F$30+(I84-N84)*tab!$G$30))</f>
        <v>0</v>
      </c>
      <c r="U84" s="124">
        <f t="shared" si="9"/>
        <v>0</v>
      </c>
      <c r="V84" s="182"/>
      <c r="W84" s="124">
        <f>IF(R84="nee",0,IF((J84-O84)&lt;0,0,(J84-O84)*tab!$C$58))</f>
        <v>0</v>
      </c>
      <c r="X84" s="124">
        <f>IF(R84="nee",0,IF((J84-O84)&lt;=0,0,IF((G84-L84)*tab!$G$58+(H84-M84)*tab!$H$58+(I84-N84)*tab!$I$58&lt;=0,0,(G84-L84)*tab!$G$58+(H84-M84)*tab!$H$58+(I84-N84)*tab!$I$58)))</f>
        <v>0</v>
      </c>
      <c r="Y84" s="124">
        <f t="shared" si="10"/>
        <v>0</v>
      </c>
      <c r="Z84" s="5"/>
      <c r="AA84" s="22"/>
    </row>
    <row r="85" spans="2:27" ht="12" customHeight="1" x14ac:dyDescent="0.2">
      <c r="B85" s="18"/>
      <c r="C85" s="1">
        <v>27</v>
      </c>
      <c r="D85" s="67" t="str">
        <f t="shared" si="5"/>
        <v/>
      </c>
      <c r="E85" s="68" t="str">
        <f t="shared" si="5"/>
        <v/>
      </c>
      <c r="F85" s="43"/>
      <c r="G85" s="44"/>
      <c r="H85" s="44"/>
      <c r="I85" s="44"/>
      <c r="J85" s="68">
        <f t="shared" si="7"/>
        <v>0</v>
      </c>
      <c r="K85" s="42"/>
      <c r="L85" s="44"/>
      <c r="M85" s="44"/>
      <c r="N85" s="44"/>
      <c r="O85" s="68">
        <f t="shared" si="8"/>
        <v>0</v>
      </c>
      <c r="P85" s="42"/>
      <c r="Q85" s="93" t="str">
        <f t="shared" si="6"/>
        <v>ja</v>
      </c>
      <c r="R85" s="93" t="str">
        <f t="shared" si="6"/>
        <v>ja</v>
      </c>
      <c r="S85" s="124">
        <f>IF(Q85="nee",0,IF((J85-O85)&lt;0,0,(J85-O85)*(tab!$C$20*tab!$E$8+tab!$D$23)))</f>
        <v>0</v>
      </c>
      <c r="T85" s="124">
        <f>IF((J85-O85)&lt;=0,0,IF((G85-L85)*tab!$E$30+(H85-M85)*tab!$F$30+(I85-N85)*tab!$G$30&lt;=0,0,(G85-L85)*tab!$E$30+(H85-M85)*tab!$F$30+(I85-N85)*tab!$G$30))</f>
        <v>0</v>
      </c>
      <c r="U85" s="124">
        <f t="shared" si="9"/>
        <v>0</v>
      </c>
      <c r="V85" s="182"/>
      <c r="W85" s="124">
        <f>IF(R85="nee",0,IF((J85-O85)&lt;0,0,(J85-O85)*tab!$C$58))</f>
        <v>0</v>
      </c>
      <c r="X85" s="124">
        <f>IF(R85="nee",0,IF((J85-O85)&lt;=0,0,IF((G85-L85)*tab!$G$58+(H85-M85)*tab!$H$58+(I85-N85)*tab!$I$58&lt;=0,0,(G85-L85)*tab!$G$58+(H85-M85)*tab!$H$58+(I85-N85)*tab!$I$58)))</f>
        <v>0</v>
      </c>
      <c r="Y85" s="124">
        <f t="shared" si="10"/>
        <v>0</v>
      </c>
      <c r="Z85" s="5"/>
      <c r="AA85" s="22"/>
    </row>
    <row r="86" spans="2:27" ht="12" customHeight="1" x14ac:dyDescent="0.2">
      <c r="B86" s="18"/>
      <c r="C86" s="1">
        <v>28</v>
      </c>
      <c r="D86" s="67" t="str">
        <f t="shared" si="5"/>
        <v/>
      </c>
      <c r="E86" s="68" t="str">
        <f t="shared" si="5"/>
        <v/>
      </c>
      <c r="F86" s="43"/>
      <c r="G86" s="44"/>
      <c r="H86" s="44"/>
      <c r="I86" s="44"/>
      <c r="J86" s="68">
        <f t="shared" si="7"/>
        <v>0</v>
      </c>
      <c r="K86" s="42"/>
      <c r="L86" s="44"/>
      <c r="M86" s="44"/>
      <c r="N86" s="44"/>
      <c r="O86" s="68">
        <f t="shared" si="8"/>
        <v>0</v>
      </c>
      <c r="P86" s="42"/>
      <c r="Q86" s="93" t="str">
        <f t="shared" si="6"/>
        <v>ja</v>
      </c>
      <c r="R86" s="93" t="str">
        <f t="shared" si="6"/>
        <v>ja</v>
      </c>
      <c r="S86" s="124">
        <f>IF(Q86="nee",0,IF((J86-O86)&lt;0,0,(J86-O86)*(tab!$C$20*tab!$E$8+tab!$D$23)))</f>
        <v>0</v>
      </c>
      <c r="T86" s="124">
        <f>IF((J86-O86)&lt;=0,0,IF((G86-L86)*tab!$E$30+(H86-M86)*tab!$F$30+(I86-N86)*tab!$G$30&lt;=0,0,(G86-L86)*tab!$E$30+(H86-M86)*tab!$F$30+(I86-N86)*tab!$G$30))</f>
        <v>0</v>
      </c>
      <c r="U86" s="124">
        <f t="shared" si="9"/>
        <v>0</v>
      </c>
      <c r="V86" s="182"/>
      <c r="W86" s="124">
        <f>IF(R86="nee",0,IF((J86-O86)&lt;0,0,(J86-O86)*tab!$C$58))</f>
        <v>0</v>
      </c>
      <c r="X86" s="124">
        <f>IF(R86="nee",0,IF((J86-O86)&lt;=0,0,IF((G86-L86)*tab!$G$58+(H86-M86)*tab!$H$58+(I86-N86)*tab!$I$58&lt;=0,0,(G86-L86)*tab!$G$58+(H86-M86)*tab!$H$58+(I86-N86)*tab!$I$58)))</f>
        <v>0</v>
      </c>
      <c r="Y86" s="124">
        <f t="shared" si="10"/>
        <v>0</v>
      </c>
      <c r="Z86" s="5"/>
      <c r="AA86" s="22"/>
    </row>
    <row r="87" spans="2:27" ht="12" customHeight="1" x14ac:dyDescent="0.2">
      <c r="B87" s="18"/>
      <c r="C87" s="1">
        <v>29</v>
      </c>
      <c r="D87" s="67" t="str">
        <f t="shared" si="5"/>
        <v/>
      </c>
      <c r="E87" s="68" t="str">
        <f t="shared" si="5"/>
        <v/>
      </c>
      <c r="F87" s="43"/>
      <c r="G87" s="44"/>
      <c r="H87" s="44"/>
      <c r="I87" s="44"/>
      <c r="J87" s="68">
        <f t="shared" si="7"/>
        <v>0</v>
      </c>
      <c r="K87" s="42"/>
      <c r="L87" s="44"/>
      <c r="M87" s="44"/>
      <c r="N87" s="44"/>
      <c r="O87" s="68">
        <f t="shared" si="8"/>
        <v>0</v>
      </c>
      <c r="P87" s="42"/>
      <c r="Q87" s="93" t="str">
        <f t="shared" si="6"/>
        <v>ja</v>
      </c>
      <c r="R87" s="93" t="str">
        <f t="shared" si="6"/>
        <v>ja</v>
      </c>
      <c r="S87" s="124">
        <f>IF(Q87="nee",0,IF((J87-O87)&lt;0,0,(J87-O87)*(tab!$C$20*tab!$E$8+tab!$D$23)))</f>
        <v>0</v>
      </c>
      <c r="T87" s="124">
        <f>IF((J87-O87)&lt;=0,0,IF((G87-L87)*tab!$E$30+(H87-M87)*tab!$F$30+(I87-N87)*tab!$G$30&lt;=0,0,(G87-L87)*tab!$E$30+(H87-M87)*tab!$F$30+(I87-N87)*tab!$G$30))</f>
        <v>0</v>
      </c>
      <c r="U87" s="124">
        <f t="shared" si="9"/>
        <v>0</v>
      </c>
      <c r="V87" s="182"/>
      <c r="W87" s="124">
        <f>IF(R87="nee",0,IF((J87-O87)&lt;0,0,(J87-O87)*tab!$C$58))</f>
        <v>0</v>
      </c>
      <c r="X87" s="124">
        <f>IF(R87="nee",0,IF((J87-O87)&lt;=0,0,IF((G87-L87)*tab!$G$58+(H87-M87)*tab!$H$58+(I87-N87)*tab!$I$58&lt;=0,0,(G87-L87)*tab!$G$58+(H87-M87)*tab!$H$58+(I87-N87)*tab!$I$58)))</f>
        <v>0</v>
      </c>
      <c r="Y87" s="124">
        <f t="shared" si="10"/>
        <v>0</v>
      </c>
      <c r="Z87" s="5"/>
      <c r="AA87" s="22"/>
    </row>
    <row r="88" spans="2:27" ht="12" customHeight="1" x14ac:dyDescent="0.2">
      <c r="B88" s="18"/>
      <c r="C88" s="1">
        <v>30</v>
      </c>
      <c r="D88" s="67" t="str">
        <f t="shared" si="5"/>
        <v/>
      </c>
      <c r="E88" s="68" t="str">
        <f t="shared" si="5"/>
        <v/>
      </c>
      <c r="F88" s="43"/>
      <c r="G88" s="44"/>
      <c r="H88" s="44"/>
      <c r="I88" s="44"/>
      <c r="J88" s="68">
        <f t="shared" si="7"/>
        <v>0</v>
      </c>
      <c r="K88" s="42"/>
      <c r="L88" s="44"/>
      <c r="M88" s="44"/>
      <c r="N88" s="44"/>
      <c r="O88" s="68">
        <f t="shared" si="8"/>
        <v>0</v>
      </c>
      <c r="P88" s="42"/>
      <c r="Q88" s="93" t="str">
        <f t="shared" si="6"/>
        <v>ja</v>
      </c>
      <c r="R88" s="93" t="str">
        <f t="shared" si="6"/>
        <v>ja</v>
      </c>
      <c r="S88" s="124">
        <f>IF(Q88="nee",0,IF((J88-O88)&lt;0,0,(J88-O88)*(tab!$C$20*tab!$E$8+tab!$D$23)))</f>
        <v>0</v>
      </c>
      <c r="T88" s="124">
        <f>IF((J88-O88)&lt;=0,0,IF((G88-L88)*tab!$E$30+(H88-M88)*tab!$F$30+(I88-N88)*tab!$G$30&lt;=0,0,(G88-L88)*tab!$E$30+(H88-M88)*tab!$F$30+(I88-N88)*tab!$G$30))</f>
        <v>0</v>
      </c>
      <c r="U88" s="124">
        <f t="shared" si="9"/>
        <v>0</v>
      </c>
      <c r="V88" s="182"/>
      <c r="W88" s="124">
        <f>IF(R88="nee",0,IF((J88-O88)&lt;0,0,(J88-O88)*tab!$C$58))</f>
        <v>0</v>
      </c>
      <c r="X88" s="124">
        <f>IF(R88="nee",0,IF((J88-O88)&lt;=0,0,IF((G88-L88)*tab!$G$58+(H88-M88)*tab!$H$58+(I88-N88)*tab!$I$58&lt;=0,0,(G88-L88)*tab!$G$58+(H88-M88)*tab!$H$58+(I88-N88)*tab!$I$58)))</f>
        <v>0</v>
      </c>
      <c r="Y88" s="124">
        <f t="shared" si="10"/>
        <v>0</v>
      </c>
      <c r="Z88" s="5"/>
      <c r="AA88" s="22"/>
    </row>
    <row r="89" spans="2:27" s="99" customFormat="1" ht="12" customHeight="1" x14ac:dyDescent="0.2">
      <c r="B89" s="80"/>
      <c r="C89" s="73"/>
      <c r="D89" s="83"/>
      <c r="E89" s="83"/>
      <c r="F89" s="112"/>
      <c r="G89" s="113">
        <f>SUM(G59:G84)</f>
        <v>7</v>
      </c>
      <c r="H89" s="113">
        <f>SUM(H59:H84)</f>
        <v>2</v>
      </c>
      <c r="I89" s="113">
        <f>SUM(I59:I84)</f>
        <v>5</v>
      </c>
      <c r="J89" s="113">
        <f>SUM(J59:J84)</f>
        <v>14</v>
      </c>
      <c r="K89" s="114"/>
      <c r="L89" s="113">
        <f>SUM(L59:L84)</f>
        <v>6</v>
      </c>
      <c r="M89" s="113">
        <f>SUM(M59:M84)</f>
        <v>1</v>
      </c>
      <c r="N89" s="113">
        <f>SUM(N59:N84)</f>
        <v>4</v>
      </c>
      <c r="O89" s="113">
        <f>SUM(O59:O84)</f>
        <v>11</v>
      </c>
      <c r="P89" s="114"/>
      <c r="Q89" s="114"/>
      <c r="R89" s="114"/>
      <c r="S89" s="196">
        <f t="shared" ref="S89:U89" si="11">SUM(S59:S88)</f>
        <v>14857.943535</v>
      </c>
      <c r="T89" s="196">
        <f t="shared" si="11"/>
        <v>44011.783704999994</v>
      </c>
      <c r="U89" s="196">
        <f t="shared" si="11"/>
        <v>58869.727239999993</v>
      </c>
      <c r="V89" s="114"/>
      <c r="W89" s="197">
        <f>SUM(W59:W88)</f>
        <v>2893.8999999999996</v>
      </c>
      <c r="X89" s="197">
        <f>SUM(X59:X88)</f>
        <v>3749.05</v>
      </c>
      <c r="Y89" s="197">
        <f>SUM(Y59:Y88)</f>
        <v>6642.9500000000007</v>
      </c>
      <c r="Z89" s="5"/>
      <c r="AA89" s="22"/>
    </row>
    <row r="90" spans="2:27" ht="12" customHeight="1" x14ac:dyDescent="0.2">
      <c r="B90" s="18"/>
      <c r="C90" s="1"/>
      <c r="D90" s="38"/>
      <c r="E90" s="38"/>
      <c r="F90" s="45"/>
      <c r="G90" s="98"/>
      <c r="H90" s="98"/>
      <c r="I90" s="98"/>
      <c r="J90" s="47"/>
      <c r="K90" s="47"/>
      <c r="L90" s="98"/>
      <c r="M90" s="98"/>
      <c r="N90" s="98"/>
      <c r="O90" s="47"/>
      <c r="P90" s="47"/>
      <c r="Q90" s="47"/>
      <c r="R90" s="47"/>
      <c r="S90" s="47"/>
      <c r="T90" s="47"/>
      <c r="U90" s="50"/>
      <c r="V90" s="50"/>
      <c r="W90" s="50"/>
      <c r="X90" s="50"/>
      <c r="Y90" s="50"/>
      <c r="Z90" s="51"/>
      <c r="AA90" s="22"/>
    </row>
    <row r="91" spans="2:27" ht="12" customHeight="1" x14ac:dyDescent="0.2">
      <c r="B91" s="13"/>
      <c r="C91" s="97"/>
      <c r="D91" s="177" t="s">
        <v>64</v>
      </c>
      <c r="E91" s="27"/>
      <c r="F91" s="52"/>
      <c r="G91" s="49"/>
      <c r="H91" s="49"/>
      <c r="I91" s="42"/>
      <c r="J91" s="49"/>
      <c r="K91" s="49"/>
      <c r="L91" s="49"/>
      <c r="M91" s="49"/>
      <c r="N91" s="42"/>
      <c r="O91" s="49"/>
      <c r="P91" s="49"/>
      <c r="Q91" s="49"/>
      <c r="R91" s="49"/>
      <c r="S91" s="49"/>
      <c r="T91" s="49"/>
      <c r="U91" s="49"/>
      <c r="V91" s="49"/>
      <c r="W91" s="49"/>
      <c r="X91" s="49"/>
      <c r="Y91" s="49"/>
      <c r="Z91" s="41"/>
      <c r="AA91" s="16"/>
    </row>
    <row r="92" spans="2:27" ht="12" customHeight="1" x14ac:dyDescent="0.2">
      <c r="B92" s="13"/>
      <c r="C92" s="97"/>
      <c r="D92" s="177"/>
      <c r="E92" s="27"/>
      <c r="F92" s="52"/>
      <c r="G92" s="49"/>
      <c r="H92" s="49"/>
      <c r="I92" s="42"/>
      <c r="J92" s="49"/>
      <c r="K92" s="49"/>
      <c r="L92" s="49"/>
      <c r="M92" s="49"/>
      <c r="N92" s="42"/>
      <c r="O92" s="49"/>
      <c r="P92" s="49"/>
      <c r="Q92" s="79" t="s">
        <v>86</v>
      </c>
      <c r="R92" s="81" t="s">
        <v>86</v>
      </c>
      <c r="S92" s="181" t="s">
        <v>78</v>
      </c>
      <c r="T92" s="106"/>
      <c r="U92" s="106"/>
      <c r="V92" s="106"/>
      <c r="W92" s="81" t="s">
        <v>76</v>
      </c>
      <c r="X92" s="35"/>
      <c r="Y92" s="35"/>
      <c r="Z92" s="41"/>
      <c r="AA92" s="16"/>
    </row>
    <row r="93" spans="2:27" ht="12" customHeight="1" x14ac:dyDescent="0.2">
      <c r="B93" s="18"/>
      <c r="C93" s="97"/>
      <c r="D93" s="38" t="s">
        <v>57</v>
      </c>
      <c r="E93" s="28"/>
      <c r="F93" s="27"/>
      <c r="G93" s="76" t="s">
        <v>105</v>
      </c>
      <c r="H93" s="39"/>
      <c r="I93" s="39"/>
      <c r="J93" s="39"/>
      <c r="K93" s="39"/>
      <c r="L93" s="76" t="s">
        <v>106</v>
      </c>
      <c r="M93" s="39"/>
      <c r="N93" s="39"/>
      <c r="O93" s="39"/>
      <c r="P93" s="39"/>
      <c r="Q93" s="81" t="s">
        <v>87</v>
      </c>
      <c r="R93" s="81" t="s">
        <v>89</v>
      </c>
      <c r="S93" s="76" t="s">
        <v>108</v>
      </c>
      <c r="T93" s="81"/>
      <c r="U93" s="40" t="s">
        <v>58</v>
      </c>
      <c r="V93" s="40"/>
      <c r="W93" s="76" t="s">
        <v>127</v>
      </c>
      <c r="X93" s="40"/>
      <c r="Y93" s="40" t="s">
        <v>58</v>
      </c>
      <c r="Z93" s="41"/>
      <c r="AA93" s="16"/>
    </row>
    <row r="94" spans="2:27" ht="12" customHeight="1" x14ac:dyDescent="0.2">
      <c r="B94" s="18"/>
      <c r="C94" s="1"/>
      <c r="D94" s="38" t="s">
        <v>59</v>
      </c>
      <c r="E94" s="34" t="s">
        <v>60</v>
      </c>
      <c r="F94" s="38"/>
      <c r="G94" s="42" t="s">
        <v>17</v>
      </c>
      <c r="H94" s="42" t="s">
        <v>18</v>
      </c>
      <c r="I94" s="42" t="s">
        <v>19</v>
      </c>
      <c r="J94" s="42" t="s">
        <v>61</v>
      </c>
      <c r="K94" s="42"/>
      <c r="L94" s="42" t="s">
        <v>17</v>
      </c>
      <c r="M94" s="42" t="s">
        <v>18</v>
      </c>
      <c r="N94" s="42" t="s">
        <v>19</v>
      </c>
      <c r="O94" s="42" t="s">
        <v>61</v>
      </c>
      <c r="P94" s="42"/>
      <c r="Q94" s="74" t="s">
        <v>88</v>
      </c>
      <c r="R94" s="81" t="s">
        <v>88</v>
      </c>
      <c r="S94" s="74" t="s">
        <v>67</v>
      </c>
      <c r="T94" s="74" t="s">
        <v>68</v>
      </c>
      <c r="U94" s="40" t="s">
        <v>109</v>
      </c>
      <c r="V94" s="40"/>
      <c r="W94" s="42" t="s">
        <v>67</v>
      </c>
      <c r="X94" s="42" t="s">
        <v>68</v>
      </c>
      <c r="Y94" s="40" t="s">
        <v>62</v>
      </c>
      <c r="Z94" s="5"/>
      <c r="AA94" s="22"/>
    </row>
    <row r="95" spans="2:27" ht="12" customHeight="1" x14ac:dyDescent="0.2">
      <c r="B95" s="18"/>
      <c r="C95" s="1">
        <v>1</v>
      </c>
      <c r="D95" s="119" t="s">
        <v>128</v>
      </c>
      <c r="E95" s="120">
        <v>8888</v>
      </c>
      <c r="F95" s="43"/>
      <c r="G95" s="44">
        <v>2</v>
      </c>
      <c r="H95" s="44">
        <v>0</v>
      </c>
      <c r="I95" s="44">
        <v>0</v>
      </c>
      <c r="J95" s="68">
        <f>SUM(G95:I95)</f>
        <v>2</v>
      </c>
      <c r="K95" s="42"/>
      <c r="L95" s="44">
        <v>0</v>
      </c>
      <c r="M95" s="44">
        <v>0</v>
      </c>
      <c r="N95" s="44">
        <v>1</v>
      </c>
      <c r="O95" s="68">
        <f>SUM(L95:N95)</f>
        <v>1</v>
      </c>
      <c r="P95" s="42"/>
      <c r="Q95" s="93" t="str">
        <f t="shared" ref="Q95:R124" si="12">+Q59</f>
        <v>ja</v>
      </c>
      <c r="R95" s="93" t="str">
        <f t="shared" si="12"/>
        <v>ja</v>
      </c>
      <c r="S95" s="124">
        <f>IF(Q95="nee",0,IF((J95-O95)&lt;0,0,(J95-O95)*(tab!$C$21*tab!$E$8+tab!$D$23)))</f>
        <v>5355.6247350000003</v>
      </c>
      <c r="T95" s="124">
        <f>IF((J95-O95)&lt;=0,0,IF((G95-L95)*tab!$E$31+(H95-M95)*tab!$F$31+(I95-N95)*tab!$G$31&lt;=0,0,(G95-L95)*tab!$E$31+(H95-M95)*tab!$F$31+(I95-N95)*tab!$G$31))</f>
        <v>0</v>
      </c>
      <c r="U95" s="124">
        <f>IF(SUM(S95:T95)&lt;0,0,SUM(S95:T95))</f>
        <v>5355.6247350000003</v>
      </c>
      <c r="V95" s="182"/>
      <c r="W95" s="124">
        <f>IF(R95="nee",0,IF((J95-O95)&lt;0,0,(J95-O95)*tab!$C$59))</f>
        <v>1198.19</v>
      </c>
      <c r="X95" s="124">
        <f>IF(R95="nee",0,IF((J95-O95)&lt;=0,0,IF((G95-L95)*tab!$G$59+(H95-M95)*tab!$H$59+(I95-N95)*tab!$I$59&lt;=0,0,(G95-L95)*tab!$G$59+(H95-M95)*tab!$H$59+(I95-N95)*tab!$I$59)))</f>
        <v>117.85000000000014</v>
      </c>
      <c r="Y95" s="124">
        <f>SUM(W95:X95)</f>
        <v>1316.0400000000002</v>
      </c>
      <c r="Z95" s="5"/>
      <c r="AA95" s="22"/>
    </row>
    <row r="96" spans="2:27" ht="12" customHeight="1" x14ac:dyDescent="0.2">
      <c r="B96" s="18"/>
      <c r="C96" s="1">
        <v>2</v>
      </c>
      <c r="D96" s="119" t="s">
        <v>92</v>
      </c>
      <c r="E96" s="120">
        <v>8889</v>
      </c>
      <c r="F96" s="43"/>
      <c r="G96" s="44">
        <v>3</v>
      </c>
      <c r="H96" s="44">
        <v>0</v>
      </c>
      <c r="I96" s="44">
        <v>0</v>
      </c>
      <c r="J96" s="68">
        <f t="shared" ref="J96:J124" si="13">SUM(G96:I96)</f>
        <v>3</v>
      </c>
      <c r="K96" s="42"/>
      <c r="L96" s="44">
        <v>0</v>
      </c>
      <c r="M96" s="44">
        <v>0</v>
      </c>
      <c r="N96" s="44">
        <v>2</v>
      </c>
      <c r="O96" s="68">
        <f t="shared" ref="O96:O124" si="14">SUM(L96:N96)</f>
        <v>2</v>
      </c>
      <c r="P96" s="42"/>
      <c r="Q96" s="93" t="str">
        <f t="shared" si="12"/>
        <v>ja</v>
      </c>
      <c r="R96" s="93" t="str">
        <f t="shared" si="12"/>
        <v>ja</v>
      </c>
      <c r="S96" s="124">
        <f>IF(Q96="nee",0,IF((J96-O96)&lt;0,0,(J96-O96)*(tab!$C$21*tab!$E$8+tab!$D$23)))</f>
        <v>5355.6247350000003</v>
      </c>
      <c r="T96" s="124">
        <f>IF((J96-O96)&lt;=0,0,IF((G96-L96)*tab!$E$31+(H96-M96)*tab!$F$31+(I96-N96)*tab!$G$31&lt;=0,0,(G96-L96)*tab!$E$31+(H96-M96)*tab!$F$31+(I96-N96)*tab!$G$31))</f>
        <v>0</v>
      </c>
      <c r="U96" s="124">
        <f t="shared" ref="U96:U124" si="15">IF(SUM(S96:T96)&lt;0,0,SUM(S96:T96))</f>
        <v>5355.6247350000003</v>
      </c>
      <c r="V96" s="182"/>
      <c r="W96" s="124">
        <f>IF(R96="nee",0,IF((J96-O96)&lt;0,0,(J96-O96)*tab!$C$59))</f>
        <v>1198.19</v>
      </c>
      <c r="X96" s="124">
        <f>IF(R96="nee",0,IF((J96-O96)&lt;=0,0,IF((G96-L96)*tab!$G$59+(H96-M96)*tab!$H$59+(I96-N96)*tab!$I$59&lt;=0,0,(G96-L96)*tab!$G$59+(H96-M96)*tab!$H$59+(I96-N96)*tab!$I$59)))</f>
        <v>0</v>
      </c>
      <c r="Y96" s="124">
        <f t="shared" ref="Y96:Y124" si="16">SUM(W96:X96)</f>
        <v>1198.19</v>
      </c>
      <c r="Z96" s="5"/>
      <c r="AA96" s="22"/>
    </row>
    <row r="97" spans="2:27" ht="12" customHeight="1" x14ac:dyDescent="0.2">
      <c r="B97" s="18"/>
      <c r="C97" s="1">
        <v>3</v>
      </c>
      <c r="D97" s="119" t="s">
        <v>93</v>
      </c>
      <c r="E97" s="120">
        <v>8890</v>
      </c>
      <c r="F97" s="43"/>
      <c r="G97" s="44">
        <v>0</v>
      </c>
      <c r="H97" s="44">
        <v>0</v>
      </c>
      <c r="I97" s="44">
        <v>1</v>
      </c>
      <c r="J97" s="68">
        <f t="shared" si="13"/>
        <v>1</v>
      </c>
      <c r="K97" s="42"/>
      <c r="L97" s="44">
        <v>2</v>
      </c>
      <c r="M97" s="44">
        <v>0</v>
      </c>
      <c r="N97" s="44">
        <v>0</v>
      </c>
      <c r="O97" s="68">
        <f t="shared" si="14"/>
        <v>2</v>
      </c>
      <c r="P97" s="42"/>
      <c r="Q97" s="93" t="str">
        <f t="shared" si="12"/>
        <v>ja</v>
      </c>
      <c r="R97" s="93" t="str">
        <f t="shared" si="12"/>
        <v>ja</v>
      </c>
      <c r="S97" s="124">
        <f>IF(Q97="nee",0,IF((J97-O97)&lt;0,0,(J97-O97)*(tab!$C$21*tab!$E$8+tab!$D$23)))</f>
        <v>0</v>
      </c>
      <c r="T97" s="124">
        <f>IF((J97-O97)&lt;=0,0,IF((G97-L97)*tab!$E$31+(H97-M97)*tab!$F$31+(I97-N97)*tab!$G$31&lt;=0,0,(G97-L97)*tab!$E$31+(H97-M97)*tab!$F$31+(I97-N97)*tab!$G$31))</f>
        <v>0</v>
      </c>
      <c r="U97" s="124">
        <f t="shared" si="15"/>
        <v>0</v>
      </c>
      <c r="V97" s="182"/>
      <c r="W97" s="124">
        <f>IF(R97="nee",0,IF((J97-O97)&lt;0,0,(J97-O97)*tab!$C$59))</f>
        <v>0</v>
      </c>
      <c r="X97" s="124">
        <f>IF(R97="nee",0,IF((J97-O97)&lt;=0,0,IF((G97-L97)*tab!$G$59+(H97-M97)*tab!$H$59+(I97-N97)*tab!$I$59&lt;=0,0,(G97-L97)*tab!$G$59+(H97-M97)*tab!$H$59+(I97-N97)*tab!$I$59)))</f>
        <v>0</v>
      </c>
      <c r="Y97" s="124">
        <f t="shared" si="16"/>
        <v>0</v>
      </c>
      <c r="Z97" s="5"/>
      <c r="AA97" s="22"/>
    </row>
    <row r="98" spans="2:27" ht="12" customHeight="1" x14ac:dyDescent="0.2">
      <c r="B98" s="18"/>
      <c r="C98" s="1">
        <v>4</v>
      </c>
      <c r="D98" s="119" t="s">
        <v>94</v>
      </c>
      <c r="E98" s="120">
        <v>8891</v>
      </c>
      <c r="F98" s="43"/>
      <c r="G98" s="44">
        <v>0</v>
      </c>
      <c r="H98" s="44">
        <v>0</v>
      </c>
      <c r="I98" s="44">
        <v>2</v>
      </c>
      <c r="J98" s="68">
        <f t="shared" si="13"/>
        <v>2</v>
      </c>
      <c r="K98" s="42"/>
      <c r="L98" s="44">
        <v>3</v>
      </c>
      <c r="M98" s="44">
        <v>0</v>
      </c>
      <c r="N98" s="44">
        <v>0</v>
      </c>
      <c r="O98" s="68">
        <f t="shared" si="14"/>
        <v>3</v>
      </c>
      <c r="P98" s="42"/>
      <c r="Q98" s="93" t="str">
        <f t="shared" si="12"/>
        <v>ja</v>
      </c>
      <c r="R98" s="93" t="str">
        <f t="shared" si="12"/>
        <v>ja</v>
      </c>
      <c r="S98" s="124">
        <f>IF(Q98="nee",0,IF((J98-O98)&lt;0,0,(J98-O98)*(tab!$C$21*tab!$E$8+tab!$D$23)))</f>
        <v>0</v>
      </c>
      <c r="T98" s="124">
        <f>IF((J98-O98)&lt;=0,0,IF((G98-L98)*tab!$E$31+(H98-M98)*tab!$F$31+(I98-N98)*tab!$G$31&lt;=0,0,(G98-L98)*tab!$E$31+(H98-M98)*tab!$F$31+(I98-N98)*tab!$G$31))</f>
        <v>0</v>
      </c>
      <c r="U98" s="124">
        <f t="shared" si="15"/>
        <v>0</v>
      </c>
      <c r="V98" s="182"/>
      <c r="W98" s="124">
        <f>IF(R98="nee",0,IF((J98-O98)&lt;0,0,(J98-O98)*tab!$C$59))</f>
        <v>0</v>
      </c>
      <c r="X98" s="124">
        <f>IF(R98="nee",0,IF((J98-O98)&lt;=0,0,IF((G98-L98)*tab!$G$59+(H98-M98)*tab!$H$59+(I98-N98)*tab!$I$59&lt;=0,0,(G98-L98)*tab!$G$59+(H98-M98)*tab!$H$59+(I98-N98)*tab!$I$59)))</f>
        <v>0</v>
      </c>
      <c r="Y98" s="124">
        <f t="shared" si="16"/>
        <v>0</v>
      </c>
      <c r="Z98" s="5"/>
      <c r="AA98" s="22"/>
    </row>
    <row r="99" spans="2:27" ht="12" customHeight="1" x14ac:dyDescent="0.2">
      <c r="B99" s="18"/>
      <c r="C99" s="1">
        <v>5</v>
      </c>
      <c r="D99" s="119" t="s">
        <v>95</v>
      </c>
      <c r="E99" s="120">
        <v>8892</v>
      </c>
      <c r="F99" s="43"/>
      <c r="G99" s="44">
        <v>0</v>
      </c>
      <c r="H99" s="44">
        <v>0</v>
      </c>
      <c r="I99" s="44">
        <v>0</v>
      </c>
      <c r="J99" s="68">
        <f t="shared" si="13"/>
        <v>0</v>
      </c>
      <c r="K99" s="42"/>
      <c r="L99" s="44">
        <v>0</v>
      </c>
      <c r="M99" s="44">
        <v>0</v>
      </c>
      <c r="N99" s="44">
        <v>0</v>
      </c>
      <c r="O99" s="68">
        <f t="shared" si="14"/>
        <v>0</v>
      </c>
      <c r="P99" s="42"/>
      <c r="Q99" s="93" t="str">
        <f t="shared" si="12"/>
        <v>ja</v>
      </c>
      <c r="R99" s="93" t="str">
        <f t="shared" si="12"/>
        <v>ja</v>
      </c>
      <c r="S99" s="124">
        <f>IF(Q99="nee",0,IF((J99-O99)&lt;0,0,(J99-O99)*(tab!$C$21*tab!$E$8+tab!$D$23)))</f>
        <v>0</v>
      </c>
      <c r="T99" s="124">
        <f>IF((J99-O99)&lt;=0,0,IF((G99-L99)*tab!$E$31+(H99-M99)*tab!$F$31+(I99-N99)*tab!$G$31&lt;=0,0,(G99-L99)*tab!$E$31+(H99-M99)*tab!$F$31+(I99-N99)*tab!$G$31))</f>
        <v>0</v>
      </c>
      <c r="U99" s="124">
        <f t="shared" si="15"/>
        <v>0</v>
      </c>
      <c r="V99" s="182"/>
      <c r="W99" s="124">
        <f>IF(R99="nee",0,IF((J99-O99)&lt;0,0,(J99-O99)*tab!$C$59))</f>
        <v>0</v>
      </c>
      <c r="X99" s="124">
        <f>IF(R99="nee",0,IF((J99-O99)&lt;=0,0,IF((G99-L99)*tab!$G$59+(H99-M99)*tab!$H$59+(I99-N99)*tab!$I$59&lt;=0,0,(G99-L99)*tab!$G$59+(H99-M99)*tab!$H$59+(I99-N99)*tab!$I$59)))</f>
        <v>0</v>
      </c>
      <c r="Y99" s="124">
        <f t="shared" si="16"/>
        <v>0</v>
      </c>
      <c r="Z99" s="5"/>
      <c r="AA99" s="22"/>
    </row>
    <row r="100" spans="2:27" ht="12" customHeight="1" x14ac:dyDescent="0.2">
      <c r="B100" s="18"/>
      <c r="C100" s="1">
        <v>6</v>
      </c>
      <c r="D100" s="119" t="s">
        <v>96</v>
      </c>
      <c r="E100" s="120">
        <v>8893</v>
      </c>
      <c r="F100" s="43"/>
      <c r="G100" s="44">
        <v>0</v>
      </c>
      <c r="H100" s="44">
        <v>0</v>
      </c>
      <c r="I100" s="44">
        <v>0</v>
      </c>
      <c r="J100" s="68">
        <f t="shared" si="13"/>
        <v>0</v>
      </c>
      <c r="K100" s="42"/>
      <c r="L100" s="44">
        <v>0</v>
      </c>
      <c r="M100" s="44">
        <v>0</v>
      </c>
      <c r="N100" s="44">
        <v>0</v>
      </c>
      <c r="O100" s="68">
        <f t="shared" si="14"/>
        <v>0</v>
      </c>
      <c r="P100" s="42"/>
      <c r="Q100" s="93" t="str">
        <f t="shared" si="12"/>
        <v>ja</v>
      </c>
      <c r="R100" s="93" t="str">
        <f t="shared" si="12"/>
        <v>ja</v>
      </c>
      <c r="S100" s="124">
        <f>IF(Q100="nee",0,IF((J100-O100)&lt;0,0,(J100-O100)*(tab!$C$21*tab!$E$8+tab!$D$23)))</f>
        <v>0</v>
      </c>
      <c r="T100" s="124">
        <f>IF((J100-O100)&lt;=0,0,IF((G100-L100)*tab!$E$31+(H100-M100)*tab!$F$31+(I100-N100)*tab!$G$31&lt;=0,0,(G100-L100)*tab!$E$31+(H100-M100)*tab!$F$31+(I100-N100)*tab!$G$31))</f>
        <v>0</v>
      </c>
      <c r="U100" s="124">
        <f t="shared" si="15"/>
        <v>0</v>
      </c>
      <c r="V100" s="182"/>
      <c r="W100" s="124">
        <f>IF(R100="nee",0,IF((J100-O100)&lt;0,0,(J100-O100)*tab!$C$59))</f>
        <v>0</v>
      </c>
      <c r="X100" s="124">
        <f>IF(R100="nee",0,IF((J100-O100)&lt;=0,0,IF((G100-L100)*tab!$G$59+(H100-M100)*tab!$H$59+(I100-N100)*tab!$I$59&lt;=0,0,(G100-L100)*tab!$G$59+(H100-M100)*tab!$H$59+(I100-N100)*tab!$I$59)))</f>
        <v>0</v>
      </c>
      <c r="Y100" s="124">
        <f t="shared" si="16"/>
        <v>0</v>
      </c>
      <c r="Z100" s="5"/>
      <c r="AA100" s="22"/>
    </row>
    <row r="101" spans="2:27" ht="12" customHeight="1" x14ac:dyDescent="0.2">
      <c r="B101" s="18"/>
      <c r="C101" s="1">
        <v>7</v>
      </c>
      <c r="D101" s="119" t="s">
        <v>97</v>
      </c>
      <c r="E101" s="120">
        <v>8894</v>
      </c>
      <c r="F101" s="43"/>
      <c r="G101" s="44">
        <v>0</v>
      </c>
      <c r="H101" s="44">
        <v>0</v>
      </c>
      <c r="I101" s="44">
        <v>0</v>
      </c>
      <c r="J101" s="68">
        <f t="shared" si="13"/>
        <v>0</v>
      </c>
      <c r="K101" s="42"/>
      <c r="L101" s="44">
        <v>0</v>
      </c>
      <c r="M101" s="44">
        <v>0</v>
      </c>
      <c r="N101" s="44">
        <v>0</v>
      </c>
      <c r="O101" s="68">
        <f t="shared" si="14"/>
        <v>0</v>
      </c>
      <c r="P101" s="42"/>
      <c r="Q101" s="93" t="str">
        <f t="shared" si="12"/>
        <v>ja</v>
      </c>
      <c r="R101" s="93" t="str">
        <f t="shared" si="12"/>
        <v>ja</v>
      </c>
      <c r="S101" s="124">
        <f>IF(Q101="nee",0,IF((J101-O101)&lt;0,0,(J101-O101)*(tab!$C$21*tab!$E$8+tab!$D$23)))</f>
        <v>0</v>
      </c>
      <c r="T101" s="124">
        <f>IF((J101-O101)&lt;=0,0,IF((G101-L101)*tab!$E$31+(H101-M101)*tab!$F$31+(I101-N101)*tab!$G$31&lt;=0,0,(G101-L101)*tab!$E$31+(H101-M101)*tab!$F$31+(I101-N101)*tab!$G$31))</f>
        <v>0</v>
      </c>
      <c r="U101" s="124">
        <f t="shared" si="15"/>
        <v>0</v>
      </c>
      <c r="V101" s="182"/>
      <c r="W101" s="124">
        <f>IF(R101="nee",0,IF((J101-O101)&lt;0,0,(J101-O101)*tab!$C$59))</f>
        <v>0</v>
      </c>
      <c r="X101" s="124">
        <f>IF(R101="nee",0,IF((J101-O101)&lt;=0,0,IF((G101-L101)*tab!$G$59+(H101-M101)*tab!$H$59+(I101-N101)*tab!$I$59&lt;=0,0,(G101-L101)*tab!$G$59+(H101-M101)*tab!$H$59+(I101-N101)*tab!$I$59)))</f>
        <v>0</v>
      </c>
      <c r="Y101" s="124">
        <f t="shared" si="16"/>
        <v>0</v>
      </c>
      <c r="Z101" s="5"/>
      <c r="AA101" s="22"/>
    </row>
    <row r="102" spans="2:27" ht="12" customHeight="1" x14ac:dyDescent="0.2">
      <c r="B102" s="18"/>
      <c r="C102" s="1">
        <v>8</v>
      </c>
      <c r="D102" s="119" t="s">
        <v>98</v>
      </c>
      <c r="E102" s="120">
        <v>8895</v>
      </c>
      <c r="F102" s="43"/>
      <c r="G102" s="44">
        <v>0</v>
      </c>
      <c r="H102" s="44">
        <v>0</v>
      </c>
      <c r="I102" s="44">
        <v>0</v>
      </c>
      <c r="J102" s="68">
        <f t="shared" si="13"/>
        <v>0</v>
      </c>
      <c r="K102" s="42"/>
      <c r="L102" s="44">
        <v>0</v>
      </c>
      <c r="M102" s="44">
        <v>0</v>
      </c>
      <c r="N102" s="44">
        <v>0</v>
      </c>
      <c r="O102" s="68">
        <f t="shared" si="14"/>
        <v>0</v>
      </c>
      <c r="P102" s="42"/>
      <c r="Q102" s="93" t="str">
        <f t="shared" si="12"/>
        <v>ja</v>
      </c>
      <c r="R102" s="93" t="str">
        <f t="shared" si="12"/>
        <v>ja</v>
      </c>
      <c r="S102" s="124">
        <f>IF(Q102="nee",0,IF((J102-O102)&lt;0,0,(J102-O102)*(tab!$C$21*tab!$E$8+tab!$D$23)))</f>
        <v>0</v>
      </c>
      <c r="T102" s="124">
        <f>IF((J102-O102)&lt;=0,0,IF((G102-L102)*tab!$E$31+(H102-M102)*tab!$F$31+(I102-N102)*tab!$G$31&lt;=0,0,(G102-L102)*tab!$E$31+(H102-M102)*tab!$F$31+(I102-N102)*tab!$G$31))</f>
        <v>0</v>
      </c>
      <c r="U102" s="124">
        <f t="shared" si="15"/>
        <v>0</v>
      </c>
      <c r="V102" s="182"/>
      <c r="W102" s="124">
        <f>IF(R102="nee",0,IF((J102-O102)&lt;0,0,(J102-O102)*tab!$C$59))</f>
        <v>0</v>
      </c>
      <c r="X102" s="124">
        <f>IF(R102="nee",0,IF((J102-O102)&lt;=0,0,IF((G102-L102)*tab!$G$59+(H102-M102)*tab!$H$59+(I102-N102)*tab!$I$59&lt;=0,0,(G102-L102)*tab!$G$59+(H102-M102)*tab!$H$59+(I102-N102)*tab!$I$59)))</f>
        <v>0</v>
      </c>
      <c r="Y102" s="124">
        <f t="shared" si="16"/>
        <v>0</v>
      </c>
      <c r="Z102" s="5"/>
      <c r="AA102" s="22"/>
    </row>
    <row r="103" spans="2:27" ht="12" customHeight="1" x14ac:dyDescent="0.2">
      <c r="B103" s="18"/>
      <c r="C103" s="1">
        <v>9</v>
      </c>
      <c r="D103" s="119" t="s">
        <v>99</v>
      </c>
      <c r="E103" s="120">
        <v>8896</v>
      </c>
      <c r="F103" s="43"/>
      <c r="G103" s="44">
        <v>0</v>
      </c>
      <c r="H103" s="44">
        <v>0</v>
      </c>
      <c r="I103" s="44">
        <v>0</v>
      </c>
      <c r="J103" s="68">
        <f t="shared" si="13"/>
        <v>0</v>
      </c>
      <c r="K103" s="42"/>
      <c r="L103" s="44">
        <v>0</v>
      </c>
      <c r="M103" s="44">
        <v>0</v>
      </c>
      <c r="N103" s="44">
        <v>0</v>
      </c>
      <c r="O103" s="68">
        <f t="shared" si="14"/>
        <v>0</v>
      </c>
      <c r="P103" s="42"/>
      <c r="Q103" s="93" t="str">
        <f t="shared" si="12"/>
        <v>ja</v>
      </c>
      <c r="R103" s="93" t="str">
        <f t="shared" si="12"/>
        <v>ja</v>
      </c>
      <c r="S103" s="124">
        <f>IF(Q103="nee",0,IF((J103-O103)&lt;0,0,(J103-O103)*(tab!$C$21*tab!$E$8+tab!$D$23)))</f>
        <v>0</v>
      </c>
      <c r="T103" s="124">
        <f>IF((J103-O103)&lt;=0,0,IF((G103-L103)*tab!$E$31+(H103-M103)*tab!$F$31+(I103-N103)*tab!$G$31&lt;=0,0,(G103-L103)*tab!$E$31+(H103-M103)*tab!$F$31+(I103-N103)*tab!$G$31))</f>
        <v>0</v>
      </c>
      <c r="U103" s="124">
        <f t="shared" si="15"/>
        <v>0</v>
      </c>
      <c r="V103" s="182"/>
      <c r="W103" s="124">
        <f>IF(R103="nee",0,IF((J103-O103)&lt;0,0,(J103-O103)*tab!$C$59))</f>
        <v>0</v>
      </c>
      <c r="X103" s="124">
        <f>IF(R103="nee",0,IF((J103-O103)&lt;=0,0,IF((G103-L103)*tab!$G$59+(H103-M103)*tab!$H$59+(I103-N103)*tab!$I$59&lt;=0,0,(G103-L103)*tab!$G$59+(H103-M103)*tab!$H$59+(I103-N103)*tab!$I$59)))</f>
        <v>0</v>
      </c>
      <c r="Y103" s="124">
        <f t="shared" si="16"/>
        <v>0</v>
      </c>
      <c r="Z103" s="5"/>
      <c r="AA103" s="22"/>
    </row>
    <row r="104" spans="2:27" ht="12" customHeight="1" x14ac:dyDescent="0.2">
      <c r="B104" s="18"/>
      <c r="C104" s="1">
        <v>10</v>
      </c>
      <c r="D104" s="119" t="s">
        <v>100</v>
      </c>
      <c r="E104" s="120">
        <v>8897</v>
      </c>
      <c r="F104" s="43"/>
      <c r="G104" s="44">
        <v>0</v>
      </c>
      <c r="H104" s="44">
        <v>0</v>
      </c>
      <c r="I104" s="44">
        <v>0</v>
      </c>
      <c r="J104" s="68">
        <f t="shared" si="13"/>
        <v>0</v>
      </c>
      <c r="K104" s="42"/>
      <c r="L104" s="44">
        <v>0</v>
      </c>
      <c r="M104" s="44">
        <v>0</v>
      </c>
      <c r="N104" s="44">
        <v>0</v>
      </c>
      <c r="O104" s="68">
        <f t="shared" si="14"/>
        <v>0</v>
      </c>
      <c r="P104" s="42"/>
      <c r="Q104" s="93" t="str">
        <f t="shared" si="12"/>
        <v>ja</v>
      </c>
      <c r="R104" s="93" t="str">
        <f t="shared" si="12"/>
        <v>ja</v>
      </c>
      <c r="S104" s="124">
        <f>IF(Q104="nee",0,IF((J104-O104)&lt;0,0,(J104-O104)*(tab!$C$21*tab!$E$8+tab!$D$23)))</f>
        <v>0</v>
      </c>
      <c r="T104" s="124">
        <f>IF((J104-O104)&lt;=0,0,IF((G104-L104)*tab!$E$31+(H104-M104)*tab!$F$31+(I104-N104)*tab!$G$31&lt;=0,0,(G104-L104)*tab!$E$31+(H104-M104)*tab!$F$31+(I104-N104)*tab!$G$31))</f>
        <v>0</v>
      </c>
      <c r="U104" s="124">
        <f t="shared" si="15"/>
        <v>0</v>
      </c>
      <c r="V104" s="182"/>
      <c r="W104" s="124">
        <f>IF(R104="nee",0,IF((J104-O104)&lt;0,0,(J104-O104)*tab!$C$59))</f>
        <v>0</v>
      </c>
      <c r="X104" s="124">
        <f>IF(R104="nee",0,IF((J104-O104)&lt;=0,0,IF((G104-L104)*tab!$G$59+(H104-M104)*tab!$H$59+(I104-N104)*tab!$I$59&lt;=0,0,(G104-L104)*tab!$G$59+(H104-M104)*tab!$H$59+(I104-N104)*tab!$I$59)))</f>
        <v>0</v>
      </c>
      <c r="Y104" s="124">
        <f t="shared" si="16"/>
        <v>0</v>
      </c>
      <c r="Z104" s="5"/>
      <c r="AA104" s="22"/>
    </row>
    <row r="105" spans="2:27" ht="12" customHeight="1" x14ac:dyDescent="0.2">
      <c r="B105" s="18"/>
      <c r="C105" s="1">
        <v>11</v>
      </c>
      <c r="D105" s="119"/>
      <c r="E105" s="120">
        <v>0</v>
      </c>
      <c r="F105" s="43"/>
      <c r="G105" s="44">
        <v>0</v>
      </c>
      <c r="H105" s="44">
        <v>0</v>
      </c>
      <c r="I105" s="44">
        <v>0</v>
      </c>
      <c r="J105" s="68">
        <f t="shared" si="13"/>
        <v>0</v>
      </c>
      <c r="K105" s="42"/>
      <c r="L105" s="44">
        <v>0</v>
      </c>
      <c r="M105" s="44">
        <v>0</v>
      </c>
      <c r="N105" s="44">
        <v>0</v>
      </c>
      <c r="O105" s="68">
        <f t="shared" si="14"/>
        <v>0</v>
      </c>
      <c r="P105" s="42"/>
      <c r="Q105" s="93" t="str">
        <f t="shared" si="12"/>
        <v>ja</v>
      </c>
      <c r="R105" s="93" t="str">
        <f t="shared" si="12"/>
        <v>ja</v>
      </c>
      <c r="S105" s="124">
        <f>IF(Q105="nee",0,IF((J105-O105)&lt;0,0,(J105-O105)*(tab!$C$21*tab!$E$8+tab!$D$23)))</f>
        <v>0</v>
      </c>
      <c r="T105" s="124">
        <f>IF((J105-O105)&lt;=0,0,IF((G105-L105)*tab!$E$31+(H105-M105)*tab!$F$31+(I105-N105)*tab!$G$31&lt;=0,0,(G105-L105)*tab!$E$31+(H105-M105)*tab!$F$31+(I105-N105)*tab!$G$31))</f>
        <v>0</v>
      </c>
      <c r="U105" s="124">
        <f t="shared" si="15"/>
        <v>0</v>
      </c>
      <c r="V105" s="182"/>
      <c r="W105" s="124">
        <f>IF(R105="nee",0,IF((J105-O105)&lt;0,0,(J105-O105)*tab!$C$59))</f>
        <v>0</v>
      </c>
      <c r="X105" s="124">
        <f>IF(R105="nee",0,IF((J105-O105)&lt;=0,0,IF((G105-L105)*tab!$G$59+(H105-M105)*tab!$H$59+(I105-N105)*tab!$I$59&lt;=0,0,(G105-L105)*tab!$G$59+(H105-M105)*tab!$H$59+(I105-N105)*tab!$I$59)))</f>
        <v>0</v>
      </c>
      <c r="Y105" s="124">
        <f t="shared" si="16"/>
        <v>0</v>
      </c>
      <c r="Z105" s="5"/>
      <c r="AA105" s="22"/>
    </row>
    <row r="106" spans="2:27" ht="12" customHeight="1" x14ac:dyDescent="0.2">
      <c r="B106" s="18"/>
      <c r="C106" s="1">
        <v>12</v>
      </c>
      <c r="D106" s="119" t="s">
        <v>101</v>
      </c>
      <c r="E106" s="120">
        <v>0</v>
      </c>
      <c r="F106" s="43"/>
      <c r="G106" s="44">
        <v>2</v>
      </c>
      <c r="H106" s="44">
        <v>2</v>
      </c>
      <c r="I106" s="44">
        <v>2</v>
      </c>
      <c r="J106" s="68">
        <f t="shared" si="13"/>
        <v>6</v>
      </c>
      <c r="K106" s="42"/>
      <c r="L106" s="44">
        <v>1</v>
      </c>
      <c r="M106" s="44">
        <v>1</v>
      </c>
      <c r="N106" s="44">
        <v>1</v>
      </c>
      <c r="O106" s="68">
        <f t="shared" si="14"/>
        <v>3</v>
      </c>
      <c r="P106" s="42"/>
      <c r="Q106" s="93" t="str">
        <f t="shared" si="12"/>
        <v>ja</v>
      </c>
      <c r="R106" s="93" t="str">
        <f t="shared" si="12"/>
        <v>ja</v>
      </c>
      <c r="S106" s="124">
        <f>IF(Q106="nee",0,IF((J106-O106)&lt;0,0,(J106-O106)*(tab!$C$21*tab!$E$8+tab!$D$23)))</f>
        <v>16066.874205</v>
      </c>
      <c r="T106" s="124">
        <f>IF((J106-O106)&lt;=0,0,IF((G106-L106)*tab!$E$31+(H106-M106)*tab!$F$31+(I106-N106)*tab!$G$31&lt;=0,0,(G106-L106)*tab!$E$31+(H106-M106)*tab!$F$31+(I106-N106)*tab!$G$31))</f>
        <v>45646.832662999994</v>
      </c>
      <c r="U106" s="124">
        <f t="shared" si="15"/>
        <v>61713.706867999994</v>
      </c>
      <c r="V106" s="182"/>
      <c r="W106" s="124">
        <f>IF(R106="nee",0,IF((J106-O106)&lt;0,0,(J106-O106)*tab!$C$59))</f>
        <v>3594.57</v>
      </c>
      <c r="X106" s="124">
        <f>IF(R106="nee",0,IF((J106-O106)&lt;=0,0,IF((G106-L106)*tab!$G$59+(H106-M106)*tab!$H$59+(I106-N106)*tab!$I$59&lt;=0,0,(G106-L106)*tab!$G$59+(H106-M106)*tab!$H$59+(I106-N106)*tab!$I$59)))</f>
        <v>2664.58</v>
      </c>
      <c r="Y106" s="124">
        <f t="shared" si="16"/>
        <v>6259.15</v>
      </c>
      <c r="Z106" s="5"/>
      <c r="AA106" s="22"/>
    </row>
    <row r="107" spans="2:27" ht="12" customHeight="1" x14ac:dyDescent="0.2">
      <c r="B107" s="18"/>
      <c r="C107" s="1">
        <v>13</v>
      </c>
      <c r="D107" s="119"/>
      <c r="E107" s="120">
        <v>0</v>
      </c>
      <c r="F107" s="43"/>
      <c r="G107" s="44"/>
      <c r="H107" s="44"/>
      <c r="I107" s="44"/>
      <c r="J107" s="68">
        <f t="shared" si="13"/>
        <v>0</v>
      </c>
      <c r="K107" s="42"/>
      <c r="L107" s="44"/>
      <c r="M107" s="44"/>
      <c r="N107" s="44"/>
      <c r="O107" s="68">
        <f t="shared" si="14"/>
        <v>0</v>
      </c>
      <c r="P107" s="42"/>
      <c r="Q107" s="93" t="str">
        <f t="shared" si="12"/>
        <v>ja</v>
      </c>
      <c r="R107" s="93" t="str">
        <f t="shared" si="12"/>
        <v>ja</v>
      </c>
      <c r="S107" s="124">
        <f>IF(Q107="nee",0,IF((J107-O107)&lt;0,0,(J107-O107)*(tab!$C$21*tab!$E$8+tab!$D$23)))</f>
        <v>0</v>
      </c>
      <c r="T107" s="124">
        <f>IF((J107-O107)&lt;=0,0,IF((G107-L107)*tab!$E$31+(H107-M107)*tab!$F$31+(I107-N107)*tab!$G$31&lt;=0,0,(G107-L107)*tab!$E$31+(H107-M107)*tab!$F$31+(I107-N107)*tab!$G$31))</f>
        <v>0</v>
      </c>
      <c r="U107" s="124">
        <f t="shared" si="15"/>
        <v>0</v>
      </c>
      <c r="V107" s="182"/>
      <c r="W107" s="124">
        <f>IF(R107="nee",0,IF((J107-O107)&lt;0,0,(J107-O107)*tab!$C$59))</f>
        <v>0</v>
      </c>
      <c r="X107" s="124">
        <f>IF(R107="nee",0,IF((J107-O107)&lt;=0,0,IF((G107-L107)*tab!$G$59+(H107-M107)*tab!$H$59+(I107-N107)*tab!$I$59&lt;=0,0,(G107-L107)*tab!$G$59+(H107-M107)*tab!$H$59+(I107-N107)*tab!$I$59)))</f>
        <v>0</v>
      </c>
      <c r="Y107" s="124">
        <f t="shared" si="16"/>
        <v>0</v>
      </c>
      <c r="Z107" s="5"/>
      <c r="AA107" s="22"/>
    </row>
    <row r="108" spans="2:27" ht="12" customHeight="1" x14ac:dyDescent="0.2">
      <c r="B108" s="18"/>
      <c r="C108" s="1">
        <v>14</v>
      </c>
      <c r="D108" s="119"/>
      <c r="E108" s="120">
        <v>0</v>
      </c>
      <c r="F108" s="43"/>
      <c r="G108" s="44"/>
      <c r="H108" s="44"/>
      <c r="I108" s="44"/>
      <c r="J108" s="68">
        <f t="shared" si="13"/>
        <v>0</v>
      </c>
      <c r="K108" s="42"/>
      <c r="L108" s="44"/>
      <c r="M108" s="44"/>
      <c r="N108" s="44"/>
      <c r="O108" s="68">
        <f t="shared" si="14"/>
        <v>0</v>
      </c>
      <c r="P108" s="42"/>
      <c r="Q108" s="93" t="str">
        <f t="shared" si="12"/>
        <v>ja</v>
      </c>
      <c r="R108" s="93" t="str">
        <f t="shared" si="12"/>
        <v>ja</v>
      </c>
      <c r="S108" s="124">
        <f>IF(Q108="nee",0,IF((J108-O108)&lt;0,0,(J108-O108)*(tab!$C$21*tab!$E$8+tab!$D$23)))</f>
        <v>0</v>
      </c>
      <c r="T108" s="124">
        <f>IF((J108-O108)&lt;=0,0,IF((G108-L108)*tab!$E$31+(H108-M108)*tab!$F$31+(I108-N108)*tab!$G$31&lt;=0,0,(G108-L108)*tab!$E$31+(H108-M108)*tab!$F$31+(I108-N108)*tab!$G$31))</f>
        <v>0</v>
      </c>
      <c r="U108" s="124">
        <f t="shared" si="15"/>
        <v>0</v>
      </c>
      <c r="V108" s="182"/>
      <c r="W108" s="124">
        <f>IF(R108="nee",0,IF((J108-O108)&lt;0,0,(J108-O108)*tab!$C$59))</f>
        <v>0</v>
      </c>
      <c r="X108" s="124">
        <f>IF(R108="nee",0,IF((J108-O108)&lt;=0,0,IF((G108-L108)*tab!$G$59+(H108-M108)*tab!$H$59+(I108-N108)*tab!$I$59&lt;=0,0,(G108-L108)*tab!$G$59+(H108-M108)*tab!$H$59+(I108-N108)*tab!$I$59)))</f>
        <v>0</v>
      </c>
      <c r="Y108" s="124">
        <f t="shared" si="16"/>
        <v>0</v>
      </c>
      <c r="Z108" s="5"/>
      <c r="AA108" s="22"/>
    </row>
    <row r="109" spans="2:27" ht="12" customHeight="1" x14ac:dyDescent="0.2">
      <c r="B109" s="18"/>
      <c r="C109" s="1">
        <v>15</v>
      </c>
      <c r="D109" s="119"/>
      <c r="E109" s="120">
        <v>0</v>
      </c>
      <c r="F109" s="43"/>
      <c r="G109" s="44"/>
      <c r="H109" s="44"/>
      <c r="I109" s="44"/>
      <c r="J109" s="68">
        <f t="shared" si="13"/>
        <v>0</v>
      </c>
      <c r="K109" s="42"/>
      <c r="L109" s="44"/>
      <c r="M109" s="44"/>
      <c r="N109" s="44"/>
      <c r="O109" s="68">
        <f t="shared" si="14"/>
        <v>0</v>
      </c>
      <c r="P109" s="42"/>
      <c r="Q109" s="93" t="str">
        <f t="shared" si="12"/>
        <v>ja</v>
      </c>
      <c r="R109" s="93" t="str">
        <f t="shared" si="12"/>
        <v>ja</v>
      </c>
      <c r="S109" s="124">
        <f>IF(Q109="nee",0,IF((J109-O109)&lt;0,0,(J109-O109)*(tab!$C$21*tab!$E$8+tab!$D$23)))</f>
        <v>0</v>
      </c>
      <c r="T109" s="124">
        <f>IF((J109-O109)&lt;=0,0,IF((G109-L109)*tab!$E$31+(H109-M109)*tab!$F$31+(I109-N109)*tab!$G$31&lt;=0,0,(G109-L109)*tab!$E$31+(H109-M109)*tab!$F$31+(I109-N109)*tab!$G$31))</f>
        <v>0</v>
      </c>
      <c r="U109" s="124">
        <f t="shared" si="15"/>
        <v>0</v>
      </c>
      <c r="V109" s="182"/>
      <c r="W109" s="124">
        <f>IF(R109="nee",0,IF((J109-O109)&lt;0,0,(J109-O109)*tab!$C$59))</f>
        <v>0</v>
      </c>
      <c r="X109" s="124">
        <f>IF(R109="nee",0,IF((J109-O109)&lt;=0,0,IF((G109-L109)*tab!$G$59+(H109-M109)*tab!$H$59+(I109-N109)*tab!$I$59&lt;=0,0,(G109-L109)*tab!$G$59+(H109-M109)*tab!$H$59+(I109-N109)*tab!$I$59)))</f>
        <v>0</v>
      </c>
      <c r="Y109" s="124">
        <f t="shared" si="16"/>
        <v>0</v>
      </c>
      <c r="Z109" s="5"/>
      <c r="AA109" s="22"/>
    </row>
    <row r="110" spans="2:27" ht="12" customHeight="1" x14ac:dyDescent="0.2">
      <c r="B110" s="18"/>
      <c r="C110" s="1">
        <v>16</v>
      </c>
      <c r="D110" s="119"/>
      <c r="E110" s="120">
        <v>0</v>
      </c>
      <c r="F110" s="43"/>
      <c r="G110" s="44"/>
      <c r="H110" s="44"/>
      <c r="I110" s="44"/>
      <c r="J110" s="68">
        <f t="shared" si="13"/>
        <v>0</v>
      </c>
      <c r="K110" s="42"/>
      <c r="L110" s="44"/>
      <c r="M110" s="44"/>
      <c r="N110" s="44"/>
      <c r="O110" s="68">
        <f t="shared" si="14"/>
        <v>0</v>
      </c>
      <c r="P110" s="42"/>
      <c r="Q110" s="93" t="str">
        <f t="shared" si="12"/>
        <v>ja</v>
      </c>
      <c r="R110" s="93" t="str">
        <f t="shared" si="12"/>
        <v>ja</v>
      </c>
      <c r="S110" s="124">
        <f>IF(Q110="nee",0,IF((J110-O110)&lt;0,0,(J110-O110)*(tab!$C$21*tab!$E$8+tab!$D$23)))</f>
        <v>0</v>
      </c>
      <c r="T110" s="124">
        <f>IF((J110-O110)&lt;=0,0,IF((G110-L110)*tab!$E$31+(H110-M110)*tab!$F$31+(I110-N110)*tab!$G$31&lt;=0,0,(G110-L110)*tab!$E$31+(H110-M110)*tab!$F$31+(I110-N110)*tab!$G$31))</f>
        <v>0</v>
      </c>
      <c r="U110" s="124">
        <f t="shared" si="15"/>
        <v>0</v>
      </c>
      <c r="V110" s="182"/>
      <c r="W110" s="124">
        <f>IF(R110="nee",0,IF((J110-O110)&lt;0,0,(J110-O110)*tab!$C$59))</f>
        <v>0</v>
      </c>
      <c r="X110" s="124">
        <f>IF(R110="nee",0,IF((J110-O110)&lt;=0,0,IF((G110-L110)*tab!$G$59+(H110-M110)*tab!$H$59+(I110-N110)*tab!$I$59&lt;=0,0,(G110-L110)*tab!$G$59+(H110-M110)*tab!$H$59+(I110-N110)*tab!$I$59)))</f>
        <v>0</v>
      </c>
      <c r="Y110" s="124">
        <f t="shared" si="16"/>
        <v>0</v>
      </c>
      <c r="Z110" s="5"/>
      <c r="AA110" s="22"/>
    </row>
    <row r="111" spans="2:27" ht="12" customHeight="1" x14ac:dyDescent="0.2">
      <c r="B111" s="18"/>
      <c r="C111" s="1">
        <v>17</v>
      </c>
      <c r="D111" s="119"/>
      <c r="E111" s="120">
        <v>0</v>
      </c>
      <c r="F111" s="43"/>
      <c r="G111" s="44"/>
      <c r="H111" s="44"/>
      <c r="I111" s="44"/>
      <c r="J111" s="68">
        <f t="shared" si="13"/>
        <v>0</v>
      </c>
      <c r="K111" s="42"/>
      <c r="L111" s="44"/>
      <c r="M111" s="44"/>
      <c r="N111" s="44"/>
      <c r="O111" s="68">
        <f t="shared" si="14"/>
        <v>0</v>
      </c>
      <c r="P111" s="42"/>
      <c r="Q111" s="93" t="str">
        <f t="shared" si="12"/>
        <v>ja</v>
      </c>
      <c r="R111" s="93" t="str">
        <f t="shared" si="12"/>
        <v>ja</v>
      </c>
      <c r="S111" s="124">
        <f>IF(Q111="nee",0,IF((J111-O111)&lt;0,0,(J111-O111)*(tab!$C$21*tab!$E$8+tab!$D$23)))</f>
        <v>0</v>
      </c>
      <c r="T111" s="124">
        <f>IF((J111-O111)&lt;=0,0,IF((G111-L111)*tab!$E$31+(H111-M111)*tab!$F$31+(I111-N111)*tab!$G$31&lt;=0,0,(G111-L111)*tab!$E$31+(H111-M111)*tab!$F$31+(I111-N111)*tab!$G$31))</f>
        <v>0</v>
      </c>
      <c r="U111" s="124">
        <f t="shared" si="15"/>
        <v>0</v>
      </c>
      <c r="V111" s="182"/>
      <c r="W111" s="124">
        <f>IF(R111="nee",0,IF((J111-O111)&lt;0,0,(J111-O111)*tab!$C$59))</f>
        <v>0</v>
      </c>
      <c r="X111" s="124">
        <f>IF(R111="nee",0,IF((J111-O111)&lt;=0,0,IF((G111-L111)*tab!$G$59+(H111-M111)*tab!$H$59+(I111-N111)*tab!$I$59&lt;=0,0,(G111-L111)*tab!$G$59+(H111-M111)*tab!$H$59+(I111-N111)*tab!$I$59)))</f>
        <v>0</v>
      </c>
      <c r="Y111" s="124">
        <f t="shared" si="16"/>
        <v>0</v>
      </c>
      <c r="Z111" s="5"/>
      <c r="AA111" s="22"/>
    </row>
    <row r="112" spans="2:27" ht="12" customHeight="1" x14ac:dyDescent="0.2">
      <c r="B112" s="18"/>
      <c r="C112" s="1">
        <v>18</v>
      </c>
      <c r="D112" s="119"/>
      <c r="E112" s="120">
        <v>0</v>
      </c>
      <c r="F112" s="43"/>
      <c r="G112" s="44"/>
      <c r="H112" s="44"/>
      <c r="I112" s="44"/>
      <c r="J112" s="68">
        <f t="shared" si="13"/>
        <v>0</v>
      </c>
      <c r="K112" s="42"/>
      <c r="L112" s="44"/>
      <c r="M112" s="44"/>
      <c r="N112" s="44"/>
      <c r="O112" s="68">
        <f t="shared" si="14"/>
        <v>0</v>
      </c>
      <c r="P112" s="42"/>
      <c r="Q112" s="93" t="str">
        <f t="shared" si="12"/>
        <v>ja</v>
      </c>
      <c r="R112" s="93" t="str">
        <f t="shared" si="12"/>
        <v>ja</v>
      </c>
      <c r="S112" s="124">
        <f>IF(Q112="nee",0,IF((J112-O112)&lt;0,0,(J112-O112)*(tab!$C$21*tab!$E$8+tab!$D$23)))</f>
        <v>0</v>
      </c>
      <c r="T112" s="124">
        <f>IF((J112-O112)&lt;=0,0,IF((G112-L112)*tab!$E$31+(H112-M112)*tab!$F$31+(I112-N112)*tab!$G$31&lt;=0,0,(G112-L112)*tab!$E$31+(H112-M112)*tab!$F$31+(I112-N112)*tab!$G$31))</f>
        <v>0</v>
      </c>
      <c r="U112" s="124">
        <f t="shared" si="15"/>
        <v>0</v>
      </c>
      <c r="V112" s="182"/>
      <c r="W112" s="124">
        <f>IF(R112="nee",0,IF((J112-O112)&lt;0,0,(J112-O112)*tab!$C$59))</f>
        <v>0</v>
      </c>
      <c r="X112" s="124">
        <f>IF(R112="nee",0,IF((J112-O112)&lt;=0,0,IF((G112-L112)*tab!$G$59+(H112-M112)*tab!$H$59+(I112-N112)*tab!$I$59&lt;=0,0,(G112-L112)*tab!$G$59+(H112-M112)*tab!$H$59+(I112-N112)*tab!$I$59)))</f>
        <v>0</v>
      </c>
      <c r="Y112" s="124">
        <f t="shared" si="16"/>
        <v>0</v>
      </c>
      <c r="Z112" s="5"/>
      <c r="AA112" s="22"/>
    </row>
    <row r="113" spans="2:27" ht="12" customHeight="1" x14ac:dyDescent="0.2">
      <c r="B113" s="18"/>
      <c r="C113" s="1">
        <v>19</v>
      </c>
      <c r="D113" s="119"/>
      <c r="E113" s="120">
        <v>0</v>
      </c>
      <c r="F113" s="43"/>
      <c r="G113" s="44"/>
      <c r="H113" s="44"/>
      <c r="I113" s="44"/>
      <c r="J113" s="68">
        <f t="shared" si="13"/>
        <v>0</v>
      </c>
      <c r="K113" s="42"/>
      <c r="L113" s="44"/>
      <c r="M113" s="44"/>
      <c r="N113" s="44"/>
      <c r="O113" s="68">
        <f t="shared" si="14"/>
        <v>0</v>
      </c>
      <c r="P113" s="42"/>
      <c r="Q113" s="93" t="str">
        <f t="shared" si="12"/>
        <v>ja</v>
      </c>
      <c r="R113" s="93" t="str">
        <f t="shared" si="12"/>
        <v>ja</v>
      </c>
      <c r="S113" s="124">
        <f>IF(Q113="nee",0,IF((J113-O113)&lt;0,0,(J113-O113)*(tab!$C$21*tab!$E$8+tab!$D$23)))</f>
        <v>0</v>
      </c>
      <c r="T113" s="124">
        <f>IF((J113-O113)&lt;=0,0,IF((G113-L113)*tab!$E$31+(H113-M113)*tab!$F$31+(I113-N113)*tab!$G$31&lt;=0,0,(G113-L113)*tab!$E$31+(H113-M113)*tab!$F$31+(I113-N113)*tab!$G$31))</f>
        <v>0</v>
      </c>
      <c r="U113" s="124">
        <f t="shared" si="15"/>
        <v>0</v>
      </c>
      <c r="V113" s="182"/>
      <c r="W113" s="124">
        <f>IF(R113="nee",0,IF((J113-O113)&lt;0,0,(J113-O113)*tab!$C$59))</f>
        <v>0</v>
      </c>
      <c r="X113" s="124">
        <f>IF(R113="nee",0,IF((J113-O113)&lt;=0,0,IF((G113-L113)*tab!$G$59+(H113-M113)*tab!$H$59+(I113-N113)*tab!$I$59&lt;=0,0,(G113-L113)*tab!$G$59+(H113-M113)*tab!$H$59+(I113-N113)*tab!$I$59)))</f>
        <v>0</v>
      </c>
      <c r="Y113" s="124">
        <f t="shared" si="16"/>
        <v>0</v>
      </c>
      <c r="Z113" s="5"/>
      <c r="AA113" s="22"/>
    </row>
    <row r="114" spans="2:27" ht="12" customHeight="1" x14ac:dyDescent="0.2">
      <c r="B114" s="18"/>
      <c r="C114" s="1">
        <v>20</v>
      </c>
      <c r="D114" s="119"/>
      <c r="E114" s="120">
        <v>0</v>
      </c>
      <c r="F114" s="43"/>
      <c r="G114" s="44"/>
      <c r="H114" s="44"/>
      <c r="I114" s="44"/>
      <c r="J114" s="68">
        <f t="shared" si="13"/>
        <v>0</v>
      </c>
      <c r="K114" s="42"/>
      <c r="L114" s="44"/>
      <c r="M114" s="44"/>
      <c r="N114" s="44"/>
      <c r="O114" s="68">
        <f t="shared" si="14"/>
        <v>0</v>
      </c>
      <c r="P114" s="42"/>
      <c r="Q114" s="93" t="str">
        <f t="shared" si="12"/>
        <v>ja</v>
      </c>
      <c r="R114" s="93" t="str">
        <f t="shared" si="12"/>
        <v>ja</v>
      </c>
      <c r="S114" s="124">
        <f>IF(Q114="nee",0,IF((J114-O114)&lt;0,0,(J114-O114)*(tab!$C$21*tab!$E$8+tab!$D$23)))</f>
        <v>0</v>
      </c>
      <c r="T114" s="124">
        <f>IF((J114-O114)&lt;=0,0,IF((G114-L114)*tab!$E$31+(H114-M114)*tab!$F$31+(I114-N114)*tab!$G$31&lt;=0,0,(G114-L114)*tab!$E$31+(H114-M114)*tab!$F$31+(I114-N114)*tab!$G$31))</f>
        <v>0</v>
      </c>
      <c r="U114" s="124">
        <f t="shared" si="15"/>
        <v>0</v>
      </c>
      <c r="V114" s="182"/>
      <c r="W114" s="124">
        <f>IF(R114="nee",0,IF((J114-O114)&lt;0,0,(J114-O114)*tab!$C$59))</f>
        <v>0</v>
      </c>
      <c r="X114" s="124">
        <f>IF(R114="nee",0,IF((J114-O114)&lt;=0,0,IF((G114-L114)*tab!$G$59+(H114-M114)*tab!$H$59+(I114-N114)*tab!$I$59&lt;=0,0,(G114-L114)*tab!$G$59+(H114-M114)*tab!$H$59+(I114-N114)*tab!$I$59)))</f>
        <v>0</v>
      </c>
      <c r="Y114" s="124">
        <f t="shared" si="16"/>
        <v>0</v>
      </c>
      <c r="Z114" s="5"/>
      <c r="AA114" s="22"/>
    </row>
    <row r="115" spans="2:27" ht="12" customHeight="1" x14ac:dyDescent="0.2">
      <c r="B115" s="18"/>
      <c r="C115" s="1">
        <v>21</v>
      </c>
      <c r="D115" s="119"/>
      <c r="E115" s="120">
        <v>0</v>
      </c>
      <c r="F115" s="43"/>
      <c r="G115" s="44"/>
      <c r="H115" s="44"/>
      <c r="I115" s="44"/>
      <c r="J115" s="68">
        <f t="shared" si="13"/>
        <v>0</v>
      </c>
      <c r="K115" s="42"/>
      <c r="L115" s="44"/>
      <c r="M115" s="44"/>
      <c r="N115" s="44"/>
      <c r="O115" s="68">
        <f t="shared" si="14"/>
        <v>0</v>
      </c>
      <c r="P115" s="42"/>
      <c r="Q115" s="93" t="str">
        <f t="shared" si="12"/>
        <v>ja</v>
      </c>
      <c r="R115" s="93" t="str">
        <f t="shared" si="12"/>
        <v>ja</v>
      </c>
      <c r="S115" s="124">
        <f>IF(Q115="nee",0,IF((J115-O115)&lt;0,0,(J115-O115)*(tab!$C$21*tab!$E$8+tab!$D$23)))</f>
        <v>0</v>
      </c>
      <c r="T115" s="124">
        <f>IF((J115-O115)&lt;=0,0,IF((G115-L115)*tab!$E$31+(H115-M115)*tab!$F$31+(I115-N115)*tab!$G$31&lt;=0,0,(G115-L115)*tab!$E$31+(H115-M115)*tab!$F$31+(I115-N115)*tab!$G$31))</f>
        <v>0</v>
      </c>
      <c r="U115" s="124">
        <f t="shared" si="15"/>
        <v>0</v>
      </c>
      <c r="V115" s="182"/>
      <c r="W115" s="124">
        <f>IF(R115="nee",0,IF((J115-O115)&lt;0,0,(J115-O115)*tab!$C$59))</f>
        <v>0</v>
      </c>
      <c r="X115" s="124">
        <f>IF(R115="nee",0,IF((J115-O115)&lt;=0,0,IF((G115-L115)*tab!$G$59+(H115-M115)*tab!$H$59+(I115-N115)*tab!$I$59&lt;=0,0,(G115-L115)*tab!$G$59+(H115-M115)*tab!$H$59+(I115-N115)*tab!$I$59)))</f>
        <v>0</v>
      </c>
      <c r="Y115" s="124">
        <f t="shared" si="16"/>
        <v>0</v>
      </c>
      <c r="Z115" s="5"/>
      <c r="AA115" s="22"/>
    </row>
    <row r="116" spans="2:27" ht="12" customHeight="1" x14ac:dyDescent="0.2">
      <c r="B116" s="18"/>
      <c r="C116" s="1">
        <v>22</v>
      </c>
      <c r="D116" s="119"/>
      <c r="E116" s="120">
        <v>0</v>
      </c>
      <c r="F116" s="43"/>
      <c r="G116" s="44"/>
      <c r="H116" s="44"/>
      <c r="I116" s="44"/>
      <c r="J116" s="68">
        <f t="shared" si="13"/>
        <v>0</v>
      </c>
      <c r="K116" s="42"/>
      <c r="L116" s="44"/>
      <c r="M116" s="44"/>
      <c r="N116" s="44"/>
      <c r="O116" s="68">
        <f t="shared" si="14"/>
        <v>0</v>
      </c>
      <c r="P116" s="42"/>
      <c r="Q116" s="93" t="str">
        <f t="shared" si="12"/>
        <v>ja</v>
      </c>
      <c r="R116" s="93" t="str">
        <f t="shared" si="12"/>
        <v>ja</v>
      </c>
      <c r="S116" s="124">
        <f>IF(Q116="nee",0,IF((J116-O116)&lt;0,0,(J116-O116)*(tab!$C$21*tab!$E$8+tab!$D$23)))</f>
        <v>0</v>
      </c>
      <c r="T116" s="124">
        <f>IF((J116-O116)&lt;=0,0,IF((G116-L116)*tab!$E$31+(H116-M116)*tab!$F$31+(I116-N116)*tab!$G$31&lt;=0,0,(G116-L116)*tab!$E$31+(H116-M116)*tab!$F$31+(I116-N116)*tab!$G$31))</f>
        <v>0</v>
      </c>
      <c r="U116" s="124">
        <f t="shared" si="15"/>
        <v>0</v>
      </c>
      <c r="V116" s="182"/>
      <c r="W116" s="124">
        <f>IF(R116="nee",0,IF((J116-O116)&lt;0,0,(J116-O116)*tab!$C$59))</f>
        <v>0</v>
      </c>
      <c r="X116" s="124">
        <f>IF(R116="nee",0,IF((J116-O116)&lt;=0,0,IF((G116-L116)*tab!$G$59+(H116-M116)*tab!$H$59+(I116-N116)*tab!$I$59&lt;=0,0,(G116-L116)*tab!$G$59+(H116-M116)*tab!$H$59+(I116-N116)*tab!$I$59)))</f>
        <v>0</v>
      </c>
      <c r="Y116" s="124">
        <f t="shared" si="16"/>
        <v>0</v>
      </c>
      <c r="Z116" s="5"/>
      <c r="AA116" s="22"/>
    </row>
    <row r="117" spans="2:27" ht="12" customHeight="1" x14ac:dyDescent="0.2">
      <c r="B117" s="18"/>
      <c r="C117" s="1">
        <v>23</v>
      </c>
      <c r="D117" s="119"/>
      <c r="E117" s="120">
        <v>0</v>
      </c>
      <c r="F117" s="43"/>
      <c r="G117" s="44"/>
      <c r="H117" s="44"/>
      <c r="I117" s="44"/>
      <c r="J117" s="68">
        <f t="shared" si="13"/>
        <v>0</v>
      </c>
      <c r="K117" s="42"/>
      <c r="L117" s="44"/>
      <c r="M117" s="44"/>
      <c r="N117" s="44"/>
      <c r="O117" s="68">
        <f t="shared" si="14"/>
        <v>0</v>
      </c>
      <c r="P117" s="42"/>
      <c r="Q117" s="93" t="str">
        <f t="shared" si="12"/>
        <v>ja</v>
      </c>
      <c r="R117" s="93" t="str">
        <f t="shared" si="12"/>
        <v>ja</v>
      </c>
      <c r="S117" s="124">
        <f>IF(Q117="nee",0,IF((J117-O117)&lt;0,0,(J117-O117)*(tab!$C$21*tab!$E$8+tab!$D$23)))</f>
        <v>0</v>
      </c>
      <c r="T117" s="124">
        <f>IF((J117-O117)&lt;=0,0,IF((G117-L117)*tab!$E$31+(H117-M117)*tab!$F$31+(I117-N117)*tab!$G$31&lt;=0,0,(G117-L117)*tab!$E$31+(H117-M117)*tab!$F$31+(I117-N117)*tab!$G$31))</f>
        <v>0</v>
      </c>
      <c r="U117" s="124">
        <f t="shared" si="15"/>
        <v>0</v>
      </c>
      <c r="V117" s="182"/>
      <c r="W117" s="124">
        <f>IF(R117="nee",0,IF((J117-O117)&lt;0,0,(J117-O117)*tab!$C$59))</f>
        <v>0</v>
      </c>
      <c r="X117" s="124">
        <f>IF(R117="nee",0,IF((J117-O117)&lt;=0,0,IF((G117-L117)*tab!$G$59+(H117-M117)*tab!$H$59+(I117-N117)*tab!$I$59&lt;=0,0,(G117-L117)*tab!$G$59+(H117-M117)*tab!$H$59+(I117-N117)*tab!$I$59)))</f>
        <v>0</v>
      </c>
      <c r="Y117" s="124">
        <f t="shared" si="16"/>
        <v>0</v>
      </c>
      <c r="Z117" s="5"/>
      <c r="AA117" s="22"/>
    </row>
    <row r="118" spans="2:27" ht="12" customHeight="1" x14ac:dyDescent="0.2">
      <c r="B118" s="18"/>
      <c r="C118" s="1">
        <v>24</v>
      </c>
      <c r="D118" s="119"/>
      <c r="E118" s="120">
        <v>0</v>
      </c>
      <c r="F118" s="43"/>
      <c r="G118" s="44"/>
      <c r="H118" s="44"/>
      <c r="I118" s="44"/>
      <c r="J118" s="68">
        <f t="shared" si="13"/>
        <v>0</v>
      </c>
      <c r="K118" s="42"/>
      <c r="L118" s="44"/>
      <c r="M118" s="44"/>
      <c r="N118" s="44"/>
      <c r="O118" s="68">
        <f t="shared" si="14"/>
        <v>0</v>
      </c>
      <c r="P118" s="42"/>
      <c r="Q118" s="93" t="str">
        <f t="shared" si="12"/>
        <v>ja</v>
      </c>
      <c r="R118" s="93" t="str">
        <f t="shared" si="12"/>
        <v>ja</v>
      </c>
      <c r="S118" s="124">
        <f>IF(Q118="nee",0,IF((J118-O118)&lt;0,0,(J118-O118)*(tab!$C$21*tab!$E$8+tab!$D$23)))</f>
        <v>0</v>
      </c>
      <c r="T118" s="124">
        <f>IF((J118-O118)&lt;=0,0,IF((G118-L118)*tab!$E$31+(H118-M118)*tab!$F$31+(I118-N118)*tab!$G$31&lt;=0,0,(G118-L118)*tab!$E$31+(H118-M118)*tab!$F$31+(I118-N118)*tab!$G$31))</f>
        <v>0</v>
      </c>
      <c r="U118" s="124">
        <f t="shared" si="15"/>
        <v>0</v>
      </c>
      <c r="V118" s="182"/>
      <c r="W118" s="124">
        <f>IF(R118="nee",0,IF((J118-O118)&lt;0,0,(J118-O118)*tab!$C$59))</f>
        <v>0</v>
      </c>
      <c r="X118" s="124">
        <f>IF(R118="nee",0,IF((J118-O118)&lt;=0,0,IF((G118-L118)*tab!$G$59+(H118-M118)*tab!$H$59+(I118-N118)*tab!$I$59&lt;=0,0,(G118-L118)*tab!$G$59+(H118-M118)*tab!$H$59+(I118-N118)*tab!$I$59)))</f>
        <v>0</v>
      </c>
      <c r="Y118" s="124">
        <f t="shared" si="16"/>
        <v>0</v>
      </c>
      <c r="Z118" s="5"/>
      <c r="AA118" s="22"/>
    </row>
    <row r="119" spans="2:27" ht="12" customHeight="1" x14ac:dyDescent="0.2">
      <c r="B119" s="18"/>
      <c r="C119" s="1">
        <v>25</v>
      </c>
      <c r="D119" s="119"/>
      <c r="E119" s="120">
        <v>0</v>
      </c>
      <c r="F119" s="43"/>
      <c r="G119" s="44"/>
      <c r="H119" s="44"/>
      <c r="I119" s="44"/>
      <c r="J119" s="68">
        <f t="shared" si="13"/>
        <v>0</v>
      </c>
      <c r="K119" s="42"/>
      <c r="L119" s="44"/>
      <c r="M119" s="44"/>
      <c r="N119" s="44"/>
      <c r="O119" s="68">
        <f t="shared" si="14"/>
        <v>0</v>
      </c>
      <c r="P119" s="42"/>
      <c r="Q119" s="93" t="str">
        <f t="shared" si="12"/>
        <v>ja</v>
      </c>
      <c r="R119" s="93" t="str">
        <f t="shared" si="12"/>
        <v>ja</v>
      </c>
      <c r="S119" s="124">
        <f>IF(Q119="nee",0,IF((J119-O119)&lt;0,0,(J119-O119)*(tab!$C$21*tab!$E$8+tab!$D$23)))</f>
        <v>0</v>
      </c>
      <c r="T119" s="124">
        <f>IF((J119-O119)&lt;=0,0,IF((G119-L119)*tab!$E$31+(H119-M119)*tab!$F$31+(I119-N119)*tab!$G$31&lt;=0,0,(G119-L119)*tab!$E$31+(H119-M119)*tab!$F$31+(I119-N119)*tab!$G$31))</f>
        <v>0</v>
      </c>
      <c r="U119" s="124">
        <f t="shared" si="15"/>
        <v>0</v>
      </c>
      <c r="V119" s="182"/>
      <c r="W119" s="124">
        <f>IF(R119="nee",0,IF((J119-O119)&lt;0,0,(J119-O119)*tab!$C$59))</f>
        <v>0</v>
      </c>
      <c r="X119" s="124">
        <f>IF(R119="nee",0,IF((J119-O119)&lt;=0,0,IF((G119-L119)*tab!$G$59+(H119-M119)*tab!$H$59+(I119-N119)*tab!$I$59&lt;=0,0,(G119-L119)*tab!$G$59+(H119-M119)*tab!$H$59+(I119-N119)*tab!$I$59)))</f>
        <v>0</v>
      </c>
      <c r="Y119" s="124">
        <f t="shared" si="16"/>
        <v>0</v>
      </c>
      <c r="Z119" s="5"/>
      <c r="AA119" s="22"/>
    </row>
    <row r="120" spans="2:27" ht="12" customHeight="1" x14ac:dyDescent="0.2">
      <c r="B120" s="18"/>
      <c r="C120" s="1">
        <v>26</v>
      </c>
      <c r="D120" s="119"/>
      <c r="E120" s="120">
        <v>0</v>
      </c>
      <c r="F120" s="43"/>
      <c r="G120" s="44"/>
      <c r="H120" s="44"/>
      <c r="I120" s="44"/>
      <c r="J120" s="68">
        <f t="shared" si="13"/>
        <v>0</v>
      </c>
      <c r="K120" s="42"/>
      <c r="L120" s="44"/>
      <c r="M120" s="44"/>
      <c r="N120" s="44"/>
      <c r="O120" s="68">
        <f t="shared" si="14"/>
        <v>0</v>
      </c>
      <c r="P120" s="42"/>
      <c r="Q120" s="93" t="str">
        <f t="shared" si="12"/>
        <v>ja</v>
      </c>
      <c r="R120" s="93" t="str">
        <f t="shared" si="12"/>
        <v>ja</v>
      </c>
      <c r="S120" s="124">
        <f>IF(Q120="nee",0,IF((J120-O120)&lt;0,0,(J120-O120)*(tab!$C$21*tab!$E$8+tab!$D$23)))</f>
        <v>0</v>
      </c>
      <c r="T120" s="124">
        <f>IF((J120-O120)&lt;=0,0,IF((G120-L120)*tab!$E$31+(H120-M120)*tab!$F$31+(I120-N120)*tab!$G$31&lt;=0,0,(G120-L120)*tab!$E$31+(H120-M120)*tab!$F$31+(I120-N120)*tab!$G$31))</f>
        <v>0</v>
      </c>
      <c r="U120" s="124">
        <f t="shared" si="15"/>
        <v>0</v>
      </c>
      <c r="V120" s="182"/>
      <c r="W120" s="124">
        <f>IF(R120="nee",0,IF((J120-O120)&lt;0,0,(J120-O120)*tab!$C$59))</f>
        <v>0</v>
      </c>
      <c r="X120" s="124">
        <f>IF(R120="nee",0,IF((J120-O120)&lt;=0,0,IF((G120-L120)*tab!$G$59+(H120-M120)*tab!$H$59+(I120-N120)*tab!$I$59&lt;=0,0,(G120-L120)*tab!$G$59+(H120-M120)*tab!$H$59+(I120-N120)*tab!$I$59)))</f>
        <v>0</v>
      </c>
      <c r="Y120" s="124">
        <f t="shared" si="16"/>
        <v>0</v>
      </c>
      <c r="Z120" s="5"/>
      <c r="AA120" s="22"/>
    </row>
    <row r="121" spans="2:27" ht="12" customHeight="1" x14ac:dyDescent="0.2">
      <c r="B121" s="18"/>
      <c r="C121" s="1">
        <v>27</v>
      </c>
      <c r="D121" s="119"/>
      <c r="E121" s="120">
        <v>0</v>
      </c>
      <c r="F121" s="43"/>
      <c r="G121" s="44"/>
      <c r="H121" s="44"/>
      <c r="I121" s="44"/>
      <c r="J121" s="68">
        <f t="shared" si="13"/>
        <v>0</v>
      </c>
      <c r="K121" s="42"/>
      <c r="L121" s="44"/>
      <c r="M121" s="44"/>
      <c r="N121" s="44"/>
      <c r="O121" s="68">
        <f t="shared" si="14"/>
        <v>0</v>
      </c>
      <c r="P121" s="42"/>
      <c r="Q121" s="93" t="str">
        <f t="shared" si="12"/>
        <v>ja</v>
      </c>
      <c r="R121" s="93" t="str">
        <f t="shared" si="12"/>
        <v>ja</v>
      </c>
      <c r="S121" s="124">
        <f>IF(Q121="nee",0,IF((J121-O121)&lt;0,0,(J121-O121)*(tab!$C$21*tab!$E$8+tab!$D$23)))</f>
        <v>0</v>
      </c>
      <c r="T121" s="124">
        <f>IF((J121-O121)&lt;=0,0,IF((G121-L121)*tab!$E$31+(H121-M121)*tab!$F$31+(I121-N121)*tab!$G$31&lt;=0,0,(G121-L121)*tab!$E$31+(H121-M121)*tab!$F$31+(I121-N121)*tab!$G$31))</f>
        <v>0</v>
      </c>
      <c r="U121" s="124">
        <f t="shared" si="15"/>
        <v>0</v>
      </c>
      <c r="V121" s="182"/>
      <c r="W121" s="124">
        <f>IF(R121="nee",0,IF((J121-O121)&lt;0,0,(J121-O121)*tab!$C$59))</f>
        <v>0</v>
      </c>
      <c r="X121" s="124">
        <f>IF(R121="nee",0,IF((J121-O121)&lt;=0,0,IF((G121-L121)*tab!$G$59+(H121-M121)*tab!$H$59+(I121-N121)*tab!$I$59&lt;=0,0,(G121-L121)*tab!$G$59+(H121-M121)*tab!$H$59+(I121-N121)*tab!$I$59)))</f>
        <v>0</v>
      </c>
      <c r="Y121" s="124">
        <f t="shared" si="16"/>
        <v>0</v>
      </c>
      <c r="Z121" s="5"/>
      <c r="AA121" s="22"/>
    </row>
    <row r="122" spans="2:27" ht="12" customHeight="1" x14ac:dyDescent="0.2">
      <c r="B122" s="18"/>
      <c r="C122" s="1">
        <v>28</v>
      </c>
      <c r="D122" s="119"/>
      <c r="E122" s="120">
        <v>0</v>
      </c>
      <c r="F122" s="43"/>
      <c r="G122" s="44"/>
      <c r="H122" s="44"/>
      <c r="I122" s="44"/>
      <c r="J122" s="68">
        <f t="shared" si="13"/>
        <v>0</v>
      </c>
      <c r="K122" s="42"/>
      <c r="L122" s="44"/>
      <c r="M122" s="44"/>
      <c r="N122" s="44"/>
      <c r="O122" s="68">
        <f t="shared" si="14"/>
        <v>0</v>
      </c>
      <c r="P122" s="42"/>
      <c r="Q122" s="93" t="str">
        <f t="shared" si="12"/>
        <v>ja</v>
      </c>
      <c r="R122" s="93" t="str">
        <f t="shared" si="12"/>
        <v>ja</v>
      </c>
      <c r="S122" s="124">
        <f>IF(Q122="nee",0,IF((J122-O122)&lt;0,0,(J122-O122)*(tab!$C$21*tab!$E$8+tab!$D$23)))</f>
        <v>0</v>
      </c>
      <c r="T122" s="124">
        <f>IF((J122-O122)&lt;=0,0,IF((G122-L122)*tab!$E$31+(H122-M122)*tab!$F$31+(I122-N122)*tab!$G$31&lt;=0,0,(G122-L122)*tab!$E$31+(H122-M122)*tab!$F$31+(I122-N122)*tab!$G$31))</f>
        <v>0</v>
      </c>
      <c r="U122" s="124">
        <f t="shared" si="15"/>
        <v>0</v>
      </c>
      <c r="V122" s="182"/>
      <c r="W122" s="124">
        <f>IF(R122="nee",0,IF((J122-O122)&lt;0,0,(J122-O122)*tab!$C$59))</f>
        <v>0</v>
      </c>
      <c r="X122" s="124">
        <f>IF(R122="nee",0,IF((J122-O122)&lt;=0,0,IF((G122-L122)*tab!$G$59+(H122-M122)*tab!$H$59+(I122-N122)*tab!$I$59&lt;=0,0,(G122-L122)*tab!$G$59+(H122-M122)*tab!$H$59+(I122-N122)*tab!$I$59)))</f>
        <v>0</v>
      </c>
      <c r="Y122" s="124">
        <f t="shared" si="16"/>
        <v>0</v>
      </c>
      <c r="Z122" s="5"/>
      <c r="AA122" s="22"/>
    </row>
    <row r="123" spans="2:27" ht="12" customHeight="1" x14ac:dyDescent="0.2">
      <c r="B123" s="18"/>
      <c r="C123" s="1">
        <v>29</v>
      </c>
      <c r="D123" s="119"/>
      <c r="E123" s="120">
        <v>0</v>
      </c>
      <c r="F123" s="43"/>
      <c r="G123" s="44"/>
      <c r="H123" s="44"/>
      <c r="I123" s="44"/>
      <c r="J123" s="68">
        <f t="shared" si="13"/>
        <v>0</v>
      </c>
      <c r="K123" s="42"/>
      <c r="L123" s="44"/>
      <c r="M123" s="44"/>
      <c r="N123" s="44"/>
      <c r="O123" s="68">
        <f t="shared" si="14"/>
        <v>0</v>
      </c>
      <c r="P123" s="42"/>
      <c r="Q123" s="93" t="str">
        <f t="shared" si="12"/>
        <v>ja</v>
      </c>
      <c r="R123" s="93" t="str">
        <f t="shared" si="12"/>
        <v>ja</v>
      </c>
      <c r="S123" s="124">
        <f>IF(Q123="nee",0,IF((J123-O123)&lt;0,0,(J123-O123)*(tab!$C$21*tab!$E$8+tab!$D$23)))</f>
        <v>0</v>
      </c>
      <c r="T123" s="124">
        <f>IF((J123-O123)&lt;=0,0,IF((G123-L123)*tab!$E$31+(H123-M123)*tab!$F$31+(I123-N123)*tab!$G$31&lt;=0,0,(G123-L123)*tab!$E$31+(H123-M123)*tab!$F$31+(I123-N123)*tab!$G$31))</f>
        <v>0</v>
      </c>
      <c r="U123" s="124">
        <f t="shared" si="15"/>
        <v>0</v>
      </c>
      <c r="V123" s="182"/>
      <c r="W123" s="124">
        <f>IF(R123="nee",0,IF((J123-O123)&lt;0,0,(J123-O123)*tab!$C$59))</f>
        <v>0</v>
      </c>
      <c r="X123" s="124">
        <f>IF(R123="nee",0,IF((J123-O123)&lt;=0,0,IF((G123-L123)*tab!$G$59+(H123-M123)*tab!$H$59+(I123-N123)*tab!$I$59&lt;=0,0,(G123-L123)*tab!$G$59+(H123-M123)*tab!$H$59+(I123-N123)*tab!$I$59)))</f>
        <v>0</v>
      </c>
      <c r="Y123" s="124">
        <f t="shared" si="16"/>
        <v>0</v>
      </c>
      <c r="Z123" s="5"/>
      <c r="AA123" s="22"/>
    </row>
    <row r="124" spans="2:27" ht="12" customHeight="1" x14ac:dyDescent="0.2">
      <c r="B124" s="18"/>
      <c r="C124" s="1">
        <v>30</v>
      </c>
      <c r="D124" s="119"/>
      <c r="E124" s="120">
        <v>0</v>
      </c>
      <c r="F124" s="43"/>
      <c r="G124" s="44"/>
      <c r="H124" s="44"/>
      <c r="I124" s="44"/>
      <c r="J124" s="68">
        <f t="shared" si="13"/>
        <v>0</v>
      </c>
      <c r="K124" s="42"/>
      <c r="L124" s="44"/>
      <c r="M124" s="44"/>
      <c r="N124" s="44"/>
      <c r="O124" s="68">
        <f t="shared" si="14"/>
        <v>0</v>
      </c>
      <c r="P124" s="42"/>
      <c r="Q124" s="93" t="str">
        <f t="shared" si="12"/>
        <v>ja</v>
      </c>
      <c r="R124" s="93" t="str">
        <f t="shared" si="12"/>
        <v>ja</v>
      </c>
      <c r="S124" s="124">
        <f>IF(Q124="nee",0,IF((J124-O124)&lt;0,0,(J124-O124)*(tab!$C$21*tab!$E$8+tab!$D$23)))</f>
        <v>0</v>
      </c>
      <c r="T124" s="124">
        <f>IF((J124-O124)&lt;=0,0,IF((G124-L124)*tab!$E$31+(H124-M124)*tab!$F$31+(I124-N124)*tab!$G$31&lt;=0,0,(G124-L124)*tab!$E$31+(H124-M124)*tab!$F$31+(I124-N124)*tab!$G$31))</f>
        <v>0</v>
      </c>
      <c r="U124" s="124">
        <f t="shared" si="15"/>
        <v>0</v>
      </c>
      <c r="V124" s="182"/>
      <c r="W124" s="124">
        <f>IF(R124="nee",0,IF((J124-O124)&lt;0,0,(J124-O124)*tab!$C$59))</f>
        <v>0</v>
      </c>
      <c r="X124" s="124">
        <f>IF(R124="nee",0,IF((J124-O124)&lt;=0,0,IF((G124-L124)*tab!$G$59+(H124-M124)*tab!$H$59+(I124-N124)*tab!$I$59&lt;=0,0,(G124-L124)*tab!$G$59+(H124-M124)*tab!$H$59+(I124-N124)*tab!$I$59)))</f>
        <v>0</v>
      </c>
      <c r="Y124" s="124">
        <f t="shared" si="16"/>
        <v>0</v>
      </c>
      <c r="Z124" s="5"/>
      <c r="AA124" s="22"/>
    </row>
    <row r="125" spans="2:27" s="99" customFormat="1" ht="12" customHeight="1" x14ac:dyDescent="0.2">
      <c r="B125" s="80"/>
      <c r="C125" s="73"/>
      <c r="D125" s="77"/>
      <c r="E125" s="77"/>
      <c r="F125" s="115"/>
      <c r="G125" s="116">
        <f>SUM(G95:G124)</f>
        <v>7</v>
      </c>
      <c r="H125" s="116">
        <f>SUM(H95:H124)</f>
        <v>2</v>
      </c>
      <c r="I125" s="116">
        <f>SUM(I95:I124)</f>
        <v>5</v>
      </c>
      <c r="J125" s="116">
        <f>SUM(G125:I125)</f>
        <v>14</v>
      </c>
      <c r="K125" s="117"/>
      <c r="L125" s="116">
        <f>SUM(L95:L124)</f>
        <v>6</v>
      </c>
      <c r="M125" s="116">
        <f>SUM(M95:M124)</f>
        <v>1</v>
      </c>
      <c r="N125" s="116">
        <f>SUM(N95:N124)</f>
        <v>4</v>
      </c>
      <c r="O125" s="116">
        <f>SUM(L125:N125)</f>
        <v>11</v>
      </c>
      <c r="P125" s="117"/>
      <c r="Q125" s="117"/>
      <c r="R125" s="117"/>
      <c r="S125" s="198">
        <f t="shared" ref="S125:U125" si="17">SUM(S95:S124)</f>
        <v>26778.123675000003</v>
      </c>
      <c r="T125" s="198">
        <f t="shared" si="17"/>
        <v>45646.832662999994</v>
      </c>
      <c r="U125" s="198">
        <f t="shared" si="17"/>
        <v>72424.956337999989</v>
      </c>
      <c r="V125" s="117"/>
      <c r="W125" s="197">
        <f>SUM(W95:W124)</f>
        <v>5990.9500000000007</v>
      </c>
      <c r="X125" s="197">
        <f>SUM(X95:X124)</f>
        <v>2782.4300000000003</v>
      </c>
      <c r="Y125" s="197">
        <f>SUM(Y95:Y124)</f>
        <v>8773.380000000001</v>
      </c>
      <c r="Z125" s="5"/>
      <c r="AA125" s="22"/>
    </row>
    <row r="126" spans="2:27" ht="12" customHeight="1" x14ac:dyDescent="0.2">
      <c r="B126" s="18"/>
      <c r="C126" s="1"/>
      <c r="D126" s="38"/>
      <c r="E126" s="38"/>
      <c r="F126" s="45"/>
      <c r="G126" s="98"/>
      <c r="H126" s="98"/>
      <c r="I126" s="98"/>
      <c r="J126" s="47"/>
      <c r="K126" s="47"/>
      <c r="L126" s="98"/>
      <c r="M126" s="98"/>
      <c r="N126" s="98"/>
      <c r="O126" s="47"/>
      <c r="P126" s="47"/>
      <c r="Q126" s="47"/>
      <c r="R126" s="47"/>
      <c r="S126" s="47"/>
      <c r="T126" s="47"/>
      <c r="U126" s="50"/>
      <c r="V126" s="50"/>
      <c r="W126" s="50"/>
      <c r="X126" s="50"/>
      <c r="Y126" s="50"/>
      <c r="Z126" s="51"/>
      <c r="AA126" s="22"/>
    </row>
    <row r="127" spans="2:27" ht="12" customHeight="1" x14ac:dyDescent="0.2">
      <c r="B127" s="18"/>
      <c r="C127" s="1"/>
      <c r="D127" s="38" t="s">
        <v>71</v>
      </c>
      <c r="E127" s="38"/>
      <c r="F127" s="45"/>
      <c r="G127" s="46">
        <f>+G53+G89+G125</f>
        <v>29</v>
      </c>
      <c r="H127" s="46">
        <f>+H53+H89+H125</f>
        <v>6</v>
      </c>
      <c r="I127" s="46">
        <f>+I53+I89+I125</f>
        <v>20</v>
      </c>
      <c r="J127" s="46">
        <f>+J53+J89+J125</f>
        <v>55</v>
      </c>
      <c r="K127" s="47"/>
      <c r="L127" s="46">
        <f>+L53+L89+L125</f>
        <v>22</v>
      </c>
      <c r="M127" s="46">
        <f>+M53+M89+M125</f>
        <v>3</v>
      </c>
      <c r="N127" s="46">
        <f>+N53+N89+N125</f>
        <v>20</v>
      </c>
      <c r="O127" s="46">
        <f>+O53+O89+O125</f>
        <v>45</v>
      </c>
      <c r="P127" s="47"/>
      <c r="Q127" s="47"/>
      <c r="R127" s="47"/>
      <c r="S127" s="181" t="s">
        <v>78</v>
      </c>
      <c r="T127" s="106"/>
      <c r="U127" s="106"/>
      <c r="V127" s="106"/>
      <c r="W127" s="81" t="s">
        <v>76</v>
      </c>
      <c r="X127" s="35"/>
      <c r="Y127" s="35"/>
      <c r="Z127" s="51"/>
      <c r="AA127" s="22"/>
    </row>
    <row r="128" spans="2:27" ht="12" customHeight="1" x14ac:dyDescent="0.2">
      <c r="B128" s="18"/>
      <c r="C128" s="1"/>
      <c r="D128" s="38"/>
      <c r="E128" s="38"/>
      <c r="F128" s="45"/>
      <c r="G128" s="46"/>
      <c r="H128" s="46"/>
      <c r="I128" s="46"/>
      <c r="J128" s="46"/>
      <c r="K128" s="47"/>
      <c r="L128" s="46"/>
      <c r="M128" s="46"/>
      <c r="N128" s="46"/>
      <c r="O128" s="46"/>
      <c r="P128" s="47"/>
      <c r="Q128" s="47"/>
      <c r="R128" s="47"/>
      <c r="S128" s="76" t="s">
        <v>108</v>
      </c>
      <c r="T128" s="81"/>
      <c r="U128" s="40" t="s">
        <v>58</v>
      </c>
      <c r="V128" s="40"/>
      <c r="W128" s="76" t="s">
        <v>127</v>
      </c>
      <c r="X128" s="40"/>
      <c r="Y128" s="40" t="s">
        <v>58</v>
      </c>
      <c r="Z128" s="51"/>
      <c r="AA128" s="22"/>
    </row>
    <row r="129" spans="1:58" ht="12" customHeight="1" x14ac:dyDescent="0.2">
      <c r="B129" s="18"/>
      <c r="C129" s="1"/>
      <c r="D129" s="38"/>
      <c r="E129" s="38"/>
      <c r="F129" s="45"/>
      <c r="G129" s="98"/>
      <c r="H129" s="98"/>
      <c r="I129" s="98"/>
      <c r="J129" s="47"/>
      <c r="K129" s="47"/>
      <c r="L129" s="98"/>
      <c r="M129" s="98"/>
      <c r="N129" s="98"/>
      <c r="O129" s="47"/>
      <c r="P129" s="47"/>
      <c r="Q129" s="47"/>
      <c r="R129" s="47"/>
      <c r="S129" s="74" t="s">
        <v>67</v>
      </c>
      <c r="T129" s="74" t="s">
        <v>68</v>
      </c>
      <c r="U129" s="40" t="s">
        <v>109</v>
      </c>
      <c r="V129" s="40"/>
      <c r="W129" s="42" t="s">
        <v>67</v>
      </c>
      <c r="X129" s="42" t="s">
        <v>68</v>
      </c>
      <c r="Y129" s="40" t="s">
        <v>62</v>
      </c>
      <c r="Z129" s="51"/>
      <c r="AA129" s="22"/>
    </row>
    <row r="130" spans="1:58" ht="12" customHeight="1" x14ac:dyDescent="0.2">
      <c r="B130" s="18"/>
      <c r="C130" s="1"/>
      <c r="D130" s="38" t="s">
        <v>65</v>
      </c>
      <c r="E130" s="38"/>
      <c r="F130" s="45"/>
      <c r="G130" s="98"/>
      <c r="H130" s="98"/>
      <c r="I130" s="98"/>
      <c r="J130" s="47"/>
      <c r="K130" s="47"/>
      <c r="L130" s="98"/>
      <c r="M130" s="98"/>
      <c r="N130" s="98"/>
      <c r="O130" s="47"/>
      <c r="P130" s="47"/>
      <c r="Q130" s="82"/>
      <c r="R130" s="82"/>
      <c r="S130" s="199">
        <f>+S53</f>
        <v>28517.194544999998</v>
      </c>
      <c r="T130" s="199">
        <f>+T53</f>
        <v>107666.86702799999</v>
      </c>
      <c r="U130" s="199">
        <f>+U53</f>
        <v>136184.06157299998</v>
      </c>
      <c r="V130" s="94"/>
      <c r="W130" s="53">
        <f>+W53</f>
        <v>4613.9799999999996</v>
      </c>
      <c r="X130" s="53">
        <f>+X53</f>
        <v>8490.4599999999991</v>
      </c>
      <c r="Y130" s="53">
        <f>+Y53</f>
        <v>13104.439999999999</v>
      </c>
      <c r="Z130" s="48"/>
      <c r="AA130" s="22"/>
    </row>
    <row r="131" spans="1:58" ht="12" customHeight="1" x14ac:dyDescent="0.2">
      <c r="B131" s="18"/>
      <c r="C131" s="1"/>
      <c r="D131" s="38" t="s">
        <v>69</v>
      </c>
      <c r="E131" s="38"/>
      <c r="F131" s="45"/>
      <c r="G131" s="98"/>
      <c r="H131" s="98"/>
      <c r="I131" s="98"/>
      <c r="J131" s="47"/>
      <c r="K131" s="47"/>
      <c r="L131" s="98"/>
      <c r="M131" s="98"/>
      <c r="N131" s="98"/>
      <c r="O131" s="47"/>
      <c r="P131" s="47"/>
      <c r="Q131" s="82"/>
      <c r="R131" s="82"/>
      <c r="S131" s="199">
        <f>+S89</f>
        <v>14857.943535</v>
      </c>
      <c r="T131" s="199">
        <f>+T89</f>
        <v>44011.783704999994</v>
      </c>
      <c r="U131" s="199">
        <f>+U89</f>
        <v>58869.727239999993</v>
      </c>
      <c r="V131" s="94"/>
      <c r="W131" s="53">
        <f>+W89</f>
        <v>2893.8999999999996</v>
      </c>
      <c r="X131" s="53">
        <f>+X89</f>
        <v>3749.05</v>
      </c>
      <c r="Y131" s="53">
        <f>+Y89</f>
        <v>6642.9500000000007</v>
      </c>
      <c r="Z131" s="48"/>
      <c r="AA131" s="22"/>
    </row>
    <row r="132" spans="1:58" ht="12" customHeight="1" x14ac:dyDescent="0.2">
      <c r="B132" s="18"/>
      <c r="C132" s="1"/>
      <c r="D132" s="38" t="s">
        <v>66</v>
      </c>
      <c r="E132" s="38"/>
      <c r="F132" s="45"/>
      <c r="G132" s="98"/>
      <c r="H132" s="98"/>
      <c r="I132" s="98"/>
      <c r="J132" s="47"/>
      <c r="K132" s="47"/>
      <c r="L132" s="98"/>
      <c r="M132" s="98"/>
      <c r="N132" s="98"/>
      <c r="O132" s="47"/>
      <c r="P132" s="47"/>
      <c r="Q132" s="82"/>
      <c r="R132" s="82"/>
      <c r="S132" s="199">
        <f t="shared" ref="S132:U132" si="18">+S125</f>
        <v>26778.123675000003</v>
      </c>
      <c r="T132" s="199">
        <f t="shared" si="18"/>
        <v>45646.832662999994</v>
      </c>
      <c r="U132" s="199">
        <f t="shared" si="18"/>
        <v>72424.956337999989</v>
      </c>
      <c r="V132" s="94"/>
      <c r="W132" s="60">
        <f>+W125</f>
        <v>5990.9500000000007</v>
      </c>
      <c r="X132" s="60">
        <f>+X125</f>
        <v>2782.4300000000003</v>
      </c>
      <c r="Y132" s="60">
        <f>+Y125</f>
        <v>8773.380000000001</v>
      </c>
      <c r="Z132" s="48"/>
      <c r="AA132" s="22"/>
    </row>
    <row r="133" spans="1:58" ht="12" customHeight="1" x14ac:dyDescent="0.2">
      <c r="B133" s="18"/>
      <c r="C133" s="1"/>
      <c r="D133" s="38"/>
      <c r="E133" s="38"/>
      <c r="F133" s="45"/>
      <c r="G133" s="98"/>
      <c r="H133" s="98"/>
      <c r="I133" s="98"/>
      <c r="J133" s="47"/>
      <c r="K133" s="47"/>
      <c r="L133" s="98"/>
      <c r="M133" s="98"/>
      <c r="N133" s="98"/>
      <c r="O133" s="47"/>
      <c r="P133" s="47"/>
      <c r="Q133" s="47"/>
      <c r="R133" s="47"/>
      <c r="S133" s="47"/>
      <c r="T133" s="47"/>
      <c r="U133" s="54"/>
      <c r="V133" s="54"/>
      <c r="W133" s="54"/>
      <c r="X133" s="54"/>
      <c r="Y133" s="94"/>
      <c r="Z133" s="48"/>
      <c r="AA133" s="22"/>
    </row>
    <row r="134" spans="1:58" ht="12" customHeight="1" x14ac:dyDescent="0.2">
      <c r="B134" s="18"/>
      <c r="C134" s="1"/>
      <c r="D134" s="38" t="s">
        <v>110</v>
      </c>
      <c r="E134" s="38"/>
      <c r="F134" s="45"/>
      <c r="G134" s="98"/>
      <c r="H134" s="98"/>
      <c r="I134" s="98"/>
      <c r="J134" s="47"/>
      <c r="K134" s="47"/>
      <c r="L134" s="98"/>
      <c r="M134" s="98"/>
      <c r="N134" s="98"/>
      <c r="O134" s="47"/>
      <c r="P134" s="47"/>
      <c r="Q134" s="47"/>
      <c r="R134" s="47"/>
      <c r="S134" s="197">
        <f>SUM(S130:S133)</f>
        <v>70153.261755</v>
      </c>
      <c r="T134" s="197">
        <f>SUM(T130:T133)</f>
        <v>197325.483396</v>
      </c>
      <c r="U134" s="197">
        <f>SUM(U130:U133)</f>
        <v>267478.74515099998</v>
      </c>
      <c r="V134" s="54"/>
      <c r="W134" s="200">
        <f>SUM(W130:W133)</f>
        <v>13498.83</v>
      </c>
      <c r="X134" s="200">
        <f>SUM(X130:X133)</f>
        <v>15021.939999999999</v>
      </c>
      <c r="Y134" s="200">
        <f>SUM(Y130:Y133)</f>
        <v>28520.77</v>
      </c>
      <c r="Z134" s="48"/>
      <c r="AA134" s="22"/>
    </row>
    <row r="135" spans="1:58" ht="12" customHeight="1" x14ac:dyDescent="0.2">
      <c r="B135" s="18"/>
      <c r="C135" s="1"/>
      <c r="D135" s="38"/>
      <c r="E135" s="38"/>
      <c r="F135" s="45"/>
      <c r="G135" s="98"/>
      <c r="H135" s="98"/>
      <c r="I135" s="98"/>
      <c r="J135" s="47"/>
      <c r="K135" s="47"/>
      <c r="L135" s="98"/>
      <c r="M135" s="98"/>
      <c r="N135" s="98"/>
      <c r="O135" s="47"/>
      <c r="P135" s="47"/>
      <c r="Q135" s="47"/>
      <c r="R135" s="47"/>
      <c r="S135" s="47"/>
      <c r="T135" s="47"/>
      <c r="U135" s="54"/>
      <c r="V135" s="54"/>
      <c r="W135" s="54"/>
      <c r="X135" s="54"/>
      <c r="Y135" s="54"/>
      <c r="Z135" s="48"/>
      <c r="AA135" s="22"/>
    </row>
    <row r="136" spans="1:58" s="108" customFormat="1" ht="12" customHeight="1" x14ac:dyDescent="0.2">
      <c r="A136" s="6"/>
      <c r="B136" s="18"/>
      <c r="C136" s="65"/>
      <c r="D136" s="71"/>
      <c r="E136" s="71"/>
      <c r="F136" s="109"/>
      <c r="G136" s="110"/>
      <c r="H136" s="110"/>
      <c r="I136" s="110"/>
      <c r="J136" s="111"/>
      <c r="K136" s="111"/>
      <c r="L136" s="110"/>
      <c r="M136" s="110"/>
      <c r="N136" s="110"/>
      <c r="O136" s="111"/>
      <c r="P136" s="111"/>
      <c r="Q136" s="111"/>
      <c r="R136" s="111"/>
      <c r="S136" s="111"/>
      <c r="T136" s="111"/>
      <c r="U136" s="111"/>
      <c r="V136" s="111"/>
      <c r="W136" s="19"/>
      <c r="X136" s="19"/>
      <c r="Y136" s="19"/>
      <c r="Z136" s="19"/>
      <c r="AA136" s="22"/>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row>
    <row r="137" spans="1:58" ht="12" customHeight="1" x14ac:dyDescent="0.25">
      <c r="B137" s="55"/>
      <c r="C137" s="66"/>
      <c r="D137" s="56"/>
      <c r="E137" s="56"/>
      <c r="F137" s="56"/>
      <c r="G137" s="57"/>
      <c r="H137" s="57"/>
      <c r="I137" s="57"/>
      <c r="J137" s="57"/>
      <c r="K137" s="57"/>
      <c r="L137" s="57"/>
      <c r="M137" s="57"/>
      <c r="N137" s="57"/>
      <c r="O137" s="57"/>
      <c r="P137" s="57"/>
      <c r="Q137" s="57"/>
      <c r="R137" s="57"/>
      <c r="S137" s="57"/>
      <c r="T137" s="57"/>
      <c r="U137" s="57"/>
      <c r="V137" s="57"/>
      <c r="W137" s="56"/>
      <c r="X137" s="56"/>
      <c r="Y137" s="56"/>
      <c r="Z137" s="58"/>
      <c r="AA137" s="59"/>
    </row>
    <row r="138" spans="1:58" ht="12" customHeight="1" x14ac:dyDescent="0.2">
      <c r="Z138" s="48"/>
      <c r="AA138" s="48"/>
    </row>
    <row r="139" spans="1:58" ht="12" customHeight="1" x14ac:dyDescent="0.2">
      <c r="A139" s="12"/>
      <c r="Z139" s="48"/>
      <c r="AA139" s="48"/>
    </row>
    <row r="140" spans="1:58" ht="12" customHeight="1" x14ac:dyDescent="0.2">
      <c r="A140" s="12"/>
      <c r="Z140" s="48"/>
      <c r="AA140" s="48"/>
    </row>
    <row r="141" spans="1:58" ht="12" customHeight="1" x14ac:dyDescent="0.2">
      <c r="A141" s="12"/>
      <c r="Z141" s="48"/>
      <c r="AA141" s="48"/>
    </row>
    <row r="142" spans="1:58" ht="12" customHeight="1" x14ac:dyDescent="0.2">
      <c r="A142" s="12"/>
    </row>
    <row r="143" spans="1:58" ht="12" customHeight="1" x14ac:dyDescent="0.2">
      <c r="A143" s="12"/>
    </row>
    <row r="146" spans="1:27" ht="12" customHeight="1" x14ac:dyDescent="0.2">
      <c r="A146" s="25"/>
    </row>
    <row r="147" spans="1:27" ht="12" customHeight="1" x14ac:dyDescent="0.2">
      <c r="A147" s="33"/>
      <c r="C147" s="84" t="s">
        <v>47</v>
      </c>
    </row>
    <row r="148" spans="1:27" ht="12" customHeight="1" x14ac:dyDescent="0.2">
      <c r="A148" s="12"/>
      <c r="C148" s="84" t="s">
        <v>1</v>
      </c>
    </row>
    <row r="149" spans="1:27" ht="12" customHeight="1" x14ac:dyDescent="0.2">
      <c r="C149" s="84" t="s">
        <v>26</v>
      </c>
    </row>
    <row r="150" spans="1:27" ht="12" customHeight="1" x14ac:dyDescent="0.2">
      <c r="C150" s="84"/>
    </row>
    <row r="151" spans="1:27" ht="12" customHeight="1" x14ac:dyDescent="0.2">
      <c r="C151" s="84" t="s">
        <v>29</v>
      </c>
    </row>
    <row r="152" spans="1:27" ht="12" customHeight="1" x14ac:dyDescent="0.2">
      <c r="C152" s="4" t="s">
        <v>31</v>
      </c>
    </row>
    <row r="153" spans="1:27" ht="12" customHeight="1" x14ac:dyDescent="0.2">
      <c r="C153" s="4" t="s">
        <v>51</v>
      </c>
    </row>
    <row r="154" spans="1:27" ht="12" customHeight="1" x14ac:dyDescent="0.2">
      <c r="C154" s="4" t="s">
        <v>30</v>
      </c>
    </row>
    <row r="155" spans="1:27" ht="12" customHeight="1" x14ac:dyDescent="0.2">
      <c r="C155" s="4" t="s">
        <v>53</v>
      </c>
    </row>
    <row r="157" spans="1:27" s="7" customFormat="1" ht="12" customHeight="1" x14ac:dyDescent="0.2">
      <c r="A157" s="6"/>
      <c r="Z157" s="6"/>
      <c r="AA157" s="6"/>
    </row>
    <row r="158" spans="1:27" s="7" customFormat="1" ht="12" customHeight="1" x14ac:dyDescent="0.2">
      <c r="A158" s="6"/>
      <c r="Z158" s="6"/>
      <c r="AA158" s="6"/>
    </row>
    <row r="159" spans="1:27" s="7" customFormat="1" ht="12" customHeight="1" x14ac:dyDescent="0.2">
      <c r="A159" s="6"/>
      <c r="Z159" s="6"/>
      <c r="AA159" s="6"/>
    </row>
    <row r="160" spans="1:27" s="7" customFormat="1" ht="12" customHeight="1" x14ac:dyDescent="0.2">
      <c r="A160" s="6"/>
    </row>
    <row r="161" spans="1:27" s="7" customFormat="1" ht="12" customHeight="1" x14ac:dyDescent="0.2">
      <c r="A161" s="6"/>
    </row>
    <row r="162" spans="1:27" s="7" customFormat="1" ht="12" customHeight="1" x14ac:dyDescent="0.2">
      <c r="A162" s="6"/>
    </row>
    <row r="163" spans="1:27" ht="12" customHeight="1" x14ac:dyDescent="0.2">
      <c r="Z163" s="7"/>
      <c r="AA163" s="7"/>
    </row>
    <row r="164" spans="1:27" ht="12" customHeight="1" x14ac:dyDescent="0.2">
      <c r="Z164" s="7"/>
      <c r="AA164" s="7"/>
    </row>
    <row r="165" spans="1:27" ht="12" customHeight="1" x14ac:dyDescent="0.2">
      <c r="Z165" s="7"/>
      <c r="AA165" s="7"/>
    </row>
    <row r="261" spans="1:1" ht="12" customHeight="1" x14ac:dyDescent="0.2">
      <c r="A261" s="12"/>
    </row>
    <row r="262" spans="1:1" ht="12" customHeight="1" x14ac:dyDescent="0.2">
      <c r="A262" s="12"/>
    </row>
    <row r="263" spans="1:1" ht="12" customHeight="1" x14ac:dyDescent="0.2">
      <c r="A263" s="12"/>
    </row>
    <row r="266" spans="1:1" ht="12" customHeight="1" x14ac:dyDescent="0.2">
      <c r="A266" s="25"/>
    </row>
    <row r="267" spans="1:1" ht="12" customHeight="1" x14ac:dyDescent="0.2">
      <c r="A267" s="33"/>
    </row>
    <row r="268" spans="1:1" ht="12" customHeight="1" x14ac:dyDescent="0.2">
      <c r="A268" s="12"/>
    </row>
    <row r="381" spans="1:22" ht="12" customHeight="1" x14ac:dyDescent="0.2">
      <c r="A381" s="12"/>
    </row>
    <row r="382" spans="1:22" ht="12" customHeight="1" x14ac:dyDescent="0.2">
      <c r="A382" s="12"/>
    </row>
    <row r="383" spans="1:22" ht="12" customHeight="1" x14ac:dyDescent="0.2">
      <c r="A383" s="12"/>
    </row>
    <row r="384" spans="1:22" ht="12" customHeight="1" x14ac:dyDescent="0.2">
      <c r="C384" s="6"/>
      <c r="G384" s="6"/>
      <c r="H384" s="6"/>
      <c r="I384" s="6"/>
      <c r="J384" s="6"/>
      <c r="K384" s="6"/>
      <c r="L384" s="6"/>
      <c r="M384" s="6"/>
      <c r="N384" s="6"/>
      <c r="O384" s="6"/>
      <c r="P384" s="6"/>
      <c r="Q384" s="6"/>
      <c r="R384" s="6"/>
      <c r="S384" s="6"/>
      <c r="T384" s="6"/>
      <c r="U384" s="6"/>
      <c r="V384" s="6"/>
    </row>
    <row r="385" spans="1:22" ht="12" customHeight="1" x14ac:dyDescent="0.2">
      <c r="C385" s="6"/>
      <c r="G385" s="6"/>
      <c r="H385" s="6"/>
      <c r="I385" s="6"/>
      <c r="J385" s="6"/>
      <c r="K385" s="6"/>
      <c r="L385" s="6"/>
      <c r="M385" s="6"/>
      <c r="N385" s="6"/>
      <c r="O385" s="6"/>
      <c r="P385" s="6"/>
      <c r="Q385" s="6"/>
      <c r="R385" s="6"/>
      <c r="S385" s="6"/>
      <c r="T385" s="6"/>
      <c r="U385" s="6"/>
      <c r="V385" s="6"/>
    </row>
    <row r="386" spans="1:22" ht="12" customHeight="1" x14ac:dyDescent="0.2">
      <c r="C386" s="6"/>
      <c r="G386" s="6"/>
      <c r="H386" s="6"/>
      <c r="I386" s="6"/>
      <c r="J386" s="6"/>
      <c r="K386" s="6"/>
      <c r="L386" s="6"/>
      <c r="M386" s="6"/>
      <c r="N386" s="6"/>
      <c r="O386" s="6"/>
      <c r="P386" s="6"/>
      <c r="Q386" s="6"/>
      <c r="R386" s="6"/>
      <c r="S386" s="6"/>
      <c r="T386" s="6"/>
      <c r="U386" s="6"/>
      <c r="V386" s="6"/>
    </row>
    <row r="387" spans="1:22" ht="12" customHeight="1" x14ac:dyDescent="0.2">
      <c r="A387" s="25"/>
      <c r="C387" s="6"/>
      <c r="G387" s="6"/>
      <c r="H387" s="6"/>
      <c r="I387" s="6"/>
      <c r="J387" s="6"/>
      <c r="K387" s="6"/>
      <c r="L387" s="6"/>
      <c r="M387" s="6"/>
      <c r="N387" s="6"/>
      <c r="O387" s="6"/>
      <c r="P387" s="6"/>
      <c r="Q387" s="6"/>
      <c r="R387" s="6"/>
      <c r="S387" s="6"/>
      <c r="T387" s="6"/>
      <c r="U387" s="6"/>
      <c r="V387" s="6"/>
    </row>
    <row r="388" spans="1:22" ht="12" customHeight="1" x14ac:dyDescent="0.2">
      <c r="A388" s="33"/>
      <c r="C388" s="6"/>
      <c r="G388" s="6"/>
      <c r="H388" s="6"/>
      <c r="I388" s="6"/>
      <c r="J388" s="6"/>
      <c r="K388" s="6"/>
      <c r="L388" s="6"/>
      <c r="M388" s="6"/>
      <c r="N388" s="6"/>
      <c r="O388" s="6"/>
      <c r="P388" s="6"/>
      <c r="Q388" s="6"/>
      <c r="R388" s="6"/>
      <c r="S388" s="6"/>
      <c r="T388" s="6"/>
      <c r="U388" s="6"/>
      <c r="V388" s="6"/>
    </row>
    <row r="389" spans="1:22" ht="12" customHeight="1" x14ac:dyDescent="0.2">
      <c r="A389" s="12"/>
      <c r="C389" s="6"/>
      <c r="G389" s="6"/>
      <c r="H389" s="6"/>
      <c r="I389" s="6"/>
      <c r="J389" s="6"/>
      <c r="K389" s="6"/>
      <c r="L389" s="6"/>
      <c r="M389" s="6"/>
      <c r="N389" s="6"/>
      <c r="O389" s="6"/>
      <c r="P389" s="6"/>
      <c r="Q389" s="6"/>
      <c r="R389" s="6"/>
      <c r="S389" s="6"/>
      <c r="T389" s="6"/>
      <c r="U389" s="6"/>
      <c r="V389" s="6"/>
    </row>
    <row r="390" spans="1:22" ht="12" customHeight="1" x14ac:dyDescent="0.2">
      <c r="C390" s="6"/>
      <c r="G390" s="6"/>
      <c r="H390" s="6"/>
      <c r="I390" s="6"/>
      <c r="J390" s="6"/>
      <c r="K390" s="6"/>
      <c r="L390" s="6"/>
      <c r="M390" s="6"/>
      <c r="N390" s="6"/>
      <c r="O390" s="6"/>
      <c r="P390" s="6"/>
      <c r="Q390" s="6"/>
      <c r="R390" s="6"/>
      <c r="S390" s="6"/>
      <c r="T390" s="6"/>
      <c r="U390" s="6"/>
      <c r="V390" s="6"/>
    </row>
    <row r="391" spans="1:22" ht="12" customHeight="1" x14ac:dyDescent="0.2">
      <c r="C391" s="6"/>
      <c r="G391" s="6"/>
      <c r="H391" s="6"/>
      <c r="I391" s="6"/>
      <c r="J391" s="6"/>
      <c r="K391" s="6"/>
      <c r="L391" s="6"/>
      <c r="M391" s="6"/>
      <c r="N391" s="6"/>
      <c r="O391" s="6"/>
      <c r="P391" s="6"/>
      <c r="Q391" s="6"/>
      <c r="R391" s="6"/>
      <c r="S391" s="6"/>
      <c r="T391" s="6"/>
      <c r="U391" s="6"/>
      <c r="V391" s="6"/>
    </row>
    <row r="392" spans="1:22" ht="12" customHeight="1" x14ac:dyDescent="0.2">
      <c r="C392" s="6"/>
      <c r="G392" s="6"/>
      <c r="H392" s="6"/>
      <c r="I392" s="6"/>
      <c r="J392" s="6"/>
      <c r="K392" s="6"/>
      <c r="L392" s="6"/>
      <c r="M392" s="6"/>
      <c r="N392" s="6"/>
      <c r="O392" s="6"/>
      <c r="P392" s="6"/>
      <c r="Q392" s="6"/>
      <c r="R392" s="6"/>
      <c r="S392" s="6"/>
      <c r="T392" s="6"/>
      <c r="U392" s="6"/>
      <c r="V392" s="6"/>
    </row>
    <row r="393" spans="1:22" ht="12" customHeight="1" x14ac:dyDescent="0.2">
      <c r="C393" s="6"/>
      <c r="G393" s="6"/>
      <c r="H393" s="6"/>
      <c r="I393" s="6"/>
      <c r="J393" s="6"/>
      <c r="K393" s="6"/>
      <c r="L393" s="6"/>
      <c r="M393" s="6"/>
      <c r="N393" s="6"/>
      <c r="O393" s="6"/>
      <c r="P393" s="6"/>
      <c r="Q393" s="6"/>
      <c r="R393" s="6"/>
      <c r="S393" s="6"/>
      <c r="T393" s="6"/>
      <c r="U393" s="6"/>
      <c r="V393" s="6"/>
    </row>
    <row r="394" spans="1:22" ht="12" customHeight="1" x14ac:dyDescent="0.2">
      <c r="C394" s="6"/>
      <c r="G394" s="6"/>
      <c r="H394" s="6"/>
      <c r="I394" s="6"/>
      <c r="J394" s="6"/>
      <c r="K394" s="6"/>
      <c r="L394" s="6"/>
      <c r="M394" s="6"/>
      <c r="N394" s="6"/>
      <c r="O394" s="6"/>
      <c r="P394" s="6"/>
      <c r="Q394" s="6"/>
      <c r="R394" s="6"/>
      <c r="S394" s="6"/>
      <c r="T394" s="6"/>
      <c r="U394" s="6"/>
      <c r="V394" s="6"/>
    </row>
    <row r="395" spans="1:22" ht="12" customHeight="1" x14ac:dyDescent="0.2">
      <c r="C395" s="6"/>
      <c r="G395" s="6"/>
      <c r="H395" s="6"/>
      <c r="I395" s="6"/>
      <c r="J395" s="6"/>
      <c r="K395" s="6"/>
      <c r="L395" s="6"/>
      <c r="M395" s="6"/>
      <c r="N395" s="6"/>
      <c r="O395" s="6"/>
      <c r="P395" s="6"/>
      <c r="Q395" s="6"/>
      <c r="R395" s="6"/>
      <c r="S395" s="6"/>
      <c r="T395" s="6"/>
      <c r="U395" s="6"/>
      <c r="V395" s="6"/>
    </row>
    <row r="396" spans="1:22" ht="12" customHeight="1" x14ac:dyDescent="0.2">
      <c r="C396" s="6"/>
      <c r="G396" s="6"/>
      <c r="H396" s="6"/>
      <c r="I396" s="6"/>
      <c r="J396" s="6"/>
      <c r="K396" s="6"/>
      <c r="L396" s="6"/>
      <c r="M396" s="6"/>
      <c r="N396" s="6"/>
      <c r="O396" s="6"/>
      <c r="P396" s="6"/>
      <c r="Q396" s="6"/>
      <c r="R396" s="6"/>
      <c r="S396" s="6"/>
      <c r="T396" s="6"/>
      <c r="U396" s="6"/>
      <c r="V396" s="6"/>
    </row>
    <row r="397" spans="1:22" ht="12" customHeight="1" x14ac:dyDescent="0.2">
      <c r="C397" s="6"/>
      <c r="G397" s="6"/>
      <c r="H397" s="6"/>
      <c r="I397" s="6"/>
      <c r="J397" s="6"/>
      <c r="K397" s="6"/>
      <c r="L397" s="6"/>
      <c r="M397" s="6"/>
      <c r="N397" s="6"/>
      <c r="O397" s="6"/>
      <c r="P397" s="6"/>
      <c r="Q397" s="6"/>
      <c r="R397" s="6"/>
      <c r="S397" s="6"/>
      <c r="T397" s="6"/>
      <c r="U397" s="6"/>
      <c r="V397" s="6"/>
    </row>
    <row r="398" spans="1:22" ht="12" customHeight="1" x14ac:dyDescent="0.2">
      <c r="C398" s="6"/>
      <c r="G398" s="6"/>
      <c r="H398" s="6"/>
      <c r="I398" s="6"/>
      <c r="J398" s="6"/>
      <c r="K398" s="6"/>
      <c r="L398" s="6"/>
      <c r="M398" s="6"/>
      <c r="N398" s="6"/>
      <c r="O398" s="6"/>
      <c r="P398" s="6"/>
      <c r="Q398" s="6"/>
      <c r="R398" s="6"/>
      <c r="S398" s="6"/>
      <c r="T398" s="6"/>
      <c r="U398" s="6"/>
      <c r="V398" s="6"/>
    </row>
    <row r="399" spans="1:22" ht="12" customHeight="1" x14ac:dyDescent="0.2">
      <c r="C399" s="6"/>
      <c r="G399" s="6"/>
      <c r="H399" s="6"/>
      <c r="I399" s="6"/>
      <c r="J399" s="6"/>
      <c r="K399" s="6"/>
      <c r="L399" s="6"/>
      <c r="M399" s="6"/>
      <c r="N399" s="6"/>
      <c r="O399" s="6"/>
      <c r="P399" s="6"/>
      <c r="Q399" s="6"/>
      <c r="R399" s="6"/>
      <c r="S399" s="6"/>
      <c r="T399" s="6"/>
      <c r="U399" s="6"/>
      <c r="V399" s="6"/>
    </row>
    <row r="400" spans="1:22" ht="12" customHeight="1" x14ac:dyDescent="0.2">
      <c r="C400" s="6"/>
      <c r="G400" s="6"/>
      <c r="H400" s="6"/>
      <c r="I400" s="6"/>
      <c r="J400" s="6"/>
      <c r="K400" s="6"/>
      <c r="L400" s="6"/>
      <c r="M400" s="6"/>
      <c r="N400" s="6"/>
      <c r="O400" s="6"/>
      <c r="P400" s="6"/>
      <c r="Q400" s="6"/>
      <c r="R400" s="6"/>
      <c r="S400" s="6"/>
      <c r="T400" s="6"/>
      <c r="U400" s="6"/>
      <c r="V400" s="6"/>
    </row>
    <row r="401" spans="3:22" ht="12" customHeight="1" x14ac:dyDescent="0.2">
      <c r="C401" s="6"/>
      <c r="G401" s="6"/>
      <c r="H401" s="6"/>
      <c r="I401" s="6"/>
      <c r="J401" s="6"/>
      <c r="K401" s="6"/>
      <c r="L401" s="6"/>
      <c r="M401" s="6"/>
      <c r="N401" s="6"/>
      <c r="O401" s="6"/>
      <c r="P401" s="6"/>
      <c r="Q401" s="6"/>
      <c r="R401" s="6"/>
      <c r="S401" s="6"/>
      <c r="T401" s="6"/>
      <c r="U401" s="6"/>
      <c r="V401" s="6"/>
    </row>
    <row r="402" spans="3:22" ht="12" customHeight="1" x14ac:dyDescent="0.2">
      <c r="C402" s="6"/>
      <c r="G402" s="6"/>
      <c r="H402" s="6"/>
      <c r="I402" s="6"/>
      <c r="J402" s="6"/>
      <c r="K402" s="6"/>
      <c r="L402" s="6"/>
      <c r="M402" s="6"/>
      <c r="N402" s="6"/>
      <c r="O402" s="6"/>
      <c r="P402" s="6"/>
      <c r="Q402" s="6"/>
      <c r="R402" s="6"/>
      <c r="S402" s="6"/>
      <c r="T402" s="6"/>
      <c r="U402" s="6"/>
      <c r="V402" s="6"/>
    </row>
    <row r="403" spans="3:22" ht="12" customHeight="1" x14ac:dyDescent="0.2">
      <c r="C403" s="6"/>
      <c r="G403" s="6"/>
      <c r="H403" s="6"/>
      <c r="I403" s="6"/>
      <c r="J403" s="6"/>
      <c r="K403" s="6"/>
      <c r="L403" s="6"/>
      <c r="M403" s="6"/>
      <c r="N403" s="6"/>
      <c r="O403" s="6"/>
      <c r="P403" s="6"/>
      <c r="Q403" s="6"/>
      <c r="R403" s="6"/>
      <c r="S403" s="6"/>
      <c r="T403" s="6"/>
      <c r="U403" s="6"/>
      <c r="V403" s="6"/>
    </row>
    <row r="404" spans="3:22" ht="12" customHeight="1" x14ac:dyDescent="0.2">
      <c r="C404" s="6"/>
      <c r="G404" s="6"/>
      <c r="H404" s="6"/>
      <c r="I404" s="6"/>
      <c r="J404" s="6"/>
      <c r="K404" s="6"/>
      <c r="L404" s="6"/>
      <c r="M404" s="6"/>
      <c r="N404" s="6"/>
      <c r="O404" s="6"/>
      <c r="P404" s="6"/>
      <c r="Q404" s="6"/>
      <c r="R404" s="6"/>
      <c r="S404" s="6"/>
      <c r="T404" s="6"/>
      <c r="U404" s="6"/>
      <c r="V404" s="6"/>
    </row>
    <row r="405" spans="3:22" ht="12" customHeight="1" x14ac:dyDescent="0.2">
      <c r="C405" s="6"/>
      <c r="G405" s="6"/>
      <c r="H405" s="6"/>
      <c r="I405" s="6"/>
      <c r="J405" s="6"/>
      <c r="K405" s="6"/>
      <c r="L405" s="6"/>
      <c r="M405" s="6"/>
      <c r="N405" s="6"/>
      <c r="O405" s="6"/>
      <c r="P405" s="6"/>
      <c r="Q405" s="6"/>
      <c r="R405" s="6"/>
      <c r="S405" s="6"/>
      <c r="T405" s="6"/>
      <c r="U405" s="6"/>
      <c r="V405" s="6"/>
    </row>
    <row r="406" spans="3:22" ht="12" customHeight="1" x14ac:dyDescent="0.2">
      <c r="C406" s="6"/>
      <c r="G406" s="6"/>
      <c r="H406" s="6"/>
      <c r="I406" s="6"/>
      <c r="J406" s="6"/>
      <c r="K406" s="6"/>
      <c r="L406" s="6"/>
      <c r="M406" s="6"/>
      <c r="N406" s="6"/>
      <c r="O406" s="6"/>
      <c r="P406" s="6"/>
      <c r="Q406" s="6"/>
      <c r="R406" s="6"/>
      <c r="S406" s="6"/>
      <c r="T406" s="6"/>
      <c r="U406" s="6"/>
      <c r="V406" s="6"/>
    </row>
    <row r="407" spans="3:22" ht="12" customHeight="1" x14ac:dyDescent="0.2">
      <c r="C407" s="6"/>
      <c r="G407" s="6"/>
      <c r="H407" s="6"/>
      <c r="I407" s="6"/>
      <c r="J407" s="6"/>
      <c r="K407" s="6"/>
      <c r="L407" s="6"/>
      <c r="M407" s="6"/>
      <c r="N407" s="6"/>
      <c r="O407" s="6"/>
      <c r="P407" s="6"/>
      <c r="Q407" s="6"/>
      <c r="R407" s="6"/>
      <c r="S407" s="6"/>
      <c r="T407" s="6"/>
      <c r="U407" s="6"/>
      <c r="V407" s="6"/>
    </row>
    <row r="408" spans="3:22" ht="12" customHeight="1" x14ac:dyDescent="0.2">
      <c r="C408" s="6"/>
      <c r="G408" s="6"/>
      <c r="H408" s="6"/>
      <c r="I408" s="6"/>
      <c r="J408" s="6"/>
      <c r="K408" s="6"/>
      <c r="L408" s="6"/>
      <c r="M408" s="6"/>
      <c r="N408" s="6"/>
      <c r="O408" s="6"/>
      <c r="P408" s="6"/>
      <c r="Q408" s="6"/>
      <c r="R408" s="6"/>
      <c r="S408" s="6"/>
      <c r="T408" s="6"/>
      <c r="U408" s="6"/>
      <c r="V408" s="6"/>
    </row>
    <row r="409" spans="3:22" ht="12" customHeight="1" x14ac:dyDescent="0.2">
      <c r="C409" s="6"/>
      <c r="G409" s="6"/>
      <c r="H409" s="6"/>
      <c r="I409" s="6"/>
      <c r="J409" s="6"/>
      <c r="K409" s="6"/>
      <c r="L409" s="6"/>
      <c r="M409" s="6"/>
      <c r="N409" s="6"/>
      <c r="O409" s="6"/>
      <c r="P409" s="6"/>
      <c r="Q409" s="6"/>
      <c r="R409" s="6"/>
      <c r="S409" s="6"/>
      <c r="T409" s="6"/>
      <c r="U409" s="6"/>
      <c r="V409" s="6"/>
    </row>
    <row r="410" spans="3:22" ht="12" customHeight="1" x14ac:dyDescent="0.2">
      <c r="C410" s="6"/>
      <c r="G410" s="6"/>
      <c r="H410" s="6"/>
      <c r="I410" s="6"/>
      <c r="J410" s="6"/>
      <c r="K410" s="6"/>
      <c r="L410" s="6"/>
      <c r="M410" s="6"/>
      <c r="N410" s="6"/>
      <c r="O410" s="6"/>
      <c r="P410" s="6"/>
      <c r="Q410" s="6"/>
      <c r="R410" s="6"/>
      <c r="S410" s="6"/>
      <c r="T410" s="6"/>
      <c r="U410" s="6"/>
      <c r="V410" s="6"/>
    </row>
    <row r="411" spans="3:22" ht="12" customHeight="1" x14ac:dyDescent="0.2">
      <c r="C411" s="6"/>
      <c r="G411" s="6"/>
      <c r="H411" s="6"/>
      <c r="I411" s="6"/>
      <c r="J411" s="6"/>
      <c r="K411" s="6"/>
      <c r="L411" s="6"/>
      <c r="M411" s="6"/>
      <c r="N411" s="6"/>
      <c r="O411" s="6"/>
      <c r="P411" s="6"/>
      <c r="Q411" s="6"/>
      <c r="R411" s="6"/>
      <c r="S411" s="6"/>
      <c r="T411" s="6"/>
      <c r="U411" s="6"/>
      <c r="V411" s="6"/>
    </row>
    <row r="412" spans="3:22" ht="12" customHeight="1" x14ac:dyDescent="0.2">
      <c r="C412" s="6"/>
      <c r="G412" s="6"/>
      <c r="H412" s="6"/>
      <c r="I412" s="6"/>
      <c r="J412" s="6"/>
      <c r="K412" s="6"/>
      <c r="L412" s="6"/>
      <c r="M412" s="6"/>
      <c r="N412" s="6"/>
      <c r="O412" s="6"/>
      <c r="P412" s="6"/>
      <c r="Q412" s="6"/>
      <c r="R412" s="6"/>
      <c r="S412" s="6"/>
      <c r="T412" s="6"/>
      <c r="U412" s="6"/>
      <c r="V412" s="6"/>
    </row>
    <row r="413" spans="3:22" ht="12" customHeight="1" x14ac:dyDescent="0.2">
      <c r="C413" s="6"/>
      <c r="G413" s="6"/>
      <c r="H413" s="6"/>
      <c r="I413" s="6"/>
      <c r="J413" s="6"/>
      <c r="K413" s="6"/>
      <c r="L413" s="6"/>
      <c r="M413" s="6"/>
      <c r="N413" s="6"/>
      <c r="O413" s="6"/>
      <c r="P413" s="6"/>
      <c r="Q413" s="6"/>
      <c r="R413" s="6"/>
      <c r="S413" s="6"/>
      <c r="T413" s="6"/>
      <c r="U413" s="6"/>
      <c r="V413" s="6"/>
    </row>
    <row r="414" spans="3:22" ht="12" customHeight="1" x14ac:dyDescent="0.2">
      <c r="C414" s="6"/>
      <c r="G414" s="6"/>
      <c r="H414" s="6"/>
      <c r="I414" s="6"/>
      <c r="J414" s="6"/>
      <c r="K414" s="6"/>
      <c r="L414" s="6"/>
      <c r="M414" s="6"/>
      <c r="N414" s="6"/>
      <c r="O414" s="6"/>
      <c r="P414" s="6"/>
      <c r="Q414" s="6"/>
      <c r="R414" s="6"/>
      <c r="S414" s="6"/>
      <c r="T414" s="6"/>
      <c r="U414" s="6"/>
      <c r="V414" s="6"/>
    </row>
    <row r="415" spans="3:22" ht="12" customHeight="1" x14ac:dyDescent="0.2">
      <c r="C415" s="6"/>
      <c r="G415" s="6"/>
      <c r="H415" s="6"/>
      <c r="I415" s="6"/>
      <c r="J415" s="6"/>
      <c r="K415" s="6"/>
      <c r="L415" s="6"/>
      <c r="M415" s="6"/>
      <c r="N415" s="6"/>
      <c r="O415" s="6"/>
      <c r="P415" s="6"/>
      <c r="Q415" s="6"/>
      <c r="R415" s="6"/>
      <c r="S415" s="6"/>
      <c r="T415" s="6"/>
      <c r="U415" s="6"/>
      <c r="V415" s="6"/>
    </row>
    <row r="416" spans="3:22" ht="12" customHeight="1" x14ac:dyDescent="0.2">
      <c r="C416" s="6"/>
      <c r="G416" s="6"/>
      <c r="H416" s="6"/>
      <c r="I416" s="6"/>
      <c r="J416" s="6"/>
      <c r="K416" s="6"/>
      <c r="L416" s="6"/>
      <c r="M416" s="6"/>
      <c r="N416" s="6"/>
      <c r="O416" s="6"/>
      <c r="P416" s="6"/>
      <c r="Q416" s="6"/>
      <c r="R416" s="6"/>
      <c r="S416" s="6"/>
      <c r="T416" s="6"/>
      <c r="U416" s="6"/>
      <c r="V416" s="6"/>
    </row>
    <row r="417" spans="3:22" ht="12" customHeight="1" x14ac:dyDescent="0.2">
      <c r="C417" s="6"/>
      <c r="G417" s="6"/>
      <c r="H417" s="6"/>
      <c r="I417" s="6"/>
      <c r="J417" s="6"/>
      <c r="K417" s="6"/>
      <c r="L417" s="6"/>
      <c r="M417" s="6"/>
      <c r="N417" s="6"/>
      <c r="O417" s="6"/>
      <c r="P417" s="6"/>
      <c r="Q417" s="6"/>
      <c r="R417" s="6"/>
      <c r="S417" s="6"/>
      <c r="T417" s="6"/>
      <c r="U417" s="6"/>
      <c r="V417" s="6"/>
    </row>
    <row r="418" spans="3:22" ht="12" customHeight="1" x14ac:dyDescent="0.2">
      <c r="C418" s="6"/>
      <c r="G418" s="6"/>
      <c r="H418" s="6"/>
      <c r="I418" s="6"/>
      <c r="J418" s="6"/>
      <c r="K418" s="6"/>
      <c r="L418" s="6"/>
      <c r="M418" s="6"/>
      <c r="N418" s="6"/>
      <c r="O418" s="6"/>
      <c r="P418" s="6"/>
      <c r="Q418" s="6"/>
      <c r="R418" s="6"/>
      <c r="S418" s="6"/>
      <c r="T418" s="6"/>
      <c r="U418" s="6"/>
      <c r="V418" s="6"/>
    </row>
    <row r="419" spans="3:22" ht="12" customHeight="1" x14ac:dyDescent="0.2">
      <c r="C419" s="6"/>
      <c r="G419" s="6"/>
      <c r="H419" s="6"/>
      <c r="I419" s="6"/>
      <c r="J419" s="6"/>
      <c r="K419" s="6"/>
      <c r="L419" s="6"/>
      <c r="M419" s="6"/>
      <c r="N419" s="6"/>
      <c r="O419" s="6"/>
      <c r="P419" s="6"/>
      <c r="Q419" s="6"/>
      <c r="R419" s="6"/>
      <c r="S419" s="6"/>
      <c r="T419" s="6"/>
      <c r="U419" s="6"/>
      <c r="V419" s="6"/>
    </row>
    <row r="420" spans="3:22" ht="12" customHeight="1" x14ac:dyDescent="0.2">
      <c r="C420" s="6"/>
      <c r="G420" s="6"/>
      <c r="H420" s="6"/>
      <c r="I420" s="6"/>
      <c r="J420" s="6"/>
      <c r="K420" s="6"/>
      <c r="L420" s="6"/>
      <c r="M420" s="6"/>
      <c r="N420" s="6"/>
      <c r="O420" s="6"/>
      <c r="P420" s="6"/>
      <c r="Q420" s="6"/>
      <c r="R420" s="6"/>
      <c r="S420" s="6"/>
      <c r="T420" s="6"/>
      <c r="U420" s="6"/>
      <c r="V420" s="6"/>
    </row>
    <row r="421" spans="3:22" ht="12" customHeight="1" x14ac:dyDescent="0.2">
      <c r="C421" s="6"/>
      <c r="G421" s="6"/>
      <c r="H421" s="6"/>
      <c r="I421" s="6"/>
      <c r="J421" s="6"/>
      <c r="K421" s="6"/>
      <c r="L421" s="6"/>
      <c r="M421" s="6"/>
      <c r="N421" s="6"/>
      <c r="O421" s="6"/>
      <c r="P421" s="6"/>
      <c r="Q421" s="6"/>
      <c r="R421" s="6"/>
      <c r="S421" s="6"/>
      <c r="T421" s="6"/>
      <c r="U421" s="6"/>
      <c r="V421" s="6"/>
    </row>
    <row r="422" spans="3:22" ht="12" customHeight="1" x14ac:dyDescent="0.2">
      <c r="C422" s="6"/>
      <c r="G422" s="6"/>
      <c r="H422" s="6"/>
      <c r="I422" s="6"/>
      <c r="J422" s="6"/>
      <c r="K422" s="6"/>
      <c r="L422" s="6"/>
      <c r="M422" s="6"/>
      <c r="N422" s="6"/>
      <c r="O422" s="6"/>
      <c r="P422" s="6"/>
      <c r="Q422" s="6"/>
      <c r="R422" s="6"/>
      <c r="S422" s="6"/>
      <c r="T422" s="6"/>
      <c r="U422" s="6"/>
      <c r="V422" s="6"/>
    </row>
    <row r="423" spans="3:22" ht="12" customHeight="1" x14ac:dyDescent="0.2">
      <c r="C423" s="6"/>
      <c r="G423" s="6"/>
      <c r="H423" s="6"/>
      <c r="I423" s="6"/>
      <c r="J423" s="6"/>
      <c r="K423" s="6"/>
      <c r="L423" s="6"/>
      <c r="M423" s="6"/>
      <c r="N423" s="6"/>
      <c r="O423" s="6"/>
      <c r="P423" s="6"/>
      <c r="Q423" s="6"/>
      <c r="R423" s="6"/>
      <c r="S423" s="6"/>
      <c r="T423" s="6"/>
      <c r="U423" s="6"/>
      <c r="V423" s="6"/>
    </row>
    <row r="424" spans="3:22" ht="12" customHeight="1" x14ac:dyDescent="0.2">
      <c r="C424" s="6"/>
      <c r="G424" s="6"/>
      <c r="H424" s="6"/>
      <c r="I424" s="6"/>
      <c r="J424" s="6"/>
      <c r="K424" s="6"/>
      <c r="L424" s="6"/>
      <c r="M424" s="6"/>
      <c r="N424" s="6"/>
      <c r="O424" s="6"/>
      <c r="P424" s="6"/>
      <c r="Q424" s="6"/>
      <c r="R424" s="6"/>
      <c r="S424" s="6"/>
      <c r="T424" s="6"/>
      <c r="U424" s="6"/>
      <c r="V424" s="6"/>
    </row>
    <row r="425" spans="3:22" ht="12" customHeight="1" x14ac:dyDescent="0.2">
      <c r="C425" s="6"/>
      <c r="G425" s="6"/>
      <c r="H425" s="6"/>
      <c r="I425" s="6"/>
      <c r="J425" s="6"/>
      <c r="K425" s="6"/>
      <c r="L425" s="6"/>
      <c r="M425" s="6"/>
      <c r="N425" s="6"/>
      <c r="O425" s="6"/>
      <c r="P425" s="6"/>
      <c r="Q425" s="6"/>
      <c r="R425" s="6"/>
      <c r="S425" s="6"/>
      <c r="T425" s="6"/>
      <c r="U425" s="6"/>
      <c r="V425" s="6"/>
    </row>
    <row r="426" spans="3:22" ht="12" customHeight="1" x14ac:dyDescent="0.2">
      <c r="C426" s="6"/>
      <c r="G426" s="6"/>
      <c r="H426" s="6"/>
      <c r="I426" s="6"/>
      <c r="J426" s="6"/>
      <c r="K426" s="6"/>
      <c r="L426" s="6"/>
      <c r="M426" s="6"/>
      <c r="N426" s="6"/>
      <c r="O426" s="6"/>
      <c r="P426" s="6"/>
      <c r="Q426" s="6"/>
      <c r="R426" s="6"/>
      <c r="S426" s="6"/>
      <c r="T426" s="6"/>
      <c r="U426" s="6"/>
      <c r="V426" s="6"/>
    </row>
    <row r="427" spans="3:22" ht="12" customHeight="1" x14ac:dyDescent="0.2">
      <c r="C427" s="6"/>
      <c r="G427" s="6"/>
      <c r="H427" s="6"/>
      <c r="I427" s="6"/>
      <c r="J427" s="6"/>
      <c r="K427" s="6"/>
      <c r="L427" s="6"/>
      <c r="M427" s="6"/>
      <c r="N427" s="6"/>
      <c r="O427" s="6"/>
      <c r="P427" s="6"/>
      <c r="Q427" s="6"/>
      <c r="R427" s="6"/>
      <c r="S427" s="6"/>
      <c r="T427" s="6"/>
      <c r="U427" s="6"/>
      <c r="V427" s="6"/>
    </row>
    <row r="428" spans="3:22" ht="12" customHeight="1" x14ac:dyDescent="0.2">
      <c r="C428" s="6"/>
      <c r="G428" s="6"/>
      <c r="H428" s="6"/>
      <c r="I428" s="6"/>
      <c r="J428" s="6"/>
      <c r="K428" s="6"/>
      <c r="L428" s="6"/>
      <c r="M428" s="6"/>
      <c r="N428" s="6"/>
      <c r="O428" s="6"/>
      <c r="P428" s="6"/>
      <c r="Q428" s="6"/>
      <c r="R428" s="6"/>
      <c r="S428" s="6"/>
      <c r="T428" s="6"/>
      <c r="U428" s="6"/>
      <c r="V428" s="6"/>
    </row>
    <row r="429" spans="3:22" ht="12" customHeight="1" x14ac:dyDescent="0.2">
      <c r="C429" s="6"/>
      <c r="G429" s="6"/>
      <c r="H429" s="6"/>
      <c r="I429" s="6"/>
      <c r="J429" s="6"/>
      <c r="K429" s="6"/>
      <c r="L429" s="6"/>
      <c r="M429" s="6"/>
      <c r="N429" s="6"/>
      <c r="O429" s="6"/>
      <c r="P429" s="6"/>
      <c r="Q429" s="6"/>
      <c r="R429" s="6"/>
      <c r="S429" s="6"/>
      <c r="T429" s="6"/>
      <c r="U429" s="6"/>
      <c r="V429" s="6"/>
    </row>
    <row r="430" spans="3:22" ht="12" customHeight="1" x14ac:dyDescent="0.2">
      <c r="C430" s="6"/>
      <c r="G430" s="6"/>
      <c r="H430" s="6"/>
      <c r="I430" s="6"/>
      <c r="J430" s="6"/>
      <c r="K430" s="6"/>
      <c r="L430" s="6"/>
      <c r="M430" s="6"/>
      <c r="N430" s="6"/>
      <c r="O430" s="6"/>
      <c r="P430" s="6"/>
      <c r="Q430" s="6"/>
      <c r="R430" s="6"/>
      <c r="S430" s="6"/>
      <c r="T430" s="6"/>
      <c r="U430" s="6"/>
      <c r="V430" s="6"/>
    </row>
    <row r="431" spans="3:22" ht="12" customHeight="1" x14ac:dyDescent="0.2">
      <c r="C431" s="6"/>
      <c r="G431" s="6"/>
      <c r="H431" s="6"/>
      <c r="I431" s="6"/>
      <c r="J431" s="6"/>
      <c r="K431" s="6"/>
      <c r="L431" s="6"/>
      <c r="M431" s="6"/>
      <c r="N431" s="6"/>
      <c r="O431" s="6"/>
      <c r="P431" s="6"/>
      <c r="Q431" s="6"/>
      <c r="R431" s="6"/>
      <c r="S431" s="6"/>
      <c r="T431" s="6"/>
      <c r="U431" s="6"/>
      <c r="V431" s="6"/>
    </row>
    <row r="432" spans="3:22" ht="12" customHeight="1" x14ac:dyDescent="0.2">
      <c r="C432" s="6"/>
      <c r="G432" s="6"/>
      <c r="H432" s="6"/>
      <c r="I432" s="6"/>
      <c r="J432" s="6"/>
      <c r="K432" s="6"/>
      <c r="L432" s="6"/>
      <c r="M432" s="6"/>
      <c r="N432" s="6"/>
      <c r="O432" s="6"/>
      <c r="P432" s="6"/>
      <c r="Q432" s="6"/>
      <c r="R432" s="6"/>
      <c r="S432" s="6"/>
      <c r="T432" s="6"/>
      <c r="U432" s="6"/>
      <c r="V432" s="6"/>
    </row>
    <row r="433" spans="3:22" ht="12" customHeight="1" x14ac:dyDescent="0.2">
      <c r="C433" s="6"/>
      <c r="G433" s="6"/>
      <c r="H433" s="6"/>
      <c r="I433" s="6"/>
      <c r="J433" s="6"/>
      <c r="K433" s="6"/>
      <c r="L433" s="6"/>
      <c r="M433" s="6"/>
      <c r="N433" s="6"/>
      <c r="O433" s="6"/>
      <c r="P433" s="6"/>
      <c r="Q433" s="6"/>
      <c r="R433" s="6"/>
      <c r="S433" s="6"/>
      <c r="T433" s="6"/>
      <c r="U433" s="6"/>
      <c r="V433" s="6"/>
    </row>
    <row r="434" spans="3:22" ht="12" customHeight="1" x14ac:dyDescent="0.2">
      <c r="C434" s="6"/>
      <c r="G434" s="6"/>
      <c r="H434" s="6"/>
      <c r="I434" s="6"/>
      <c r="J434" s="6"/>
      <c r="K434" s="6"/>
      <c r="L434" s="6"/>
      <c r="M434" s="6"/>
      <c r="N434" s="6"/>
      <c r="O434" s="6"/>
      <c r="P434" s="6"/>
      <c r="Q434" s="6"/>
      <c r="R434" s="6"/>
      <c r="S434" s="6"/>
      <c r="T434" s="6"/>
      <c r="U434" s="6"/>
      <c r="V434" s="6"/>
    </row>
    <row r="435" spans="3:22" ht="12" customHeight="1" x14ac:dyDescent="0.2">
      <c r="C435" s="6"/>
      <c r="G435" s="6"/>
      <c r="H435" s="6"/>
      <c r="I435" s="6"/>
      <c r="J435" s="6"/>
      <c r="K435" s="6"/>
      <c r="L435" s="6"/>
      <c r="M435" s="6"/>
      <c r="N435" s="6"/>
      <c r="O435" s="6"/>
      <c r="P435" s="6"/>
      <c r="Q435" s="6"/>
      <c r="R435" s="6"/>
      <c r="S435" s="6"/>
      <c r="T435" s="6"/>
      <c r="U435" s="6"/>
      <c r="V435" s="6"/>
    </row>
    <row r="436" spans="3:22" ht="12" customHeight="1" x14ac:dyDescent="0.2">
      <c r="C436" s="6"/>
      <c r="G436" s="6"/>
      <c r="H436" s="6"/>
      <c r="I436" s="6"/>
      <c r="J436" s="6"/>
      <c r="K436" s="6"/>
      <c r="L436" s="6"/>
      <c r="M436" s="6"/>
      <c r="N436" s="6"/>
      <c r="O436" s="6"/>
      <c r="P436" s="6"/>
      <c r="Q436" s="6"/>
      <c r="R436" s="6"/>
      <c r="S436" s="6"/>
      <c r="T436" s="6"/>
      <c r="U436" s="6"/>
      <c r="V436" s="6"/>
    </row>
    <row r="437" spans="3:22" ht="12" customHeight="1" x14ac:dyDescent="0.2">
      <c r="C437" s="6"/>
      <c r="G437" s="6"/>
      <c r="H437" s="6"/>
      <c r="I437" s="6"/>
      <c r="J437" s="6"/>
      <c r="K437" s="6"/>
      <c r="L437" s="6"/>
      <c r="M437" s="6"/>
      <c r="N437" s="6"/>
      <c r="O437" s="6"/>
      <c r="P437" s="6"/>
      <c r="Q437" s="6"/>
      <c r="R437" s="6"/>
      <c r="S437" s="6"/>
      <c r="T437" s="6"/>
      <c r="U437" s="6"/>
      <c r="V437" s="6"/>
    </row>
    <row r="438" spans="3:22" ht="12" customHeight="1" x14ac:dyDescent="0.2">
      <c r="C438" s="6"/>
      <c r="G438" s="6"/>
      <c r="H438" s="6"/>
      <c r="I438" s="6"/>
      <c r="J438" s="6"/>
      <c r="K438" s="6"/>
      <c r="L438" s="6"/>
      <c r="M438" s="6"/>
      <c r="N438" s="6"/>
      <c r="O438" s="6"/>
      <c r="P438" s="6"/>
      <c r="Q438" s="6"/>
      <c r="R438" s="6"/>
      <c r="S438" s="6"/>
      <c r="T438" s="6"/>
      <c r="U438" s="6"/>
      <c r="V438" s="6"/>
    </row>
    <row r="439" spans="3:22" ht="12" customHeight="1" x14ac:dyDescent="0.2">
      <c r="C439" s="6"/>
      <c r="G439" s="6"/>
      <c r="H439" s="6"/>
      <c r="I439" s="6"/>
      <c r="J439" s="6"/>
      <c r="K439" s="6"/>
      <c r="L439" s="6"/>
      <c r="M439" s="6"/>
      <c r="N439" s="6"/>
      <c r="O439" s="6"/>
      <c r="P439" s="6"/>
      <c r="Q439" s="6"/>
      <c r="R439" s="6"/>
      <c r="S439" s="6"/>
      <c r="T439" s="6"/>
      <c r="U439" s="6"/>
      <c r="V439" s="6"/>
    </row>
    <row r="440" spans="3:22" ht="12" customHeight="1" x14ac:dyDescent="0.2">
      <c r="C440" s="6"/>
      <c r="G440" s="6"/>
      <c r="H440" s="6"/>
      <c r="I440" s="6"/>
      <c r="J440" s="6"/>
      <c r="K440" s="6"/>
      <c r="L440" s="6"/>
      <c r="M440" s="6"/>
      <c r="N440" s="6"/>
      <c r="O440" s="6"/>
      <c r="P440" s="6"/>
      <c r="Q440" s="6"/>
      <c r="R440" s="6"/>
      <c r="S440" s="6"/>
      <c r="T440" s="6"/>
      <c r="U440" s="6"/>
      <c r="V440" s="6"/>
    </row>
    <row r="441" spans="3:22" ht="12" customHeight="1" x14ac:dyDescent="0.2">
      <c r="C441" s="6"/>
      <c r="G441" s="6"/>
      <c r="H441" s="6"/>
      <c r="I441" s="6"/>
      <c r="J441" s="6"/>
      <c r="K441" s="6"/>
      <c r="L441" s="6"/>
      <c r="M441" s="6"/>
      <c r="N441" s="6"/>
      <c r="O441" s="6"/>
      <c r="P441" s="6"/>
      <c r="Q441" s="6"/>
      <c r="R441" s="6"/>
      <c r="S441" s="6"/>
      <c r="T441" s="6"/>
      <c r="U441" s="6"/>
      <c r="V441" s="6"/>
    </row>
    <row r="442" spans="3:22" ht="12" customHeight="1" x14ac:dyDescent="0.2">
      <c r="C442" s="6"/>
      <c r="G442" s="6"/>
      <c r="H442" s="6"/>
      <c r="I442" s="6"/>
      <c r="J442" s="6"/>
      <c r="K442" s="6"/>
      <c r="L442" s="6"/>
      <c r="M442" s="6"/>
      <c r="N442" s="6"/>
      <c r="O442" s="6"/>
      <c r="P442" s="6"/>
      <c r="Q442" s="6"/>
      <c r="R442" s="6"/>
      <c r="S442" s="6"/>
      <c r="T442" s="6"/>
      <c r="U442" s="6"/>
      <c r="V442" s="6"/>
    </row>
    <row r="443" spans="3:22" ht="12" customHeight="1" x14ac:dyDescent="0.2">
      <c r="C443" s="6"/>
      <c r="G443" s="6"/>
      <c r="H443" s="6"/>
      <c r="I443" s="6"/>
      <c r="J443" s="6"/>
      <c r="K443" s="6"/>
      <c r="L443" s="6"/>
      <c r="M443" s="6"/>
      <c r="N443" s="6"/>
      <c r="O443" s="6"/>
      <c r="P443" s="6"/>
      <c r="Q443" s="6"/>
      <c r="R443" s="6"/>
      <c r="S443" s="6"/>
      <c r="T443" s="6"/>
      <c r="U443" s="6"/>
      <c r="V443" s="6"/>
    </row>
    <row r="444" spans="3:22" ht="12" customHeight="1" x14ac:dyDescent="0.2">
      <c r="C444" s="6"/>
      <c r="G444" s="6"/>
      <c r="H444" s="6"/>
      <c r="I444" s="6"/>
      <c r="J444" s="6"/>
      <c r="K444" s="6"/>
      <c r="L444" s="6"/>
      <c r="M444" s="6"/>
      <c r="N444" s="6"/>
      <c r="O444" s="6"/>
      <c r="P444" s="6"/>
      <c r="Q444" s="6"/>
      <c r="R444" s="6"/>
      <c r="S444" s="6"/>
      <c r="T444" s="6"/>
      <c r="U444" s="6"/>
      <c r="V444" s="6"/>
    </row>
    <row r="445" spans="3:22" ht="12" customHeight="1" x14ac:dyDescent="0.2">
      <c r="C445" s="6"/>
      <c r="G445" s="6"/>
      <c r="H445" s="6"/>
      <c r="I445" s="6"/>
      <c r="J445" s="6"/>
      <c r="K445" s="6"/>
      <c r="L445" s="6"/>
      <c r="M445" s="6"/>
      <c r="N445" s="6"/>
      <c r="O445" s="6"/>
      <c r="P445" s="6"/>
      <c r="Q445" s="6"/>
      <c r="R445" s="6"/>
      <c r="S445" s="6"/>
      <c r="T445" s="6"/>
      <c r="U445" s="6"/>
      <c r="V445" s="6"/>
    </row>
    <row r="446" spans="3:22" ht="12" customHeight="1" x14ac:dyDescent="0.2">
      <c r="C446" s="6"/>
      <c r="G446" s="6"/>
      <c r="H446" s="6"/>
      <c r="I446" s="6"/>
      <c r="J446" s="6"/>
      <c r="K446" s="6"/>
      <c r="L446" s="6"/>
      <c r="M446" s="6"/>
      <c r="N446" s="6"/>
      <c r="O446" s="6"/>
      <c r="P446" s="6"/>
      <c r="Q446" s="6"/>
      <c r="R446" s="6"/>
      <c r="S446" s="6"/>
      <c r="T446" s="6"/>
      <c r="U446" s="6"/>
      <c r="V446" s="6"/>
    </row>
    <row r="447" spans="3:22" ht="12" customHeight="1" x14ac:dyDescent="0.2">
      <c r="C447" s="6"/>
      <c r="G447" s="6"/>
      <c r="H447" s="6"/>
      <c r="I447" s="6"/>
      <c r="J447" s="6"/>
      <c r="K447" s="6"/>
      <c r="L447" s="6"/>
      <c r="M447" s="6"/>
      <c r="N447" s="6"/>
      <c r="O447" s="6"/>
      <c r="P447" s="6"/>
      <c r="Q447" s="6"/>
      <c r="R447" s="6"/>
      <c r="S447" s="6"/>
      <c r="T447" s="6"/>
      <c r="U447" s="6"/>
      <c r="V447" s="6"/>
    </row>
    <row r="448" spans="3:22" ht="12" customHeight="1" x14ac:dyDescent="0.2">
      <c r="C448" s="6"/>
      <c r="G448" s="6"/>
      <c r="H448" s="6"/>
      <c r="I448" s="6"/>
      <c r="J448" s="6"/>
      <c r="K448" s="6"/>
      <c r="L448" s="6"/>
      <c r="M448" s="6"/>
      <c r="N448" s="6"/>
      <c r="O448" s="6"/>
      <c r="P448" s="6"/>
      <c r="Q448" s="6"/>
      <c r="R448" s="6"/>
      <c r="S448" s="6"/>
      <c r="T448" s="6"/>
      <c r="U448" s="6"/>
      <c r="V448" s="6"/>
    </row>
    <row r="449" spans="3:22" ht="12" customHeight="1" x14ac:dyDescent="0.2">
      <c r="C449" s="6"/>
      <c r="G449" s="6"/>
      <c r="H449" s="6"/>
      <c r="I449" s="6"/>
      <c r="J449" s="6"/>
      <c r="K449" s="6"/>
      <c r="L449" s="6"/>
      <c r="M449" s="6"/>
      <c r="N449" s="6"/>
      <c r="O449" s="6"/>
      <c r="P449" s="6"/>
      <c r="Q449" s="6"/>
      <c r="R449" s="6"/>
      <c r="S449" s="6"/>
      <c r="T449" s="6"/>
      <c r="U449" s="6"/>
      <c r="V449" s="6"/>
    </row>
    <row r="450" spans="3:22" ht="12" customHeight="1" x14ac:dyDescent="0.2">
      <c r="C450" s="6"/>
      <c r="G450" s="6"/>
      <c r="H450" s="6"/>
      <c r="I450" s="6"/>
      <c r="J450" s="6"/>
      <c r="K450" s="6"/>
      <c r="L450" s="6"/>
      <c r="M450" s="6"/>
      <c r="N450" s="6"/>
      <c r="O450" s="6"/>
      <c r="P450" s="6"/>
      <c r="Q450" s="6"/>
      <c r="R450" s="6"/>
      <c r="S450" s="6"/>
      <c r="T450" s="6"/>
      <c r="U450" s="6"/>
      <c r="V450" s="6"/>
    </row>
    <row r="451" spans="3:22" ht="12" customHeight="1" x14ac:dyDescent="0.2">
      <c r="C451" s="6"/>
      <c r="G451" s="6"/>
      <c r="H451" s="6"/>
      <c r="I451" s="6"/>
      <c r="J451" s="6"/>
      <c r="K451" s="6"/>
      <c r="L451" s="6"/>
      <c r="M451" s="6"/>
      <c r="N451" s="6"/>
      <c r="O451" s="6"/>
      <c r="P451" s="6"/>
      <c r="Q451" s="6"/>
      <c r="R451" s="6"/>
      <c r="S451" s="6"/>
      <c r="T451" s="6"/>
      <c r="U451" s="6"/>
      <c r="V451" s="6"/>
    </row>
    <row r="452" spans="3:22" ht="12" customHeight="1" x14ac:dyDescent="0.2">
      <c r="C452" s="6"/>
      <c r="G452" s="6"/>
      <c r="H452" s="6"/>
      <c r="I452" s="6"/>
      <c r="J452" s="6"/>
      <c r="K452" s="6"/>
      <c r="L452" s="6"/>
      <c r="M452" s="6"/>
      <c r="N452" s="6"/>
      <c r="O452" s="6"/>
      <c r="P452" s="6"/>
      <c r="Q452" s="6"/>
      <c r="R452" s="6"/>
      <c r="S452" s="6"/>
      <c r="T452" s="6"/>
      <c r="U452" s="6"/>
      <c r="V452" s="6"/>
    </row>
    <row r="453" spans="3:22" ht="12" customHeight="1" x14ac:dyDescent="0.2">
      <c r="C453" s="6"/>
      <c r="G453" s="6"/>
      <c r="H453" s="6"/>
      <c r="I453" s="6"/>
      <c r="J453" s="6"/>
      <c r="K453" s="6"/>
      <c r="L453" s="6"/>
      <c r="M453" s="6"/>
      <c r="N453" s="6"/>
      <c r="O453" s="6"/>
      <c r="P453" s="6"/>
      <c r="Q453" s="6"/>
      <c r="R453" s="6"/>
      <c r="S453" s="6"/>
      <c r="T453" s="6"/>
      <c r="U453" s="6"/>
      <c r="V453" s="6"/>
    </row>
    <row r="454" spans="3:22" ht="12" customHeight="1" x14ac:dyDescent="0.2">
      <c r="C454" s="6"/>
      <c r="G454" s="6"/>
      <c r="H454" s="6"/>
      <c r="I454" s="6"/>
      <c r="J454" s="6"/>
      <c r="K454" s="6"/>
      <c r="L454" s="6"/>
      <c r="M454" s="6"/>
      <c r="N454" s="6"/>
      <c r="O454" s="6"/>
      <c r="P454" s="6"/>
      <c r="Q454" s="6"/>
      <c r="R454" s="6"/>
      <c r="S454" s="6"/>
      <c r="T454" s="6"/>
      <c r="U454" s="6"/>
      <c r="V454" s="6"/>
    </row>
    <row r="455" spans="3:22" ht="12" customHeight="1" x14ac:dyDescent="0.2">
      <c r="C455" s="6"/>
      <c r="G455" s="6"/>
      <c r="H455" s="6"/>
      <c r="I455" s="6"/>
      <c r="J455" s="6"/>
      <c r="K455" s="6"/>
      <c r="L455" s="6"/>
      <c r="M455" s="6"/>
      <c r="N455" s="6"/>
      <c r="O455" s="6"/>
      <c r="P455" s="6"/>
      <c r="Q455" s="6"/>
      <c r="R455" s="6"/>
      <c r="S455" s="6"/>
      <c r="T455" s="6"/>
      <c r="U455" s="6"/>
      <c r="V455" s="6"/>
    </row>
    <row r="456" spans="3:22" ht="12" customHeight="1" x14ac:dyDescent="0.2">
      <c r="C456" s="6"/>
      <c r="G456" s="6"/>
      <c r="H456" s="6"/>
      <c r="I456" s="6"/>
      <c r="J456" s="6"/>
      <c r="K456" s="6"/>
      <c r="L456" s="6"/>
      <c r="M456" s="6"/>
      <c r="N456" s="6"/>
      <c r="O456" s="6"/>
      <c r="P456" s="6"/>
      <c r="Q456" s="6"/>
      <c r="R456" s="6"/>
      <c r="S456" s="6"/>
      <c r="T456" s="6"/>
      <c r="U456" s="6"/>
      <c r="V456" s="6"/>
    </row>
    <row r="457" spans="3:22" ht="12" customHeight="1" x14ac:dyDescent="0.2">
      <c r="C457" s="6"/>
      <c r="G457" s="6"/>
      <c r="H457" s="6"/>
      <c r="I457" s="6"/>
      <c r="J457" s="6"/>
      <c r="K457" s="6"/>
      <c r="L457" s="6"/>
      <c r="M457" s="6"/>
      <c r="N457" s="6"/>
      <c r="O457" s="6"/>
      <c r="P457" s="6"/>
      <c r="Q457" s="6"/>
      <c r="R457" s="6"/>
      <c r="S457" s="6"/>
      <c r="T457" s="6"/>
      <c r="U457" s="6"/>
      <c r="V457" s="6"/>
    </row>
    <row r="458" spans="3:22" ht="12" customHeight="1" x14ac:dyDescent="0.2">
      <c r="C458" s="6"/>
      <c r="G458" s="6"/>
      <c r="H458" s="6"/>
      <c r="I458" s="6"/>
      <c r="J458" s="6"/>
      <c r="K458" s="6"/>
      <c r="L458" s="6"/>
      <c r="M458" s="6"/>
      <c r="N458" s="6"/>
      <c r="O458" s="6"/>
      <c r="P458" s="6"/>
      <c r="Q458" s="6"/>
      <c r="R458" s="6"/>
      <c r="S458" s="6"/>
      <c r="T458" s="6"/>
      <c r="U458" s="6"/>
      <c r="V458" s="6"/>
    </row>
    <row r="459" spans="3:22" ht="12" customHeight="1" x14ac:dyDescent="0.2">
      <c r="C459" s="6"/>
      <c r="G459" s="6"/>
      <c r="H459" s="6"/>
      <c r="I459" s="6"/>
      <c r="J459" s="6"/>
      <c r="K459" s="6"/>
      <c r="L459" s="6"/>
      <c r="M459" s="6"/>
      <c r="N459" s="6"/>
      <c r="O459" s="6"/>
      <c r="P459" s="6"/>
      <c r="Q459" s="6"/>
      <c r="R459" s="6"/>
      <c r="S459" s="6"/>
      <c r="T459" s="6"/>
      <c r="U459" s="6"/>
      <c r="V459" s="6"/>
    </row>
    <row r="460" spans="3:22" ht="12" customHeight="1" x14ac:dyDescent="0.2">
      <c r="C460" s="6"/>
      <c r="G460" s="6"/>
      <c r="H460" s="6"/>
      <c r="I460" s="6"/>
      <c r="J460" s="6"/>
      <c r="K460" s="6"/>
      <c r="L460" s="6"/>
      <c r="M460" s="6"/>
      <c r="N460" s="6"/>
      <c r="O460" s="6"/>
      <c r="P460" s="6"/>
      <c r="Q460" s="6"/>
      <c r="R460" s="6"/>
      <c r="S460" s="6"/>
      <c r="T460" s="6"/>
      <c r="U460" s="6"/>
      <c r="V460" s="6"/>
    </row>
    <row r="461" spans="3:22" ht="12" customHeight="1" x14ac:dyDescent="0.2">
      <c r="C461" s="6"/>
      <c r="G461" s="6"/>
      <c r="H461" s="6"/>
      <c r="I461" s="6"/>
      <c r="J461" s="6"/>
      <c r="K461" s="6"/>
      <c r="L461" s="6"/>
      <c r="M461" s="6"/>
      <c r="N461" s="6"/>
      <c r="O461" s="6"/>
      <c r="P461" s="6"/>
      <c r="Q461" s="6"/>
      <c r="R461" s="6"/>
      <c r="S461" s="6"/>
      <c r="T461" s="6"/>
      <c r="U461" s="6"/>
      <c r="V461" s="6"/>
    </row>
    <row r="462" spans="3:22" ht="12" customHeight="1" x14ac:dyDescent="0.2">
      <c r="C462" s="6"/>
      <c r="G462" s="6"/>
      <c r="H462" s="6"/>
      <c r="I462" s="6"/>
      <c r="J462" s="6"/>
      <c r="K462" s="6"/>
      <c r="L462" s="6"/>
      <c r="M462" s="6"/>
      <c r="N462" s="6"/>
      <c r="O462" s="6"/>
      <c r="P462" s="6"/>
      <c r="Q462" s="6"/>
      <c r="R462" s="6"/>
      <c r="S462" s="6"/>
      <c r="T462" s="6"/>
      <c r="U462" s="6"/>
      <c r="V462" s="6"/>
    </row>
    <row r="463" spans="3:22" ht="12" customHeight="1" x14ac:dyDescent="0.2">
      <c r="C463" s="6"/>
      <c r="G463" s="6"/>
      <c r="H463" s="6"/>
      <c r="I463" s="6"/>
      <c r="J463" s="6"/>
      <c r="K463" s="6"/>
      <c r="L463" s="6"/>
      <c r="M463" s="6"/>
      <c r="N463" s="6"/>
      <c r="O463" s="6"/>
      <c r="P463" s="6"/>
      <c r="Q463" s="6"/>
      <c r="R463" s="6"/>
      <c r="S463" s="6"/>
      <c r="T463" s="6"/>
      <c r="U463" s="6"/>
      <c r="V463" s="6"/>
    </row>
    <row r="464" spans="3:22" ht="12" customHeight="1" x14ac:dyDescent="0.2">
      <c r="C464" s="6"/>
      <c r="G464" s="6"/>
      <c r="H464" s="6"/>
      <c r="I464" s="6"/>
      <c r="J464" s="6"/>
      <c r="K464" s="6"/>
      <c r="L464" s="6"/>
      <c r="M464" s="6"/>
      <c r="N464" s="6"/>
      <c r="O464" s="6"/>
      <c r="P464" s="6"/>
      <c r="Q464" s="6"/>
      <c r="R464" s="6"/>
      <c r="S464" s="6"/>
      <c r="T464" s="6"/>
      <c r="U464" s="6"/>
      <c r="V464" s="6"/>
    </row>
    <row r="465" spans="3:22" ht="12" customHeight="1" x14ac:dyDescent="0.2">
      <c r="C465" s="6"/>
      <c r="G465" s="6"/>
      <c r="H465" s="6"/>
      <c r="I465" s="6"/>
      <c r="J465" s="6"/>
      <c r="K465" s="6"/>
      <c r="L465" s="6"/>
      <c r="M465" s="6"/>
      <c r="N465" s="6"/>
      <c r="O465" s="6"/>
      <c r="P465" s="6"/>
      <c r="Q465" s="6"/>
      <c r="R465" s="6"/>
      <c r="S465" s="6"/>
      <c r="T465" s="6"/>
      <c r="U465" s="6"/>
      <c r="V465" s="6"/>
    </row>
    <row r="466" spans="3:22" ht="12" customHeight="1" x14ac:dyDescent="0.2">
      <c r="C466" s="6"/>
      <c r="G466" s="6"/>
      <c r="H466" s="6"/>
      <c r="I466" s="6"/>
      <c r="J466" s="6"/>
      <c r="K466" s="6"/>
      <c r="L466" s="6"/>
      <c r="M466" s="6"/>
      <c r="N466" s="6"/>
      <c r="O466" s="6"/>
      <c r="P466" s="6"/>
      <c r="Q466" s="6"/>
      <c r="R466" s="6"/>
      <c r="S466" s="6"/>
      <c r="T466" s="6"/>
      <c r="U466" s="6"/>
      <c r="V466" s="6"/>
    </row>
    <row r="467" spans="3:22" ht="12" customHeight="1" x14ac:dyDescent="0.2">
      <c r="C467" s="6"/>
      <c r="G467" s="6"/>
      <c r="H467" s="6"/>
      <c r="I467" s="6"/>
      <c r="J467" s="6"/>
      <c r="K467" s="6"/>
      <c r="L467" s="6"/>
      <c r="M467" s="6"/>
      <c r="N467" s="6"/>
      <c r="O467" s="6"/>
      <c r="P467" s="6"/>
      <c r="Q467" s="6"/>
      <c r="R467" s="6"/>
      <c r="S467" s="6"/>
      <c r="T467" s="6"/>
      <c r="U467" s="6"/>
      <c r="V467" s="6"/>
    </row>
    <row r="468" spans="3:22" ht="12" customHeight="1" x14ac:dyDescent="0.2">
      <c r="C468" s="6"/>
      <c r="G468" s="6"/>
      <c r="H468" s="6"/>
      <c r="I468" s="6"/>
      <c r="J468" s="6"/>
      <c r="K468" s="6"/>
      <c r="L468" s="6"/>
      <c r="M468" s="6"/>
      <c r="N468" s="6"/>
      <c r="O468" s="6"/>
      <c r="P468" s="6"/>
      <c r="Q468" s="6"/>
      <c r="R468" s="6"/>
      <c r="S468" s="6"/>
      <c r="T468" s="6"/>
      <c r="U468" s="6"/>
      <c r="V468" s="6"/>
    </row>
    <row r="469" spans="3:22" ht="12" customHeight="1" x14ac:dyDescent="0.2">
      <c r="C469" s="6"/>
      <c r="G469" s="6"/>
      <c r="H469" s="6"/>
      <c r="I469" s="6"/>
      <c r="J469" s="6"/>
      <c r="K469" s="6"/>
      <c r="L469" s="6"/>
      <c r="M469" s="6"/>
      <c r="N469" s="6"/>
      <c r="O469" s="6"/>
      <c r="P469" s="6"/>
      <c r="Q469" s="6"/>
      <c r="R469" s="6"/>
      <c r="S469" s="6"/>
      <c r="T469" s="6"/>
      <c r="U469" s="6"/>
      <c r="V469" s="6"/>
    </row>
    <row r="470" spans="3:22" ht="12" customHeight="1" x14ac:dyDescent="0.2">
      <c r="C470" s="6"/>
      <c r="G470" s="6"/>
      <c r="H470" s="6"/>
      <c r="I470" s="6"/>
      <c r="J470" s="6"/>
      <c r="K470" s="6"/>
      <c r="L470" s="6"/>
      <c r="M470" s="6"/>
      <c r="N470" s="6"/>
      <c r="O470" s="6"/>
      <c r="P470" s="6"/>
      <c r="Q470" s="6"/>
      <c r="R470" s="6"/>
      <c r="S470" s="6"/>
      <c r="T470" s="6"/>
      <c r="U470" s="6"/>
      <c r="V470" s="6"/>
    </row>
    <row r="471" spans="3:22" ht="12" customHeight="1" x14ac:dyDescent="0.2">
      <c r="C471" s="6"/>
      <c r="G471" s="6"/>
      <c r="H471" s="6"/>
      <c r="I471" s="6"/>
      <c r="J471" s="6"/>
      <c r="K471" s="6"/>
      <c r="L471" s="6"/>
      <c r="M471" s="6"/>
      <c r="N471" s="6"/>
      <c r="O471" s="6"/>
      <c r="P471" s="6"/>
      <c r="Q471" s="6"/>
      <c r="R471" s="6"/>
      <c r="S471" s="6"/>
      <c r="T471" s="6"/>
      <c r="U471" s="6"/>
      <c r="V471" s="6"/>
    </row>
    <row r="472" spans="3:22" ht="12" customHeight="1" x14ac:dyDescent="0.2">
      <c r="C472" s="6"/>
      <c r="G472" s="6"/>
      <c r="H472" s="6"/>
      <c r="I472" s="6"/>
      <c r="J472" s="6"/>
      <c r="K472" s="6"/>
      <c r="L472" s="6"/>
      <c r="M472" s="6"/>
      <c r="N472" s="6"/>
      <c r="O472" s="6"/>
      <c r="P472" s="6"/>
      <c r="Q472" s="6"/>
      <c r="R472" s="6"/>
      <c r="S472" s="6"/>
      <c r="T472" s="6"/>
      <c r="U472" s="6"/>
      <c r="V472" s="6"/>
    </row>
    <row r="473" spans="3:22" ht="12" customHeight="1" x14ac:dyDescent="0.2">
      <c r="C473" s="6"/>
      <c r="G473" s="6"/>
      <c r="H473" s="6"/>
      <c r="I473" s="6"/>
      <c r="J473" s="6"/>
      <c r="K473" s="6"/>
      <c r="L473" s="6"/>
      <c r="M473" s="6"/>
      <c r="N473" s="6"/>
      <c r="O473" s="6"/>
      <c r="P473" s="6"/>
      <c r="Q473" s="6"/>
      <c r="R473" s="6"/>
      <c r="S473" s="6"/>
      <c r="T473" s="6"/>
      <c r="U473" s="6"/>
      <c r="V473" s="6"/>
    </row>
    <row r="474" spans="3:22" ht="12" customHeight="1" x14ac:dyDescent="0.2">
      <c r="C474" s="6"/>
      <c r="G474" s="6"/>
      <c r="H474" s="6"/>
      <c r="I474" s="6"/>
      <c r="J474" s="6"/>
      <c r="K474" s="6"/>
      <c r="L474" s="6"/>
      <c r="M474" s="6"/>
      <c r="N474" s="6"/>
      <c r="O474" s="6"/>
      <c r="P474" s="6"/>
      <c r="Q474" s="6"/>
      <c r="R474" s="6"/>
      <c r="S474" s="6"/>
      <c r="T474" s="6"/>
      <c r="U474" s="6"/>
      <c r="V474" s="6"/>
    </row>
    <row r="475" spans="3:22" ht="12" customHeight="1" x14ac:dyDescent="0.2">
      <c r="C475" s="6"/>
      <c r="G475" s="6"/>
      <c r="H475" s="6"/>
      <c r="I475" s="6"/>
      <c r="J475" s="6"/>
      <c r="K475" s="6"/>
      <c r="L475" s="6"/>
      <c r="M475" s="6"/>
      <c r="N475" s="6"/>
      <c r="O475" s="6"/>
      <c r="P475" s="6"/>
      <c r="Q475" s="6"/>
      <c r="R475" s="6"/>
      <c r="S475" s="6"/>
      <c r="T475" s="6"/>
      <c r="U475" s="6"/>
      <c r="V475" s="6"/>
    </row>
    <row r="476" spans="3:22" ht="12" customHeight="1" x14ac:dyDescent="0.2">
      <c r="C476" s="6"/>
      <c r="G476" s="6"/>
      <c r="H476" s="6"/>
      <c r="I476" s="6"/>
      <c r="J476" s="6"/>
      <c r="K476" s="6"/>
      <c r="L476" s="6"/>
      <c r="M476" s="6"/>
      <c r="N476" s="6"/>
      <c r="O476" s="6"/>
      <c r="P476" s="6"/>
      <c r="Q476" s="6"/>
      <c r="R476" s="6"/>
      <c r="S476" s="6"/>
      <c r="T476" s="6"/>
      <c r="U476" s="6"/>
      <c r="V476" s="6"/>
    </row>
    <row r="477" spans="3:22" ht="12" customHeight="1" x14ac:dyDescent="0.2">
      <c r="C477" s="6"/>
      <c r="G477" s="6"/>
      <c r="H477" s="6"/>
      <c r="I477" s="6"/>
      <c r="J477" s="6"/>
      <c r="K477" s="6"/>
      <c r="L477" s="6"/>
      <c r="M477" s="6"/>
      <c r="N477" s="6"/>
      <c r="O477" s="6"/>
      <c r="P477" s="6"/>
      <c r="Q477" s="6"/>
      <c r="R477" s="6"/>
      <c r="S477" s="6"/>
      <c r="T477" s="6"/>
      <c r="U477" s="6"/>
      <c r="V477" s="6"/>
    </row>
    <row r="478" spans="3:22" ht="12" customHeight="1" x14ac:dyDescent="0.2">
      <c r="C478" s="6"/>
      <c r="G478" s="6"/>
      <c r="H478" s="6"/>
      <c r="I478" s="6"/>
      <c r="J478" s="6"/>
      <c r="K478" s="6"/>
      <c r="L478" s="6"/>
      <c r="M478" s="6"/>
      <c r="N478" s="6"/>
      <c r="O478" s="6"/>
      <c r="P478" s="6"/>
      <c r="Q478" s="6"/>
      <c r="R478" s="6"/>
      <c r="S478" s="6"/>
      <c r="T478" s="6"/>
      <c r="U478" s="6"/>
      <c r="V478" s="6"/>
    </row>
    <row r="479" spans="3:22" ht="12" customHeight="1" x14ac:dyDescent="0.2">
      <c r="C479" s="6"/>
      <c r="G479" s="6"/>
      <c r="H479" s="6"/>
      <c r="I479" s="6"/>
      <c r="J479" s="6"/>
      <c r="K479" s="6"/>
      <c r="L479" s="6"/>
      <c r="M479" s="6"/>
      <c r="N479" s="6"/>
      <c r="O479" s="6"/>
      <c r="P479" s="6"/>
      <c r="Q479" s="6"/>
      <c r="R479" s="6"/>
      <c r="S479" s="6"/>
      <c r="T479" s="6"/>
      <c r="U479" s="6"/>
      <c r="V479" s="6"/>
    </row>
    <row r="480" spans="3:22" ht="12" customHeight="1" x14ac:dyDescent="0.2">
      <c r="C480" s="6"/>
      <c r="G480" s="6"/>
      <c r="H480" s="6"/>
      <c r="I480" s="6"/>
      <c r="J480" s="6"/>
      <c r="K480" s="6"/>
      <c r="L480" s="6"/>
      <c r="M480" s="6"/>
      <c r="N480" s="6"/>
      <c r="O480" s="6"/>
      <c r="P480" s="6"/>
      <c r="Q480" s="6"/>
      <c r="R480" s="6"/>
      <c r="S480" s="6"/>
      <c r="T480" s="6"/>
      <c r="U480" s="6"/>
      <c r="V480" s="6"/>
    </row>
    <row r="481" spans="3:22" ht="12" customHeight="1" x14ac:dyDescent="0.2">
      <c r="C481" s="6"/>
      <c r="G481" s="6"/>
      <c r="H481" s="6"/>
      <c r="I481" s="6"/>
      <c r="J481" s="6"/>
      <c r="K481" s="6"/>
      <c r="L481" s="6"/>
      <c r="M481" s="6"/>
      <c r="N481" s="6"/>
      <c r="O481" s="6"/>
      <c r="P481" s="6"/>
      <c r="Q481" s="6"/>
      <c r="R481" s="6"/>
      <c r="S481" s="6"/>
      <c r="T481" s="6"/>
      <c r="U481" s="6"/>
      <c r="V481" s="6"/>
    </row>
    <row r="482" spans="3:22" ht="12" customHeight="1" x14ac:dyDescent="0.2">
      <c r="C482" s="6"/>
      <c r="G482" s="6"/>
      <c r="H482" s="6"/>
      <c r="I482" s="6"/>
      <c r="J482" s="6"/>
      <c r="K482" s="6"/>
      <c r="L482" s="6"/>
      <c r="M482" s="6"/>
      <c r="N482" s="6"/>
      <c r="O482" s="6"/>
      <c r="P482" s="6"/>
      <c r="Q482" s="6"/>
      <c r="R482" s="6"/>
      <c r="S482" s="6"/>
      <c r="T482" s="6"/>
      <c r="U482" s="6"/>
      <c r="V482" s="6"/>
    </row>
    <row r="483" spans="3:22" ht="12" customHeight="1" x14ac:dyDescent="0.2">
      <c r="C483" s="6"/>
      <c r="G483" s="6"/>
      <c r="H483" s="6"/>
      <c r="I483" s="6"/>
      <c r="J483" s="6"/>
      <c r="K483" s="6"/>
      <c r="L483" s="6"/>
      <c r="M483" s="6"/>
      <c r="N483" s="6"/>
      <c r="O483" s="6"/>
      <c r="P483" s="6"/>
      <c r="Q483" s="6"/>
      <c r="R483" s="6"/>
      <c r="S483" s="6"/>
      <c r="T483" s="6"/>
      <c r="U483" s="6"/>
      <c r="V483" s="6"/>
    </row>
    <row r="484" spans="3:22" ht="12" customHeight="1" x14ac:dyDescent="0.2">
      <c r="C484" s="6"/>
      <c r="G484" s="6"/>
      <c r="H484" s="6"/>
      <c r="I484" s="6"/>
      <c r="J484" s="6"/>
      <c r="K484" s="6"/>
      <c r="L484" s="6"/>
      <c r="M484" s="6"/>
      <c r="N484" s="6"/>
      <c r="O484" s="6"/>
      <c r="P484" s="6"/>
      <c r="Q484" s="6"/>
      <c r="R484" s="6"/>
      <c r="S484" s="6"/>
      <c r="T484" s="6"/>
      <c r="U484" s="6"/>
      <c r="V484" s="6"/>
    </row>
    <row r="485" spans="3:22" ht="12" customHeight="1" x14ac:dyDescent="0.2">
      <c r="C485" s="6"/>
      <c r="G485" s="6"/>
      <c r="H485" s="6"/>
      <c r="I485" s="6"/>
      <c r="J485" s="6"/>
      <c r="K485" s="6"/>
      <c r="L485" s="6"/>
      <c r="M485" s="6"/>
      <c r="N485" s="6"/>
      <c r="O485" s="6"/>
      <c r="P485" s="6"/>
      <c r="Q485" s="6"/>
      <c r="R485" s="6"/>
      <c r="S485" s="6"/>
      <c r="T485" s="6"/>
      <c r="U485" s="6"/>
      <c r="V485" s="6"/>
    </row>
    <row r="486" spans="3:22" ht="12" customHeight="1" x14ac:dyDescent="0.2">
      <c r="C486" s="6"/>
      <c r="G486" s="6"/>
      <c r="H486" s="6"/>
      <c r="I486" s="6"/>
      <c r="J486" s="6"/>
      <c r="K486" s="6"/>
      <c r="L486" s="6"/>
      <c r="M486" s="6"/>
      <c r="N486" s="6"/>
      <c r="O486" s="6"/>
      <c r="P486" s="6"/>
      <c r="Q486" s="6"/>
      <c r="R486" s="6"/>
      <c r="S486" s="6"/>
      <c r="T486" s="6"/>
      <c r="U486" s="6"/>
      <c r="V486" s="6"/>
    </row>
    <row r="487" spans="3:22" ht="12" customHeight="1" x14ac:dyDescent="0.2">
      <c r="C487" s="6"/>
      <c r="G487" s="6"/>
      <c r="H487" s="6"/>
      <c r="I487" s="6"/>
      <c r="J487" s="6"/>
      <c r="K487" s="6"/>
      <c r="L487" s="6"/>
      <c r="M487" s="6"/>
      <c r="N487" s="6"/>
      <c r="O487" s="6"/>
      <c r="P487" s="6"/>
      <c r="Q487" s="6"/>
      <c r="R487" s="6"/>
      <c r="S487" s="6"/>
      <c r="T487" s="6"/>
      <c r="U487" s="6"/>
      <c r="V487" s="6"/>
    </row>
    <row r="488" spans="3:22" ht="12" customHeight="1" x14ac:dyDescent="0.2">
      <c r="C488" s="6"/>
      <c r="G488" s="6"/>
      <c r="H488" s="6"/>
      <c r="I488" s="6"/>
      <c r="J488" s="6"/>
      <c r="K488" s="6"/>
      <c r="L488" s="6"/>
      <c r="M488" s="6"/>
      <c r="N488" s="6"/>
      <c r="O488" s="6"/>
      <c r="P488" s="6"/>
      <c r="Q488" s="6"/>
      <c r="R488" s="6"/>
      <c r="S488" s="6"/>
      <c r="T488" s="6"/>
      <c r="U488" s="6"/>
      <c r="V488" s="6"/>
    </row>
    <row r="489" spans="3:22" ht="12" customHeight="1" x14ac:dyDescent="0.2">
      <c r="C489" s="6"/>
      <c r="G489" s="6"/>
      <c r="H489" s="6"/>
      <c r="I489" s="6"/>
      <c r="J489" s="6"/>
      <c r="K489" s="6"/>
      <c r="L489" s="6"/>
      <c r="M489" s="6"/>
      <c r="N489" s="6"/>
      <c r="O489" s="6"/>
      <c r="P489" s="6"/>
      <c r="Q489" s="6"/>
      <c r="R489" s="6"/>
      <c r="S489" s="6"/>
      <c r="T489" s="6"/>
      <c r="U489" s="6"/>
      <c r="V489" s="6"/>
    </row>
    <row r="490" spans="3:22" ht="12" customHeight="1" x14ac:dyDescent="0.2">
      <c r="C490" s="6"/>
      <c r="G490" s="6"/>
      <c r="H490" s="6"/>
      <c r="I490" s="6"/>
      <c r="J490" s="6"/>
      <c r="K490" s="6"/>
      <c r="L490" s="6"/>
      <c r="M490" s="6"/>
      <c r="N490" s="6"/>
      <c r="O490" s="6"/>
      <c r="P490" s="6"/>
      <c r="Q490" s="6"/>
      <c r="R490" s="6"/>
      <c r="S490" s="6"/>
      <c r="T490" s="6"/>
      <c r="U490" s="6"/>
      <c r="V490" s="6"/>
    </row>
    <row r="491" spans="3:22" ht="12" customHeight="1" x14ac:dyDescent="0.2">
      <c r="C491" s="6"/>
      <c r="G491" s="6"/>
      <c r="H491" s="6"/>
      <c r="I491" s="6"/>
      <c r="J491" s="6"/>
      <c r="K491" s="6"/>
      <c r="L491" s="6"/>
      <c r="M491" s="6"/>
      <c r="N491" s="6"/>
      <c r="O491" s="6"/>
      <c r="P491" s="6"/>
      <c r="Q491" s="6"/>
      <c r="R491" s="6"/>
      <c r="S491" s="6"/>
      <c r="T491" s="6"/>
      <c r="U491" s="6"/>
      <c r="V491" s="6"/>
    </row>
    <row r="492" spans="3:22" ht="12" customHeight="1" x14ac:dyDescent="0.2">
      <c r="C492" s="6"/>
      <c r="G492" s="6"/>
      <c r="H492" s="6"/>
      <c r="I492" s="6"/>
      <c r="J492" s="6"/>
      <c r="K492" s="6"/>
      <c r="L492" s="6"/>
      <c r="M492" s="6"/>
      <c r="N492" s="6"/>
      <c r="O492" s="6"/>
      <c r="P492" s="6"/>
      <c r="Q492" s="6"/>
      <c r="R492" s="6"/>
      <c r="S492" s="6"/>
      <c r="T492" s="6"/>
      <c r="U492" s="6"/>
      <c r="V492" s="6"/>
    </row>
    <row r="493" spans="3:22" ht="12" customHeight="1" x14ac:dyDescent="0.2">
      <c r="C493" s="6"/>
      <c r="G493" s="6"/>
      <c r="H493" s="6"/>
      <c r="I493" s="6"/>
      <c r="J493" s="6"/>
      <c r="K493" s="6"/>
      <c r="L493" s="6"/>
      <c r="M493" s="6"/>
      <c r="N493" s="6"/>
      <c r="O493" s="6"/>
      <c r="P493" s="6"/>
      <c r="Q493" s="6"/>
      <c r="R493" s="6"/>
      <c r="S493" s="6"/>
      <c r="T493" s="6"/>
      <c r="U493" s="6"/>
      <c r="V493" s="6"/>
    </row>
    <row r="494" spans="3:22" ht="12" customHeight="1" x14ac:dyDescent="0.2">
      <c r="C494" s="6"/>
      <c r="G494" s="6"/>
      <c r="H494" s="6"/>
      <c r="I494" s="6"/>
      <c r="J494" s="6"/>
      <c r="K494" s="6"/>
      <c r="L494" s="6"/>
      <c r="M494" s="6"/>
      <c r="N494" s="6"/>
      <c r="O494" s="6"/>
      <c r="P494" s="6"/>
      <c r="Q494" s="6"/>
      <c r="R494" s="6"/>
      <c r="S494" s="6"/>
      <c r="T494" s="6"/>
      <c r="U494" s="6"/>
      <c r="V494" s="6"/>
    </row>
    <row r="495" spans="3:22" ht="12" customHeight="1" x14ac:dyDescent="0.2">
      <c r="C495" s="6"/>
      <c r="G495" s="6"/>
      <c r="H495" s="6"/>
      <c r="I495" s="6"/>
      <c r="J495" s="6"/>
      <c r="K495" s="6"/>
      <c r="L495" s="6"/>
      <c r="M495" s="6"/>
      <c r="N495" s="6"/>
      <c r="O495" s="6"/>
      <c r="P495" s="6"/>
      <c r="Q495" s="6"/>
      <c r="R495" s="6"/>
      <c r="S495" s="6"/>
      <c r="T495" s="6"/>
      <c r="U495" s="6"/>
      <c r="V495" s="6"/>
    </row>
    <row r="496" spans="3:22" ht="12" customHeight="1" x14ac:dyDescent="0.2">
      <c r="C496" s="6"/>
      <c r="G496" s="6"/>
      <c r="H496" s="6"/>
      <c r="I496" s="6"/>
      <c r="J496" s="6"/>
      <c r="K496" s="6"/>
      <c r="L496" s="6"/>
      <c r="M496" s="6"/>
      <c r="N496" s="6"/>
      <c r="O496" s="6"/>
      <c r="P496" s="6"/>
      <c r="Q496" s="6"/>
      <c r="R496" s="6"/>
      <c r="S496" s="6"/>
      <c r="T496" s="6"/>
      <c r="U496" s="6"/>
      <c r="V496" s="6"/>
    </row>
    <row r="497" spans="1:22" ht="12" customHeight="1" x14ac:dyDescent="0.2">
      <c r="C497" s="6"/>
      <c r="G497" s="6"/>
      <c r="H497" s="6"/>
      <c r="I497" s="6"/>
      <c r="J497" s="6"/>
      <c r="K497" s="6"/>
      <c r="L497" s="6"/>
      <c r="M497" s="6"/>
      <c r="N497" s="6"/>
      <c r="O497" s="6"/>
      <c r="P497" s="6"/>
      <c r="Q497" s="6"/>
      <c r="R497" s="6"/>
      <c r="S497" s="6"/>
      <c r="T497" s="6"/>
      <c r="U497" s="6"/>
      <c r="V497" s="6"/>
    </row>
    <row r="498" spans="1:22" ht="12" customHeight="1" x14ac:dyDescent="0.2">
      <c r="C498" s="6"/>
      <c r="G498" s="6"/>
      <c r="H498" s="6"/>
      <c r="I498" s="6"/>
      <c r="J498" s="6"/>
      <c r="K498" s="6"/>
      <c r="L498" s="6"/>
      <c r="M498" s="6"/>
      <c r="N498" s="6"/>
      <c r="O498" s="6"/>
      <c r="P498" s="6"/>
      <c r="Q498" s="6"/>
      <c r="R498" s="6"/>
      <c r="S498" s="6"/>
      <c r="T498" s="6"/>
      <c r="U498" s="6"/>
      <c r="V498" s="6"/>
    </row>
    <row r="499" spans="1:22" ht="12" customHeight="1" x14ac:dyDescent="0.2">
      <c r="C499" s="6"/>
      <c r="G499" s="6"/>
      <c r="H499" s="6"/>
      <c r="I499" s="6"/>
      <c r="J499" s="6"/>
      <c r="K499" s="6"/>
      <c r="L499" s="6"/>
      <c r="M499" s="6"/>
      <c r="N499" s="6"/>
      <c r="O499" s="6"/>
      <c r="P499" s="6"/>
      <c r="Q499" s="6"/>
      <c r="R499" s="6"/>
      <c r="S499" s="6"/>
      <c r="T499" s="6"/>
      <c r="U499" s="6"/>
      <c r="V499" s="6"/>
    </row>
    <row r="500" spans="1:22" ht="12" customHeight="1" x14ac:dyDescent="0.2">
      <c r="C500" s="6"/>
      <c r="G500" s="6"/>
      <c r="H500" s="6"/>
      <c r="I500" s="6"/>
      <c r="J500" s="6"/>
      <c r="K500" s="6"/>
      <c r="L500" s="6"/>
      <c r="M500" s="6"/>
      <c r="N500" s="6"/>
      <c r="O500" s="6"/>
      <c r="P500" s="6"/>
      <c r="Q500" s="6"/>
      <c r="R500" s="6"/>
      <c r="S500" s="6"/>
      <c r="T500" s="6"/>
      <c r="U500" s="6"/>
      <c r="V500" s="6"/>
    </row>
    <row r="501" spans="1:22" ht="12" customHeight="1" x14ac:dyDescent="0.2">
      <c r="C501" s="6"/>
      <c r="G501" s="6"/>
      <c r="H501" s="6"/>
      <c r="I501" s="6"/>
      <c r="J501" s="6"/>
      <c r="K501" s="6"/>
      <c r="L501" s="6"/>
      <c r="M501" s="6"/>
      <c r="N501" s="6"/>
      <c r="O501" s="6"/>
      <c r="P501" s="6"/>
      <c r="Q501" s="6"/>
      <c r="R501" s="6"/>
      <c r="S501" s="6"/>
      <c r="T501" s="6"/>
      <c r="U501" s="6"/>
      <c r="V501" s="6"/>
    </row>
    <row r="502" spans="1:22" ht="12" customHeight="1" x14ac:dyDescent="0.2">
      <c r="A502" s="12"/>
      <c r="C502" s="6"/>
      <c r="G502" s="6"/>
      <c r="H502" s="6"/>
      <c r="I502" s="6"/>
      <c r="J502" s="6"/>
      <c r="K502" s="6"/>
      <c r="L502" s="6"/>
      <c r="M502" s="6"/>
      <c r="N502" s="6"/>
      <c r="O502" s="6"/>
      <c r="P502" s="6"/>
      <c r="Q502" s="6"/>
      <c r="R502" s="6"/>
      <c r="S502" s="6"/>
      <c r="T502" s="6"/>
      <c r="U502" s="6"/>
      <c r="V502" s="6"/>
    </row>
    <row r="503" spans="1:22" ht="12" customHeight="1" x14ac:dyDescent="0.2">
      <c r="A503" s="12"/>
      <c r="C503" s="6"/>
      <c r="G503" s="6"/>
      <c r="H503" s="6"/>
      <c r="I503" s="6"/>
      <c r="J503" s="6"/>
      <c r="K503" s="6"/>
      <c r="L503" s="6"/>
      <c r="M503" s="6"/>
      <c r="N503" s="6"/>
      <c r="O503" s="6"/>
      <c r="P503" s="6"/>
      <c r="Q503" s="6"/>
      <c r="R503" s="6"/>
      <c r="S503" s="6"/>
      <c r="T503" s="6"/>
      <c r="U503" s="6"/>
      <c r="V503" s="6"/>
    </row>
    <row r="504" spans="1:22" ht="12" customHeight="1" x14ac:dyDescent="0.2">
      <c r="A504" s="12"/>
      <c r="C504" s="6"/>
      <c r="G504" s="6"/>
      <c r="H504" s="6"/>
      <c r="I504" s="6"/>
      <c r="J504" s="6"/>
      <c r="K504" s="6"/>
      <c r="L504" s="6"/>
      <c r="M504" s="6"/>
      <c r="N504" s="6"/>
      <c r="O504" s="6"/>
      <c r="P504" s="6"/>
      <c r="Q504" s="6"/>
      <c r="R504" s="6"/>
      <c r="S504" s="6"/>
      <c r="T504" s="6"/>
      <c r="U504" s="6"/>
      <c r="V504" s="6"/>
    </row>
    <row r="505" spans="1:22" ht="12" customHeight="1" x14ac:dyDescent="0.2">
      <c r="C505" s="6"/>
      <c r="G505" s="6"/>
      <c r="H505" s="6"/>
      <c r="I505" s="6"/>
      <c r="J505" s="6"/>
      <c r="K505" s="6"/>
      <c r="L505" s="6"/>
      <c r="M505" s="6"/>
      <c r="N505" s="6"/>
      <c r="O505" s="6"/>
      <c r="P505" s="6"/>
      <c r="Q505" s="6"/>
      <c r="R505" s="6"/>
      <c r="S505" s="6"/>
      <c r="T505" s="6"/>
      <c r="U505" s="6"/>
      <c r="V505" s="6"/>
    </row>
    <row r="506" spans="1:22" ht="12" customHeight="1" x14ac:dyDescent="0.2">
      <c r="C506" s="6"/>
      <c r="G506" s="6"/>
      <c r="H506" s="6"/>
      <c r="I506" s="6"/>
      <c r="J506" s="6"/>
      <c r="K506" s="6"/>
      <c r="L506" s="6"/>
      <c r="M506" s="6"/>
      <c r="N506" s="6"/>
      <c r="O506" s="6"/>
      <c r="P506" s="6"/>
      <c r="Q506" s="6"/>
      <c r="R506" s="6"/>
      <c r="S506" s="6"/>
      <c r="T506" s="6"/>
      <c r="U506" s="6"/>
      <c r="V506" s="6"/>
    </row>
    <row r="507" spans="1:22" ht="12" customHeight="1" x14ac:dyDescent="0.2">
      <c r="C507" s="6"/>
      <c r="G507" s="6"/>
      <c r="H507" s="6"/>
      <c r="I507" s="6"/>
      <c r="J507" s="6"/>
      <c r="K507" s="6"/>
      <c r="L507" s="6"/>
      <c r="M507" s="6"/>
      <c r="N507" s="6"/>
      <c r="O507" s="6"/>
      <c r="P507" s="6"/>
      <c r="Q507" s="6"/>
      <c r="R507" s="6"/>
      <c r="S507" s="6"/>
      <c r="T507" s="6"/>
      <c r="U507" s="6"/>
      <c r="V507" s="6"/>
    </row>
    <row r="508" spans="1:22" ht="12" customHeight="1" x14ac:dyDescent="0.2">
      <c r="A508" s="25"/>
      <c r="C508" s="6"/>
      <c r="G508" s="6"/>
      <c r="H508" s="6"/>
      <c r="I508" s="6"/>
      <c r="J508" s="6"/>
      <c r="K508" s="6"/>
      <c r="L508" s="6"/>
      <c r="M508" s="6"/>
      <c r="N508" s="6"/>
      <c r="O508" s="6"/>
      <c r="P508" s="6"/>
      <c r="Q508" s="6"/>
      <c r="R508" s="6"/>
      <c r="S508" s="6"/>
      <c r="T508" s="6"/>
      <c r="U508" s="6"/>
      <c r="V508" s="6"/>
    </row>
    <row r="509" spans="1:22" ht="12" customHeight="1" x14ac:dyDescent="0.2">
      <c r="A509" s="33"/>
      <c r="C509" s="6"/>
      <c r="G509" s="6"/>
      <c r="H509" s="6"/>
      <c r="I509" s="6"/>
      <c r="J509" s="6"/>
      <c r="K509" s="6"/>
      <c r="L509" s="6"/>
      <c r="M509" s="6"/>
      <c r="N509" s="6"/>
      <c r="O509" s="6"/>
      <c r="P509" s="6"/>
      <c r="Q509" s="6"/>
      <c r="R509" s="6"/>
      <c r="S509" s="6"/>
      <c r="T509" s="6"/>
      <c r="U509" s="6"/>
      <c r="V509" s="6"/>
    </row>
    <row r="510" spans="1:22" ht="12" customHeight="1" x14ac:dyDescent="0.2">
      <c r="A510" s="12"/>
      <c r="C510" s="6"/>
      <c r="G510" s="6"/>
      <c r="H510" s="6"/>
      <c r="I510" s="6"/>
      <c r="J510" s="6"/>
      <c r="K510" s="6"/>
      <c r="L510" s="6"/>
      <c r="M510" s="6"/>
      <c r="N510" s="6"/>
      <c r="O510" s="6"/>
      <c r="P510" s="6"/>
      <c r="Q510" s="6"/>
      <c r="R510" s="6"/>
      <c r="S510" s="6"/>
      <c r="T510" s="6"/>
      <c r="U510" s="6"/>
      <c r="V510" s="6"/>
    </row>
    <row r="511" spans="1:22" ht="12" customHeight="1" x14ac:dyDescent="0.2">
      <c r="C511" s="6"/>
      <c r="G511" s="6"/>
      <c r="H511" s="6"/>
      <c r="I511" s="6"/>
      <c r="J511" s="6"/>
      <c r="K511" s="6"/>
      <c r="L511" s="6"/>
      <c r="M511" s="6"/>
      <c r="N511" s="6"/>
      <c r="O511" s="6"/>
      <c r="P511" s="6"/>
      <c r="Q511" s="6"/>
      <c r="R511" s="6"/>
      <c r="S511" s="6"/>
      <c r="T511" s="6"/>
      <c r="U511" s="6"/>
      <c r="V511" s="6"/>
    </row>
    <row r="512" spans="1:22" ht="12" customHeight="1" x14ac:dyDescent="0.2">
      <c r="C512" s="6"/>
      <c r="G512" s="6"/>
      <c r="H512" s="6"/>
      <c r="I512" s="6"/>
      <c r="J512" s="6"/>
      <c r="K512" s="6"/>
      <c r="L512" s="6"/>
      <c r="M512" s="6"/>
      <c r="N512" s="6"/>
      <c r="O512" s="6"/>
      <c r="P512" s="6"/>
      <c r="Q512" s="6"/>
      <c r="R512" s="6"/>
      <c r="S512" s="6"/>
      <c r="T512" s="6"/>
      <c r="U512" s="6"/>
      <c r="V512" s="6"/>
    </row>
    <row r="513" spans="3:22" ht="12" customHeight="1" x14ac:dyDescent="0.2">
      <c r="C513" s="6"/>
      <c r="G513" s="6"/>
      <c r="H513" s="6"/>
      <c r="I513" s="6"/>
      <c r="J513" s="6"/>
      <c r="K513" s="6"/>
      <c r="L513" s="6"/>
      <c r="M513" s="6"/>
      <c r="N513" s="6"/>
      <c r="O513" s="6"/>
      <c r="P513" s="6"/>
      <c r="Q513" s="6"/>
      <c r="R513" s="6"/>
      <c r="S513" s="6"/>
      <c r="T513" s="6"/>
      <c r="U513" s="6"/>
      <c r="V513" s="6"/>
    </row>
    <row r="514" spans="3:22" ht="12" customHeight="1" x14ac:dyDescent="0.2">
      <c r="C514" s="6"/>
      <c r="G514" s="6"/>
      <c r="H514" s="6"/>
      <c r="I514" s="6"/>
      <c r="J514" s="6"/>
      <c r="K514" s="6"/>
      <c r="L514" s="6"/>
      <c r="M514" s="6"/>
      <c r="N514" s="6"/>
      <c r="O514" s="6"/>
      <c r="P514" s="6"/>
      <c r="Q514" s="6"/>
      <c r="R514" s="6"/>
      <c r="S514" s="6"/>
      <c r="T514" s="6"/>
      <c r="U514" s="6"/>
      <c r="V514" s="6"/>
    </row>
    <row r="515" spans="3:22" ht="12" customHeight="1" x14ac:dyDescent="0.2">
      <c r="C515" s="6"/>
      <c r="G515" s="6"/>
      <c r="H515" s="6"/>
      <c r="I515" s="6"/>
      <c r="J515" s="6"/>
      <c r="K515" s="6"/>
      <c r="L515" s="6"/>
      <c r="M515" s="6"/>
      <c r="N515" s="6"/>
      <c r="O515" s="6"/>
      <c r="P515" s="6"/>
      <c r="Q515" s="6"/>
      <c r="R515" s="6"/>
      <c r="S515" s="6"/>
      <c r="T515" s="6"/>
      <c r="U515" s="6"/>
      <c r="V515" s="6"/>
    </row>
    <row r="516" spans="3:22" ht="12" customHeight="1" x14ac:dyDescent="0.2">
      <c r="C516" s="6"/>
      <c r="G516" s="6"/>
      <c r="H516" s="6"/>
      <c r="I516" s="6"/>
      <c r="J516" s="6"/>
      <c r="K516" s="6"/>
      <c r="L516" s="6"/>
      <c r="M516" s="6"/>
      <c r="N516" s="6"/>
      <c r="O516" s="6"/>
      <c r="P516" s="6"/>
      <c r="Q516" s="6"/>
      <c r="R516" s="6"/>
      <c r="S516" s="6"/>
      <c r="T516" s="6"/>
      <c r="U516" s="6"/>
      <c r="V516" s="6"/>
    </row>
    <row r="517" spans="3:22" ht="12" customHeight="1" x14ac:dyDescent="0.2">
      <c r="C517" s="6"/>
      <c r="G517" s="6"/>
      <c r="H517" s="6"/>
      <c r="I517" s="6"/>
      <c r="J517" s="6"/>
      <c r="K517" s="6"/>
      <c r="L517" s="6"/>
      <c r="M517" s="6"/>
      <c r="N517" s="6"/>
      <c r="O517" s="6"/>
      <c r="P517" s="6"/>
      <c r="Q517" s="6"/>
      <c r="R517" s="6"/>
      <c r="S517" s="6"/>
      <c r="T517" s="6"/>
      <c r="U517" s="6"/>
      <c r="V517" s="6"/>
    </row>
    <row r="518" spans="3:22" ht="12" customHeight="1" x14ac:dyDescent="0.2">
      <c r="C518" s="6"/>
      <c r="G518" s="6"/>
      <c r="H518" s="6"/>
      <c r="I518" s="6"/>
      <c r="J518" s="6"/>
      <c r="K518" s="6"/>
      <c r="L518" s="6"/>
      <c r="M518" s="6"/>
      <c r="N518" s="6"/>
      <c r="O518" s="6"/>
      <c r="P518" s="6"/>
      <c r="Q518" s="6"/>
      <c r="R518" s="6"/>
      <c r="S518" s="6"/>
      <c r="T518" s="6"/>
      <c r="U518" s="6"/>
      <c r="V518" s="6"/>
    </row>
    <row r="519" spans="3:22" ht="12" customHeight="1" x14ac:dyDescent="0.2">
      <c r="C519" s="6"/>
      <c r="G519" s="6"/>
      <c r="H519" s="6"/>
      <c r="I519" s="6"/>
      <c r="J519" s="6"/>
      <c r="K519" s="6"/>
      <c r="L519" s="6"/>
      <c r="M519" s="6"/>
      <c r="N519" s="6"/>
      <c r="O519" s="6"/>
      <c r="P519" s="6"/>
      <c r="Q519" s="6"/>
      <c r="R519" s="6"/>
      <c r="S519" s="6"/>
      <c r="T519" s="6"/>
      <c r="U519" s="6"/>
      <c r="V519" s="6"/>
    </row>
    <row r="520" spans="3:22" ht="12" customHeight="1" x14ac:dyDescent="0.2">
      <c r="C520" s="6"/>
      <c r="G520" s="6"/>
      <c r="H520" s="6"/>
      <c r="I520" s="6"/>
      <c r="J520" s="6"/>
      <c r="K520" s="6"/>
      <c r="L520" s="6"/>
      <c r="M520" s="6"/>
      <c r="N520" s="6"/>
      <c r="O520" s="6"/>
      <c r="P520" s="6"/>
      <c r="Q520" s="6"/>
      <c r="R520" s="6"/>
      <c r="S520" s="6"/>
      <c r="T520" s="6"/>
      <c r="U520" s="6"/>
      <c r="V520" s="6"/>
    </row>
    <row r="521" spans="3:22" ht="12" customHeight="1" x14ac:dyDescent="0.2">
      <c r="C521" s="6"/>
      <c r="G521" s="6"/>
      <c r="H521" s="6"/>
      <c r="I521" s="6"/>
      <c r="J521" s="6"/>
      <c r="K521" s="6"/>
      <c r="L521" s="6"/>
      <c r="M521" s="6"/>
      <c r="N521" s="6"/>
      <c r="O521" s="6"/>
      <c r="P521" s="6"/>
      <c r="Q521" s="6"/>
      <c r="R521" s="6"/>
      <c r="S521" s="6"/>
      <c r="T521" s="6"/>
      <c r="U521" s="6"/>
      <c r="V521" s="6"/>
    </row>
    <row r="522" spans="3:22" ht="12" customHeight="1" x14ac:dyDescent="0.2">
      <c r="C522" s="6"/>
      <c r="G522" s="6"/>
      <c r="H522" s="6"/>
      <c r="I522" s="6"/>
      <c r="J522" s="6"/>
      <c r="K522" s="6"/>
      <c r="L522" s="6"/>
      <c r="M522" s="6"/>
      <c r="N522" s="6"/>
      <c r="O522" s="6"/>
      <c r="P522" s="6"/>
      <c r="Q522" s="6"/>
      <c r="R522" s="6"/>
      <c r="S522" s="6"/>
      <c r="T522" s="6"/>
      <c r="U522" s="6"/>
      <c r="V522" s="6"/>
    </row>
    <row r="523" spans="3:22" ht="12" customHeight="1" x14ac:dyDescent="0.2">
      <c r="C523" s="6"/>
      <c r="G523" s="6"/>
      <c r="H523" s="6"/>
      <c r="I523" s="6"/>
      <c r="J523" s="6"/>
      <c r="K523" s="6"/>
      <c r="L523" s="6"/>
      <c r="M523" s="6"/>
      <c r="N523" s="6"/>
      <c r="O523" s="6"/>
      <c r="P523" s="6"/>
      <c r="Q523" s="6"/>
      <c r="R523" s="6"/>
      <c r="S523" s="6"/>
      <c r="T523" s="6"/>
      <c r="U523" s="6"/>
      <c r="V523" s="6"/>
    </row>
    <row r="524" spans="3:22" ht="12" customHeight="1" x14ac:dyDescent="0.2">
      <c r="C524" s="6"/>
      <c r="G524" s="6"/>
      <c r="H524" s="6"/>
      <c r="I524" s="6"/>
      <c r="J524" s="6"/>
      <c r="K524" s="6"/>
      <c r="L524" s="6"/>
      <c r="M524" s="6"/>
      <c r="N524" s="6"/>
      <c r="O524" s="6"/>
      <c r="P524" s="6"/>
      <c r="Q524" s="6"/>
      <c r="R524" s="6"/>
      <c r="S524" s="6"/>
      <c r="T524" s="6"/>
      <c r="U524" s="6"/>
      <c r="V524" s="6"/>
    </row>
    <row r="525" spans="3:22" ht="12" customHeight="1" x14ac:dyDescent="0.2">
      <c r="C525" s="6"/>
      <c r="G525" s="6"/>
      <c r="H525" s="6"/>
      <c r="I525" s="6"/>
      <c r="J525" s="6"/>
      <c r="K525" s="6"/>
      <c r="L525" s="6"/>
      <c r="M525" s="6"/>
      <c r="N525" s="6"/>
      <c r="O525" s="6"/>
      <c r="P525" s="6"/>
      <c r="Q525" s="6"/>
      <c r="R525" s="6"/>
      <c r="S525" s="6"/>
      <c r="T525" s="6"/>
      <c r="U525" s="6"/>
      <c r="V525" s="6"/>
    </row>
    <row r="526" spans="3:22" ht="12" customHeight="1" x14ac:dyDescent="0.2">
      <c r="C526" s="6"/>
      <c r="G526" s="6"/>
      <c r="H526" s="6"/>
      <c r="I526" s="6"/>
      <c r="J526" s="6"/>
      <c r="K526" s="6"/>
      <c r="L526" s="6"/>
      <c r="M526" s="6"/>
      <c r="N526" s="6"/>
      <c r="O526" s="6"/>
      <c r="P526" s="6"/>
      <c r="Q526" s="6"/>
      <c r="R526" s="6"/>
      <c r="S526" s="6"/>
      <c r="T526" s="6"/>
      <c r="U526" s="6"/>
      <c r="V526" s="6"/>
    </row>
    <row r="527" spans="3:22" ht="12" customHeight="1" x14ac:dyDescent="0.2">
      <c r="C527" s="6"/>
      <c r="G527" s="6"/>
      <c r="H527" s="6"/>
      <c r="I527" s="6"/>
      <c r="J527" s="6"/>
      <c r="K527" s="6"/>
      <c r="L527" s="6"/>
      <c r="M527" s="6"/>
      <c r="N527" s="6"/>
      <c r="O527" s="6"/>
      <c r="P527" s="6"/>
      <c r="Q527" s="6"/>
      <c r="R527" s="6"/>
      <c r="S527" s="6"/>
      <c r="T527" s="6"/>
      <c r="U527" s="6"/>
      <c r="V527" s="6"/>
    </row>
    <row r="528" spans="3:22" ht="12" customHeight="1" x14ac:dyDescent="0.2">
      <c r="C528" s="6"/>
      <c r="G528" s="6"/>
      <c r="H528" s="6"/>
      <c r="I528" s="6"/>
      <c r="J528" s="6"/>
      <c r="K528" s="6"/>
      <c r="L528" s="6"/>
      <c r="M528" s="6"/>
      <c r="N528" s="6"/>
      <c r="O528" s="6"/>
      <c r="P528" s="6"/>
      <c r="Q528" s="6"/>
      <c r="R528" s="6"/>
      <c r="S528" s="6"/>
      <c r="T528" s="6"/>
      <c r="U528" s="6"/>
      <c r="V528" s="6"/>
    </row>
    <row r="529" spans="3:22" ht="12" customHeight="1" x14ac:dyDescent="0.2">
      <c r="C529" s="6"/>
      <c r="G529" s="6"/>
      <c r="H529" s="6"/>
      <c r="I529" s="6"/>
      <c r="J529" s="6"/>
      <c r="K529" s="6"/>
      <c r="L529" s="6"/>
      <c r="M529" s="6"/>
      <c r="N529" s="6"/>
      <c r="O529" s="6"/>
      <c r="P529" s="6"/>
      <c r="Q529" s="6"/>
      <c r="R529" s="6"/>
      <c r="S529" s="6"/>
      <c r="T529" s="6"/>
      <c r="U529" s="6"/>
      <c r="V529" s="6"/>
    </row>
    <row r="530" spans="3:22" ht="12" customHeight="1" x14ac:dyDescent="0.2">
      <c r="C530" s="6"/>
      <c r="G530" s="6"/>
      <c r="H530" s="6"/>
      <c r="I530" s="6"/>
      <c r="J530" s="6"/>
      <c r="K530" s="6"/>
      <c r="L530" s="6"/>
      <c r="M530" s="6"/>
      <c r="N530" s="6"/>
      <c r="O530" s="6"/>
      <c r="P530" s="6"/>
      <c r="Q530" s="6"/>
      <c r="R530" s="6"/>
      <c r="S530" s="6"/>
      <c r="T530" s="6"/>
      <c r="U530" s="6"/>
      <c r="V530" s="6"/>
    </row>
    <row r="531" spans="3:22" ht="12" customHeight="1" x14ac:dyDescent="0.2">
      <c r="C531" s="6"/>
      <c r="G531" s="6"/>
      <c r="H531" s="6"/>
      <c r="I531" s="6"/>
      <c r="J531" s="6"/>
      <c r="K531" s="6"/>
      <c r="L531" s="6"/>
      <c r="M531" s="6"/>
      <c r="N531" s="6"/>
      <c r="O531" s="6"/>
      <c r="P531" s="6"/>
      <c r="Q531" s="6"/>
      <c r="R531" s="6"/>
      <c r="S531" s="6"/>
      <c r="T531" s="6"/>
      <c r="U531" s="6"/>
      <c r="V531" s="6"/>
    </row>
    <row r="532" spans="3:22" ht="12" customHeight="1" x14ac:dyDescent="0.2">
      <c r="C532" s="6"/>
      <c r="G532" s="6"/>
      <c r="H532" s="6"/>
      <c r="I532" s="6"/>
      <c r="J532" s="6"/>
      <c r="K532" s="6"/>
      <c r="L532" s="6"/>
      <c r="M532" s="6"/>
      <c r="N532" s="6"/>
      <c r="O532" s="6"/>
      <c r="P532" s="6"/>
      <c r="Q532" s="6"/>
      <c r="R532" s="6"/>
      <c r="S532" s="6"/>
      <c r="T532" s="6"/>
      <c r="U532" s="6"/>
      <c r="V532" s="6"/>
    </row>
    <row r="533" spans="3:22" ht="12" customHeight="1" x14ac:dyDescent="0.2">
      <c r="C533" s="6"/>
      <c r="G533" s="6"/>
      <c r="H533" s="6"/>
      <c r="I533" s="6"/>
      <c r="J533" s="6"/>
      <c r="K533" s="6"/>
      <c r="L533" s="6"/>
      <c r="M533" s="6"/>
      <c r="N533" s="6"/>
      <c r="O533" s="6"/>
      <c r="P533" s="6"/>
      <c r="Q533" s="6"/>
      <c r="R533" s="6"/>
      <c r="S533" s="6"/>
      <c r="T533" s="6"/>
      <c r="U533" s="6"/>
      <c r="V533" s="6"/>
    </row>
    <row r="534" spans="3:22" ht="12" customHeight="1" x14ac:dyDescent="0.2">
      <c r="C534" s="6"/>
      <c r="G534" s="6"/>
      <c r="H534" s="6"/>
      <c r="I534" s="6"/>
      <c r="J534" s="6"/>
      <c r="K534" s="6"/>
      <c r="L534" s="6"/>
      <c r="M534" s="6"/>
      <c r="N534" s="6"/>
      <c r="O534" s="6"/>
      <c r="P534" s="6"/>
      <c r="Q534" s="6"/>
      <c r="R534" s="6"/>
      <c r="S534" s="6"/>
      <c r="T534" s="6"/>
      <c r="U534" s="6"/>
      <c r="V534" s="6"/>
    </row>
    <row r="535" spans="3:22" ht="12" customHeight="1" x14ac:dyDescent="0.2">
      <c r="C535" s="6"/>
      <c r="G535" s="6"/>
      <c r="H535" s="6"/>
      <c r="I535" s="6"/>
      <c r="J535" s="6"/>
      <c r="K535" s="6"/>
      <c r="L535" s="6"/>
      <c r="M535" s="6"/>
      <c r="N535" s="6"/>
      <c r="O535" s="6"/>
      <c r="P535" s="6"/>
      <c r="Q535" s="6"/>
      <c r="R535" s="6"/>
      <c r="S535" s="6"/>
      <c r="T535" s="6"/>
      <c r="U535" s="6"/>
      <c r="V535" s="6"/>
    </row>
    <row r="536" spans="3:22" ht="12" customHeight="1" x14ac:dyDescent="0.2">
      <c r="C536" s="6"/>
      <c r="G536" s="6"/>
      <c r="H536" s="6"/>
      <c r="I536" s="6"/>
      <c r="J536" s="6"/>
      <c r="K536" s="6"/>
      <c r="L536" s="6"/>
      <c r="M536" s="6"/>
      <c r="N536" s="6"/>
      <c r="O536" s="6"/>
      <c r="P536" s="6"/>
      <c r="Q536" s="6"/>
      <c r="R536" s="6"/>
      <c r="S536" s="6"/>
      <c r="T536" s="6"/>
      <c r="U536" s="6"/>
      <c r="V536" s="6"/>
    </row>
    <row r="537" spans="3:22" ht="12" customHeight="1" x14ac:dyDescent="0.2">
      <c r="C537" s="6"/>
      <c r="G537" s="6"/>
      <c r="H537" s="6"/>
      <c r="I537" s="6"/>
      <c r="J537" s="6"/>
      <c r="K537" s="6"/>
      <c r="L537" s="6"/>
      <c r="M537" s="6"/>
      <c r="N537" s="6"/>
      <c r="O537" s="6"/>
      <c r="P537" s="6"/>
      <c r="Q537" s="6"/>
      <c r="R537" s="6"/>
      <c r="S537" s="6"/>
      <c r="T537" s="6"/>
      <c r="U537" s="6"/>
      <c r="V537" s="6"/>
    </row>
    <row r="538" spans="3:22" ht="12" customHeight="1" x14ac:dyDescent="0.2">
      <c r="C538" s="6"/>
      <c r="G538" s="6"/>
      <c r="H538" s="6"/>
      <c r="I538" s="6"/>
      <c r="J538" s="6"/>
      <c r="K538" s="6"/>
      <c r="L538" s="6"/>
      <c r="M538" s="6"/>
      <c r="N538" s="6"/>
      <c r="O538" s="6"/>
      <c r="P538" s="6"/>
      <c r="Q538" s="6"/>
      <c r="R538" s="6"/>
      <c r="S538" s="6"/>
      <c r="T538" s="6"/>
      <c r="U538" s="6"/>
      <c r="V538" s="6"/>
    </row>
    <row r="539" spans="3:22" ht="12" customHeight="1" x14ac:dyDescent="0.2">
      <c r="C539" s="6"/>
      <c r="G539" s="6"/>
      <c r="H539" s="6"/>
      <c r="I539" s="6"/>
      <c r="J539" s="6"/>
      <c r="K539" s="6"/>
      <c r="L539" s="6"/>
      <c r="M539" s="6"/>
      <c r="N539" s="6"/>
      <c r="O539" s="6"/>
      <c r="P539" s="6"/>
      <c r="Q539" s="6"/>
      <c r="R539" s="6"/>
      <c r="S539" s="6"/>
      <c r="T539" s="6"/>
      <c r="U539" s="6"/>
      <c r="V539" s="6"/>
    </row>
    <row r="540" spans="3:22" ht="12" customHeight="1" x14ac:dyDescent="0.2">
      <c r="C540" s="6"/>
      <c r="G540" s="6"/>
      <c r="H540" s="6"/>
      <c r="I540" s="6"/>
      <c r="J540" s="6"/>
      <c r="K540" s="6"/>
      <c r="L540" s="6"/>
      <c r="M540" s="6"/>
      <c r="N540" s="6"/>
      <c r="O540" s="6"/>
      <c r="P540" s="6"/>
      <c r="Q540" s="6"/>
      <c r="R540" s="6"/>
      <c r="S540" s="6"/>
      <c r="T540" s="6"/>
      <c r="U540" s="6"/>
      <c r="V540" s="6"/>
    </row>
    <row r="541" spans="3:22" ht="12" customHeight="1" x14ac:dyDescent="0.2">
      <c r="C541" s="6"/>
      <c r="G541" s="6"/>
      <c r="H541" s="6"/>
      <c r="I541" s="6"/>
      <c r="J541" s="6"/>
      <c r="K541" s="6"/>
      <c r="L541" s="6"/>
      <c r="M541" s="6"/>
      <c r="N541" s="6"/>
      <c r="O541" s="6"/>
      <c r="P541" s="6"/>
      <c r="Q541" s="6"/>
      <c r="R541" s="6"/>
      <c r="S541" s="6"/>
      <c r="T541" s="6"/>
      <c r="U541" s="6"/>
      <c r="V541" s="6"/>
    </row>
    <row r="542" spans="3:22" ht="12" customHeight="1" x14ac:dyDescent="0.2">
      <c r="C542" s="6"/>
      <c r="G542" s="6"/>
      <c r="H542" s="6"/>
      <c r="I542" s="6"/>
      <c r="J542" s="6"/>
      <c r="K542" s="6"/>
      <c r="L542" s="6"/>
      <c r="M542" s="6"/>
      <c r="N542" s="6"/>
      <c r="O542" s="6"/>
      <c r="P542" s="6"/>
      <c r="Q542" s="6"/>
      <c r="R542" s="6"/>
      <c r="S542" s="6"/>
      <c r="T542" s="6"/>
      <c r="U542" s="6"/>
      <c r="V542" s="6"/>
    </row>
    <row r="543" spans="3:22" ht="12" customHeight="1" x14ac:dyDescent="0.2">
      <c r="C543" s="6"/>
      <c r="G543" s="6"/>
      <c r="H543" s="6"/>
      <c r="I543" s="6"/>
      <c r="J543" s="6"/>
      <c r="K543" s="6"/>
      <c r="L543" s="6"/>
      <c r="M543" s="6"/>
      <c r="N543" s="6"/>
      <c r="O543" s="6"/>
      <c r="P543" s="6"/>
      <c r="Q543" s="6"/>
      <c r="R543" s="6"/>
      <c r="S543" s="6"/>
      <c r="T543" s="6"/>
      <c r="U543" s="6"/>
      <c r="V543" s="6"/>
    </row>
    <row r="544" spans="3:22" ht="12" customHeight="1" x14ac:dyDescent="0.2">
      <c r="C544" s="6"/>
      <c r="G544" s="6"/>
      <c r="H544" s="6"/>
      <c r="I544" s="6"/>
      <c r="J544" s="6"/>
      <c r="K544" s="6"/>
      <c r="L544" s="6"/>
      <c r="M544" s="6"/>
      <c r="N544" s="6"/>
      <c r="O544" s="6"/>
      <c r="P544" s="6"/>
      <c r="Q544" s="6"/>
      <c r="R544" s="6"/>
      <c r="S544" s="6"/>
      <c r="T544" s="6"/>
      <c r="U544" s="6"/>
      <c r="V544" s="6"/>
    </row>
    <row r="545" spans="3:22" ht="12" customHeight="1" x14ac:dyDescent="0.2">
      <c r="C545" s="6"/>
      <c r="G545" s="6"/>
      <c r="H545" s="6"/>
      <c r="I545" s="6"/>
      <c r="J545" s="6"/>
      <c r="K545" s="6"/>
      <c r="L545" s="6"/>
      <c r="M545" s="6"/>
      <c r="N545" s="6"/>
      <c r="O545" s="6"/>
      <c r="P545" s="6"/>
      <c r="Q545" s="6"/>
      <c r="R545" s="6"/>
      <c r="S545" s="6"/>
      <c r="T545" s="6"/>
      <c r="U545" s="6"/>
      <c r="V545" s="6"/>
    </row>
    <row r="546" spans="3:22" ht="12" customHeight="1" x14ac:dyDescent="0.2">
      <c r="C546" s="6"/>
      <c r="G546" s="6"/>
      <c r="H546" s="6"/>
      <c r="I546" s="6"/>
      <c r="J546" s="6"/>
      <c r="K546" s="6"/>
      <c r="L546" s="6"/>
      <c r="M546" s="6"/>
      <c r="N546" s="6"/>
      <c r="O546" s="6"/>
      <c r="P546" s="6"/>
      <c r="Q546" s="6"/>
      <c r="R546" s="6"/>
      <c r="S546" s="6"/>
      <c r="T546" s="6"/>
      <c r="U546" s="6"/>
      <c r="V546" s="6"/>
    </row>
    <row r="547" spans="3:22" ht="12" customHeight="1" x14ac:dyDescent="0.2">
      <c r="C547" s="6"/>
      <c r="G547" s="6"/>
      <c r="H547" s="6"/>
      <c r="I547" s="6"/>
      <c r="J547" s="6"/>
      <c r="K547" s="6"/>
      <c r="L547" s="6"/>
      <c r="M547" s="6"/>
      <c r="N547" s="6"/>
      <c r="O547" s="6"/>
      <c r="P547" s="6"/>
      <c r="Q547" s="6"/>
      <c r="R547" s="6"/>
      <c r="S547" s="6"/>
      <c r="T547" s="6"/>
      <c r="U547" s="6"/>
      <c r="V547" s="6"/>
    </row>
    <row r="548" spans="3:22" ht="12" customHeight="1" x14ac:dyDescent="0.2">
      <c r="C548" s="6"/>
      <c r="G548" s="6"/>
      <c r="H548" s="6"/>
      <c r="I548" s="6"/>
      <c r="J548" s="6"/>
      <c r="K548" s="6"/>
      <c r="L548" s="6"/>
      <c r="M548" s="6"/>
      <c r="N548" s="6"/>
      <c r="O548" s="6"/>
      <c r="P548" s="6"/>
      <c r="Q548" s="6"/>
      <c r="R548" s="6"/>
      <c r="S548" s="6"/>
      <c r="T548" s="6"/>
      <c r="U548" s="6"/>
      <c r="V548" s="6"/>
    </row>
    <row r="549" spans="3:22" ht="12" customHeight="1" x14ac:dyDescent="0.2">
      <c r="C549" s="6"/>
      <c r="G549" s="6"/>
      <c r="H549" s="6"/>
      <c r="I549" s="6"/>
      <c r="J549" s="6"/>
      <c r="K549" s="6"/>
      <c r="L549" s="6"/>
      <c r="M549" s="6"/>
      <c r="N549" s="6"/>
      <c r="O549" s="6"/>
      <c r="P549" s="6"/>
      <c r="Q549" s="6"/>
      <c r="R549" s="6"/>
      <c r="S549" s="6"/>
      <c r="T549" s="6"/>
      <c r="U549" s="6"/>
      <c r="V549" s="6"/>
    </row>
    <row r="550" spans="3:22" ht="12" customHeight="1" x14ac:dyDescent="0.2">
      <c r="C550" s="6"/>
      <c r="G550" s="6"/>
      <c r="H550" s="6"/>
      <c r="I550" s="6"/>
      <c r="J550" s="6"/>
      <c r="K550" s="6"/>
      <c r="L550" s="6"/>
      <c r="M550" s="6"/>
      <c r="N550" s="6"/>
      <c r="O550" s="6"/>
      <c r="P550" s="6"/>
      <c r="Q550" s="6"/>
      <c r="R550" s="6"/>
      <c r="S550" s="6"/>
      <c r="T550" s="6"/>
      <c r="U550" s="6"/>
      <c r="V550" s="6"/>
    </row>
    <row r="551" spans="3:22" ht="12" customHeight="1" x14ac:dyDescent="0.2">
      <c r="C551" s="6"/>
      <c r="G551" s="6"/>
      <c r="H551" s="6"/>
      <c r="I551" s="6"/>
      <c r="J551" s="6"/>
      <c r="K551" s="6"/>
      <c r="L551" s="6"/>
      <c r="M551" s="6"/>
      <c r="N551" s="6"/>
      <c r="O551" s="6"/>
      <c r="P551" s="6"/>
      <c r="Q551" s="6"/>
      <c r="R551" s="6"/>
      <c r="S551" s="6"/>
      <c r="T551" s="6"/>
      <c r="U551" s="6"/>
      <c r="V551" s="6"/>
    </row>
    <row r="552" spans="3:22" ht="12" customHeight="1" x14ac:dyDescent="0.2">
      <c r="C552" s="6"/>
      <c r="G552" s="6"/>
      <c r="H552" s="6"/>
      <c r="I552" s="6"/>
      <c r="J552" s="6"/>
      <c r="K552" s="6"/>
      <c r="L552" s="6"/>
      <c r="M552" s="6"/>
      <c r="N552" s="6"/>
      <c r="O552" s="6"/>
      <c r="P552" s="6"/>
      <c r="Q552" s="6"/>
      <c r="R552" s="6"/>
      <c r="S552" s="6"/>
      <c r="T552" s="6"/>
      <c r="U552" s="6"/>
      <c r="V552" s="6"/>
    </row>
    <row r="553" spans="3:22" ht="12" customHeight="1" x14ac:dyDescent="0.2">
      <c r="C553" s="6"/>
      <c r="G553" s="6"/>
      <c r="H553" s="6"/>
      <c r="I553" s="6"/>
      <c r="J553" s="6"/>
      <c r="K553" s="6"/>
      <c r="L553" s="6"/>
      <c r="M553" s="6"/>
      <c r="N553" s="6"/>
      <c r="O553" s="6"/>
      <c r="P553" s="6"/>
      <c r="Q553" s="6"/>
      <c r="R553" s="6"/>
      <c r="S553" s="6"/>
      <c r="T553" s="6"/>
      <c r="U553" s="6"/>
      <c r="V553" s="6"/>
    </row>
    <row r="554" spans="3:22" ht="12" customHeight="1" x14ac:dyDescent="0.2">
      <c r="C554" s="6"/>
      <c r="G554" s="6"/>
      <c r="H554" s="6"/>
      <c r="I554" s="6"/>
      <c r="J554" s="6"/>
      <c r="K554" s="6"/>
      <c r="L554" s="6"/>
      <c r="M554" s="6"/>
      <c r="N554" s="6"/>
      <c r="O554" s="6"/>
      <c r="P554" s="6"/>
      <c r="Q554" s="6"/>
      <c r="R554" s="6"/>
      <c r="S554" s="6"/>
      <c r="T554" s="6"/>
      <c r="U554" s="6"/>
      <c r="V554" s="6"/>
    </row>
    <row r="555" spans="3:22" ht="12" customHeight="1" x14ac:dyDescent="0.2">
      <c r="C555" s="6"/>
      <c r="G555" s="6"/>
      <c r="H555" s="6"/>
      <c r="I555" s="6"/>
      <c r="J555" s="6"/>
      <c r="K555" s="6"/>
      <c r="L555" s="6"/>
      <c r="M555" s="6"/>
      <c r="N555" s="6"/>
      <c r="O555" s="6"/>
      <c r="P555" s="6"/>
      <c r="Q555" s="6"/>
      <c r="R555" s="6"/>
      <c r="S555" s="6"/>
      <c r="T555" s="6"/>
      <c r="U555" s="6"/>
      <c r="V555" s="6"/>
    </row>
    <row r="556" spans="3:22" ht="12" customHeight="1" x14ac:dyDescent="0.2">
      <c r="C556" s="6"/>
      <c r="G556" s="6"/>
      <c r="H556" s="6"/>
      <c r="I556" s="6"/>
      <c r="J556" s="6"/>
      <c r="K556" s="6"/>
      <c r="L556" s="6"/>
      <c r="M556" s="6"/>
      <c r="N556" s="6"/>
      <c r="O556" s="6"/>
      <c r="P556" s="6"/>
      <c r="Q556" s="6"/>
      <c r="R556" s="6"/>
      <c r="S556" s="6"/>
      <c r="T556" s="6"/>
      <c r="U556" s="6"/>
      <c r="V556" s="6"/>
    </row>
    <row r="557" spans="3:22" ht="12" customHeight="1" x14ac:dyDescent="0.2">
      <c r="C557" s="6"/>
      <c r="G557" s="6"/>
      <c r="H557" s="6"/>
      <c r="I557" s="6"/>
      <c r="J557" s="6"/>
      <c r="K557" s="6"/>
      <c r="L557" s="6"/>
      <c r="M557" s="6"/>
      <c r="N557" s="6"/>
      <c r="O557" s="6"/>
      <c r="P557" s="6"/>
      <c r="Q557" s="6"/>
      <c r="R557" s="6"/>
      <c r="S557" s="6"/>
      <c r="T557" s="6"/>
      <c r="U557" s="6"/>
      <c r="V557" s="6"/>
    </row>
    <row r="558" spans="3:22" ht="12" customHeight="1" x14ac:dyDescent="0.2">
      <c r="C558" s="6"/>
      <c r="G558" s="6"/>
      <c r="H558" s="6"/>
      <c r="I558" s="6"/>
      <c r="J558" s="6"/>
      <c r="K558" s="6"/>
      <c r="L558" s="6"/>
      <c r="M558" s="6"/>
      <c r="N558" s="6"/>
      <c r="O558" s="6"/>
      <c r="P558" s="6"/>
      <c r="Q558" s="6"/>
      <c r="R558" s="6"/>
      <c r="S558" s="6"/>
      <c r="T558" s="6"/>
      <c r="U558" s="6"/>
      <c r="V558" s="6"/>
    </row>
    <row r="559" spans="3:22" ht="12" customHeight="1" x14ac:dyDescent="0.2">
      <c r="C559" s="6"/>
      <c r="G559" s="6"/>
      <c r="H559" s="6"/>
      <c r="I559" s="6"/>
      <c r="J559" s="6"/>
      <c r="K559" s="6"/>
      <c r="L559" s="6"/>
      <c r="M559" s="6"/>
      <c r="N559" s="6"/>
      <c r="O559" s="6"/>
      <c r="P559" s="6"/>
      <c r="Q559" s="6"/>
      <c r="R559" s="6"/>
      <c r="S559" s="6"/>
      <c r="T559" s="6"/>
      <c r="U559" s="6"/>
      <c r="V559" s="6"/>
    </row>
    <row r="560" spans="3:22" ht="12" customHeight="1" x14ac:dyDescent="0.2">
      <c r="C560" s="6"/>
      <c r="G560" s="6"/>
      <c r="H560" s="6"/>
      <c r="I560" s="6"/>
      <c r="J560" s="6"/>
      <c r="K560" s="6"/>
      <c r="L560" s="6"/>
      <c r="M560" s="6"/>
      <c r="N560" s="6"/>
      <c r="O560" s="6"/>
      <c r="P560" s="6"/>
      <c r="Q560" s="6"/>
      <c r="R560" s="6"/>
      <c r="S560" s="6"/>
      <c r="T560" s="6"/>
      <c r="U560" s="6"/>
      <c r="V560" s="6"/>
    </row>
    <row r="561" spans="3:22" ht="12" customHeight="1" x14ac:dyDescent="0.2">
      <c r="C561" s="6"/>
      <c r="G561" s="6"/>
      <c r="H561" s="6"/>
      <c r="I561" s="6"/>
      <c r="J561" s="6"/>
      <c r="K561" s="6"/>
      <c r="L561" s="6"/>
      <c r="M561" s="6"/>
      <c r="N561" s="6"/>
      <c r="O561" s="6"/>
      <c r="P561" s="6"/>
      <c r="Q561" s="6"/>
      <c r="R561" s="6"/>
      <c r="S561" s="6"/>
      <c r="T561" s="6"/>
      <c r="U561" s="6"/>
      <c r="V561" s="6"/>
    </row>
    <row r="562" spans="3:22" ht="12" customHeight="1" x14ac:dyDescent="0.2">
      <c r="C562" s="6"/>
      <c r="G562" s="6"/>
      <c r="H562" s="6"/>
      <c r="I562" s="6"/>
      <c r="J562" s="6"/>
      <c r="K562" s="6"/>
      <c r="L562" s="6"/>
      <c r="M562" s="6"/>
      <c r="N562" s="6"/>
      <c r="O562" s="6"/>
      <c r="P562" s="6"/>
      <c r="Q562" s="6"/>
      <c r="R562" s="6"/>
      <c r="S562" s="6"/>
      <c r="T562" s="6"/>
      <c r="U562" s="6"/>
      <c r="V562" s="6"/>
    </row>
    <row r="563" spans="3:22" ht="12" customHeight="1" x14ac:dyDescent="0.2">
      <c r="C563" s="6"/>
      <c r="G563" s="6"/>
      <c r="H563" s="6"/>
      <c r="I563" s="6"/>
      <c r="J563" s="6"/>
      <c r="K563" s="6"/>
      <c r="L563" s="6"/>
      <c r="M563" s="6"/>
      <c r="N563" s="6"/>
      <c r="O563" s="6"/>
      <c r="P563" s="6"/>
      <c r="Q563" s="6"/>
      <c r="R563" s="6"/>
      <c r="S563" s="6"/>
      <c r="T563" s="6"/>
      <c r="U563" s="6"/>
      <c r="V563" s="6"/>
    </row>
    <row r="564" spans="3:22" ht="12" customHeight="1" x14ac:dyDescent="0.2">
      <c r="C564" s="6"/>
      <c r="G564" s="6"/>
      <c r="H564" s="6"/>
      <c r="I564" s="6"/>
      <c r="J564" s="6"/>
      <c r="K564" s="6"/>
      <c r="L564" s="6"/>
      <c r="M564" s="6"/>
      <c r="N564" s="6"/>
      <c r="O564" s="6"/>
      <c r="P564" s="6"/>
      <c r="Q564" s="6"/>
      <c r="R564" s="6"/>
      <c r="S564" s="6"/>
      <c r="T564" s="6"/>
      <c r="U564" s="6"/>
      <c r="V564" s="6"/>
    </row>
    <row r="565" spans="3:22" ht="12" customHeight="1" x14ac:dyDescent="0.2">
      <c r="C565" s="6"/>
      <c r="G565" s="6"/>
      <c r="H565" s="6"/>
      <c r="I565" s="6"/>
      <c r="J565" s="6"/>
      <c r="K565" s="6"/>
      <c r="L565" s="6"/>
      <c r="M565" s="6"/>
      <c r="N565" s="6"/>
      <c r="O565" s="6"/>
      <c r="P565" s="6"/>
      <c r="Q565" s="6"/>
      <c r="R565" s="6"/>
      <c r="S565" s="6"/>
      <c r="T565" s="6"/>
      <c r="U565" s="6"/>
      <c r="V565" s="6"/>
    </row>
    <row r="566" spans="3:22" ht="12" customHeight="1" x14ac:dyDescent="0.2">
      <c r="C566" s="6"/>
      <c r="G566" s="6"/>
      <c r="H566" s="6"/>
      <c r="I566" s="6"/>
      <c r="J566" s="6"/>
      <c r="K566" s="6"/>
      <c r="L566" s="6"/>
      <c r="M566" s="6"/>
      <c r="N566" s="6"/>
      <c r="O566" s="6"/>
      <c r="P566" s="6"/>
      <c r="Q566" s="6"/>
      <c r="R566" s="6"/>
      <c r="S566" s="6"/>
      <c r="T566" s="6"/>
      <c r="U566" s="6"/>
      <c r="V566" s="6"/>
    </row>
    <row r="567" spans="3:22" ht="12" customHeight="1" x14ac:dyDescent="0.2">
      <c r="C567" s="6"/>
      <c r="G567" s="6"/>
      <c r="H567" s="6"/>
      <c r="I567" s="6"/>
      <c r="J567" s="6"/>
      <c r="K567" s="6"/>
      <c r="L567" s="6"/>
      <c r="M567" s="6"/>
      <c r="N567" s="6"/>
      <c r="O567" s="6"/>
      <c r="P567" s="6"/>
      <c r="Q567" s="6"/>
      <c r="R567" s="6"/>
      <c r="S567" s="6"/>
      <c r="T567" s="6"/>
      <c r="U567" s="6"/>
      <c r="V567" s="6"/>
    </row>
    <row r="568" spans="3:22" ht="12" customHeight="1" x14ac:dyDescent="0.2">
      <c r="C568" s="6"/>
      <c r="G568" s="6"/>
      <c r="H568" s="6"/>
      <c r="I568" s="6"/>
      <c r="J568" s="6"/>
      <c r="K568" s="6"/>
      <c r="L568" s="6"/>
      <c r="M568" s="6"/>
      <c r="N568" s="6"/>
      <c r="O568" s="6"/>
      <c r="P568" s="6"/>
      <c r="Q568" s="6"/>
      <c r="R568" s="6"/>
      <c r="S568" s="6"/>
      <c r="T568" s="6"/>
      <c r="U568" s="6"/>
      <c r="V568" s="6"/>
    </row>
    <row r="569" spans="3:22" ht="12" customHeight="1" x14ac:dyDescent="0.2">
      <c r="C569" s="6"/>
      <c r="G569" s="6"/>
      <c r="H569" s="6"/>
      <c r="I569" s="6"/>
      <c r="J569" s="6"/>
      <c r="K569" s="6"/>
      <c r="L569" s="6"/>
      <c r="M569" s="6"/>
      <c r="N569" s="6"/>
      <c r="O569" s="6"/>
      <c r="P569" s="6"/>
      <c r="Q569" s="6"/>
      <c r="R569" s="6"/>
      <c r="S569" s="6"/>
      <c r="T569" s="6"/>
      <c r="U569" s="6"/>
      <c r="V569" s="6"/>
    </row>
    <row r="570" spans="3:22" ht="12" customHeight="1" x14ac:dyDescent="0.2">
      <c r="C570" s="6"/>
      <c r="G570" s="6"/>
      <c r="H570" s="6"/>
      <c r="I570" s="6"/>
      <c r="J570" s="6"/>
      <c r="K570" s="6"/>
      <c r="L570" s="6"/>
      <c r="M570" s="6"/>
      <c r="N570" s="6"/>
      <c r="O570" s="6"/>
      <c r="P570" s="6"/>
      <c r="Q570" s="6"/>
      <c r="R570" s="6"/>
      <c r="S570" s="6"/>
      <c r="T570" s="6"/>
      <c r="U570" s="6"/>
      <c r="V570" s="6"/>
    </row>
    <row r="571" spans="3:22" ht="12" customHeight="1" x14ac:dyDescent="0.2">
      <c r="C571" s="6"/>
      <c r="G571" s="6"/>
      <c r="H571" s="6"/>
      <c r="I571" s="6"/>
      <c r="J571" s="6"/>
      <c r="K571" s="6"/>
      <c r="L571" s="6"/>
      <c r="M571" s="6"/>
      <c r="N571" s="6"/>
      <c r="O571" s="6"/>
      <c r="P571" s="6"/>
      <c r="Q571" s="6"/>
      <c r="R571" s="6"/>
      <c r="S571" s="6"/>
      <c r="T571" s="6"/>
      <c r="U571" s="6"/>
      <c r="V571" s="6"/>
    </row>
    <row r="572" spans="3:22" ht="12" customHeight="1" x14ac:dyDescent="0.2">
      <c r="C572" s="6"/>
      <c r="G572" s="6"/>
      <c r="H572" s="6"/>
      <c r="I572" s="6"/>
      <c r="J572" s="6"/>
      <c r="K572" s="6"/>
      <c r="L572" s="6"/>
      <c r="M572" s="6"/>
      <c r="N572" s="6"/>
      <c r="O572" s="6"/>
      <c r="P572" s="6"/>
      <c r="Q572" s="6"/>
      <c r="R572" s="6"/>
      <c r="S572" s="6"/>
      <c r="T572" s="6"/>
      <c r="U572" s="6"/>
      <c r="V572" s="6"/>
    </row>
    <row r="573" spans="3:22" ht="12" customHeight="1" x14ac:dyDescent="0.2">
      <c r="C573" s="6"/>
      <c r="G573" s="6"/>
      <c r="H573" s="6"/>
      <c r="I573" s="6"/>
      <c r="J573" s="6"/>
      <c r="K573" s="6"/>
      <c r="L573" s="6"/>
      <c r="M573" s="6"/>
      <c r="N573" s="6"/>
      <c r="O573" s="6"/>
      <c r="P573" s="6"/>
      <c r="Q573" s="6"/>
      <c r="R573" s="6"/>
      <c r="S573" s="6"/>
      <c r="T573" s="6"/>
      <c r="U573" s="6"/>
      <c r="V573" s="6"/>
    </row>
    <row r="574" spans="3:22" ht="12" customHeight="1" x14ac:dyDescent="0.2">
      <c r="C574" s="6"/>
      <c r="G574" s="6"/>
      <c r="H574" s="6"/>
      <c r="I574" s="6"/>
      <c r="J574" s="6"/>
      <c r="K574" s="6"/>
      <c r="L574" s="6"/>
      <c r="M574" s="6"/>
      <c r="N574" s="6"/>
      <c r="O574" s="6"/>
      <c r="P574" s="6"/>
      <c r="Q574" s="6"/>
      <c r="R574" s="6"/>
      <c r="S574" s="6"/>
      <c r="T574" s="6"/>
      <c r="U574" s="6"/>
      <c r="V574" s="6"/>
    </row>
    <row r="575" spans="3:22" ht="12" customHeight="1" x14ac:dyDescent="0.2">
      <c r="C575" s="6"/>
      <c r="G575" s="6"/>
      <c r="H575" s="6"/>
      <c r="I575" s="6"/>
      <c r="J575" s="6"/>
      <c r="K575" s="6"/>
      <c r="L575" s="6"/>
      <c r="M575" s="6"/>
      <c r="N575" s="6"/>
      <c r="O575" s="6"/>
      <c r="P575" s="6"/>
      <c r="Q575" s="6"/>
      <c r="R575" s="6"/>
      <c r="S575" s="6"/>
      <c r="T575" s="6"/>
      <c r="U575" s="6"/>
      <c r="V575" s="6"/>
    </row>
    <row r="576" spans="3:22" ht="12" customHeight="1" x14ac:dyDescent="0.2">
      <c r="C576" s="6"/>
      <c r="G576" s="6"/>
      <c r="H576" s="6"/>
      <c r="I576" s="6"/>
      <c r="J576" s="6"/>
      <c r="K576" s="6"/>
      <c r="L576" s="6"/>
      <c r="M576" s="6"/>
      <c r="N576" s="6"/>
      <c r="O576" s="6"/>
      <c r="P576" s="6"/>
      <c r="Q576" s="6"/>
      <c r="R576" s="6"/>
      <c r="S576" s="6"/>
      <c r="T576" s="6"/>
      <c r="U576" s="6"/>
      <c r="V576" s="6"/>
    </row>
    <row r="577" spans="3:22" ht="12" customHeight="1" x14ac:dyDescent="0.2">
      <c r="C577" s="6"/>
      <c r="G577" s="6"/>
      <c r="H577" s="6"/>
      <c r="I577" s="6"/>
      <c r="J577" s="6"/>
      <c r="K577" s="6"/>
      <c r="L577" s="6"/>
      <c r="M577" s="6"/>
      <c r="N577" s="6"/>
      <c r="O577" s="6"/>
      <c r="P577" s="6"/>
      <c r="Q577" s="6"/>
      <c r="R577" s="6"/>
      <c r="S577" s="6"/>
      <c r="T577" s="6"/>
      <c r="U577" s="6"/>
      <c r="V577" s="6"/>
    </row>
    <row r="578" spans="3:22" ht="12" customHeight="1" x14ac:dyDescent="0.2">
      <c r="C578" s="6"/>
      <c r="G578" s="6"/>
      <c r="H578" s="6"/>
      <c r="I578" s="6"/>
      <c r="J578" s="6"/>
      <c r="K578" s="6"/>
      <c r="L578" s="6"/>
      <c r="M578" s="6"/>
      <c r="N578" s="6"/>
      <c r="O578" s="6"/>
      <c r="P578" s="6"/>
      <c r="Q578" s="6"/>
      <c r="R578" s="6"/>
      <c r="S578" s="6"/>
      <c r="T578" s="6"/>
      <c r="U578" s="6"/>
      <c r="V578" s="6"/>
    </row>
    <row r="579" spans="3:22" ht="12" customHeight="1" x14ac:dyDescent="0.2">
      <c r="C579" s="6"/>
      <c r="G579" s="6"/>
      <c r="H579" s="6"/>
      <c r="I579" s="6"/>
      <c r="J579" s="6"/>
      <c r="K579" s="6"/>
      <c r="L579" s="6"/>
      <c r="M579" s="6"/>
      <c r="N579" s="6"/>
      <c r="O579" s="6"/>
      <c r="P579" s="6"/>
      <c r="Q579" s="6"/>
      <c r="R579" s="6"/>
      <c r="S579" s="6"/>
      <c r="T579" s="6"/>
      <c r="U579" s="6"/>
      <c r="V579" s="6"/>
    </row>
    <row r="580" spans="3:22" ht="12" customHeight="1" x14ac:dyDescent="0.2">
      <c r="C580" s="6"/>
      <c r="G580" s="6"/>
      <c r="H580" s="6"/>
      <c r="I580" s="6"/>
      <c r="J580" s="6"/>
      <c r="K580" s="6"/>
      <c r="L580" s="6"/>
      <c r="M580" s="6"/>
      <c r="N580" s="6"/>
      <c r="O580" s="6"/>
      <c r="P580" s="6"/>
      <c r="Q580" s="6"/>
      <c r="R580" s="6"/>
      <c r="S580" s="6"/>
      <c r="T580" s="6"/>
      <c r="U580" s="6"/>
      <c r="V580" s="6"/>
    </row>
    <row r="581" spans="3:22" ht="12" customHeight="1" x14ac:dyDescent="0.2">
      <c r="C581" s="6"/>
      <c r="G581" s="6"/>
      <c r="H581" s="6"/>
      <c r="I581" s="6"/>
      <c r="J581" s="6"/>
      <c r="K581" s="6"/>
      <c r="L581" s="6"/>
      <c r="M581" s="6"/>
      <c r="N581" s="6"/>
      <c r="O581" s="6"/>
      <c r="P581" s="6"/>
      <c r="Q581" s="6"/>
      <c r="R581" s="6"/>
      <c r="S581" s="6"/>
      <c r="T581" s="6"/>
      <c r="U581" s="6"/>
      <c r="V581" s="6"/>
    </row>
    <row r="582" spans="3:22" ht="12" customHeight="1" x14ac:dyDescent="0.2">
      <c r="C582" s="6"/>
      <c r="G582" s="6"/>
      <c r="H582" s="6"/>
      <c r="I582" s="6"/>
      <c r="J582" s="6"/>
      <c r="K582" s="6"/>
      <c r="L582" s="6"/>
      <c r="M582" s="6"/>
      <c r="N582" s="6"/>
      <c r="O582" s="6"/>
      <c r="P582" s="6"/>
      <c r="Q582" s="6"/>
      <c r="R582" s="6"/>
      <c r="S582" s="6"/>
      <c r="T582" s="6"/>
      <c r="U582" s="6"/>
      <c r="V582" s="6"/>
    </row>
    <row r="583" spans="3:22" ht="12" customHeight="1" x14ac:dyDescent="0.2">
      <c r="C583" s="6"/>
      <c r="G583" s="6"/>
      <c r="H583" s="6"/>
      <c r="I583" s="6"/>
      <c r="J583" s="6"/>
      <c r="K583" s="6"/>
      <c r="L583" s="6"/>
      <c r="M583" s="6"/>
      <c r="N583" s="6"/>
      <c r="O583" s="6"/>
      <c r="P583" s="6"/>
      <c r="Q583" s="6"/>
      <c r="R583" s="6"/>
      <c r="S583" s="6"/>
      <c r="T583" s="6"/>
      <c r="U583" s="6"/>
      <c r="V583" s="6"/>
    </row>
    <row r="584" spans="3:22" ht="12" customHeight="1" x14ac:dyDescent="0.2">
      <c r="C584" s="6"/>
      <c r="G584" s="6"/>
      <c r="H584" s="6"/>
      <c r="I584" s="6"/>
      <c r="J584" s="6"/>
      <c r="K584" s="6"/>
      <c r="L584" s="6"/>
      <c r="M584" s="6"/>
      <c r="N584" s="6"/>
      <c r="O584" s="6"/>
      <c r="P584" s="6"/>
      <c r="Q584" s="6"/>
      <c r="R584" s="6"/>
      <c r="S584" s="6"/>
      <c r="T584" s="6"/>
      <c r="U584" s="6"/>
      <c r="V584" s="6"/>
    </row>
    <row r="585" spans="3:22" ht="12" customHeight="1" x14ac:dyDescent="0.2">
      <c r="C585" s="6"/>
      <c r="G585" s="6"/>
      <c r="H585" s="6"/>
      <c r="I585" s="6"/>
      <c r="J585" s="6"/>
      <c r="K585" s="6"/>
      <c r="L585" s="6"/>
      <c r="M585" s="6"/>
      <c r="N585" s="6"/>
      <c r="O585" s="6"/>
      <c r="P585" s="6"/>
      <c r="Q585" s="6"/>
      <c r="R585" s="6"/>
      <c r="S585" s="6"/>
      <c r="T585" s="6"/>
      <c r="U585" s="6"/>
      <c r="V585" s="6"/>
    </row>
    <row r="586" spans="3:22" ht="12" customHeight="1" x14ac:dyDescent="0.2">
      <c r="C586" s="6"/>
      <c r="G586" s="6"/>
      <c r="H586" s="6"/>
      <c r="I586" s="6"/>
      <c r="J586" s="6"/>
      <c r="K586" s="6"/>
      <c r="L586" s="6"/>
      <c r="M586" s="6"/>
      <c r="N586" s="6"/>
      <c r="O586" s="6"/>
      <c r="P586" s="6"/>
      <c r="Q586" s="6"/>
      <c r="R586" s="6"/>
      <c r="S586" s="6"/>
      <c r="T586" s="6"/>
      <c r="U586" s="6"/>
      <c r="V586" s="6"/>
    </row>
    <row r="587" spans="3:22" ht="12" customHeight="1" x14ac:dyDescent="0.2">
      <c r="C587" s="6"/>
      <c r="G587" s="6"/>
      <c r="H587" s="6"/>
      <c r="I587" s="6"/>
      <c r="J587" s="6"/>
      <c r="K587" s="6"/>
      <c r="L587" s="6"/>
      <c r="M587" s="6"/>
      <c r="N587" s="6"/>
      <c r="O587" s="6"/>
      <c r="P587" s="6"/>
      <c r="Q587" s="6"/>
      <c r="R587" s="6"/>
      <c r="S587" s="6"/>
      <c r="T587" s="6"/>
      <c r="U587" s="6"/>
      <c r="V587" s="6"/>
    </row>
    <row r="588" spans="3:22" ht="12" customHeight="1" x14ac:dyDescent="0.2">
      <c r="C588" s="6"/>
      <c r="G588" s="6"/>
      <c r="H588" s="6"/>
      <c r="I588" s="6"/>
      <c r="J588" s="6"/>
      <c r="K588" s="6"/>
      <c r="L588" s="6"/>
      <c r="M588" s="6"/>
      <c r="N588" s="6"/>
      <c r="O588" s="6"/>
      <c r="P588" s="6"/>
      <c r="Q588" s="6"/>
      <c r="R588" s="6"/>
      <c r="S588" s="6"/>
      <c r="T588" s="6"/>
      <c r="U588" s="6"/>
      <c r="V588" s="6"/>
    </row>
    <row r="589" spans="3:22" ht="12" customHeight="1" x14ac:dyDescent="0.2">
      <c r="C589" s="6"/>
      <c r="G589" s="6"/>
      <c r="H589" s="6"/>
      <c r="I589" s="6"/>
      <c r="J589" s="6"/>
      <c r="K589" s="6"/>
      <c r="L589" s="6"/>
      <c r="M589" s="6"/>
      <c r="N589" s="6"/>
      <c r="O589" s="6"/>
      <c r="P589" s="6"/>
      <c r="Q589" s="6"/>
      <c r="R589" s="6"/>
      <c r="S589" s="6"/>
      <c r="T589" s="6"/>
      <c r="U589" s="6"/>
      <c r="V589" s="6"/>
    </row>
    <row r="590" spans="3:22" ht="12" customHeight="1" x14ac:dyDescent="0.2">
      <c r="C590" s="6"/>
      <c r="G590" s="6"/>
      <c r="H590" s="6"/>
      <c r="I590" s="6"/>
      <c r="J590" s="6"/>
      <c r="K590" s="6"/>
      <c r="L590" s="6"/>
      <c r="M590" s="6"/>
      <c r="N590" s="6"/>
      <c r="O590" s="6"/>
      <c r="P590" s="6"/>
      <c r="Q590" s="6"/>
      <c r="R590" s="6"/>
      <c r="S590" s="6"/>
      <c r="T590" s="6"/>
      <c r="U590" s="6"/>
      <c r="V590" s="6"/>
    </row>
    <row r="591" spans="3:22" ht="12" customHeight="1" x14ac:dyDescent="0.2">
      <c r="C591" s="6"/>
      <c r="G591" s="6"/>
      <c r="H591" s="6"/>
      <c r="I591" s="6"/>
      <c r="J591" s="6"/>
      <c r="K591" s="6"/>
      <c r="L591" s="6"/>
      <c r="M591" s="6"/>
      <c r="N591" s="6"/>
      <c r="O591" s="6"/>
      <c r="P591" s="6"/>
      <c r="Q591" s="6"/>
      <c r="R591" s="6"/>
      <c r="S591" s="6"/>
      <c r="T591" s="6"/>
      <c r="U591" s="6"/>
      <c r="V591" s="6"/>
    </row>
    <row r="592" spans="3:22" ht="12" customHeight="1" x14ac:dyDescent="0.2">
      <c r="C592" s="6"/>
      <c r="G592" s="6"/>
      <c r="H592" s="6"/>
      <c r="I592" s="6"/>
      <c r="J592" s="6"/>
      <c r="K592" s="6"/>
      <c r="L592" s="6"/>
      <c r="M592" s="6"/>
      <c r="N592" s="6"/>
      <c r="O592" s="6"/>
      <c r="P592" s="6"/>
      <c r="Q592" s="6"/>
      <c r="R592" s="6"/>
      <c r="S592" s="6"/>
      <c r="T592" s="6"/>
      <c r="U592" s="6"/>
      <c r="V592" s="6"/>
    </row>
    <row r="593" spans="3:22" ht="12" customHeight="1" x14ac:dyDescent="0.2">
      <c r="C593" s="6"/>
      <c r="G593" s="6"/>
      <c r="H593" s="6"/>
      <c r="I593" s="6"/>
      <c r="J593" s="6"/>
      <c r="K593" s="6"/>
      <c r="L593" s="6"/>
      <c r="M593" s="6"/>
      <c r="N593" s="6"/>
      <c r="O593" s="6"/>
      <c r="P593" s="6"/>
      <c r="Q593" s="6"/>
      <c r="R593" s="6"/>
      <c r="S593" s="6"/>
      <c r="T593" s="6"/>
      <c r="U593" s="6"/>
      <c r="V593" s="6"/>
    </row>
    <row r="594" spans="3:22" ht="12" customHeight="1" x14ac:dyDescent="0.2">
      <c r="C594" s="6"/>
      <c r="G594" s="6"/>
      <c r="H594" s="6"/>
      <c r="I594" s="6"/>
      <c r="J594" s="6"/>
      <c r="K594" s="6"/>
      <c r="L594" s="6"/>
      <c r="M594" s="6"/>
      <c r="N594" s="6"/>
      <c r="O594" s="6"/>
      <c r="P594" s="6"/>
      <c r="Q594" s="6"/>
      <c r="R594" s="6"/>
      <c r="S594" s="6"/>
      <c r="T594" s="6"/>
      <c r="U594" s="6"/>
      <c r="V594" s="6"/>
    </row>
    <row r="595" spans="3:22" ht="12" customHeight="1" x14ac:dyDescent="0.2">
      <c r="C595" s="6"/>
      <c r="G595" s="6"/>
      <c r="H595" s="6"/>
      <c r="I595" s="6"/>
      <c r="J595" s="6"/>
      <c r="K595" s="6"/>
      <c r="L595" s="6"/>
      <c r="M595" s="6"/>
      <c r="N595" s="6"/>
      <c r="O595" s="6"/>
      <c r="P595" s="6"/>
      <c r="Q595" s="6"/>
      <c r="R595" s="6"/>
      <c r="S595" s="6"/>
      <c r="T595" s="6"/>
      <c r="U595" s="6"/>
      <c r="V595" s="6"/>
    </row>
    <row r="596" spans="3:22" ht="12" customHeight="1" x14ac:dyDescent="0.2">
      <c r="C596" s="6"/>
      <c r="G596" s="6"/>
      <c r="H596" s="6"/>
      <c r="I596" s="6"/>
      <c r="J596" s="6"/>
      <c r="K596" s="6"/>
      <c r="L596" s="6"/>
      <c r="M596" s="6"/>
      <c r="N596" s="6"/>
      <c r="O596" s="6"/>
      <c r="P596" s="6"/>
      <c r="Q596" s="6"/>
      <c r="R596" s="6"/>
      <c r="S596" s="6"/>
      <c r="T596" s="6"/>
      <c r="U596" s="6"/>
      <c r="V596" s="6"/>
    </row>
    <row r="597" spans="3:22" ht="12" customHeight="1" x14ac:dyDescent="0.2">
      <c r="C597" s="6"/>
      <c r="G597" s="6"/>
      <c r="H597" s="6"/>
      <c r="I597" s="6"/>
      <c r="J597" s="6"/>
      <c r="K597" s="6"/>
      <c r="L597" s="6"/>
      <c r="M597" s="6"/>
      <c r="N597" s="6"/>
      <c r="O597" s="6"/>
      <c r="P597" s="6"/>
      <c r="Q597" s="6"/>
      <c r="R597" s="6"/>
      <c r="S597" s="6"/>
      <c r="T597" s="6"/>
      <c r="U597" s="6"/>
      <c r="V597" s="6"/>
    </row>
    <row r="598" spans="3:22" ht="12" customHeight="1" x14ac:dyDescent="0.2">
      <c r="C598" s="6"/>
      <c r="G598" s="6"/>
      <c r="H598" s="6"/>
      <c r="I598" s="6"/>
      <c r="J598" s="6"/>
      <c r="K598" s="6"/>
      <c r="L598" s="6"/>
      <c r="M598" s="6"/>
      <c r="N598" s="6"/>
      <c r="O598" s="6"/>
      <c r="P598" s="6"/>
      <c r="Q598" s="6"/>
      <c r="R598" s="6"/>
      <c r="S598" s="6"/>
      <c r="T598" s="6"/>
      <c r="U598" s="6"/>
      <c r="V598" s="6"/>
    </row>
    <row r="599" spans="3:22" ht="12" customHeight="1" x14ac:dyDescent="0.2">
      <c r="C599" s="6"/>
      <c r="G599" s="6"/>
      <c r="H599" s="6"/>
      <c r="I599" s="6"/>
      <c r="J599" s="6"/>
      <c r="K599" s="6"/>
      <c r="L599" s="6"/>
      <c r="M599" s="6"/>
      <c r="N599" s="6"/>
      <c r="O599" s="6"/>
      <c r="P599" s="6"/>
      <c r="Q599" s="6"/>
      <c r="R599" s="6"/>
      <c r="S599" s="6"/>
      <c r="T599" s="6"/>
      <c r="U599" s="6"/>
      <c r="V599" s="6"/>
    </row>
    <row r="600" spans="3:22" ht="12" customHeight="1" x14ac:dyDescent="0.2">
      <c r="C600" s="6"/>
      <c r="G600" s="6"/>
      <c r="H600" s="6"/>
      <c r="I600" s="6"/>
      <c r="J600" s="6"/>
      <c r="K600" s="6"/>
      <c r="L600" s="6"/>
      <c r="M600" s="6"/>
      <c r="N600" s="6"/>
      <c r="O600" s="6"/>
      <c r="P600" s="6"/>
      <c r="Q600" s="6"/>
      <c r="R600" s="6"/>
      <c r="S600" s="6"/>
      <c r="T600" s="6"/>
      <c r="U600" s="6"/>
      <c r="V600" s="6"/>
    </row>
    <row r="601" spans="3:22" ht="12" customHeight="1" x14ac:dyDescent="0.2">
      <c r="C601" s="6"/>
      <c r="G601" s="6"/>
      <c r="H601" s="6"/>
      <c r="I601" s="6"/>
      <c r="J601" s="6"/>
      <c r="K601" s="6"/>
      <c r="L601" s="6"/>
      <c r="M601" s="6"/>
      <c r="N601" s="6"/>
      <c r="O601" s="6"/>
      <c r="P601" s="6"/>
      <c r="Q601" s="6"/>
      <c r="R601" s="6"/>
      <c r="S601" s="6"/>
      <c r="T601" s="6"/>
      <c r="U601" s="6"/>
      <c r="V601" s="6"/>
    </row>
    <row r="602" spans="3:22" ht="12" customHeight="1" x14ac:dyDescent="0.2">
      <c r="C602" s="6"/>
      <c r="G602" s="6"/>
      <c r="H602" s="6"/>
      <c r="I602" s="6"/>
      <c r="J602" s="6"/>
      <c r="K602" s="6"/>
      <c r="L602" s="6"/>
      <c r="M602" s="6"/>
      <c r="N602" s="6"/>
      <c r="O602" s="6"/>
      <c r="P602" s="6"/>
      <c r="Q602" s="6"/>
      <c r="R602" s="6"/>
      <c r="S602" s="6"/>
      <c r="T602" s="6"/>
      <c r="U602" s="6"/>
      <c r="V602" s="6"/>
    </row>
    <row r="603" spans="3:22" ht="12" customHeight="1" x14ac:dyDescent="0.2">
      <c r="C603" s="6"/>
      <c r="G603" s="6"/>
      <c r="H603" s="6"/>
      <c r="I603" s="6"/>
      <c r="J603" s="6"/>
      <c r="K603" s="6"/>
      <c r="L603" s="6"/>
      <c r="M603" s="6"/>
      <c r="N603" s="6"/>
      <c r="O603" s="6"/>
      <c r="P603" s="6"/>
      <c r="Q603" s="6"/>
      <c r="R603" s="6"/>
      <c r="S603" s="6"/>
      <c r="T603" s="6"/>
      <c r="U603" s="6"/>
      <c r="V603" s="6"/>
    </row>
    <row r="604" spans="3:22" ht="12" customHeight="1" x14ac:dyDescent="0.2">
      <c r="C604" s="6"/>
      <c r="G604" s="6"/>
      <c r="H604" s="6"/>
      <c r="I604" s="6"/>
      <c r="J604" s="6"/>
      <c r="K604" s="6"/>
      <c r="L604" s="6"/>
      <c r="M604" s="6"/>
      <c r="N604" s="6"/>
      <c r="O604" s="6"/>
      <c r="P604" s="6"/>
      <c r="Q604" s="6"/>
      <c r="R604" s="6"/>
      <c r="S604" s="6"/>
      <c r="T604" s="6"/>
      <c r="U604" s="6"/>
      <c r="V604" s="6"/>
    </row>
    <row r="605" spans="3:22" ht="12" customHeight="1" x14ac:dyDescent="0.2">
      <c r="C605" s="6"/>
      <c r="G605" s="6"/>
      <c r="H605" s="6"/>
      <c r="I605" s="6"/>
      <c r="J605" s="6"/>
      <c r="K605" s="6"/>
      <c r="L605" s="6"/>
      <c r="M605" s="6"/>
      <c r="N605" s="6"/>
      <c r="O605" s="6"/>
      <c r="P605" s="6"/>
      <c r="Q605" s="6"/>
      <c r="R605" s="6"/>
      <c r="S605" s="6"/>
      <c r="T605" s="6"/>
      <c r="U605" s="6"/>
      <c r="V605" s="6"/>
    </row>
    <row r="606" spans="3:22" ht="12" customHeight="1" x14ac:dyDescent="0.2">
      <c r="C606" s="6"/>
      <c r="G606" s="6"/>
      <c r="H606" s="6"/>
      <c r="I606" s="6"/>
      <c r="J606" s="6"/>
      <c r="K606" s="6"/>
      <c r="L606" s="6"/>
      <c r="M606" s="6"/>
      <c r="N606" s="6"/>
      <c r="O606" s="6"/>
      <c r="P606" s="6"/>
      <c r="Q606" s="6"/>
      <c r="R606" s="6"/>
      <c r="S606" s="6"/>
      <c r="T606" s="6"/>
      <c r="U606" s="6"/>
      <c r="V606" s="6"/>
    </row>
    <row r="607" spans="3:22" ht="12" customHeight="1" x14ac:dyDescent="0.2">
      <c r="C607" s="6"/>
      <c r="G607" s="6"/>
      <c r="H607" s="6"/>
      <c r="I607" s="6"/>
      <c r="J607" s="6"/>
      <c r="K607" s="6"/>
      <c r="L607" s="6"/>
      <c r="M607" s="6"/>
      <c r="N607" s="6"/>
      <c r="O607" s="6"/>
      <c r="P607" s="6"/>
      <c r="Q607" s="6"/>
      <c r="R607" s="6"/>
      <c r="S607" s="6"/>
      <c r="T607" s="6"/>
      <c r="U607" s="6"/>
      <c r="V607" s="6"/>
    </row>
    <row r="608" spans="3:22" ht="12" customHeight="1" x14ac:dyDescent="0.2">
      <c r="C608" s="6"/>
      <c r="G608" s="6"/>
      <c r="H608" s="6"/>
      <c r="I608" s="6"/>
      <c r="J608" s="6"/>
      <c r="K608" s="6"/>
      <c r="L608" s="6"/>
      <c r="M608" s="6"/>
      <c r="N608" s="6"/>
      <c r="O608" s="6"/>
      <c r="P608" s="6"/>
      <c r="Q608" s="6"/>
      <c r="R608" s="6"/>
      <c r="S608" s="6"/>
      <c r="T608" s="6"/>
      <c r="U608" s="6"/>
      <c r="V608" s="6"/>
    </row>
    <row r="609" spans="1:22" ht="12" customHeight="1" x14ac:dyDescent="0.2">
      <c r="C609" s="6"/>
      <c r="G609" s="6"/>
      <c r="H609" s="6"/>
      <c r="I609" s="6"/>
      <c r="J609" s="6"/>
      <c r="K609" s="6"/>
      <c r="L609" s="6"/>
      <c r="M609" s="6"/>
      <c r="N609" s="6"/>
      <c r="O609" s="6"/>
      <c r="P609" s="6"/>
      <c r="Q609" s="6"/>
      <c r="R609" s="6"/>
      <c r="S609" s="6"/>
      <c r="T609" s="6"/>
      <c r="U609" s="6"/>
      <c r="V609" s="6"/>
    </row>
    <row r="610" spans="1:22" ht="12" customHeight="1" x14ac:dyDescent="0.2">
      <c r="C610" s="6"/>
      <c r="G610" s="6"/>
      <c r="H610" s="6"/>
      <c r="I610" s="6"/>
      <c r="J610" s="6"/>
      <c r="K610" s="6"/>
      <c r="L610" s="6"/>
      <c r="M610" s="6"/>
      <c r="N610" s="6"/>
      <c r="O610" s="6"/>
      <c r="P610" s="6"/>
      <c r="Q610" s="6"/>
      <c r="R610" s="6"/>
      <c r="S610" s="6"/>
      <c r="T610" s="6"/>
      <c r="U610" s="6"/>
      <c r="V610" s="6"/>
    </row>
    <row r="611" spans="1:22" ht="12" customHeight="1" x14ac:dyDescent="0.2">
      <c r="C611" s="6"/>
      <c r="G611" s="6"/>
      <c r="H611" s="6"/>
      <c r="I611" s="6"/>
      <c r="J611" s="6"/>
      <c r="K611" s="6"/>
      <c r="L611" s="6"/>
      <c r="M611" s="6"/>
      <c r="N611" s="6"/>
      <c r="O611" s="6"/>
      <c r="P611" s="6"/>
      <c r="Q611" s="6"/>
      <c r="R611" s="6"/>
      <c r="S611" s="6"/>
      <c r="T611" s="6"/>
      <c r="U611" s="6"/>
      <c r="V611" s="6"/>
    </row>
    <row r="612" spans="1:22" ht="12" customHeight="1" x14ac:dyDescent="0.2">
      <c r="C612" s="6"/>
      <c r="G612" s="6"/>
      <c r="H612" s="6"/>
      <c r="I612" s="6"/>
      <c r="J612" s="6"/>
      <c r="K612" s="6"/>
      <c r="L612" s="6"/>
      <c r="M612" s="6"/>
      <c r="N612" s="6"/>
      <c r="O612" s="6"/>
      <c r="P612" s="6"/>
      <c r="Q612" s="6"/>
      <c r="R612" s="6"/>
      <c r="S612" s="6"/>
      <c r="T612" s="6"/>
      <c r="U612" s="6"/>
      <c r="V612" s="6"/>
    </row>
    <row r="613" spans="1:22" ht="12" customHeight="1" x14ac:dyDescent="0.2">
      <c r="C613" s="6"/>
      <c r="G613" s="6"/>
      <c r="H613" s="6"/>
      <c r="I613" s="6"/>
      <c r="J613" s="6"/>
      <c r="K613" s="6"/>
      <c r="L613" s="6"/>
      <c r="M613" s="6"/>
      <c r="N613" s="6"/>
      <c r="O613" s="6"/>
      <c r="P613" s="6"/>
      <c r="Q613" s="6"/>
      <c r="R613" s="6"/>
      <c r="S613" s="6"/>
      <c r="T613" s="6"/>
      <c r="U613" s="6"/>
      <c r="V613" s="6"/>
    </row>
    <row r="614" spans="1:22" ht="12" customHeight="1" x14ac:dyDescent="0.2">
      <c r="C614" s="6"/>
      <c r="G614" s="6"/>
      <c r="H614" s="6"/>
      <c r="I614" s="6"/>
      <c r="J614" s="6"/>
      <c r="K614" s="6"/>
      <c r="L614" s="6"/>
      <c r="M614" s="6"/>
      <c r="N614" s="6"/>
      <c r="O614" s="6"/>
      <c r="P614" s="6"/>
      <c r="Q614" s="6"/>
      <c r="R614" s="6"/>
      <c r="S614" s="6"/>
      <c r="T614" s="6"/>
      <c r="U614" s="6"/>
      <c r="V614" s="6"/>
    </row>
    <row r="615" spans="1:22" ht="12" customHeight="1" x14ac:dyDescent="0.2">
      <c r="C615" s="6"/>
      <c r="G615" s="6"/>
      <c r="H615" s="6"/>
      <c r="I615" s="6"/>
      <c r="J615" s="6"/>
      <c r="K615" s="6"/>
      <c r="L615" s="6"/>
      <c r="M615" s="6"/>
      <c r="N615" s="6"/>
      <c r="O615" s="6"/>
      <c r="P615" s="6"/>
      <c r="Q615" s="6"/>
      <c r="R615" s="6"/>
      <c r="S615" s="6"/>
      <c r="T615" s="6"/>
      <c r="U615" s="6"/>
      <c r="V615" s="6"/>
    </row>
    <row r="616" spans="1:22" ht="12" customHeight="1" x14ac:dyDescent="0.2">
      <c r="C616" s="6"/>
      <c r="G616" s="6"/>
      <c r="H616" s="6"/>
      <c r="I616" s="6"/>
      <c r="J616" s="6"/>
      <c r="K616" s="6"/>
      <c r="L616" s="6"/>
      <c r="M616" s="6"/>
      <c r="N616" s="6"/>
      <c r="O616" s="6"/>
      <c r="P616" s="6"/>
      <c r="Q616" s="6"/>
      <c r="R616" s="6"/>
      <c r="S616" s="6"/>
      <c r="T616" s="6"/>
      <c r="U616" s="6"/>
      <c r="V616" s="6"/>
    </row>
    <row r="617" spans="1:22" ht="12" customHeight="1" x14ac:dyDescent="0.2">
      <c r="C617" s="6"/>
      <c r="G617" s="6"/>
      <c r="H617" s="6"/>
      <c r="I617" s="6"/>
      <c r="J617" s="6"/>
      <c r="K617" s="6"/>
      <c r="L617" s="6"/>
      <c r="M617" s="6"/>
      <c r="N617" s="6"/>
      <c r="O617" s="6"/>
      <c r="P617" s="6"/>
      <c r="Q617" s="6"/>
      <c r="R617" s="6"/>
      <c r="S617" s="6"/>
      <c r="T617" s="6"/>
      <c r="U617" s="6"/>
      <c r="V617" s="6"/>
    </row>
    <row r="618" spans="1:22" ht="12" customHeight="1" x14ac:dyDescent="0.2">
      <c r="C618" s="6"/>
      <c r="G618" s="6"/>
      <c r="H618" s="6"/>
      <c r="I618" s="6"/>
      <c r="J618" s="6"/>
      <c r="K618" s="6"/>
      <c r="L618" s="6"/>
      <c r="M618" s="6"/>
      <c r="N618" s="6"/>
      <c r="O618" s="6"/>
      <c r="P618" s="6"/>
      <c r="Q618" s="6"/>
      <c r="R618" s="6"/>
      <c r="S618" s="6"/>
      <c r="T618" s="6"/>
      <c r="U618" s="6"/>
      <c r="V618" s="6"/>
    </row>
    <row r="619" spans="1:22" ht="12" customHeight="1" x14ac:dyDescent="0.2">
      <c r="C619" s="6"/>
      <c r="G619" s="6"/>
      <c r="H619" s="6"/>
      <c r="I619" s="6"/>
      <c r="J619" s="6"/>
      <c r="K619" s="6"/>
      <c r="L619" s="6"/>
      <c r="M619" s="6"/>
      <c r="N619" s="6"/>
      <c r="O619" s="6"/>
      <c r="P619" s="6"/>
      <c r="Q619" s="6"/>
      <c r="R619" s="6"/>
      <c r="S619" s="6"/>
      <c r="T619" s="6"/>
      <c r="U619" s="6"/>
      <c r="V619" s="6"/>
    </row>
    <row r="620" spans="1:22" ht="12" customHeight="1" x14ac:dyDescent="0.2">
      <c r="C620" s="6"/>
      <c r="G620" s="6"/>
      <c r="H620" s="6"/>
      <c r="I620" s="6"/>
      <c r="J620" s="6"/>
      <c r="K620" s="6"/>
      <c r="L620" s="6"/>
      <c r="M620" s="6"/>
      <c r="N620" s="6"/>
      <c r="O620" s="6"/>
      <c r="P620" s="6"/>
      <c r="Q620" s="6"/>
      <c r="R620" s="6"/>
      <c r="S620" s="6"/>
      <c r="T620" s="6"/>
      <c r="U620" s="6"/>
      <c r="V620" s="6"/>
    </row>
    <row r="621" spans="1:22" ht="12" customHeight="1" x14ac:dyDescent="0.2">
      <c r="C621" s="6"/>
      <c r="G621" s="6"/>
      <c r="H621" s="6"/>
      <c r="I621" s="6"/>
      <c r="J621" s="6"/>
      <c r="K621" s="6"/>
      <c r="L621" s="6"/>
      <c r="M621" s="6"/>
      <c r="N621" s="6"/>
      <c r="O621" s="6"/>
      <c r="P621" s="6"/>
      <c r="Q621" s="6"/>
      <c r="R621" s="6"/>
      <c r="S621" s="6"/>
      <c r="T621" s="6"/>
      <c r="U621" s="6"/>
      <c r="V621" s="6"/>
    </row>
    <row r="622" spans="1:22" ht="12" customHeight="1" x14ac:dyDescent="0.2">
      <c r="C622" s="6"/>
      <c r="G622" s="6"/>
      <c r="H622" s="6"/>
      <c r="I622" s="6"/>
      <c r="J622" s="6"/>
      <c r="K622" s="6"/>
      <c r="L622" s="6"/>
      <c r="M622" s="6"/>
      <c r="N622" s="6"/>
      <c r="O622" s="6"/>
      <c r="P622" s="6"/>
      <c r="Q622" s="6"/>
      <c r="R622" s="6"/>
      <c r="S622" s="6"/>
      <c r="T622" s="6"/>
      <c r="U622" s="6"/>
      <c r="V622" s="6"/>
    </row>
    <row r="623" spans="1:22" ht="12" customHeight="1" x14ac:dyDescent="0.2">
      <c r="A623" s="12"/>
      <c r="C623" s="6"/>
      <c r="G623" s="6"/>
      <c r="H623" s="6"/>
      <c r="I623" s="6"/>
      <c r="J623" s="6"/>
      <c r="K623" s="6"/>
      <c r="L623" s="6"/>
      <c r="M623" s="6"/>
      <c r="N623" s="6"/>
      <c r="O623" s="6"/>
      <c r="P623" s="6"/>
      <c r="Q623" s="6"/>
      <c r="R623" s="6"/>
      <c r="S623" s="6"/>
      <c r="T623" s="6"/>
      <c r="U623" s="6"/>
      <c r="V623" s="6"/>
    </row>
    <row r="624" spans="1:22" ht="12" customHeight="1" x14ac:dyDescent="0.2">
      <c r="A624" s="12"/>
      <c r="C624" s="6"/>
      <c r="G624" s="6"/>
      <c r="H624" s="6"/>
      <c r="I624" s="6"/>
      <c r="J624" s="6"/>
      <c r="K624" s="6"/>
      <c r="L624" s="6"/>
      <c r="M624" s="6"/>
      <c r="N624" s="6"/>
      <c r="O624" s="6"/>
      <c r="P624" s="6"/>
      <c r="Q624" s="6"/>
      <c r="R624" s="6"/>
      <c r="S624" s="6"/>
      <c r="T624" s="6"/>
      <c r="U624" s="6"/>
      <c r="V624" s="6"/>
    </row>
    <row r="625" spans="1:22" ht="12" customHeight="1" x14ac:dyDescent="0.2">
      <c r="A625" s="12"/>
      <c r="C625" s="6"/>
      <c r="G625" s="6"/>
      <c r="H625" s="6"/>
      <c r="I625" s="6"/>
      <c r="J625" s="6"/>
      <c r="K625" s="6"/>
      <c r="L625" s="6"/>
      <c r="M625" s="6"/>
      <c r="N625" s="6"/>
      <c r="O625" s="6"/>
      <c r="P625" s="6"/>
      <c r="Q625" s="6"/>
      <c r="R625" s="6"/>
      <c r="S625" s="6"/>
      <c r="T625" s="6"/>
      <c r="U625" s="6"/>
      <c r="V625" s="6"/>
    </row>
    <row r="626" spans="1:22" ht="12" customHeight="1" x14ac:dyDescent="0.2">
      <c r="C626" s="6"/>
      <c r="G626" s="6"/>
      <c r="H626" s="6"/>
      <c r="I626" s="6"/>
      <c r="J626" s="6"/>
      <c r="K626" s="6"/>
      <c r="L626" s="6"/>
      <c r="M626" s="6"/>
      <c r="N626" s="6"/>
      <c r="O626" s="6"/>
      <c r="P626" s="6"/>
      <c r="Q626" s="6"/>
      <c r="R626" s="6"/>
      <c r="S626" s="6"/>
      <c r="T626" s="6"/>
      <c r="U626" s="6"/>
      <c r="V626" s="6"/>
    </row>
    <row r="627" spans="1:22" ht="12" customHeight="1" x14ac:dyDescent="0.2">
      <c r="C627" s="6"/>
      <c r="G627" s="6"/>
      <c r="H627" s="6"/>
      <c r="I627" s="6"/>
      <c r="J627" s="6"/>
      <c r="K627" s="6"/>
      <c r="L627" s="6"/>
      <c r="M627" s="6"/>
      <c r="N627" s="6"/>
      <c r="O627" s="6"/>
      <c r="P627" s="6"/>
      <c r="Q627" s="6"/>
      <c r="R627" s="6"/>
      <c r="S627" s="6"/>
      <c r="T627" s="6"/>
      <c r="U627" s="6"/>
      <c r="V627" s="6"/>
    </row>
    <row r="628" spans="1:22" ht="12" customHeight="1" x14ac:dyDescent="0.2">
      <c r="A628" s="25"/>
      <c r="C628" s="6"/>
      <c r="G628" s="6"/>
      <c r="H628" s="6"/>
      <c r="I628" s="6"/>
      <c r="J628" s="6"/>
      <c r="K628" s="6"/>
      <c r="L628" s="6"/>
      <c r="M628" s="6"/>
      <c r="N628" s="6"/>
      <c r="O628" s="6"/>
      <c r="P628" s="6"/>
      <c r="Q628" s="6"/>
      <c r="R628" s="6"/>
      <c r="S628" s="6"/>
      <c r="T628" s="6"/>
      <c r="U628" s="6"/>
      <c r="V628" s="6"/>
    </row>
    <row r="629" spans="1:22" ht="12" customHeight="1" x14ac:dyDescent="0.2">
      <c r="A629" s="33"/>
      <c r="C629" s="6"/>
      <c r="G629" s="6"/>
      <c r="H629" s="6"/>
      <c r="I629" s="6"/>
      <c r="J629" s="6"/>
      <c r="K629" s="6"/>
      <c r="L629" s="6"/>
      <c r="M629" s="6"/>
      <c r="N629" s="6"/>
      <c r="O629" s="6"/>
      <c r="P629" s="6"/>
      <c r="Q629" s="6"/>
      <c r="R629" s="6"/>
      <c r="S629" s="6"/>
      <c r="T629" s="6"/>
      <c r="U629" s="6"/>
      <c r="V629" s="6"/>
    </row>
    <row r="630" spans="1:22" ht="12" customHeight="1" x14ac:dyDescent="0.2">
      <c r="A630" s="12"/>
      <c r="C630" s="6"/>
      <c r="G630" s="6"/>
      <c r="H630" s="6"/>
      <c r="I630" s="6"/>
      <c r="J630" s="6"/>
      <c r="K630" s="6"/>
      <c r="L630" s="6"/>
      <c r="M630" s="6"/>
      <c r="N630" s="6"/>
      <c r="O630" s="6"/>
      <c r="P630" s="6"/>
      <c r="Q630" s="6"/>
      <c r="R630" s="6"/>
      <c r="S630" s="6"/>
      <c r="T630" s="6"/>
      <c r="U630" s="6"/>
      <c r="V630" s="6"/>
    </row>
    <row r="631" spans="1:22" ht="12" customHeight="1" x14ac:dyDescent="0.2">
      <c r="C631" s="6"/>
      <c r="G631" s="6"/>
      <c r="H631" s="6"/>
      <c r="I631" s="6"/>
      <c r="J631" s="6"/>
      <c r="K631" s="6"/>
      <c r="L631" s="6"/>
      <c r="M631" s="6"/>
      <c r="N631" s="6"/>
      <c r="O631" s="6"/>
      <c r="P631" s="6"/>
      <c r="Q631" s="6"/>
      <c r="R631" s="6"/>
      <c r="S631" s="6"/>
      <c r="T631" s="6"/>
      <c r="U631" s="6"/>
      <c r="V631" s="6"/>
    </row>
    <row r="632" spans="1:22" ht="12" customHeight="1" x14ac:dyDescent="0.2">
      <c r="C632" s="6"/>
      <c r="G632" s="6"/>
      <c r="H632" s="6"/>
      <c r="I632" s="6"/>
      <c r="J632" s="6"/>
      <c r="K632" s="6"/>
      <c r="L632" s="6"/>
      <c r="M632" s="6"/>
      <c r="N632" s="6"/>
      <c r="O632" s="6"/>
      <c r="P632" s="6"/>
      <c r="Q632" s="6"/>
      <c r="R632" s="6"/>
      <c r="S632" s="6"/>
      <c r="T632" s="6"/>
      <c r="U632" s="6"/>
      <c r="V632" s="6"/>
    </row>
    <row r="633" spans="1:22" ht="12" customHeight="1" x14ac:dyDescent="0.2">
      <c r="C633" s="6"/>
      <c r="G633" s="6"/>
      <c r="H633" s="6"/>
      <c r="I633" s="6"/>
      <c r="J633" s="6"/>
      <c r="K633" s="6"/>
      <c r="L633" s="6"/>
      <c r="M633" s="6"/>
      <c r="N633" s="6"/>
      <c r="O633" s="6"/>
      <c r="P633" s="6"/>
      <c r="Q633" s="6"/>
      <c r="R633" s="6"/>
      <c r="S633" s="6"/>
      <c r="T633" s="6"/>
      <c r="U633" s="6"/>
      <c r="V633" s="6"/>
    </row>
    <row r="634" spans="1:22" ht="12" customHeight="1" x14ac:dyDescent="0.2">
      <c r="C634" s="6"/>
      <c r="G634" s="6"/>
      <c r="H634" s="6"/>
      <c r="I634" s="6"/>
      <c r="J634" s="6"/>
      <c r="K634" s="6"/>
      <c r="L634" s="6"/>
      <c r="M634" s="6"/>
      <c r="N634" s="6"/>
      <c r="O634" s="6"/>
      <c r="P634" s="6"/>
      <c r="Q634" s="6"/>
      <c r="R634" s="6"/>
      <c r="S634" s="6"/>
      <c r="T634" s="6"/>
      <c r="U634" s="6"/>
      <c r="V634" s="6"/>
    </row>
    <row r="635" spans="1:22" ht="12" customHeight="1" x14ac:dyDescent="0.2">
      <c r="C635" s="6"/>
      <c r="G635" s="6"/>
      <c r="H635" s="6"/>
      <c r="I635" s="6"/>
      <c r="J635" s="6"/>
      <c r="K635" s="6"/>
      <c r="L635" s="6"/>
      <c r="M635" s="6"/>
      <c r="N635" s="6"/>
      <c r="O635" s="6"/>
      <c r="P635" s="6"/>
      <c r="Q635" s="6"/>
      <c r="R635" s="6"/>
      <c r="S635" s="6"/>
      <c r="T635" s="6"/>
      <c r="U635" s="6"/>
      <c r="V635" s="6"/>
    </row>
    <row r="636" spans="1:22" ht="12" customHeight="1" x14ac:dyDescent="0.2">
      <c r="C636" s="6"/>
      <c r="G636" s="6"/>
      <c r="H636" s="6"/>
      <c r="I636" s="6"/>
      <c r="J636" s="6"/>
      <c r="K636" s="6"/>
      <c r="L636" s="6"/>
      <c r="M636" s="6"/>
      <c r="N636" s="6"/>
      <c r="O636" s="6"/>
      <c r="P636" s="6"/>
      <c r="Q636" s="6"/>
      <c r="R636" s="6"/>
      <c r="S636" s="6"/>
      <c r="T636" s="6"/>
      <c r="U636" s="6"/>
      <c r="V636" s="6"/>
    </row>
    <row r="637" spans="1:22" ht="12" customHeight="1" x14ac:dyDescent="0.2">
      <c r="C637" s="6"/>
      <c r="G637" s="6"/>
      <c r="H637" s="6"/>
      <c r="I637" s="6"/>
      <c r="J637" s="6"/>
      <c r="K637" s="6"/>
      <c r="L637" s="6"/>
      <c r="M637" s="6"/>
      <c r="N637" s="6"/>
      <c r="O637" s="6"/>
      <c r="P637" s="6"/>
      <c r="Q637" s="6"/>
      <c r="R637" s="6"/>
      <c r="S637" s="6"/>
      <c r="T637" s="6"/>
      <c r="U637" s="6"/>
      <c r="V637" s="6"/>
    </row>
    <row r="638" spans="1:22" ht="12" customHeight="1" x14ac:dyDescent="0.2">
      <c r="C638" s="6"/>
      <c r="G638" s="6"/>
      <c r="H638" s="6"/>
      <c r="I638" s="6"/>
      <c r="J638" s="6"/>
      <c r="K638" s="6"/>
      <c r="L638" s="6"/>
      <c r="M638" s="6"/>
      <c r="N638" s="6"/>
      <c r="O638" s="6"/>
      <c r="P638" s="6"/>
      <c r="Q638" s="6"/>
      <c r="R638" s="6"/>
      <c r="S638" s="6"/>
      <c r="T638" s="6"/>
      <c r="U638" s="6"/>
      <c r="V638" s="6"/>
    </row>
    <row r="639" spans="1:22" ht="12" customHeight="1" x14ac:dyDescent="0.2">
      <c r="C639" s="6"/>
      <c r="G639" s="6"/>
      <c r="H639" s="6"/>
      <c r="I639" s="6"/>
      <c r="J639" s="6"/>
      <c r="K639" s="6"/>
      <c r="L639" s="6"/>
      <c r="M639" s="6"/>
      <c r="N639" s="6"/>
      <c r="O639" s="6"/>
      <c r="P639" s="6"/>
      <c r="Q639" s="6"/>
      <c r="R639" s="6"/>
      <c r="S639" s="6"/>
      <c r="T639" s="6"/>
      <c r="U639" s="6"/>
      <c r="V639" s="6"/>
    </row>
    <row r="640" spans="1:22" ht="12" customHeight="1" x14ac:dyDescent="0.2">
      <c r="C640" s="6"/>
      <c r="G640" s="6"/>
      <c r="H640" s="6"/>
      <c r="I640" s="6"/>
      <c r="J640" s="6"/>
      <c r="K640" s="6"/>
      <c r="L640" s="6"/>
      <c r="M640" s="6"/>
      <c r="N640" s="6"/>
      <c r="O640" s="6"/>
      <c r="P640" s="6"/>
      <c r="Q640" s="6"/>
      <c r="R640" s="6"/>
      <c r="S640" s="6"/>
      <c r="T640" s="6"/>
      <c r="U640" s="6"/>
      <c r="V640" s="6"/>
    </row>
    <row r="641" spans="3:22" ht="12" customHeight="1" x14ac:dyDescent="0.2">
      <c r="C641" s="6"/>
      <c r="G641" s="6"/>
      <c r="H641" s="6"/>
      <c r="I641" s="6"/>
      <c r="J641" s="6"/>
      <c r="K641" s="6"/>
      <c r="L641" s="6"/>
      <c r="M641" s="6"/>
      <c r="N641" s="6"/>
      <c r="O641" s="6"/>
      <c r="P641" s="6"/>
      <c r="Q641" s="6"/>
      <c r="R641" s="6"/>
      <c r="S641" s="6"/>
      <c r="T641" s="6"/>
      <c r="U641" s="6"/>
      <c r="V641" s="6"/>
    </row>
    <row r="642" spans="3:22" ht="12" customHeight="1" x14ac:dyDescent="0.2">
      <c r="C642" s="6"/>
      <c r="G642" s="6"/>
      <c r="H642" s="6"/>
      <c r="I642" s="6"/>
      <c r="J642" s="6"/>
      <c r="K642" s="6"/>
      <c r="L642" s="6"/>
      <c r="M642" s="6"/>
      <c r="N642" s="6"/>
      <c r="O642" s="6"/>
      <c r="P642" s="6"/>
      <c r="Q642" s="6"/>
      <c r="R642" s="6"/>
      <c r="S642" s="6"/>
      <c r="T642" s="6"/>
      <c r="U642" s="6"/>
      <c r="V642" s="6"/>
    </row>
    <row r="643" spans="3:22" ht="12" customHeight="1" x14ac:dyDescent="0.2">
      <c r="C643" s="6"/>
      <c r="G643" s="6"/>
      <c r="H643" s="6"/>
      <c r="I643" s="6"/>
      <c r="J643" s="6"/>
      <c r="K643" s="6"/>
      <c r="L643" s="6"/>
      <c r="M643" s="6"/>
      <c r="N643" s="6"/>
      <c r="O643" s="6"/>
      <c r="P643" s="6"/>
      <c r="Q643" s="6"/>
      <c r="R643" s="6"/>
      <c r="S643" s="6"/>
      <c r="T643" s="6"/>
      <c r="U643" s="6"/>
      <c r="V643" s="6"/>
    </row>
    <row r="644" spans="3:22" ht="12" customHeight="1" x14ac:dyDescent="0.2">
      <c r="C644" s="6"/>
      <c r="G644" s="6"/>
      <c r="H644" s="6"/>
      <c r="I644" s="6"/>
      <c r="J644" s="6"/>
      <c r="K644" s="6"/>
      <c r="L644" s="6"/>
      <c r="M644" s="6"/>
      <c r="N644" s="6"/>
      <c r="O644" s="6"/>
      <c r="P644" s="6"/>
      <c r="Q644" s="6"/>
      <c r="R644" s="6"/>
      <c r="S644" s="6"/>
      <c r="T644" s="6"/>
      <c r="U644" s="6"/>
      <c r="V644" s="6"/>
    </row>
    <row r="645" spans="3:22" ht="12" customHeight="1" x14ac:dyDescent="0.2">
      <c r="C645" s="6"/>
      <c r="G645" s="6"/>
      <c r="H645" s="6"/>
      <c r="I645" s="6"/>
      <c r="J645" s="6"/>
      <c r="K645" s="6"/>
      <c r="L645" s="6"/>
      <c r="M645" s="6"/>
      <c r="N645" s="6"/>
      <c r="O645" s="6"/>
      <c r="P645" s="6"/>
      <c r="Q645" s="6"/>
      <c r="R645" s="6"/>
      <c r="S645" s="6"/>
      <c r="T645" s="6"/>
      <c r="U645" s="6"/>
      <c r="V645" s="6"/>
    </row>
    <row r="646" spans="3:22" ht="12" customHeight="1" x14ac:dyDescent="0.2">
      <c r="C646" s="6"/>
      <c r="G646" s="6"/>
      <c r="H646" s="6"/>
      <c r="I646" s="6"/>
      <c r="J646" s="6"/>
      <c r="K646" s="6"/>
      <c r="L646" s="6"/>
      <c r="M646" s="6"/>
      <c r="N646" s="6"/>
      <c r="O646" s="6"/>
      <c r="P646" s="6"/>
      <c r="Q646" s="6"/>
      <c r="R646" s="6"/>
      <c r="S646" s="6"/>
      <c r="T646" s="6"/>
      <c r="U646" s="6"/>
      <c r="V646" s="6"/>
    </row>
    <row r="647" spans="3:22" ht="12" customHeight="1" x14ac:dyDescent="0.2">
      <c r="C647" s="6"/>
      <c r="G647" s="6"/>
      <c r="H647" s="6"/>
      <c r="I647" s="6"/>
      <c r="J647" s="6"/>
      <c r="K647" s="6"/>
      <c r="L647" s="6"/>
      <c r="M647" s="6"/>
      <c r="N647" s="6"/>
      <c r="O647" s="6"/>
      <c r="P647" s="6"/>
      <c r="Q647" s="6"/>
      <c r="R647" s="6"/>
      <c r="S647" s="6"/>
      <c r="T647" s="6"/>
      <c r="U647" s="6"/>
      <c r="V647" s="6"/>
    </row>
    <row r="648" spans="3:22" ht="12" customHeight="1" x14ac:dyDescent="0.2">
      <c r="C648" s="6"/>
      <c r="G648" s="6"/>
      <c r="H648" s="6"/>
      <c r="I648" s="6"/>
      <c r="J648" s="6"/>
      <c r="K648" s="6"/>
      <c r="L648" s="6"/>
      <c r="M648" s="6"/>
      <c r="N648" s="6"/>
      <c r="O648" s="6"/>
      <c r="P648" s="6"/>
      <c r="Q648" s="6"/>
      <c r="R648" s="6"/>
      <c r="S648" s="6"/>
      <c r="T648" s="6"/>
      <c r="U648" s="6"/>
      <c r="V648" s="6"/>
    </row>
    <row r="649" spans="3:22" ht="12" customHeight="1" x14ac:dyDescent="0.2">
      <c r="C649" s="6"/>
      <c r="G649" s="6"/>
      <c r="H649" s="6"/>
      <c r="I649" s="6"/>
      <c r="J649" s="6"/>
      <c r="K649" s="6"/>
      <c r="L649" s="6"/>
      <c r="M649" s="6"/>
      <c r="N649" s="6"/>
      <c r="O649" s="6"/>
      <c r="P649" s="6"/>
      <c r="Q649" s="6"/>
      <c r="R649" s="6"/>
      <c r="S649" s="6"/>
      <c r="T649" s="6"/>
      <c r="U649" s="6"/>
      <c r="V649" s="6"/>
    </row>
    <row r="650" spans="3:22" ht="12" customHeight="1" x14ac:dyDescent="0.2">
      <c r="C650" s="6"/>
      <c r="G650" s="6"/>
      <c r="H650" s="6"/>
      <c r="I650" s="6"/>
      <c r="J650" s="6"/>
      <c r="K650" s="6"/>
      <c r="L650" s="6"/>
      <c r="M650" s="6"/>
      <c r="N650" s="6"/>
      <c r="O650" s="6"/>
      <c r="P650" s="6"/>
      <c r="Q650" s="6"/>
      <c r="R650" s="6"/>
      <c r="S650" s="6"/>
      <c r="T650" s="6"/>
      <c r="U650" s="6"/>
      <c r="V650" s="6"/>
    </row>
    <row r="651" spans="3:22" ht="12" customHeight="1" x14ac:dyDescent="0.2">
      <c r="C651" s="6"/>
      <c r="G651" s="6"/>
      <c r="H651" s="6"/>
      <c r="I651" s="6"/>
      <c r="J651" s="6"/>
      <c r="K651" s="6"/>
      <c r="L651" s="6"/>
      <c r="M651" s="6"/>
      <c r="N651" s="6"/>
      <c r="O651" s="6"/>
      <c r="P651" s="6"/>
      <c r="Q651" s="6"/>
      <c r="R651" s="6"/>
      <c r="S651" s="6"/>
      <c r="T651" s="6"/>
      <c r="U651" s="6"/>
      <c r="V651" s="6"/>
    </row>
    <row r="652" spans="3:22" ht="12" customHeight="1" x14ac:dyDescent="0.2">
      <c r="C652" s="6"/>
      <c r="G652" s="6"/>
      <c r="H652" s="6"/>
      <c r="I652" s="6"/>
      <c r="J652" s="6"/>
      <c r="K652" s="6"/>
      <c r="L652" s="6"/>
      <c r="M652" s="6"/>
      <c r="N652" s="6"/>
      <c r="O652" s="6"/>
      <c r="P652" s="6"/>
      <c r="Q652" s="6"/>
      <c r="R652" s="6"/>
      <c r="S652" s="6"/>
      <c r="T652" s="6"/>
      <c r="U652" s="6"/>
      <c r="V652" s="6"/>
    </row>
    <row r="653" spans="3:22" ht="12" customHeight="1" x14ac:dyDescent="0.2">
      <c r="C653" s="6"/>
      <c r="G653" s="6"/>
      <c r="H653" s="6"/>
      <c r="I653" s="6"/>
      <c r="J653" s="6"/>
      <c r="K653" s="6"/>
      <c r="L653" s="6"/>
      <c r="M653" s="6"/>
      <c r="N653" s="6"/>
      <c r="O653" s="6"/>
      <c r="P653" s="6"/>
      <c r="Q653" s="6"/>
      <c r="R653" s="6"/>
      <c r="S653" s="6"/>
      <c r="T653" s="6"/>
      <c r="U653" s="6"/>
      <c r="V653" s="6"/>
    </row>
    <row r="654" spans="3:22" ht="12" customHeight="1" x14ac:dyDescent="0.2">
      <c r="C654" s="6"/>
      <c r="G654" s="6"/>
      <c r="H654" s="6"/>
      <c r="I654" s="6"/>
      <c r="J654" s="6"/>
      <c r="K654" s="6"/>
      <c r="L654" s="6"/>
      <c r="M654" s="6"/>
      <c r="N654" s="6"/>
      <c r="O654" s="6"/>
      <c r="P654" s="6"/>
      <c r="Q654" s="6"/>
      <c r="R654" s="6"/>
      <c r="S654" s="6"/>
      <c r="T654" s="6"/>
      <c r="U654" s="6"/>
      <c r="V654" s="6"/>
    </row>
    <row r="655" spans="3:22" ht="12" customHeight="1" x14ac:dyDescent="0.2">
      <c r="C655" s="6"/>
      <c r="G655" s="6"/>
      <c r="H655" s="6"/>
      <c r="I655" s="6"/>
      <c r="J655" s="6"/>
      <c r="K655" s="6"/>
      <c r="L655" s="6"/>
      <c r="M655" s="6"/>
      <c r="N655" s="6"/>
      <c r="O655" s="6"/>
      <c r="P655" s="6"/>
      <c r="Q655" s="6"/>
      <c r="R655" s="6"/>
      <c r="S655" s="6"/>
      <c r="T655" s="6"/>
      <c r="U655" s="6"/>
      <c r="V655" s="6"/>
    </row>
    <row r="656" spans="3:22" ht="12" customHeight="1" x14ac:dyDescent="0.2">
      <c r="C656" s="6"/>
      <c r="G656" s="6"/>
      <c r="H656" s="6"/>
      <c r="I656" s="6"/>
      <c r="J656" s="6"/>
      <c r="K656" s="6"/>
      <c r="L656" s="6"/>
      <c r="M656" s="6"/>
      <c r="N656" s="6"/>
      <c r="O656" s="6"/>
      <c r="P656" s="6"/>
      <c r="Q656" s="6"/>
      <c r="R656" s="6"/>
      <c r="S656" s="6"/>
      <c r="T656" s="6"/>
      <c r="U656" s="6"/>
      <c r="V656" s="6"/>
    </row>
    <row r="657" spans="3:22" ht="12" customHeight="1" x14ac:dyDescent="0.2">
      <c r="C657" s="6"/>
      <c r="G657" s="6"/>
      <c r="H657" s="6"/>
      <c r="I657" s="6"/>
      <c r="J657" s="6"/>
      <c r="K657" s="6"/>
      <c r="L657" s="6"/>
      <c r="M657" s="6"/>
      <c r="N657" s="6"/>
      <c r="O657" s="6"/>
      <c r="P657" s="6"/>
      <c r="Q657" s="6"/>
      <c r="R657" s="6"/>
      <c r="S657" s="6"/>
      <c r="T657" s="6"/>
      <c r="U657" s="6"/>
      <c r="V657" s="6"/>
    </row>
    <row r="658" spans="3:22" ht="12" customHeight="1" x14ac:dyDescent="0.2">
      <c r="C658" s="6"/>
      <c r="G658" s="6"/>
      <c r="H658" s="6"/>
      <c r="I658" s="6"/>
      <c r="J658" s="6"/>
      <c r="K658" s="6"/>
      <c r="L658" s="6"/>
      <c r="M658" s="6"/>
      <c r="N658" s="6"/>
      <c r="O658" s="6"/>
      <c r="P658" s="6"/>
      <c r="Q658" s="6"/>
      <c r="R658" s="6"/>
      <c r="S658" s="6"/>
      <c r="T658" s="6"/>
      <c r="U658" s="6"/>
      <c r="V658" s="6"/>
    </row>
    <row r="659" spans="3:22" ht="12" customHeight="1" x14ac:dyDescent="0.2">
      <c r="C659" s="6"/>
      <c r="G659" s="6"/>
      <c r="H659" s="6"/>
      <c r="I659" s="6"/>
      <c r="J659" s="6"/>
      <c r="K659" s="6"/>
      <c r="L659" s="6"/>
      <c r="M659" s="6"/>
      <c r="N659" s="6"/>
      <c r="O659" s="6"/>
      <c r="P659" s="6"/>
      <c r="Q659" s="6"/>
      <c r="R659" s="6"/>
      <c r="S659" s="6"/>
      <c r="T659" s="6"/>
      <c r="U659" s="6"/>
      <c r="V659" s="6"/>
    </row>
    <row r="660" spans="3:22" ht="12" customHeight="1" x14ac:dyDescent="0.2">
      <c r="C660" s="6"/>
      <c r="G660" s="6"/>
      <c r="H660" s="6"/>
      <c r="I660" s="6"/>
      <c r="J660" s="6"/>
      <c r="K660" s="6"/>
      <c r="L660" s="6"/>
      <c r="M660" s="6"/>
      <c r="N660" s="6"/>
      <c r="O660" s="6"/>
      <c r="P660" s="6"/>
      <c r="Q660" s="6"/>
      <c r="R660" s="6"/>
      <c r="S660" s="6"/>
      <c r="T660" s="6"/>
      <c r="U660" s="6"/>
      <c r="V660" s="6"/>
    </row>
    <row r="661" spans="3:22" ht="12" customHeight="1" x14ac:dyDescent="0.2">
      <c r="C661" s="6"/>
      <c r="G661" s="6"/>
      <c r="H661" s="6"/>
      <c r="I661" s="6"/>
      <c r="J661" s="6"/>
      <c r="K661" s="6"/>
      <c r="L661" s="6"/>
      <c r="M661" s="6"/>
      <c r="N661" s="6"/>
      <c r="O661" s="6"/>
      <c r="P661" s="6"/>
      <c r="Q661" s="6"/>
      <c r="R661" s="6"/>
      <c r="S661" s="6"/>
      <c r="T661" s="6"/>
      <c r="U661" s="6"/>
      <c r="V661" s="6"/>
    </row>
    <row r="662" spans="3:22" ht="12" customHeight="1" x14ac:dyDescent="0.2">
      <c r="C662" s="6"/>
      <c r="G662" s="6"/>
      <c r="H662" s="6"/>
      <c r="I662" s="6"/>
      <c r="J662" s="6"/>
      <c r="K662" s="6"/>
      <c r="L662" s="6"/>
      <c r="M662" s="6"/>
      <c r="N662" s="6"/>
      <c r="O662" s="6"/>
      <c r="P662" s="6"/>
      <c r="Q662" s="6"/>
      <c r="R662" s="6"/>
      <c r="S662" s="6"/>
      <c r="T662" s="6"/>
      <c r="U662" s="6"/>
      <c r="V662" s="6"/>
    </row>
    <row r="663" spans="3:22" ht="12" customHeight="1" x14ac:dyDescent="0.2">
      <c r="C663" s="6"/>
      <c r="G663" s="6"/>
      <c r="H663" s="6"/>
      <c r="I663" s="6"/>
      <c r="J663" s="6"/>
      <c r="K663" s="6"/>
      <c r="L663" s="6"/>
      <c r="M663" s="6"/>
      <c r="N663" s="6"/>
      <c r="O663" s="6"/>
      <c r="P663" s="6"/>
      <c r="Q663" s="6"/>
      <c r="R663" s="6"/>
      <c r="S663" s="6"/>
      <c r="T663" s="6"/>
      <c r="U663" s="6"/>
      <c r="V663" s="6"/>
    </row>
    <row r="664" spans="3:22" ht="12" customHeight="1" x14ac:dyDescent="0.2">
      <c r="C664" s="6"/>
      <c r="G664" s="6"/>
      <c r="H664" s="6"/>
      <c r="I664" s="6"/>
      <c r="J664" s="6"/>
      <c r="K664" s="6"/>
      <c r="L664" s="6"/>
      <c r="M664" s="6"/>
      <c r="N664" s="6"/>
      <c r="O664" s="6"/>
      <c r="P664" s="6"/>
      <c r="Q664" s="6"/>
      <c r="R664" s="6"/>
      <c r="S664" s="6"/>
      <c r="T664" s="6"/>
      <c r="U664" s="6"/>
      <c r="V664" s="6"/>
    </row>
    <row r="665" spans="3:22" ht="12" customHeight="1" x14ac:dyDescent="0.2">
      <c r="C665" s="6"/>
      <c r="G665" s="6"/>
      <c r="H665" s="6"/>
      <c r="I665" s="6"/>
      <c r="J665" s="6"/>
      <c r="K665" s="6"/>
      <c r="L665" s="6"/>
      <c r="M665" s="6"/>
      <c r="N665" s="6"/>
      <c r="O665" s="6"/>
      <c r="P665" s="6"/>
      <c r="Q665" s="6"/>
      <c r="R665" s="6"/>
      <c r="S665" s="6"/>
      <c r="T665" s="6"/>
      <c r="U665" s="6"/>
      <c r="V665" s="6"/>
    </row>
    <row r="666" spans="3:22" ht="12" customHeight="1" x14ac:dyDescent="0.2">
      <c r="C666" s="6"/>
      <c r="G666" s="6"/>
      <c r="H666" s="6"/>
      <c r="I666" s="6"/>
      <c r="J666" s="6"/>
      <c r="K666" s="6"/>
      <c r="L666" s="6"/>
      <c r="M666" s="6"/>
      <c r="N666" s="6"/>
      <c r="O666" s="6"/>
      <c r="P666" s="6"/>
      <c r="Q666" s="6"/>
      <c r="R666" s="6"/>
      <c r="S666" s="6"/>
      <c r="T666" s="6"/>
      <c r="U666" s="6"/>
      <c r="V666" s="6"/>
    </row>
    <row r="667" spans="3:22" ht="12" customHeight="1" x14ac:dyDescent="0.2">
      <c r="C667" s="6"/>
      <c r="G667" s="6"/>
      <c r="H667" s="6"/>
      <c r="I667" s="6"/>
      <c r="J667" s="6"/>
      <c r="K667" s="6"/>
      <c r="L667" s="6"/>
      <c r="M667" s="6"/>
      <c r="N667" s="6"/>
      <c r="O667" s="6"/>
      <c r="P667" s="6"/>
      <c r="Q667" s="6"/>
      <c r="R667" s="6"/>
      <c r="S667" s="6"/>
      <c r="T667" s="6"/>
      <c r="U667" s="6"/>
      <c r="V667" s="6"/>
    </row>
    <row r="668" spans="3:22" ht="12" customHeight="1" x14ac:dyDescent="0.2">
      <c r="C668" s="6"/>
      <c r="G668" s="6"/>
      <c r="H668" s="6"/>
      <c r="I668" s="6"/>
      <c r="J668" s="6"/>
      <c r="K668" s="6"/>
      <c r="L668" s="6"/>
      <c r="M668" s="6"/>
      <c r="N668" s="6"/>
      <c r="O668" s="6"/>
      <c r="P668" s="6"/>
      <c r="Q668" s="6"/>
      <c r="R668" s="6"/>
      <c r="S668" s="6"/>
      <c r="T668" s="6"/>
      <c r="U668" s="6"/>
      <c r="V668" s="6"/>
    </row>
    <row r="669" spans="3:22" ht="12" customHeight="1" x14ac:dyDescent="0.2">
      <c r="C669" s="6"/>
      <c r="G669" s="6"/>
      <c r="H669" s="6"/>
      <c r="I669" s="6"/>
      <c r="J669" s="6"/>
      <c r="K669" s="6"/>
      <c r="L669" s="6"/>
      <c r="M669" s="6"/>
      <c r="N669" s="6"/>
      <c r="O669" s="6"/>
      <c r="P669" s="6"/>
      <c r="Q669" s="6"/>
      <c r="R669" s="6"/>
      <c r="S669" s="6"/>
      <c r="T669" s="6"/>
      <c r="U669" s="6"/>
      <c r="V669" s="6"/>
    </row>
    <row r="670" spans="3:22" ht="12" customHeight="1" x14ac:dyDescent="0.2">
      <c r="C670" s="6"/>
      <c r="G670" s="6"/>
      <c r="H670" s="6"/>
      <c r="I670" s="6"/>
      <c r="J670" s="6"/>
      <c r="K670" s="6"/>
      <c r="L670" s="6"/>
      <c r="M670" s="6"/>
      <c r="N670" s="6"/>
      <c r="O670" s="6"/>
      <c r="P670" s="6"/>
      <c r="Q670" s="6"/>
      <c r="R670" s="6"/>
      <c r="S670" s="6"/>
      <c r="T670" s="6"/>
      <c r="U670" s="6"/>
      <c r="V670" s="6"/>
    </row>
    <row r="671" spans="3:22" ht="12" customHeight="1" x14ac:dyDescent="0.2">
      <c r="C671" s="6"/>
      <c r="G671" s="6"/>
      <c r="H671" s="6"/>
      <c r="I671" s="6"/>
      <c r="J671" s="6"/>
      <c r="K671" s="6"/>
      <c r="L671" s="6"/>
      <c r="M671" s="6"/>
      <c r="N671" s="6"/>
      <c r="O671" s="6"/>
      <c r="P671" s="6"/>
      <c r="Q671" s="6"/>
      <c r="R671" s="6"/>
      <c r="S671" s="6"/>
      <c r="T671" s="6"/>
      <c r="U671" s="6"/>
      <c r="V671" s="6"/>
    </row>
    <row r="672" spans="3:22" ht="12" customHeight="1" x14ac:dyDescent="0.2">
      <c r="C672" s="6"/>
      <c r="G672" s="6"/>
      <c r="H672" s="6"/>
      <c r="I672" s="6"/>
      <c r="J672" s="6"/>
      <c r="K672" s="6"/>
      <c r="L672" s="6"/>
      <c r="M672" s="6"/>
      <c r="N672" s="6"/>
      <c r="O672" s="6"/>
      <c r="P672" s="6"/>
      <c r="Q672" s="6"/>
      <c r="R672" s="6"/>
      <c r="S672" s="6"/>
      <c r="T672" s="6"/>
      <c r="U672" s="6"/>
      <c r="V672" s="6"/>
    </row>
    <row r="673" spans="3:22" ht="12" customHeight="1" x14ac:dyDescent="0.2">
      <c r="C673" s="6"/>
      <c r="G673" s="6"/>
      <c r="H673" s="6"/>
      <c r="I673" s="6"/>
      <c r="J673" s="6"/>
      <c r="K673" s="6"/>
      <c r="L673" s="6"/>
      <c r="M673" s="6"/>
      <c r="N673" s="6"/>
      <c r="O673" s="6"/>
      <c r="P673" s="6"/>
      <c r="Q673" s="6"/>
      <c r="R673" s="6"/>
      <c r="S673" s="6"/>
      <c r="T673" s="6"/>
      <c r="U673" s="6"/>
      <c r="V673" s="6"/>
    </row>
    <row r="674" spans="3:22" ht="12" customHeight="1" x14ac:dyDescent="0.2">
      <c r="C674" s="6"/>
      <c r="G674" s="6"/>
      <c r="H674" s="6"/>
      <c r="I674" s="6"/>
      <c r="J674" s="6"/>
      <c r="K674" s="6"/>
      <c r="L674" s="6"/>
      <c r="M674" s="6"/>
      <c r="N674" s="6"/>
      <c r="O674" s="6"/>
      <c r="P674" s="6"/>
      <c r="Q674" s="6"/>
      <c r="R674" s="6"/>
      <c r="S674" s="6"/>
      <c r="T674" s="6"/>
      <c r="U674" s="6"/>
      <c r="V674" s="6"/>
    </row>
    <row r="675" spans="3:22" ht="12" customHeight="1" x14ac:dyDescent="0.2">
      <c r="C675" s="6"/>
      <c r="G675" s="6"/>
      <c r="H675" s="6"/>
      <c r="I675" s="6"/>
      <c r="J675" s="6"/>
      <c r="K675" s="6"/>
      <c r="L675" s="6"/>
      <c r="M675" s="6"/>
      <c r="N675" s="6"/>
      <c r="O675" s="6"/>
      <c r="P675" s="6"/>
      <c r="Q675" s="6"/>
      <c r="R675" s="6"/>
      <c r="S675" s="6"/>
      <c r="T675" s="6"/>
      <c r="U675" s="6"/>
      <c r="V675" s="6"/>
    </row>
    <row r="676" spans="3:22" ht="12" customHeight="1" x14ac:dyDescent="0.2">
      <c r="C676" s="6"/>
      <c r="G676" s="6"/>
      <c r="H676" s="6"/>
      <c r="I676" s="6"/>
      <c r="J676" s="6"/>
      <c r="K676" s="6"/>
      <c r="L676" s="6"/>
      <c r="M676" s="6"/>
      <c r="N676" s="6"/>
      <c r="O676" s="6"/>
      <c r="P676" s="6"/>
      <c r="Q676" s="6"/>
      <c r="R676" s="6"/>
      <c r="S676" s="6"/>
      <c r="T676" s="6"/>
      <c r="U676" s="6"/>
      <c r="V676" s="6"/>
    </row>
    <row r="677" spans="3:22" ht="12" customHeight="1" x14ac:dyDescent="0.2">
      <c r="C677" s="6"/>
      <c r="G677" s="6"/>
      <c r="H677" s="6"/>
      <c r="I677" s="6"/>
      <c r="J677" s="6"/>
      <c r="K677" s="6"/>
      <c r="L677" s="6"/>
      <c r="M677" s="6"/>
      <c r="N677" s="6"/>
      <c r="O677" s="6"/>
      <c r="P677" s="6"/>
      <c r="Q677" s="6"/>
      <c r="R677" s="6"/>
      <c r="S677" s="6"/>
      <c r="T677" s="6"/>
      <c r="U677" s="6"/>
      <c r="V677" s="6"/>
    </row>
    <row r="678" spans="3:22" ht="12" customHeight="1" x14ac:dyDescent="0.2">
      <c r="C678" s="6"/>
      <c r="G678" s="6"/>
      <c r="H678" s="6"/>
      <c r="I678" s="6"/>
      <c r="J678" s="6"/>
      <c r="K678" s="6"/>
      <c r="L678" s="6"/>
      <c r="M678" s="6"/>
      <c r="N678" s="6"/>
      <c r="O678" s="6"/>
      <c r="P678" s="6"/>
      <c r="Q678" s="6"/>
      <c r="R678" s="6"/>
      <c r="S678" s="6"/>
      <c r="T678" s="6"/>
      <c r="U678" s="6"/>
      <c r="V678" s="6"/>
    </row>
    <row r="679" spans="3:22" ht="12" customHeight="1" x14ac:dyDescent="0.2">
      <c r="C679" s="6"/>
      <c r="G679" s="6"/>
      <c r="H679" s="6"/>
      <c r="I679" s="6"/>
      <c r="J679" s="6"/>
      <c r="K679" s="6"/>
      <c r="L679" s="6"/>
      <c r="M679" s="6"/>
      <c r="N679" s="6"/>
      <c r="O679" s="6"/>
      <c r="P679" s="6"/>
      <c r="Q679" s="6"/>
      <c r="R679" s="6"/>
      <c r="S679" s="6"/>
      <c r="T679" s="6"/>
      <c r="U679" s="6"/>
      <c r="V679" s="6"/>
    </row>
    <row r="680" spans="3:22" ht="12" customHeight="1" x14ac:dyDescent="0.2">
      <c r="C680" s="6"/>
      <c r="G680" s="6"/>
      <c r="H680" s="6"/>
      <c r="I680" s="6"/>
      <c r="J680" s="6"/>
      <c r="K680" s="6"/>
      <c r="L680" s="6"/>
      <c r="M680" s="6"/>
      <c r="N680" s="6"/>
      <c r="O680" s="6"/>
      <c r="P680" s="6"/>
      <c r="Q680" s="6"/>
      <c r="R680" s="6"/>
      <c r="S680" s="6"/>
      <c r="T680" s="6"/>
      <c r="U680" s="6"/>
      <c r="V680" s="6"/>
    </row>
    <row r="681" spans="3:22" ht="12" customHeight="1" x14ac:dyDescent="0.2">
      <c r="C681" s="6"/>
      <c r="G681" s="6"/>
      <c r="H681" s="6"/>
      <c r="I681" s="6"/>
      <c r="J681" s="6"/>
      <c r="K681" s="6"/>
      <c r="L681" s="6"/>
      <c r="M681" s="6"/>
      <c r="N681" s="6"/>
      <c r="O681" s="6"/>
      <c r="P681" s="6"/>
      <c r="Q681" s="6"/>
      <c r="R681" s="6"/>
      <c r="S681" s="6"/>
      <c r="T681" s="6"/>
      <c r="U681" s="6"/>
      <c r="V681" s="6"/>
    </row>
    <row r="682" spans="3:22" ht="12" customHeight="1" x14ac:dyDescent="0.2">
      <c r="C682" s="6"/>
      <c r="G682" s="6"/>
      <c r="H682" s="6"/>
      <c r="I682" s="6"/>
      <c r="J682" s="6"/>
      <c r="K682" s="6"/>
      <c r="L682" s="6"/>
      <c r="M682" s="6"/>
      <c r="N682" s="6"/>
      <c r="O682" s="6"/>
      <c r="P682" s="6"/>
      <c r="Q682" s="6"/>
      <c r="R682" s="6"/>
      <c r="S682" s="6"/>
      <c r="T682" s="6"/>
      <c r="U682" s="6"/>
      <c r="V682" s="6"/>
    </row>
    <row r="683" spans="3:22" ht="12" customHeight="1" x14ac:dyDescent="0.2">
      <c r="C683" s="6"/>
      <c r="G683" s="6"/>
      <c r="H683" s="6"/>
      <c r="I683" s="6"/>
      <c r="J683" s="6"/>
      <c r="K683" s="6"/>
      <c r="L683" s="6"/>
      <c r="M683" s="6"/>
      <c r="N683" s="6"/>
      <c r="O683" s="6"/>
      <c r="P683" s="6"/>
      <c r="Q683" s="6"/>
      <c r="R683" s="6"/>
      <c r="S683" s="6"/>
      <c r="T683" s="6"/>
      <c r="U683" s="6"/>
      <c r="V683" s="6"/>
    </row>
    <row r="684" spans="3:22" ht="12" customHeight="1" x14ac:dyDescent="0.2">
      <c r="C684" s="6"/>
      <c r="G684" s="6"/>
      <c r="H684" s="6"/>
      <c r="I684" s="6"/>
      <c r="J684" s="6"/>
      <c r="K684" s="6"/>
      <c r="L684" s="6"/>
      <c r="M684" s="6"/>
      <c r="N684" s="6"/>
      <c r="O684" s="6"/>
      <c r="P684" s="6"/>
      <c r="Q684" s="6"/>
      <c r="R684" s="6"/>
      <c r="S684" s="6"/>
      <c r="T684" s="6"/>
      <c r="U684" s="6"/>
      <c r="V684" s="6"/>
    </row>
    <row r="685" spans="3:22" ht="12" customHeight="1" x14ac:dyDescent="0.2">
      <c r="C685" s="6"/>
      <c r="G685" s="6"/>
      <c r="H685" s="6"/>
      <c r="I685" s="6"/>
      <c r="J685" s="6"/>
      <c r="K685" s="6"/>
      <c r="L685" s="6"/>
      <c r="M685" s="6"/>
      <c r="N685" s="6"/>
      <c r="O685" s="6"/>
      <c r="P685" s="6"/>
      <c r="Q685" s="6"/>
      <c r="R685" s="6"/>
      <c r="S685" s="6"/>
      <c r="T685" s="6"/>
      <c r="U685" s="6"/>
      <c r="V685" s="6"/>
    </row>
    <row r="686" spans="3:22" ht="12" customHeight="1" x14ac:dyDescent="0.2">
      <c r="C686" s="6"/>
      <c r="G686" s="6"/>
      <c r="H686" s="6"/>
      <c r="I686" s="6"/>
      <c r="J686" s="6"/>
      <c r="K686" s="6"/>
      <c r="L686" s="6"/>
      <c r="M686" s="6"/>
      <c r="N686" s="6"/>
      <c r="O686" s="6"/>
      <c r="P686" s="6"/>
      <c r="Q686" s="6"/>
      <c r="R686" s="6"/>
      <c r="S686" s="6"/>
      <c r="T686" s="6"/>
      <c r="U686" s="6"/>
      <c r="V686" s="6"/>
    </row>
    <row r="687" spans="3:22" ht="12" customHeight="1" x14ac:dyDescent="0.2">
      <c r="C687" s="6"/>
      <c r="G687" s="6"/>
      <c r="H687" s="6"/>
      <c r="I687" s="6"/>
      <c r="J687" s="6"/>
      <c r="K687" s="6"/>
      <c r="L687" s="6"/>
      <c r="M687" s="6"/>
      <c r="N687" s="6"/>
      <c r="O687" s="6"/>
      <c r="P687" s="6"/>
      <c r="Q687" s="6"/>
      <c r="R687" s="6"/>
      <c r="S687" s="6"/>
      <c r="T687" s="6"/>
      <c r="U687" s="6"/>
      <c r="V687" s="6"/>
    </row>
    <row r="688" spans="3:22" ht="12" customHeight="1" x14ac:dyDescent="0.2">
      <c r="C688" s="6"/>
      <c r="G688" s="6"/>
      <c r="H688" s="6"/>
      <c r="I688" s="6"/>
      <c r="J688" s="6"/>
      <c r="K688" s="6"/>
      <c r="L688" s="6"/>
      <c r="M688" s="6"/>
      <c r="N688" s="6"/>
      <c r="O688" s="6"/>
      <c r="P688" s="6"/>
      <c r="Q688" s="6"/>
      <c r="R688" s="6"/>
      <c r="S688" s="6"/>
      <c r="T688" s="6"/>
      <c r="U688" s="6"/>
      <c r="V688" s="6"/>
    </row>
    <row r="689" spans="3:22" ht="12" customHeight="1" x14ac:dyDescent="0.2">
      <c r="C689" s="6"/>
      <c r="G689" s="6"/>
      <c r="H689" s="6"/>
      <c r="I689" s="6"/>
      <c r="J689" s="6"/>
      <c r="K689" s="6"/>
      <c r="L689" s="6"/>
      <c r="M689" s="6"/>
      <c r="N689" s="6"/>
      <c r="O689" s="6"/>
      <c r="P689" s="6"/>
      <c r="Q689" s="6"/>
      <c r="R689" s="6"/>
      <c r="S689" s="6"/>
      <c r="T689" s="6"/>
      <c r="U689" s="6"/>
      <c r="V689" s="6"/>
    </row>
    <row r="690" spans="3:22" ht="12" customHeight="1" x14ac:dyDescent="0.2">
      <c r="C690" s="6"/>
      <c r="G690" s="6"/>
      <c r="H690" s="6"/>
      <c r="I690" s="6"/>
      <c r="J690" s="6"/>
      <c r="K690" s="6"/>
      <c r="L690" s="6"/>
      <c r="M690" s="6"/>
      <c r="N690" s="6"/>
      <c r="O690" s="6"/>
      <c r="P690" s="6"/>
      <c r="Q690" s="6"/>
      <c r="R690" s="6"/>
      <c r="S690" s="6"/>
      <c r="T690" s="6"/>
      <c r="U690" s="6"/>
      <c r="V690" s="6"/>
    </row>
    <row r="691" spans="3:22" ht="12" customHeight="1" x14ac:dyDescent="0.2">
      <c r="C691" s="6"/>
      <c r="G691" s="6"/>
      <c r="H691" s="6"/>
      <c r="I691" s="6"/>
      <c r="J691" s="6"/>
      <c r="K691" s="6"/>
      <c r="L691" s="6"/>
      <c r="M691" s="6"/>
      <c r="N691" s="6"/>
      <c r="O691" s="6"/>
      <c r="P691" s="6"/>
      <c r="Q691" s="6"/>
      <c r="R691" s="6"/>
      <c r="S691" s="6"/>
      <c r="T691" s="6"/>
      <c r="U691" s="6"/>
      <c r="V691" s="6"/>
    </row>
    <row r="692" spans="3:22" ht="12" customHeight="1" x14ac:dyDescent="0.2">
      <c r="C692" s="6"/>
      <c r="G692" s="6"/>
      <c r="H692" s="6"/>
      <c r="I692" s="6"/>
      <c r="J692" s="6"/>
      <c r="K692" s="6"/>
      <c r="L692" s="6"/>
      <c r="M692" s="6"/>
      <c r="N692" s="6"/>
      <c r="O692" s="6"/>
      <c r="P692" s="6"/>
      <c r="Q692" s="6"/>
      <c r="R692" s="6"/>
      <c r="S692" s="6"/>
      <c r="T692" s="6"/>
      <c r="U692" s="6"/>
      <c r="V692" s="6"/>
    </row>
    <row r="693" spans="3:22" ht="12" customHeight="1" x14ac:dyDescent="0.2">
      <c r="C693" s="6"/>
      <c r="G693" s="6"/>
      <c r="H693" s="6"/>
      <c r="I693" s="6"/>
      <c r="J693" s="6"/>
      <c r="K693" s="6"/>
      <c r="L693" s="6"/>
      <c r="M693" s="6"/>
      <c r="N693" s="6"/>
      <c r="O693" s="6"/>
      <c r="P693" s="6"/>
      <c r="Q693" s="6"/>
      <c r="R693" s="6"/>
      <c r="S693" s="6"/>
      <c r="T693" s="6"/>
      <c r="U693" s="6"/>
      <c r="V693" s="6"/>
    </row>
    <row r="694" spans="3:22" ht="12" customHeight="1" x14ac:dyDescent="0.2">
      <c r="C694" s="6"/>
      <c r="G694" s="6"/>
      <c r="H694" s="6"/>
      <c r="I694" s="6"/>
      <c r="J694" s="6"/>
      <c r="K694" s="6"/>
      <c r="L694" s="6"/>
      <c r="M694" s="6"/>
      <c r="N694" s="6"/>
      <c r="O694" s="6"/>
      <c r="P694" s="6"/>
      <c r="Q694" s="6"/>
      <c r="R694" s="6"/>
      <c r="S694" s="6"/>
      <c r="T694" s="6"/>
      <c r="U694" s="6"/>
      <c r="V694" s="6"/>
    </row>
    <row r="695" spans="3:22" ht="12" customHeight="1" x14ac:dyDescent="0.2">
      <c r="C695" s="6"/>
      <c r="G695" s="6"/>
      <c r="H695" s="6"/>
      <c r="I695" s="6"/>
      <c r="J695" s="6"/>
      <c r="K695" s="6"/>
      <c r="L695" s="6"/>
      <c r="M695" s="6"/>
      <c r="N695" s="6"/>
      <c r="O695" s="6"/>
      <c r="P695" s="6"/>
      <c r="Q695" s="6"/>
      <c r="R695" s="6"/>
      <c r="S695" s="6"/>
      <c r="T695" s="6"/>
      <c r="U695" s="6"/>
      <c r="V695" s="6"/>
    </row>
    <row r="696" spans="3:22" ht="12" customHeight="1" x14ac:dyDescent="0.2">
      <c r="C696" s="6"/>
      <c r="G696" s="6"/>
      <c r="H696" s="6"/>
      <c r="I696" s="6"/>
      <c r="J696" s="6"/>
      <c r="K696" s="6"/>
      <c r="L696" s="6"/>
      <c r="M696" s="6"/>
      <c r="N696" s="6"/>
      <c r="O696" s="6"/>
      <c r="P696" s="6"/>
      <c r="Q696" s="6"/>
      <c r="R696" s="6"/>
      <c r="S696" s="6"/>
      <c r="T696" s="6"/>
      <c r="U696" s="6"/>
      <c r="V696" s="6"/>
    </row>
    <row r="697" spans="3:22" ht="12" customHeight="1" x14ac:dyDescent="0.2">
      <c r="C697" s="6"/>
      <c r="G697" s="6"/>
      <c r="H697" s="6"/>
      <c r="I697" s="6"/>
      <c r="J697" s="6"/>
      <c r="K697" s="6"/>
      <c r="L697" s="6"/>
      <c r="M697" s="6"/>
      <c r="N697" s="6"/>
      <c r="O697" s="6"/>
      <c r="P697" s="6"/>
      <c r="Q697" s="6"/>
      <c r="R697" s="6"/>
      <c r="S697" s="6"/>
      <c r="T697" s="6"/>
      <c r="U697" s="6"/>
      <c r="V697" s="6"/>
    </row>
    <row r="698" spans="3:22" ht="12" customHeight="1" x14ac:dyDescent="0.2">
      <c r="C698" s="6"/>
      <c r="G698" s="6"/>
      <c r="H698" s="6"/>
      <c r="I698" s="6"/>
      <c r="J698" s="6"/>
      <c r="K698" s="6"/>
      <c r="L698" s="6"/>
      <c r="M698" s="6"/>
      <c r="N698" s="6"/>
      <c r="O698" s="6"/>
      <c r="P698" s="6"/>
      <c r="Q698" s="6"/>
      <c r="R698" s="6"/>
      <c r="S698" s="6"/>
      <c r="T698" s="6"/>
      <c r="U698" s="6"/>
      <c r="V698" s="6"/>
    </row>
    <row r="699" spans="3:22" ht="12" customHeight="1" x14ac:dyDescent="0.2">
      <c r="C699" s="6"/>
      <c r="G699" s="6"/>
      <c r="H699" s="6"/>
      <c r="I699" s="6"/>
      <c r="J699" s="6"/>
      <c r="K699" s="6"/>
      <c r="L699" s="6"/>
      <c r="M699" s="6"/>
      <c r="N699" s="6"/>
      <c r="O699" s="6"/>
      <c r="P699" s="6"/>
      <c r="Q699" s="6"/>
      <c r="R699" s="6"/>
      <c r="S699" s="6"/>
      <c r="T699" s="6"/>
      <c r="U699" s="6"/>
      <c r="V699" s="6"/>
    </row>
    <row r="700" spans="3:22" ht="12" customHeight="1" x14ac:dyDescent="0.2">
      <c r="C700" s="6"/>
      <c r="G700" s="6"/>
      <c r="H700" s="6"/>
      <c r="I700" s="6"/>
      <c r="J700" s="6"/>
      <c r="K700" s="6"/>
      <c r="L700" s="6"/>
      <c r="M700" s="6"/>
      <c r="N700" s="6"/>
      <c r="O700" s="6"/>
      <c r="P700" s="6"/>
      <c r="Q700" s="6"/>
      <c r="R700" s="6"/>
      <c r="S700" s="6"/>
      <c r="T700" s="6"/>
      <c r="U700" s="6"/>
      <c r="V700" s="6"/>
    </row>
    <row r="701" spans="3:22" ht="12" customHeight="1" x14ac:dyDescent="0.2">
      <c r="C701" s="6"/>
      <c r="G701" s="6"/>
      <c r="H701" s="6"/>
      <c r="I701" s="6"/>
      <c r="J701" s="6"/>
      <c r="K701" s="6"/>
      <c r="L701" s="6"/>
      <c r="M701" s="6"/>
      <c r="N701" s="6"/>
      <c r="O701" s="6"/>
      <c r="P701" s="6"/>
      <c r="Q701" s="6"/>
      <c r="R701" s="6"/>
      <c r="S701" s="6"/>
      <c r="T701" s="6"/>
      <c r="U701" s="6"/>
      <c r="V701" s="6"/>
    </row>
    <row r="702" spans="3:22" ht="12" customHeight="1" x14ac:dyDescent="0.2">
      <c r="C702" s="6"/>
      <c r="G702" s="6"/>
      <c r="H702" s="6"/>
      <c r="I702" s="6"/>
      <c r="J702" s="6"/>
      <c r="K702" s="6"/>
      <c r="L702" s="6"/>
      <c r="M702" s="6"/>
      <c r="N702" s="6"/>
      <c r="O702" s="6"/>
      <c r="P702" s="6"/>
      <c r="Q702" s="6"/>
      <c r="R702" s="6"/>
      <c r="S702" s="6"/>
      <c r="T702" s="6"/>
      <c r="U702" s="6"/>
      <c r="V702" s="6"/>
    </row>
    <row r="703" spans="3:22" ht="12" customHeight="1" x14ac:dyDescent="0.2">
      <c r="C703" s="6"/>
      <c r="G703" s="6"/>
      <c r="H703" s="6"/>
      <c r="I703" s="6"/>
      <c r="J703" s="6"/>
      <c r="K703" s="6"/>
      <c r="L703" s="6"/>
      <c r="M703" s="6"/>
      <c r="N703" s="6"/>
      <c r="O703" s="6"/>
      <c r="P703" s="6"/>
      <c r="Q703" s="6"/>
      <c r="R703" s="6"/>
      <c r="S703" s="6"/>
      <c r="T703" s="6"/>
      <c r="U703" s="6"/>
      <c r="V703" s="6"/>
    </row>
    <row r="704" spans="3:22" ht="12" customHeight="1" x14ac:dyDescent="0.2">
      <c r="C704" s="6"/>
      <c r="G704" s="6"/>
      <c r="H704" s="6"/>
      <c r="I704" s="6"/>
      <c r="J704" s="6"/>
      <c r="K704" s="6"/>
      <c r="L704" s="6"/>
      <c r="M704" s="6"/>
      <c r="N704" s="6"/>
      <c r="O704" s="6"/>
      <c r="P704" s="6"/>
      <c r="Q704" s="6"/>
      <c r="R704" s="6"/>
      <c r="S704" s="6"/>
      <c r="T704" s="6"/>
      <c r="U704" s="6"/>
      <c r="V704" s="6"/>
    </row>
    <row r="705" spans="3:22" ht="12" customHeight="1" x14ac:dyDescent="0.2">
      <c r="C705" s="6"/>
      <c r="G705" s="6"/>
      <c r="H705" s="6"/>
      <c r="I705" s="6"/>
      <c r="J705" s="6"/>
      <c r="K705" s="6"/>
      <c r="L705" s="6"/>
      <c r="M705" s="6"/>
      <c r="N705" s="6"/>
      <c r="O705" s="6"/>
      <c r="P705" s="6"/>
      <c r="Q705" s="6"/>
      <c r="R705" s="6"/>
      <c r="S705" s="6"/>
      <c r="T705" s="6"/>
      <c r="U705" s="6"/>
      <c r="V705" s="6"/>
    </row>
    <row r="706" spans="3:22" ht="12" customHeight="1" x14ac:dyDescent="0.2">
      <c r="C706" s="6"/>
      <c r="G706" s="6"/>
      <c r="H706" s="6"/>
      <c r="I706" s="6"/>
      <c r="J706" s="6"/>
      <c r="K706" s="6"/>
      <c r="L706" s="6"/>
      <c r="M706" s="6"/>
      <c r="N706" s="6"/>
      <c r="O706" s="6"/>
      <c r="P706" s="6"/>
      <c r="Q706" s="6"/>
      <c r="R706" s="6"/>
      <c r="S706" s="6"/>
      <c r="T706" s="6"/>
      <c r="U706" s="6"/>
      <c r="V706" s="6"/>
    </row>
    <row r="707" spans="3:22" ht="12" customHeight="1" x14ac:dyDescent="0.2">
      <c r="C707" s="6"/>
      <c r="G707" s="6"/>
      <c r="H707" s="6"/>
      <c r="I707" s="6"/>
      <c r="J707" s="6"/>
      <c r="K707" s="6"/>
      <c r="L707" s="6"/>
      <c r="M707" s="6"/>
      <c r="N707" s="6"/>
      <c r="O707" s="6"/>
      <c r="P707" s="6"/>
      <c r="Q707" s="6"/>
      <c r="R707" s="6"/>
      <c r="S707" s="6"/>
      <c r="T707" s="6"/>
      <c r="U707" s="6"/>
      <c r="V707" s="6"/>
    </row>
    <row r="708" spans="3:22" ht="12" customHeight="1" x14ac:dyDescent="0.2">
      <c r="C708" s="6"/>
      <c r="G708" s="6"/>
      <c r="H708" s="6"/>
      <c r="I708" s="6"/>
      <c r="J708" s="6"/>
      <c r="K708" s="6"/>
      <c r="L708" s="6"/>
      <c r="M708" s="6"/>
      <c r="N708" s="6"/>
      <c r="O708" s="6"/>
      <c r="P708" s="6"/>
      <c r="Q708" s="6"/>
      <c r="R708" s="6"/>
      <c r="S708" s="6"/>
      <c r="T708" s="6"/>
      <c r="U708" s="6"/>
      <c r="V708" s="6"/>
    </row>
    <row r="709" spans="3:22" ht="12" customHeight="1" x14ac:dyDescent="0.2">
      <c r="C709" s="6"/>
      <c r="G709" s="6"/>
      <c r="H709" s="6"/>
      <c r="I709" s="6"/>
      <c r="J709" s="6"/>
      <c r="K709" s="6"/>
      <c r="L709" s="6"/>
      <c r="M709" s="6"/>
      <c r="N709" s="6"/>
      <c r="O709" s="6"/>
      <c r="P709" s="6"/>
      <c r="Q709" s="6"/>
      <c r="R709" s="6"/>
      <c r="S709" s="6"/>
      <c r="T709" s="6"/>
      <c r="U709" s="6"/>
      <c r="V709" s="6"/>
    </row>
    <row r="710" spans="3:22" ht="12" customHeight="1" x14ac:dyDescent="0.2">
      <c r="C710" s="6"/>
      <c r="G710" s="6"/>
      <c r="H710" s="6"/>
      <c r="I710" s="6"/>
      <c r="J710" s="6"/>
      <c r="K710" s="6"/>
      <c r="L710" s="6"/>
      <c r="M710" s="6"/>
      <c r="N710" s="6"/>
      <c r="O710" s="6"/>
      <c r="P710" s="6"/>
      <c r="Q710" s="6"/>
      <c r="R710" s="6"/>
      <c r="S710" s="6"/>
      <c r="T710" s="6"/>
      <c r="U710" s="6"/>
      <c r="V710" s="6"/>
    </row>
    <row r="711" spans="3:22" ht="12" customHeight="1" x14ac:dyDescent="0.2">
      <c r="C711" s="6"/>
      <c r="G711" s="6"/>
      <c r="H711" s="6"/>
      <c r="I711" s="6"/>
      <c r="J711" s="6"/>
      <c r="K711" s="6"/>
      <c r="L711" s="6"/>
      <c r="M711" s="6"/>
      <c r="N711" s="6"/>
      <c r="O711" s="6"/>
      <c r="P711" s="6"/>
      <c r="Q711" s="6"/>
      <c r="R711" s="6"/>
      <c r="S711" s="6"/>
      <c r="T711" s="6"/>
      <c r="U711" s="6"/>
      <c r="V711" s="6"/>
    </row>
    <row r="712" spans="3:22" ht="12" customHeight="1" x14ac:dyDescent="0.2">
      <c r="C712" s="6"/>
      <c r="G712" s="6"/>
      <c r="H712" s="6"/>
      <c r="I712" s="6"/>
      <c r="J712" s="6"/>
      <c r="K712" s="6"/>
      <c r="L712" s="6"/>
      <c r="M712" s="6"/>
      <c r="N712" s="6"/>
      <c r="O712" s="6"/>
      <c r="P712" s="6"/>
      <c r="Q712" s="6"/>
      <c r="R712" s="6"/>
      <c r="S712" s="6"/>
      <c r="T712" s="6"/>
      <c r="U712" s="6"/>
      <c r="V712" s="6"/>
    </row>
    <row r="713" spans="3:22" ht="12" customHeight="1" x14ac:dyDescent="0.2">
      <c r="C713" s="6"/>
      <c r="G713" s="6"/>
      <c r="H713" s="6"/>
      <c r="I713" s="6"/>
      <c r="J713" s="6"/>
      <c r="K713" s="6"/>
      <c r="L713" s="6"/>
      <c r="M713" s="6"/>
      <c r="N713" s="6"/>
      <c r="O713" s="6"/>
      <c r="P713" s="6"/>
      <c r="Q713" s="6"/>
      <c r="R713" s="6"/>
      <c r="S713" s="6"/>
      <c r="T713" s="6"/>
      <c r="U713" s="6"/>
      <c r="V713" s="6"/>
    </row>
    <row r="714" spans="3:22" ht="12" customHeight="1" x14ac:dyDescent="0.2">
      <c r="C714" s="6"/>
      <c r="G714" s="6"/>
      <c r="H714" s="6"/>
      <c r="I714" s="6"/>
      <c r="J714" s="6"/>
      <c r="K714" s="6"/>
      <c r="L714" s="6"/>
      <c r="M714" s="6"/>
      <c r="N714" s="6"/>
      <c r="O714" s="6"/>
      <c r="P714" s="6"/>
      <c r="Q714" s="6"/>
      <c r="R714" s="6"/>
      <c r="S714" s="6"/>
      <c r="T714" s="6"/>
      <c r="U714" s="6"/>
      <c r="V714" s="6"/>
    </row>
    <row r="715" spans="3:22" ht="12" customHeight="1" x14ac:dyDescent="0.2">
      <c r="C715" s="6"/>
      <c r="G715" s="6"/>
      <c r="H715" s="6"/>
      <c r="I715" s="6"/>
      <c r="J715" s="6"/>
      <c r="K715" s="6"/>
      <c r="L715" s="6"/>
      <c r="M715" s="6"/>
      <c r="N715" s="6"/>
      <c r="O715" s="6"/>
      <c r="P715" s="6"/>
      <c r="Q715" s="6"/>
      <c r="R715" s="6"/>
      <c r="S715" s="6"/>
      <c r="T715" s="6"/>
      <c r="U715" s="6"/>
      <c r="V715" s="6"/>
    </row>
    <row r="716" spans="3:22" ht="12" customHeight="1" x14ac:dyDescent="0.2">
      <c r="C716" s="6"/>
      <c r="G716" s="6"/>
      <c r="H716" s="6"/>
      <c r="I716" s="6"/>
      <c r="J716" s="6"/>
      <c r="K716" s="6"/>
      <c r="L716" s="6"/>
      <c r="M716" s="6"/>
      <c r="N716" s="6"/>
      <c r="O716" s="6"/>
      <c r="P716" s="6"/>
      <c r="Q716" s="6"/>
      <c r="R716" s="6"/>
      <c r="S716" s="6"/>
      <c r="T716" s="6"/>
      <c r="U716" s="6"/>
      <c r="V716" s="6"/>
    </row>
    <row r="717" spans="3:22" ht="12" customHeight="1" x14ac:dyDescent="0.2">
      <c r="C717" s="6"/>
      <c r="G717" s="6"/>
      <c r="H717" s="6"/>
      <c r="I717" s="6"/>
      <c r="J717" s="6"/>
      <c r="K717" s="6"/>
      <c r="L717" s="6"/>
      <c r="M717" s="6"/>
      <c r="N717" s="6"/>
      <c r="O717" s="6"/>
      <c r="P717" s="6"/>
      <c r="Q717" s="6"/>
      <c r="R717" s="6"/>
      <c r="S717" s="6"/>
      <c r="T717" s="6"/>
      <c r="U717" s="6"/>
      <c r="V717" s="6"/>
    </row>
    <row r="718" spans="3:22" ht="12" customHeight="1" x14ac:dyDescent="0.2">
      <c r="C718" s="6"/>
      <c r="G718" s="6"/>
      <c r="H718" s="6"/>
      <c r="I718" s="6"/>
      <c r="J718" s="6"/>
      <c r="K718" s="6"/>
      <c r="L718" s="6"/>
      <c r="M718" s="6"/>
      <c r="N718" s="6"/>
      <c r="O718" s="6"/>
      <c r="P718" s="6"/>
      <c r="Q718" s="6"/>
      <c r="R718" s="6"/>
      <c r="S718" s="6"/>
      <c r="T718" s="6"/>
      <c r="U718" s="6"/>
      <c r="V718" s="6"/>
    </row>
    <row r="719" spans="3:22" ht="12" customHeight="1" x14ac:dyDescent="0.2">
      <c r="C719" s="6"/>
      <c r="G719" s="6"/>
      <c r="H719" s="6"/>
      <c r="I719" s="6"/>
      <c r="J719" s="6"/>
      <c r="K719" s="6"/>
      <c r="L719" s="6"/>
      <c r="M719" s="6"/>
      <c r="N719" s="6"/>
      <c r="O719" s="6"/>
      <c r="P719" s="6"/>
      <c r="Q719" s="6"/>
      <c r="R719" s="6"/>
      <c r="S719" s="6"/>
      <c r="T719" s="6"/>
      <c r="U719" s="6"/>
      <c r="V719" s="6"/>
    </row>
    <row r="720" spans="3:22" ht="12" customHeight="1" x14ac:dyDescent="0.2">
      <c r="C720" s="6"/>
      <c r="G720" s="6"/>
      <c r="H720" s="6"/>
      <c r="I720" s="6"/>
      <c r="J720" s="6"/>
      <c r="K720" s="6"/>
      <c r="L720" s="6"/>
      <c r="M720" s="6"/>
      <c r="N720" s="6"/>
      <c r="O720" s="6"/>
      <c r="P720" s="6"/>
      <c r="Q720" s="6"/>
      <c r="R720" s="6"/>
      <c r="S720" s="6"/>
      <c r="T720" s="6"/>
      <c r="U720" s="6"/>
      <c r="V720" s="6"/>
    </row>
    <row r="721" spans="3:22" ht="12" customHeight="1" x14ac:dyDescent="0.2">
      <c r="C721" s="6"/>
      <c r="G721" s="6"/>
      <c r="H721" s="6"/>
      <c r="I721" s="6"/>
      <c r="J721" s="6"/>
      <c r="K721" s="6"/>
      <c r="L721" s="6"/>
      <c r="M721" s="6"/>
      <c r="N721" s="6"/>
      <c r="O721" s="6"/>
      <c r="P721" s="6"/>
      <c r="Q721" s="6"/>
      <c r="R721" s="6"/>
      <c r="S721" s="6"/>
      <c r="T721" s="6"/>
      <c r="U721" s="6"/>
      <c r="V721" s="6"/>
    </row>
    <row r="722" spans="3:22" ht="12" customHeight="1" x14ac:dyDescent="0.2">
      <c r="C722" s="6"/>
      <c r="G722" s="6"/>
      <c r="H722" s="6"/>
      <c r="I722" s="6"/>
      <c r="J722" s="6"/>
      <c r="K722" s="6"/>
      <c r="L722" s="6"/>
      <c r="M722" s="6"/>
      <c r="N722" s="6"/>
      <c r="O722" s="6"/>
      <c r="P722" s="6"/>
      <c r="Q722" s="6"/>
      <c r="R722" s="6"/>
      <c r="S722" s="6"/>
      <c r="T722" s="6"/>
      <c r="U722" s="6"/>
      <c r="V722" s="6"/>
    </row>
    <row r="723" spans="3:22" ht="12" customHeight="1" x14ac:dyDescent="0.2">
      <c r="C723" s="6"/>
      <c r="G723" s="6"/>
      <c r="H723" s="6"/>
      <c r="I723" s="6"/>
      <c r="J723" s="6"/>
      <c r="K723" s="6"/>
      <c r="L723" s="6"/>
      <c r="M723" s="6"/>
      <c r="N723" s="6"/>
      <c r="O723" s="6"/>
      <c r="P723" s="6"/>
      <c r="Q723" s="6"/>
      <c r="R723" s="6"/>
      <c r="S723" s="6"/>
      <c r="T723" s="6"/>
      <c r="U723" s="6"/>
      <c r="V723" s="6"/>
    </row>
    <row r="724" spans="3:22" ht="12" customHeight="1" x14ac:dyDescent="0.2">
      <c r="C724" s="6"/>
      <c r="G724" s="6"/>
      <c r="H724" s="6"/>
      <c r="I724" s="6"/>
      <c r="J724" s="6"/>
      <c r="K724" s="6"/>
      <c r="L724" s="6"/>
      <c r="M724" s="6"/>
      <c r="N724" s="6"/>
      <c r="O724" s="6"/>
      <c r="P724" s="6"/>
      <c r="Q724" s="6"/>
      <c r="R724" s="6"/>
      <c r="S724" s="6"/>
      <c r="T724" s="6"/>
      <c r="U724" s="6"/>
      <c r="V724" s="6"/>
    </row>
    <row r="725" spans="3:22" ht="12" customHeight="1" x14ac:dyDescent="0.2">
      <c r="C725" s="6"/>
      <c r="G725" s="6"/>
      <c r="H725" s="6"/>
      <c r="I725" s="6"/>
      <c r="J725" s="6"/>
      <c r="K725" s="6"/>
      <c r="L725" s="6"/>
      <c r="M725" s="6"/>
      <c r="N725" s="6"/>
      <c r="O725" s="6"/>
      <c r="P725" s="6"/>
      <c r="Q725" s="6"/>
      <c r="R725" s="6"/>
      <c r="S725" s="6"/>
      <c r="T725" s="6"/>
      <c r="U725" s="6"/>
      <c r="V725" s="6"/>
    </row>
    <row r="726" spans="3:22" ht="12" customHeight="1" x14ac:dyDescent="0.2">
      <c r="C726" s="6"/>
      <c r="G726" s="6"/>
      <c r="H726" s="6"/>
      <c r="I726" s="6"/>
      <c r="J726" s="6"/>
      <c r="K726" s="6"/>
      <c r="L726" s="6"/>
      <c r="M726" s="6"/>
      <c r="N726" s="6"/>
      <c r="O726" s="6"/>
      <c r="P726" s="6"/>
      <c r="Q726" s="6"/>
      <c r="R726" s="6"/>
      <c r="S726" s="6"/>
      <c r="T726" s="6"/>
      <c r="U726" s="6"/>
      <c r="V726" s="6"/>
    </row>
    <row r="727" spans="3:22" ht="12" customHeight="1" x14ac:dyDescent="0.2">
      <c r="C727" s="6"/>
      <c r="G727" s="6"/>
      <c r="H727" s="6"/>
      <c r="I727" s="6"/>
      <c r="J727" s="6"/>
      <c r="K727" s="6"/>
      <c r="L727" s="6"/>
      <c r="M727" s="6"/>
      <c r="N727" s="6"/>
      <c r="O727" s="6"/>
      <c r="P727" s="6"/>
      <c r="Q727" s="6"/>
      <c r="R727" s="6"/>
      <c r="S727" s="6"/>
      <c r="T727" s="6"/>
      <c r="U727" s="6"/>
      <c r="V727" s="6"/>
    </row>
    <row r="728" spans="3:22" ht="12" customHeight="1" x14ac:dyDescent="0.2">
      <c r="C728" s="6"/>
      <c r="G728" s="6"/>
      <c r="H728" s="6"/>
      <c r="I728" s="6"/>
      <c r="J728" s="6"/>
      <c r="K728" s="6"/>
      <c r="L728" s="6"/>
      <c r="M728" s="6"/>
      <c r="N728" s="6"/>
      <c r="O728" s="6"/>
      <c r="P728" s="6"/>
      <c r="Q728" s="6"/>
      <c r="R728" s="6"/>
      <c r="S728" s="6"/>
      <c r="T728" s="6"/>
      <c r="U728" s="6"/>
      <c r="V728" s="6"/>
    </row>
    <row r="729" spans="3:22" ht="12" customHeight="1" x14ac:dyDescent="0.2">
      <c r="C729" s="6"/>
      <c r="G729" s="6"/>
      <c r="H729" s="6"/>
      <c r="I729" s="6"/>
      <c r="J729" s="6"/>
      <c r="K729" s="6"/>
      <c r="L729" s="6"/>
      <c r="M729" s="6"/>
      <c r="N729" s="6"/>
      <c r="O729" s="6"/>
      <c r="P729" s="6"/>
      <c r="Q729" s="6"/>
      <c r="R729" s="6"/>
      <c r="S729" s="6"/>
      <c r="T729" s="6"/>
      <c r="U729" s="6"/>
      <c r="V729" s="6"/>
    </row>
    <row r="730" spans="3:22" ht="12" customHeight="1" x14ac:dyDescent="0.2">
      <c r="C730" s="6"/>
      <c r="G730" s="6"/>
      <c r="H730" s="6"/>
      <c r="I730" s="6"/>
      <c r="J730" s="6"/>
      <c r="K730" s="6"/>
      <c r="L730" s="6"/>
      <c r="M730" s="6"/>
      <c r="N730" s="6"/>
      <c r="O730" s="6"/>
      <c r="P730" s="6"/>
      <c r="Q730" s="6"/>
      <c r="R730" s="6"/>
      <c r="S730" s="6"/>
      <c r="T730" s="6"/>
      <c r="U730" s="6"/>
      <c r="V730" s="6"/>
    </row>
    <row r="731" spans="3:22" ht="12" customHeight="1" x14ac:dyDescent="0.2">
      <c r="C731" s="6"/>
      <c r="G731" s="6"/>
      <c r="H731" s="6"/>
      <c r="I731" s="6"/>
      <c r="J731" s="6"/>
      <c r="K731" s="6"/>
      <c r="L731" s="6"/>
      <c r="M731" s="6"/>
      <c r="N731" s="6"/>
      <c r="O731" s="6"/>
      <c r="P731" s="6"/>
      <c r="Q731" s="6"/>
      <c r="R731" s="6"/>
      <c r="S731" s="6"/>
      <c r="T731" s="6"/>
      <c r="U731" s="6"/>
      <c r="V731" s="6"/>
    </row>
    <row r="732" spans="3:22" ht="12" customHeight="1" x14ac:dyDescent="0.2">
      <c r="C732" s="6"/>
      <c r="G732" s="6"/>
      <c r="H732" s="6"/>
      <c r="I732" s="6"/>
      <c r="J732" s="6"/>
      <c r="K732" s="6"/>
      <c r="L732" s="6"/>
      <c r="M732" s="6"/>
      <c r="N732" s="6"/>
      <c r="O732" s="6"/>
      <c r="P732" s="6"/>
      <c r="Q732" s="6"/>
      <c r="R732" s="6"/>
      <c r="S732" s="6"/>
      <c r="T732" s="6"/>
      <c r="U732" s="6"/>
      <c r="V732" s="6"/>
    </row>
    <row r="733" spans="3:22" ht="12" customHeight="1" x14ac:dyDescent="0.2">
      <c r="C733" s="6"/>
      <c r="G733" s="6"/>
      <c r="H733" s="6"/>
      <c r="I733" s="6"/>
      <c r="J733" s="6"/>
      <c r="K733" s="6"/>
      <c r="L733" s="6"/>
      <c r="M733" s="6"/>
      <c r="N733" s="6"/>
      <c r="O733" s="6"/>
      <c r="P733" s="6"/>
      <c r="Q733" s="6"/>
      <c r="R733" s="6"/>
      <c r="S733" s="6"/>
      <c r="T733" s="6"/>
      <c r="U733" s="6"/>
      <c r="V733" s="6"/>
    </row>
    <row r="734" spans="3:22" ht="12" customHeight="1" x14ac:dyDescent="0.2">
      <c r="C734" s="6"/>
      <c r="G734" s="6"/>
      <c r="H734" s="6"/>
      <c r="I734" s="6"/>
      <c r="J734" s="6"/>
      <c r="K734" s="6"/>
      <c r="L734" s="6"/>
      <c r="M734" s="6"/>
      <c r="N734" s="6"/>
      <c r="O734" s="6"/>
      <c r="P734" s="6"/>
      <c r="Q734" s="6"/>
      <c r="R734" s="6"/>
      <c r="S734" s="6"/>
      <c r="T734" s="6"/>
      <c r="U734" s="6"/>
      <c r="V734" s="6"/>
    </row>
    <row r="735" spans="3:22" ht="12" customHeight="1" x14ac:dyDescent="0.2">
      <c r="C735" s="6"/>
      <c r="G735" s="6"/>
      <c r="H735" s="6"/>
      <c r="I735" s="6"/>
      <c r="J735" s="6"/>
      <c r="K735" s="6"/>
      <c r="L735" s="6"/>
      <c r="M735" s="6"/>
      <c r="N735" s="6"/>
      <c r="O735" s="6"/>
      <c r="P735" s="6"/>
      <c r="Q735" s="6"/>
      <c r="R735" s="6"/>
      <c r="S735" s="6"/>
      <c r="T735" s="6"/>
      <c r="U735" s="6"/>
      <c r="V735" s="6"/>
    </row>
    <row r="736" spans="3:22" ht="12" customHeight="1" x14ac:dyDescent="0.2">
      <c r="C736" s="6"/>
      <c r="G736" s="6"/>
      <c r="H736" s="6"/>
      <c r="I736" s="6"/>
      <c r="J736" s="6"/>
      <c r="K736" s="6"/>
      <c r="L736" s="6"/>
      <c r="M736" s="6"/>
      <c r="N736" s="6"/>
      <c r="O736" s="6"/>
      <c r="P736" s="6"/>
      <c r="Q736" s="6"/>
      <c r="R736" s="6"/>
      <c r="S736" s="6"/>
      <c r="T736" s="6"/>
      <c r="U736" s="6"/>
      <c r="V736" s="6"/>
    </row>
    <row r="737" spans="1:22" ht="12" customHeight="1" x14ac:dyDescent="0.2">
      <c r="C737" s="6"/>
      <c r="G737" s="6"/>
      <c r="H737" s="6"/>
      <c r="I737" s="6"/>
      <c r="J737" s="6"/>
      <c r="K737" s="6"/>
      <c r="L737" s="6"/>
      <c r="M737" s="6"/>
      <c r="N737" s="6"/>
      <c r="O737" s="6"/>
      <c r="P737" s="6"/>
      <c r="Q737" s="6"/>
      <c r="R737" s="6"/>
      <c r="S737" s="6"/>
      <c r="T737" s="6"/>
      <c r="U737" s="6"/>
      <c r="V737" s="6"/>
    </row>
    <row r="738" spans="1:22" ht="12" customHeight="1" x14ac:dyDescent="0.2">
      <c r="C738" s="6"/>
      <c r="G738" s="6"/>
      <c r="H738" s="6"/>
      <c r="I738" s="6"/>
      <c r="J738" s="6"/>
      <c r="K738" s="6"/>
      <c r="L738" s="6"/>
      <c r="M738" s="6"/>
      <c r="N738" s="6"/>
      <c r="O738" s="6"/>
      <c r="P738" s="6"/>
      <c r="Q738" s="6"/>
      <c r="R738" s="6"/>
      <c r="S738" s="6"/>
      <c r="T738" s="6"/>
      <c r="U738" s="6"/>
      <c r="V738" s="6"/>
    </row>
    <row r="739" spans="1:22" ht="12" customHeight="1" x14ac:dyDescent="0.2">
      <c r="C739" s="6"/>
      <c r="G739" s="6"/>
      <c r="H739" s="6"/>
      <c r="I739" s="6"/>
      <c r="J739" s="6"/>
      <c r="K739" s="6"/>
      <c r="L739" s="6"/>
      <c r="M739" s="6"/>
      <c r="N739" s="6"/>
      <c r="O739" s="6"/>
      <c r="P739" s="6"/>
      <c r="Q739" s="6"/>
      <c r="R739" s="6"/>
      <c r="S739" s="6"/>
      <c r="T739" s="6"/>
      <c r="U739" s="6"/>
      <c r="V739" s="6"/>
    </row>
    <row r="740" spans="1:22" ht="12" customHeight="1" x14ac:dyDescent="0.2">
      <c r="C740" s="6"/>
      <c r="G740" s="6"/>
      <c r="H740" s="6"/>
      <c r="I740" s="6"/>
      <c r="J740" s="6"/>
      <c r="K740" s="6"/>
      <c r="L740" s="6"/>
      <c r="M740" s="6"/>
      <c r="N740" s="6"/>
      <c r="O740" s="6"/>
      <c r="P740" s="6"/>
      <c r="Q740" s="6"/>
      <c r="R740" s="6"/>
      <c r="S740" s="6"/>
      <c r="T740" s="6"/>
      <c r="U740" s="6"/>
      <c r="V740" s="6"/>
    </row>
    <row r="741" spans="1:22" ht="12" customHeight="1" x14ac:dyDescent="0.2">
      <c r="C741" s="6"/>
      <c r="G741" s="6"/>
      <c r="H741" s="6"/>
      <c r="I741" s="6"/>
      <c r="J741" s="6"/>
      <c r="K741" s="6"/>
      <c r="L741" s="6"/>
      <c r="M741" s="6"/>
      <c r="N741" s="6"/>
      <c r="O741" s="6"/>
      <c r="P741" s="6"/>
      <c r="Q741" s="6"/>
      <c r="R741" s="6"/>
      <c r="S741" s="6"/>
      <c r="T741" s="6"/>
      <c r="U741" s="6"/>
      <c r="V741" s="6"/>
    </row>
    <row r="742" spans="1:22" ht="12" customHeight="1" x14ac:dyDescent="0.2">
      <c r="C742" s="6"/>
      <c r="G742" s="6"/>
      <c r="H742" s="6"/>
      <c r="I742" s="6"/>
      <c r="J742" s="6"/>
      <c r="K742" s="6"/>
      <c r="L742" s="6"/>
      <c r="M742" s="6"/>
      <c r="N742" s="6"/>
      <c r="O742" s="6"/>
      <c r="P742" s="6"/>
      <c r="Q742" s="6"/>
      <c r="R742" s="6"/>
      <c r="S742" s="6"/>
      <c r="T742" s="6"/>
      <c r="U742" s="6"/>
      <c r="V742" s="6"/>
    </row>
    <row r="743" spans="1:22" ht="12" customHeight="1" x14ac:dyDescent="0.2">
      <c r="A743" s="12"/>
      <c r="C743" s="6"/>
      <c r="G743" s="6"/>
      <c r="H743" s="6"/>
      <c r="I743" s="6"/>
      <c r="J743" s="6"/>
      <c r="K743" s="6"/>
      <c r="L743" s="6"/>
      <c r="M743" s="6"/>
      <c r="N743" s="6"/>
      <c r="O743" s="6"/>
      <c r="P743" s="6"/>
      <c r="Q743" s="6"/>
      <c r="R743" s="6"/>
      <c r="S743" s="6"/>
      <c r="T743" s="6"/>
      <c r="U743" s="6"/>
      <c r="V743" s="6"/>
    </row>
    <row r="744" spans="1:22" ht="12" customHeight="1" x14ac:dyDescent="0.2">
      <c r="A744" s="12"/>
      <c r="C744" s="6"/>
      <c r="G744" s="6"/>
      <c r="H744" s="6"/>
      <c r="I744" s="6"/>
      <c r="J744" s="6"/>
      <c r="K744" s="6"/>
      <c r="L744" s="6"/>
      <c r="M744" s="6"/>
      <c r="N744" s="6"/>
      <c r="O744" s="6"/>
      <c r="P744" s="6"/>
      <c r="Q744" s="6"/>
      <c r="R744" s="6"/>
      <c r="S744" s="6"/>
      <c r="T744" s="6"/>
      <c r="U744" s="6"/>
      <c r="V744" s="6"/>
    </row>
    <row r="745" spans="1:22" ht="12" customHeight="1" x14ac:dyDescent="0.2">
      <c r="A745" s="12"/>
      <c r="C745" s="6"/>
      <c r="G745" s="6"/>
      <c r="H745" s="6"/>
      <c r="I745" s="6"/>
      <c r="J745" s="6"/>
      <c r="K745" s="6"/>
      <c r="L745" s="6"/>
      <c r="M745" s="6"/>
      <c r="N745" s="6"/>
      <c r="O745" s="6"/>
      <c r="P745" s="6"/>
      <c r="Q745" s="6"/>
      <c r="R745" s="6"/>
      <c r="S745" s="6"/>
      <c r="T745" s="6"/>
      <c r="U745" s="6"/>
      <c r="V745" s="6"/>
    </row>
    <row r="746" spans="1:22" ht="12" customHeight="1" x14ac:dyDescent="0.2">
      <c r="C746" s="6"/>
      <c r="G746" s="6"/>
      <c r="H746" s="6"/>
      <c r="I746" s="6"/>
      <c r="J746" s="6"/>
      <c r="K746" s="6"/>
      <c r="L746" s="6"/>
      <c r="M746" s="6"/>
      <c r="N746" s="6"/>
      <c r="O746" s="6"/>
      <c r="P746" s="6"/>
      <c r="Q746" s="6"/>
      <c r="R746" s="6"/>
      <c r="S746" s="6"/>
      <c r="T746" s="6"/>
      <c r="U746" s="6"/>
      <c r="V746" s="6"/>
    </row>
    <row r="747" spans="1:22" ht="12" customHeight="1" x14ac:dyDescent="0.2">
      <c r="C747" s="6"/>
      <c r="G747" s="6"/>
      <c r="H747" s="6"/>
      <c r="I747" s="6"/>
      <c r="J747" s="6"/>
      <c r="K747" s="6"/>
      <c r="L747" s="6"/>
      <c r="M747" s="6"/>
      <c r="N747" s="6"/>
      <c r="O747" s="6"/>
      <c r="P747" s="6"/>
      <c r="Q747" s="6"/>
      <c r="R747" s="6"/>
      <c r="S747" s="6"/>
      <c r="T747" s="6"/>
      <c r="U747" s="6"/>
      <c r="V747" s="6"/>
    </row>
    <row r="748" spans="1:22" ht="12" customHeight="1" x14ac:dyDescent="0.2">
      <c r="A748" s="25"/>
      <c r="C748" s="6"/>
      <c r="G748" s="6"/>
      <c r="H748" s="6"/>
      <c r="I748" s="6"/>
      <c r="J748" s="6"/>
      <c r="K748" s="6"/>
      <c r="L748" s="6"/>
      <c r="M748" s="6"/>
      <c r="N748" s="6"/>
      <c r="O748" s="6"/>
      <c r="P748" s="6"/>
      <c r="Q748" s="6"/>
      <c r="R748" s="6"/>
      <c r="S748" s="6"/>
      <c r="T748" s="6"/>
      <c r="U748" s="6"/>
      <c r="V748" s="6"/>
    </row>
    <row r="749" spans="1:22" ht="12" customHeight="1" x14ac:dyDescent="0.2">
      <c r="A749" s="33"/>
      <c r="C749" s="6"/>
      <c r="G749" s="6"/>
      <c r="H749" s="6"/>
      <c r="I749" s="6"/>
      <c r="J749" s="6"/>
      <c r="K749" s="6"/>
      <c r="L749" s="6"/>
      <c r="M749" s="6"/>
      <c r="N749" s="6"/>
      <c r="O749" s="6"/>
      <c r="P749" s="6"/>
      <c r="Q749" s="6"/>
      <c r="R749" s="6"/>
      <c r="S749" s="6"/>
      <c r="T749" s="6"/>
      <c r="U749" s="6"/>
      <c r="V749" s="6"/>
    </row>
    <row r="750" spans="1:22" ht="12" customHeight="1" x14ac:dyDescent="0.2">
      <c r="A750" s="12"/>
      <c r="C750" s="6"/>
      <c r="G750" s="6"/>
      <c r="H750" s="6"/>
      <c r="I750" s="6"/>
      <c r="J750" s="6"/>
      <c r="K750" s="6"/>
      <c r="L750" s="6"/>
      <c r="M750" s="6"/>
      <c r="N750" s="6"/>
      <c r="O750" s="6"/>
      <c r="P750" s="6"/>
      <c r="Q750" s="6"/>
      <c r="R750" s="6"/>
      <c r="S750" s="6"/>
      <c r="T750" s="6"/>
      <c r="U750" s="6"/>
      <c r="V750" s="6"/>
    </row>
    <row r="751" spans="1:22" ht="12" customHeight="1" x14ac:dyDescent="0.2">
      <c r="C751" s="6"/>
      <c r="G751" s="6"/>
      <c r="H751" s="6"/>
      <c r="I751" s="6"/>
      <c r="J751" s="6"/>
      <c r="K751" s="6"/>
      <c r="L751" s="6"/>
      <c r="M751" s="6"/>
      <c r="N751" s="6"/>
      <c r="O751" s="6"/>
      <c r="P751" s="6"/>
      <c r="Q751" s="6"/>
      <c r="R751" s="6"/>
      <c r="S751" s="6"/>
      <c r="T751" s="6"/>
      <c r="U751" s="6"/>
      <c r="V751" s="6"/>
    </row>
    <row r="752" spans="1:22" ht="12" customHeight="1" x14ac:dyDescent="0.2">
      <c r="C752" s="6"/>
      <c r="G752" s="6"/>
      <c r="H752" s="6"/>
      <c r="I752" s="6"/>
      <c r="J752" s="6"/>
      <c r="K752" s="6"/>
      <c r="L752" s="6"/>
      <c r="M752" s="6"/>
      <c r="N752" s="6"/>
      <c r="O752" s="6"/>
      <c r="P752" s="6"/>
      <c r="Q752" s="6"/>
      <c r="R752" s="6"/>
      <c r="S752" s="6"/>
      <c r="T752" s="6"/>
      <c r="U752" s="6"/>
      <c r="V752" s="6"/>
    </row>
    <row r="753" spans="3:22" ht="12" customHeight="1" x14ac:dyDescent="0.2">
      <c r="C753" s="6"/>
      <c r="G753" s="6"/>
      <c r="H753" s="6"/>
      <c r="I753" s="6"/>
      <c r="J753" s="6"/>
      <c r="K753" s="6"/>
      <c r="L753" s="6"/>
      <c r="M753" s="6"/>
      <c r="N753" s="6"/>
      <c r="O753" s="6"/>
      <c r="P753" s="6"/>
      <c r="Q753" s="6"/>
      <c r="R753" s="6"/>
      <c r="S753" s="6"/>
      <c r="T753" s="6"/>
      <c r="U753" s="6"/>
      <c r="V753" s="6"/>
    </row>
    <row r="754" spans="3:22" ht="12" customHeight="1" x14ac:dyDescent="0.2">
      <c r="C754" s="6"/>
      <c r="G754" s="6"/>
      <c r="H754" s="6"/>
      <c r="I754" s="6"/>
      <c r="J754" s="6"/>
      <c r="K754" s="6"/>
      <c r="L754" s="6"/>
      <c r="M754" s="6"/>
      <c r="N754" s="6"/>
      <c r="O754" s="6"/>
      <c r="P754" s="6"/>
      <c r="Q754" s="6"/>
      <c r="R754" s="6"/>
      <c r="S754" s="6"/>
      <c r="T754" s="6"/>
      <c r="U754" s="6"/>
      <c r="V754" s="6"/>
    </row>
    <row r="755" spans="3:22" ht="12" customHeight="1" x14ac:dyDescent="0.2">
      <c r="C755" s="6"/>
      <c r="G755" s="6"/>
      <c r="H755" s="6"/>
      <c r="I755" s="6"/>
      <c r="J755" s="6"/>
      <c r="K755" s="6"/>
      <c r="L755" s="6"/>
      <c r="M755" s="6"/>
      <c r="N755" s="6"/>
      <c r="O755" s="6"/>
      <c r="P755" s="6"/>
      <c r="Q755" s="6"/>
      <c r="R755" s="6"/>
      <c r="S755" s="6"/>
      <c r="T755" s="6"/>
      <c r="U755" s="6"/>
      <c r="V755" s="6"/>
    </row>
    <row r="756" spans="3:22" ht="12" customHeight="1" x14ac:dyDescent="0.2">
      <c r="C756" s="6"/>
      <c r="G756" s="6"/>
      <c r="H756" s="6"/>
      <c r="I756" s="6"/>
      <c r="J756" s="6"/>
      <c r="K756" s="6"/>
      <c r="L756" s="6"/>
      <c r="M756" s="6"/>
      <c r="N756" s="6"/>
      <c r="O756" s="6"/>
      <c r="P756" s="6"/>
      <c r="Q756" s="6"/>
      <c r="R756" s="6"/>
      <c r="S756" s="6"/>
      <c r="T756" s="6"/>
      <c r="U756" s="6"/>
      <c r="V756" s="6"/>
    </row>
    <row r="757" spans="3:22" ht="12" customHeight="1" x14ac:dyDescent="0.2">
      <c r="C757" s="6"/>
      <c r="G757" s="6"/>
      <c r="H757" s="6"/>
      <c r="I757" s="6"/>
      <c r="J757" s="6"/>
      <c r="K757" s="6"/>
      <c r="L757" s="6"/>
      <c r="M757" s="6"/>
      <c r="N757" s="6"/>
      <c r="O757" s="6"/>
      <c r="P757" s="6"/>
      <c r="Q757" s="6"/>
      <c r="R757" s="6"/>
      <c r="S757" s="6"/>
      <c r="T757" s="6"/>
      <c r="U757" s="6"/>
      <c r="V757" s="6"/>
    </row>
    <row r="758" spans="3:22" ht="12" customHeight="1" x14ac:dyDescent="0.2">
      <c r="C758" s="6"/>
      <c r="G758" s="6"/>
      <c r="H758" s="6"/>
      <c r="I758" s="6"/>
      <c r="J758" s="6"/>
      <c r="K758" s="6"/>
      <c r="L758" s="6"/>
      <c r="M758" s="6"/>
      <c r="N758" s="6"/>
      <c r="O758" s="6"/>
      <c r="P758" s="6"/>
      <c r="Q758" s="6"/>
      <c r="R758" s="6"/>
      <c r="S758" s="6"/>
      <c r="T758" s="6"/>
      <c r="U758" s="6"/>
      <c r="V758" s="6"/>
    </row>
    <row r="759" spans="3:22" ht="12" customHeight="1" x14ac:dyDescent="0.2">
      <c r="C759" s="6"/>
      <c r="G759" s="6"/>
      <c r="H759" s="6"/>
      <c r="I759" s="6"/>
      <c r="J759" s="6"/>
      <c r="K759" s="6"/>
      <c r="L759" s="6"/>
      <c r="M759" s="6"/>
      <c r="N759" s="6"/>
      <c r="O759" s="6"/>
      <c r="P759" s="6"/>
      <c r="Q759" s="6"/>
      <c r="R759" s="6"/>
      <c r="S759" s="6"/>
      <c r="T759" s="6"/>
      <c r="U759" s="6"/>
      <c r="V759" s="6"/>
    </row>
    <row r="760" spans="3:22" ht="12" customHeight="1" x14ac:dyDescent="0.2">
      <c r="C760" s="6"/>
      <c r="G760" s="6"/>
      <c r="H760" s="6"/>
      <c r="I760" s="6"/>
      <c r="J760" s="6"/>
      <c r="K760" s="6"/>
      <c r="L760" s="6"/>
      <c r="M760" s="6"/>
      <c r="N760" s="6"/>
      <c r="O760" s="6"/>
      <c r="P760" s="6"/>
      <c r="Q760" s="6"/>
      <c r="R760" s="6"/>
      <c r="S760" s="6"/>
      <c r="T760" s="6"/>
      <c r="U760" s="6"/>
      <c r="V760" s="6"/>
    </row>
    <row r="761" spans="3:22" ht="12" customHeight="1" x14ac:dyDescent="0.2">
      <c r="C761" s="6"/>
      <c r="G761" s="6"/>
      <c r="H761" s="6"/>
      <c r="I761" s="6"/>
      <c r="J761" s="6"/>
      <c r="K761" s="6"/>
      <c r="L761" s="6"/>
      <c r="M761" s="6"/>
      <c r="N761" s="6"/>
      <c r="O761" s="6"/>
      <c r="P761" s="6"/>
      <c r="Q761" s="6"/>
      <c r="R761" s="6"/>
      <c r="S761" s="6"/>
      <c r="T761" s="6"/>
      <c r="U761" s="6"/>
      <c r="V761" s="6"/>
    </row>
    <row r="762" spans="3:22" ht="12" customHeight="1" x14ac:dyDescent="0.2">
      <c r="C762" s="6"/>
      <c r="G762" s="6"/>
      <c r="H762" s="6"/>
      <c r="I762" s="6"/>
      <c r="J762" s="6"/>
      <c r="K762" s="6"/>
      <c r="L762" s="6"/>
      <c r="M762" s="6"/>
      <c r="N762" s="6"/>
      <c r="O762" s="6"/>
      <c r="P762" s="6"/>
      <c r="Q762" s="6"/>
      <c r="R762" s="6"/>
      <c r="S762" s="6"/>
      <c r="T762" s="6"/>
      <c r="U762" s="6"/>
      <c r="V762" s="6"/>
    </row>
    <row r="763" spans="3:22" ht="12" customHeight="1" x14ac:dyDescent="0.2">
      <c r="C763" s="6"/>
      <c r="G763" s="6"/>
      <c r="H763" s="6"/>
      <c r="I763" s="6"/>
      <c r="J763" s="6"/>
      <c r="K763" s="6"/>
      <c r="L763" s="6"/>
      <c r="M763" s="6"/>
      <c r="N763" s="6"/>
      <c r="O763" s="6"/>
      <c r="P763" s="6"/>
      <c r="Q763" s="6"/>
      <c r="R763" s="6"/>
      <c r="S763" s="6"/>
      <c r="T763" s="6"/>
      <c r="U763" s="6"/>
      <c r="V763" s="6"/>
    </row>
    <row r="764" spans="3:22" ht="12" customHeight="1" x14ac:dyDescent="0.2">
      <c r="C764" s="6"/>
      <c r="G764" s="6"/>
      <c r="H764" s="6"/>
      <c r="I764" s="6"/>
      <c r="J764" s="6"/>
      <c r="K764" s="6"/>
      <c r="L764" s="6"/>
      <c r="M764" s="6"/>
      <c r="N764" s="6"/>
      <c r="O764" s="6"/>
      <c r="P764" s="6"/>
      <c r="Q764" s="6"/>
      <c r="R764" s="6"/>
      <c r="S764" s="6"/>
      <c r="T764" s="6"/>
      <c r="U764" s="6"/>
      <c r="V764" s="6"/>
    </row>
    <row r="765" spans="3:22" ht="12" customHeight="1" x14ac:dyDescent="0.2">
      <c r="C765" s="6"/>
      <c r="G765" s="6"/>
      <c r="H765" s="6"/>
      <c r="I765" s="6"/>
      <c r="J765" s="6"/>
      <c r="K765" s="6"/>
      <c r="L765" s="6"/>
      <c r="M765" s="6"/>
      <c r="N765" s="6"/>
      <c r="O765" s="6"/>
      <c r="P765" s="6"/>
      <c r="Q765" s="6"/>
      <c r="R765" s="6"/>
      <c r="S765" s="6"/>
      <c r="T765" s="6"/>
      <c r="U765" s="6"/>
      <c r="V765" s="6"/>
    </row>
    <row r="766" spans="3:22" ht="12" customHeight="1" x14ac:dyDescent="0.2">
      <c r="C766" s="6"/>
      <c r="G766" s="6"/>
      <c r="H766" s="6"/>
      <c r="I766" s="6"/>
      <c r="J766" s="6"/>
      <c r="K766" s="6"/>
      <c r="L766" s="6"/>
      <c r="M766" s="6"/>
      <c r="N766" s="6"/>
      <c r="O766" s="6"/>
      <c r="P766" s="6"/>
      <c r="Q766" s="6"/>
      <c r="R766" s="6"/>
      <c r="S766" s="6"/>
      <c r="T766" s="6"/>
      <c r="U766" s="6"/>
      <c r="V766" s="6"/>
    </row>
    <row r="767" spans="3:22" ht="12" customHeight="1" x14ac:dyDescent="0.2">
      <c r="C767" s="6"/>
      <c r="G767" s="6"/>
      <c r="H767" s="6"/>
      <c r="I767" s="6"/>
      <c r="J767" s="6"/>
      <c r="K767" s="6"/>
      <c r="L767" s="6"/>
      <c r="M767" s="6"/>
      <c r="N767" s="6"/>
      <c r="O767" s="6"/>
      <c r="P767" s="6"/>
      <c r="Q767" s="6"/>
      <c r="R767" s="6"/>
      <c r="S767" s="6"/>
      <c r="T767" s="6"/>
      <c r="U767" s="6"/>
      <c r="V767" s="6"/>
    </row>
    <row r="768" spans="3:22" ht="12" customHeight="1" x14ac:dyDescent="0.2">
      <c r="C768" s="6"/>
      <c r="G768" s="6"/>
      <c r="H768" s="6"/>
      <c r="I768" s="6"/>
      <c r="J768" s="6"/>
      <c r="K768" s="6"/>
      <c r="L768" s="6"/>
      <c r="M768" s="6"/>
      <c r="N768" s="6"/>
      <c r="O768" s="6"/>
      <c r="P768" s="6"/>
      <c r="Q768" s="6"/>
      <c r="R768" s="6"/>
      <c r="S768" s="6"/>
      <c r="T768" s="6"/>
      <c r="U768" s="6"/>
      <c r="V768" s="6"/>
    </row>
    <row r="769" spans="3:22" ht="12" customHeight="1" x14ac:dyDescent="0.2">
      <c r="C769" s="6"/>
      <c r="G769" s="6"/>
      <c r="H769" s="6"/>
      <c r="I769" s="6"/>
      <c r="J769" s="6"/>
      <c r="K769" s="6"/>
      <c r="L769" s="6"/>
      <c r="M769" s="6"/>
      <c r="N769" s="6"/>
      <c r="O769" s="6"/>
      <c r="P769" s="6"/>
      <c r="Q769" s="6"/>
      <c r="R769" s="6"/>
      <c r="S769" s="6"/>
      <c r="T769" s="6"/>
      <c r="U769" s="6"/>
      <c r="V769" s="6"/>
    </row>
    <row r="770" spans="3:22" ht="12" customHeight="1" x14ac:dyDescent="0.2">
      <c r="C770" s="6"/>
      <c r="G770" s="6"/>
      <c r="H770" s="6"/>
      <c r="I770" s="6"/>
      <c r="J770" s="6"/>
      <c r="K770" s="6"/>
      <c r="L770" s="6"/>
      <c r="M770" s="6"/>
      <c r="N770" s="6"/>
      <c r="O770" s="6"/>
      <c r="P770" s="6"/>
      <c r="Q770" s="6"/>
      <c r="R770" s="6"/>
      <c r="S770" s="6"/>
      <c r="T770" s="6"/>
      <c r="U770" s="6"/>
      <c r="V770" s="6"/>
    </row>
    <row r="771" spans="3:22" ht="12" customHeight="1" x14ac:dyDescent="0.2">
      <c r="C771" s="6"/>
      <c r="G771" s="6"/>
      <c r="H771" s="6"/>
      <c r="I771" s="6"/>
      <c r="J771" s="6"/>
      <c r="K771" s="6"/>
      <c r="L771" s="6"/>
      <c r="M771" s="6"/>
      <c r="N771" s="6"/>
      <c r="O771" s="6"/>
      <c r="P771" s="6"/>
      <c r="Q771" s="6"/>
      <c r="R771" s="6"/>
      <c r="S771" s="6"/>
      <c r="T771" s="6"/>
      <c r="U771" s="6"/>
      <c r="V771" s="6"/>
    </row>
    <row r="772" spans="3:22" ht="12" customHeight="1" x14ac:dyDescent="0.2">
      <c r="C772" s="6"/>
      <c r="G772" s="6"/>
      <c r="H772" s="6"/>
      <c r="I772" s="6"/>
      <c r="J772" s="6"/>
      <c r="K772" s="6"/>
      <c r="L772" s="6"/>
      <c r="M772" s="6"/>
      <c r="N772" s="6"/>
      <c r="O772" s="6"/>
      <c r="P772" s="6"/>
      <c r="Q772" s="6"/>
      <c r="R772" s="6"/>
      <c r="S772" s="6"/>
      <c r="T772" s="6"/>
      <c r="U772" s="6"/>
      <c r="V772" s="6"/>
    </row>
    <row r="773" spans="3:22" ht="12" customHeight="1" x14ac:dyDescent="0.2">
      <c r="C773" s="6"/>
      <c r="G773" s="6"/>
      <c r="H773" s="6"/>
      <c r="I773" s="6"/>
      <c r="J773" s="6"/>
      <c r="K773" s="6"/>
      <c r="L773" s="6"/>
      <c r="M773" s="6"/>
      <c r="N773" s="6"/>
      <c r="O773" s="6"/>
      <c r="P773" s="6"/>
      <c r="Q773" s="6"/>
      <c r="R773" s="6"/>
      <c r="S773" s="6"/>
      <c r="T773" s="6"/>
      <c r="U773" s="6"/>
      <c r="V773" s="6"/>
    </row>
    <row r="774" spans="3:22" ht="12" customHeight="1" x14ac:dyDescent="0.2">
      <c r="C774" s="6"/>
      <c r="G774" s="6"/>
      <c r="H774" s="6"/>
      <c r="I774" s="6"/>
      <c r="J774" s="6"/>
      <c r="K774" s="6"/>
      <c r="L774" s="6"/>
      <c r="M774" s="6"/>
      <c r="N774" s="6"/>
      <c r="O774" s="6"/>
      <c r="P774" s="6"/>
      <c r="Q774" s="6"/>
      <c r="R774" s="6"/>
      <c r="S774" s="6"/>
      <c r="T774" s="6"/>
      <c r="U774" s="6"/>
      <c r="V774" s="6"/>
    </row>
    <row r="775" spans="3:22" ht="12" customHeight="1" x14ac:dyDescent="0.2">
      <c r="C775" s="6"/>
      <c r="G775" s="6"/>
      <c r="H775" s="6"/>
      <c r="I775" s="6"/>
      <c r="J775" s="6"/>
      <c r="K775" s="6"/>
      <c r="L775" s="6"/>
      <c r="M775" s="6"/>
      <c r="N775" s="6"/>
      <c r="O775" s="6"/>
      <c r="P775" s="6"/>
      <c r="Q775" s="6"/>
      <c r="R775" s="6"/>
      <c r="S775" s="6"/>
      <c r="T775" s="6"/>
      <c r="U775" s="6"/>
      <c r="V775" s="6"/>
    </row>
    <row r="776" spans="3:22" ht="12" customHeight="1" x14ac:dyDescent="0.2">
      <c r="C776" s="6"/>
      <c r="G776" s="6"/>
      <c r="H776" s="6"/>
      <c r="I776" s="6"/>
      <c r="J776" s="6"/>
      <c r="K776" s="6"/>
      <c r="L776" s="6"/>
      <c r="M776" s="6"/>
      <c r="N776" s="6"/>
      <c r="O776" s="6"/>
      <c r="P776" s="6"/>
      <c r="Q776" s="6"/>
      <c r="R776" s="6"/>
      <c r="S776" s="6"/>
      <c r="T776" s="6"/>
      <c r="U776" s="6"/>
      <c r="V776" s="6"/>
    </row>
    <row r="777" spans="3:22" ht="12" customHeight="1" x14ac:dyDescent="0.2">
      <c r="C777" s="6"/>
      <c r="G777" s="6"/>
      <c r="H777" s="6"/>
      <c r="I777" s="6"/>
      <c r="J777" s="6"/>
      <c r="K777" s="6"/>
      <c r="L777" s="6"/>
      <c r="M777" s="6"/>
      <c r="N777" s="6"/>
      <c r="O777" s="6"/>
      <c r="P777" s="6"/>
      <c r="Q777" s="6"/>
      <c r="R777" s="6"/>
      <c r="S777" s="6"/>
      <c r="T777" s="6"/>
      <c r="U777" s="6"/>
      <c r="V777" s="6"/>
    </row>
    <row r="778" spans="3:22" ht="12" customHeight="1" x14ac:dyDescent="0.2">
      <c r="C778" s="6"/>
      <c r="G778" s="6"/>
      <c r="H778" s="6"/>
      <c r="I778" s="6"/>
      <c r="J778" s="6"/>
      <c r="K778" s="6"/>
      <c r="L778" s="6"/>
      <c r="M778" s="6"/>
      <c r="N778" s="6"/>
      <c r="O778" s="6"/>
      <c r="P778" s="6"/>
      <c r="Q778" s="6"/>
      <c r="R778" s="6"/>
      <c r="S778" s="6"/>
      <c r="T778" s="6"/>
      <c r="U778" s="6"/>
      <c r="V778" s="6"/>
    </row>
    <row r="779" spans="3:22" ht="12" customHeight="1" x14ac:dyDescent="0.2">
      <c r="C779" s="6"/>
      <c r="G779" s="6"/>
      <c r="H779" s="6"/>
      <c r="I779" s="6"/>
      <c r="J779" s="6"/>
      <c r="K779" s="6"/>
      <c r="L779" s="6"/>
      <c r="M779" s="6"/>
      <c r="N779" s="6"/>
      <c r="O779" s="6"/>
      <c r="P779" s="6"/>
      <c r="Q779" s="6"/>
      <c r="R779" s="6"/>
      <c r="S779" s="6"/>
      <c r="T779" s="6"/>
      <c r="U779" s="6"/>
      <c r="V779" s="6"/>
    </row>
    <row r="780" spans="3:22" ht="12" customHeight="1" x14ac:dyDescent="0.2">
      <c r="C780" s="6"/>
      <c r="G780" s="6"/>
      <c r="H780" s="6"/>
      <c r="I780" s="6"/>
      <c r="J780" s="6"/>
      <c r="K780" s="6"/>
      <c r="L780" s="6"/>
      <c r="M780" s="6"/>
      <c r="N780" s="6"/>
      <c r="O780" s="6"/>
      <c r="P780" s="6"/>
      <c r="Q780" s="6"/>
      <c r="R780" s="6"/>
      <c r="S780" s="6"/>
      <c r="T780" s="6"/>
      <c r="U780" s="6"/>
      <c r="V780" s="6"/>
    </row>
    <row r="781" spans="3:22" ht="12" customHeight="1" x14ac:dyDescent="0.2">
      <c r="C781" s="6"/>
      <c r="G781" s="6"/>
      <c r="H781" s="6"/>
      <c r="I781" s="6"/>
      <c r="J781" s="6"/>
      <c r="K781" s="6"/>
      <c r="L781" s="6"/>
      <c r="M781" s="6"/>
      <c r="N781" s="6"/>
      <c r="O781" s="6"/>
      <c r="P781" s="6"/>
      <c r="Q781" s="6"/>
      <c r="R781" s="6"/>
      <c r="S781" s="6"/>
      <c r="T781" s="6"/>
      <c r="U781" s="6"/>
      <c r="V781" s="6"/>
    </row>
    <row r="782" spans="3:22" ht="12" customHeight="1" x14ac:dyDescent="0.2">
      <c r="C782" s="6"/>
      <c r="G782" s="6"/>
      <c r="H782" s="6"/>
      <c r="I782" s="6"/>
      <c r="J782" s="6"/>
      <c r="K782" s="6"/>
      <c r="L782" s="6"/>
      <c r="M782" s="6"/>
      <c r="N782" s="6"/>
      <c r="O782" s="6"/>
      <c r="P782" s="6"/>
      <c r="Q782" s="6"/>
      <c r="R782" s="6"/>
      <c r="S782" s="6"/>
      <c r="T782" s="6"/>
      <c r="U782" s="6"/>
      <c r="V782" s="6"/>
    </row>
    <row r="783" spans="3:22" ht="12" customHeight="1" x14ac:dyDescent="0.2">
      <c r="C783" s="6"/>
      <c r="G783" s="6"/>
      <c r="H783" s="6"/>
      <c r="I783" s="6"/>
      <c r="J783" s="6"/>
      <c r="K783" s="6"/>
      <c r="L783" s="6"/>
      <c r="M783" s="6"/>
      <c r="N783" s="6"/>
      <c r="O783" s="6"/>
      <c r="P783" s="6"/>
      <c r="Q783" s="6"/>
      <c r="R783" s="6"/>
      <c r="S783" s="6"/>
      <c r="T783" s="6"/>
      <c r="U783" s="6"/>
      <c r="V783" s="6"/>
    </row>
    <row r="784" spans="3:22" ht="12" customHeight="1" x14ac:dyDescent="0.2">
      <c r="C784" s="6"/>
      <c r="G784" s="6"/>
      <c r="H784" s="6"/>
      <c r="I784" s="6"/>
      <c r="J784" s="6"/>
      <c r="K784" s="6"/>
      <c r="L784" s="6"/>
      <c r="M784" s="6"/>
      <c r="N784" s="6"/>
      <c r="O784" s="6"/>
      <c r="P784" s="6"/>
      <c r="Q784" s="6"/>
      <c r="R784" s="6"/>
      <c r="S784" s="6"/>
      <c r="T784" s="6"/>
      <c r="U784" s="6"/>
      <c r="V784" s="6"/>
    </row>
    <row r="785" spans="3:22" ht="12" customHeight="1" x14ac:dyDescent="0.2">
      <c r="C785" s="6"/>
      <c r="G785" s="6"/>
      <c r="H785" s="6"/>
      <c r="I785" s="6"/>
      <c r="J785" s="6"/>
      <c r="K785" s="6"/>
      <c r="L785" s="6"/>
      <c r="M785" s="6"/>
      <c r="N785" s="6"/>
      <c r="O785" s="6"/>
      <c r="P785" s="6"/>
      <c r="Q785" s="6"/>
      <c r="R785" s="6"/>
      <c r="S785" s="6"/>
      <c r="T785" s="6"/>
      <c r="U785" s="6"/>
      <c r="V785" s="6"/>
    </row>
    <row r="786" spans="3:22" ht="12" customHeight="1" x14ac:dyDescent="0.2">
      <c r="C786" s="6"/>
      <c r="G786" s="6"/>
      <c r="H786" s="6"/>
      <c r="I786" s="6"/>
      <c r="J786" s="6"/>
      <c r="K786" s="6"/>
      <c r="L786" s="6"/>
      <c r="M786" s="6"/>
      <c r="N786" s="6"/>
      <c r="O786" s="6"/>
      <c r="P786" s="6"/>
      <c r="Q786" s="6"/>
      <c r="R786" s="6"/>
      <c r="S786" s="6"/>
      <c r="T786" s="6"/>
      <c r="U786" s="6"/>
      <c r="V786" s="6"/>
    </row>
    <row r="787" spans="3:22" ht="12" customHeight="1" x14ac:dyDescent="0.2">
      <c r="C787" s="6"/>
      <c r="G787" s="6"/>
      <c r="H787" s="6"/>
      <c r="I787" s="6"/>
      <c r="J787" s="6"/>
      <c r="K787" s="6"/>
      <c r="L787" s="6"/>
      <c r="M787" s="6"/>
      <c r="N787" s="6"/>
      <c r="O787" s="6"/>
      <c r="P787" s="6"/>
      <c r="Q787" s="6"/>
      <c r="R787" s="6"/>
      <c r="S787" s="6"/>
      <c r="T787" s="6"/>
      <c r="U787" s="6"/>
      <c r="V787" s="6"/>
    </row>
    <row r="788" spans="3:22" ht="12" customHeight="1" x14ac:dyDescent="0.2">
      <c r="C788" s="6"/>
      <c r="G788" s="6"/>
      <c r="H788" s="6"/>
      <c r="I788" s="6"/>
      <c r="J788" s="6"/>
      <c r="K788" s="6"/>
      <c r="L788" s="6"/>
      <c r="M788" s="6"/>
      <c r="N788" s="6"/>
      <c r="O788" s="6"/>
      <c r="P788" s="6"/>
      <c r="Q788" s="6"/>
      <c r="R788" s="6"/>
      <c r="S788" s="6"/>
      <c r="T788" s="6"/>
      <c r="U788" s="6"/>
      <c r="V788" s="6"/>
    </row>
    <row r="789" spans="3:22" ht="12" customHeight="1" x14ac:dyDescent="0.2">
      <c r="C789" s="6"/>
      <c r="G789" s="6"/>
      <c r="H789" s="6"/>
      <c r="I789" s="6"/>
      <c r="J789" s="6"/>
      <c r="K789" s="6"/>
      <c r="L789" s="6"/>
      <c r="M789" s="6"/>
      <c r="N789" s="6"/>
      <c r="O789" s="6"/>
      <c r="P789" s="6"/>
      <c r="Q789" s="6"/>
      <c r="R789" s="6"/>
      <c r="S789" s="6"/>
      <c r="T789" s="6"/>
      <c r="U789" s="6"/>
      <c r="V789" s="6"/>
    </row>
    <row r="790" spans="3:22" ht="12" customHeight="1" x14ac:dyDescent="0.2">
      <c r="C790" s="6"/>
      <c r="G790" s="6"/>
      <c r="H790" s="6"/>
      <c r="I790" s="6"/>
      <c r="J790" s="6"/>
      <c r="K790" s="6"/>
      <c r="L790" s="6"/>
      <c r="M790" s="6"/>
      <c r="N790" s="6"/>
      <c r="O790" s="6"/>
      <c r="P790" s="6"/>
      <c r="Q790" s="6"/>
      <c r="R790" s="6"/>
      <c r="S790" s="6"/>
      <c r="T790" s="6"/>
      <c r="U790" s="6"/>
      <c r="V790" s="6"/>
    </row>
    <row r="791" spans="3:22" ht="12" customHeight="1" x14ac:dyDescent="0.2">
      <c r="C791" s="6"/>
      <c r="G791" s="6"/>
      <c r="H791" s="6"/>
      <c r="I791" s="6"/>
      <c r="J791" s="6"/>
      <c r="K791" s="6"/>
      <c r="L791" s="6"/>
      <c r="M791" s="6"/>
      <c r="N791" s="6"/>
      <c r="O791" s="6"/>
      <c r="P791" s="6"/>
      <c r="Q791" s="6"/>
      <c r="R791" s="6"/>
      <c r="S791" s="6"/>
      <c r="T791" s="6"/>
      <c r="U791" s="6"/>
      <c r="V791" s="6"/>
    </row>
    <row r="792" spans="3:22" ht="12" customHeight="1" x14ac:dyDescent="0.2">
      <c r="C792" s="6"/>
      <c r="G792" s="6"/>
      <c r="H792" s="6"/>
      <c r="I792" s="6"/>
      <c r="J792" s="6"/>
      <c r="K792" s="6"/>
      <c r="L792" s="6"/>
      <c r="M792" s="6"/>
      <c r="N792" s="6"/>
      <c r="O792" s="6"/>
      <c r="P792" s="6"/>
      <c r="Q792" s="6"/>
      <c r="R792" s="6"/>
      <c r="S792" s="6"/>
      <c r="T792" s="6"/>
      <c r="U792" s="6"/>
      <c r="V792" s="6"/>
    </row>
    <row r="793" spans="3:22" ht="12" customHeight="1" x14ac:dyDescent="0.2">
      <c r="C793" s="6"/>
      <c r="G793" s="6"/>
      <c r="H793" s="6"/>
      <c r="I793" s="6"/>
      <c r="J793" s="6"/>
      <c r="K793" s="6"/>
      <c r="L793" s="6"/>
      <c r="M793" s="6"/>
      <c r="N793" s="6"/>
      <c r="O793" s="6"/>
      <c r="P793" s="6"/>
      <c r="Q793" s="6"/>
      <c r="R793" s="6"/>
      <c r="S793" s="6"/>
      <c r="T793" s="6"/>
      <c r="U793" s="6"/>
      <c r="V793" s="6"/>
    </row>
    <row r="794" spans="3:22" ht="12" customHeight="1" x14ac:dyDescent="0.2">
      <c r="C794" s="6"/>
      <c r="G794" s="6"/>
      <c r="H794" s="6"/>
      <c r="I794" s="6"/>
      <c r="J794" s="6"/>
      <c r="K794" s="6"/>
      <c r="L794" s="6"/>
      <c r="M794" s="6"/>
      <c r="N794" s="6"/>
      <c r="O794" s="6"/>
      <c r="P794" s="6"/>
      <c r="Q794" s="6"/>
      <c r="R794" s="6"/>
      <c r="S794" s="6"/>
      <c r="T794" s="6"/>
      <c r="U794" s="6"/>
      <c r="V794" s="6"/>
    </row>
    <row r="795" spans="3:22" ht="12" customHeight="1" x14ac:dyDescent="0.2">
      <c r="C795" s="6"/>
      <c r="G795" s="6"/>
      <c r="H795" s="6"/>
      <c r="I795" s="6"/>
      <c r="J795" s="6"/>
      <c r="K795" s="6"/>
      <c r="L795" s="6"/>
      <c r="M795" s="6"/>
      <c r="N795" s="6"/>
      <c r="O795" s="6"/>
      <c r="P795" s="6"/>
      <c r="Q795" s="6"/>
      <c r="R795" s="6"/>
      <c r="S795" s="6"/>
      <c r="T795" s="6"/>
      <c r="U795" s="6"/>
      <c r="V795" s="6"/>
    </row>
    <row r="796" spans="3:22" ht="12" customHeight="1" x14ac:dyDescent="0.2">
      <c r="C796" s="6"/>
      <c r="G796" s="6"/>
      <c r="H796" s="6"/>
      <c r="I796" s="6"/>
      <c r="J796" s="6"/>
      <c r="K796" s="6"/>
      <c r="L796" s="6"/>
      <c r="M796" s="6"/>
      <c r="N796" s="6"/>
      <c r="O796" s="6"/>
      <c r="P796" s="6"/>
      <c r="Q796" s="6"/>
      <c r="R796" s="6"/>
      <c r="S796" s="6"/>
      <c r="T796" s="6"/>
      <c r="U796" s="6"/>
      <c r="V796" s="6"/>
    </row>
    <row r="797" spans="3:22" ht="12" customHeight="1" x14ac:dyDescent="0.2">
      <c r="C797" s="6"/>
      <c r="G797" s="6"/>
      <c r="H797" s="6"/>
      <c r="I797" s="6"/>
      <c r="J797" s="6"/>
      <c r="K797" s="6"/>
      <c r="L797" s="6"/>
      <c r="M797" s="6"/>
      <c r="N797" s="6"/>
      <c r="O797" s="6"/>
      <c r="P797" s="6"/>
      <c r="Q797" s="6"/>
      <c r="R797" s="6"/>
      <c r="S797" s="6"/>
      <c r="T797" s="6"/>
      <c r="U797" s="6"/>
      <c r="V797" s="6"/>
    </row>
    <row r="798" spans="3:22" ht="12" customHeight="1" x14ac:dyDescent="0.2">
      <c r="C798" s="6"/>
      <c r="G798" s="6"/>
      <c r="H798" s="6"/>
      <c r="I798" s="6"/>
      <c r="J798" s="6"/>
      <c r="K798" s="6"/>
      <c r="L798" s="6"/>
      <c r="M798" s="6"/>
      <c r="N798" s="6"/>
      <c r="O798" s="6"/>
      <c r="P798" s="6"/>
      <c r="Q798" s="6"/>
      <c r="R798" s="6"/>
      <c r="S798" s="6"/>
      <c r="T798" s="6"/>
      <c r="U798" s="6"/>
      <c r="V798" s="6"/>
    </row>
    <row r="799" spans="3:22" ht="12" customHeight="1" x14ac:dyDescent="0.2">
      <c r="C799" s="6"/>
      <c r="G799" s="6"/>
      <c r="H799" s="6"/>
      <c r="I799" s="6"/>
      <c r="J799" s="6"/>
      <c r="K799" s="6"/>
      <c r="L799" s="6"/>
      <c r="M799" s="6"/>
      <c r="N799" s="6"/>
      <c r="O799" s="6"/>
      <c r="P799" s="6"/>
      <c r="Q799" s="6"/>
      <c r="R799" s="6"/>
      <c r="S799" s="6"/>
      <c r="T799" s="6"/>
      <c r="U799" s="6"/>
      <c r="V799" s="6"/>
    </row>
    <row r="800" spans="3:22" ht="12" customHeight="1" x14ac:dyDescent="0.2">
      <c r="C800" s="6"/>
      <c r="G800" s="6"/>
      <c r="H800" s="6"/>
      <c r="I800" s="6"/>
      <c r="J800" s="6"/>
      <c r="K800" s="6"/>
      <c r="L800" s="6"/>
      <c r="M800" s="6"/>
      <c r="N800" s="6"/>
      <c r="O800" s="6"/>
      <c r="P800" s="6"/>
      <c r="Q800" s="6"/>
      <c r="R800" s="6"/>
      <c r="S800" s="6"/>
      <c r="T800" s="6"/>
      <c r="U800" s="6"/>
      <c r="V800" s="6"/>
    </row>
    <row r="801" spans="3:22" ht="12" customHeight="1" x14ac:dyDescent="0.2">
      <c r="C801" s="6"/>
      <c r="G801" s="6"/>
      <c r="H801" s="6"/>
      <c r="I801" s="6"/>
      <c r="J801" s="6"/>
      <c r="K801" s="6"/>
      <c r="L801" s="6"/>
      <c r="M801" s="6"/>
      <c r="N801" s="6"/>
      <c r="O801" s="6"/>
      <c r="P801" s="6"/>
      <c r="Q801" s="6"/>
      <c r="R801" s="6"/>
      <c r="S801" s="6"/>
      <c r="T801" s="6"/>
      <c r="U801" s="6"/>
      <c r="V801" s="6"/>
    </row>
    <row r="802" spans="3:22" ht="12" customHeight="1" x14ac:dyDescent="0.2">
      <c r="C802" s="6"/>
      <c r="G802" s="6"/>
      <c r="H802" s="6"/>
      <c r="I802" s="6"/>
      <c r="J802" s="6"/>
      <c r="K802" s="6"/>
      <c r="L802" s="6"/>
      <c r="M802" s="6"/>
      <c r="N802" s="6"/>
      <c r="O802" s="6"/>
      <c r="P802" s="6"/>
      <c r="Q802" s="6"/>
      <c r="R802" s="6"/>
      <c r="S802" s="6"/>
      <c r="T802" s="6"/>
      <c r="U802" s="6"/>
      <c r="V802" s="6"/>
    </row>
    <row r="803" spans="3:22" ht="12" customHeight="1" x14ac:dyDescent="0.2">
      <c r="C803" s="6"/>
      <c r="G803" s="6"/>
      <c r="H803" s="6"/>
      <c r="I803" s="6"/>
      <c r="J803" s="6"/>
      <c r="K803" s="6"/>
      <c r="L803" s="6"/>
      <c r="M803" s="6"/>
      <c r="N803" s="6"/>
      <c r="O803" s="6"/>
      <c r="P803" s="6"/>
      <c r="Q803" s="6"/>
      <c r="R803" s="6"/>
      <c r="S803" s="6"/>
      <c r="T803" s="6"/>
      <c r="U803" s="6"/>
      <c r="V803" s="6"/>
    </row>
    <row r="804" spans="3:22" ht="12" customHeight="1" x14ac:dyDescent="0.2">
      <c r="C804" s="6"/>
      <c r="G804" s="6"/>
      <c r="H804" s="6"/>
      <c r="I804" s="6"/>
      <c r="J804" s="6"/>
      <c r="K804" s="6"/>
      <c r="L804" s="6"/>
      <c r="M804" s="6"/>
      <c r="N804" s="6"/>
      <c r="O804" s="6"/>
      <c r="P804" s="6"/>
      <c r="Q804" s="6"/>
      <c r="R804" s="6"/>
      <c r="S804" s="6"/>
      <c r="T804" s="6"/>
      <c r="U804" s="6"/>
      <c r="V804" s="6"/>
    </row>
    <row r="805" spans="3:22" ht="12" customHeight="1" x14ac:dyDescent="0.2">
      <c r="C805" s="6"/>
      <c r="G805" s="6"/>
      <c r="H805" s="6"/>
      <c r="I805" s="6"/>
      <c r="J805" s="6"/>
      <c r="K805" s="6"/>
      <c r="L805" s="6"/>
      <c r="M805" s="6"/>
      <c r="N805" s="6"/>
      <c r="O805" s="6"/>
      <c r="P805" s="6"/>
      <c r="Q805" s="6"/>
      <c r="R805" s="6"/>
      <c r="S805" s="6"/>
      <c r="T805" s="6"/>
      <c r="U805" s="6"/>
      <c r="V805" s="6"/>
    </row>
    <row r="806" spans="3:22" ht="12" customHeight="1" x14ac:dyDescent="0.2">
      <c r="C806" s="6"/>
      <c r="G806" s="6"/>
      <c r="H806" s="6"/>
      <c r="I806" s="6"/>
      <c r="J806" s="6"/>
      <c r="K806" s="6"/>
      <c r="L806" s="6"/>
      <c r="M806" s="6"/>
      <c r="N806" s="6"/>
      <c r="O806" s="6"/>
      <c r="P806" s="6"/>
      <c r="Q806" s="6"/>
      <c r="R806" s="6"/>
      <c r="S806" s="6"/>
      <c r="T806" s="6"/>
      <c r="U806" s="6"/>
      <c r="V806" s="6"/>
    </row>
    <row r="807" spans="3:22" ht="12" customHeight="1" x14ac:dyDescent="0.2">
      <c r="C807" s="6"/>
      <c r="G807" s="6"/>
      <c r="H807" s="6"/>
      <c r="I807" s="6"/>
      <c r="J807" s="6"/>
      <c r="K807" s="6"/>
      <c r="L807" s="6"/>
      <c r="M807" s="6"/>
      <c r="N807" s="6"/>
      <c r="O807" s="6"/>
      <c r="P807" s="6"/>
      <c r="Q807" s="6"/>
      <c r="R807" s="6"/>
      <c r="S807" s="6"/>
      <c r="T807" s="6"/>
      <c r="U807" s="6"/>
      <c r="V807" s="6"/>
    </row>
    <row r="808" spans="3:22" ht="12" customHeight="1" x14ac:dyDescent="0.2">
      <c r="C808" s="6"/>
      <c r="G808" s="6"/>
      <c r="H808" s="6"/>
      <c r="I808" s="6"/>
      <c r="J808" s="6"/>
      <c r="K808" s="6"/>
      <c r="L808" s="6"/>
      <c r="M808" s="6"/>
      <c r="N808" s="6"/>
      <c r="O808" s="6"/>
      <c r="P808" s="6"/>
      <c r="Q808" s="6"/>
      <c r="R808" s="6"/>
      <c r="S808" s="6"/>
      <c r="T808" s="6"/>
      <c r="U808" s="6"/>
      <c r="V808" s="6"/>
    </row>
    <row r="809" spans="3:22" ht="12" customHeight="1" x14ac:dyDescent="0.2">
      <c r="C809" s="6"/>
      <c r="G809" s="6"/>
      <c r="H809" s="6"/>
      <c r="I809" s="6"/>
      <c r="J809" s="6"/>
      <c r="K809" s="6"/>
      <c r="L809" s="6"/>
      <c r="M809" s="6"/>
      <c r="N809" s="6"/>
      <c r="O809" s="6"/>
      <c r="P809" s="6"/>
      <c r="Q809" s="6"/>
      <c r="R809" s="6"/>
      <c r="S809" s="6"/>
      <c r="T809" s="6"/>
      <c r="U809" s="6"/>
      <c r="V809" s="6"/>
    </row>
    <row r="810" spans="3:22" ht="12" customHeight="1" x14ac:dyDescent="0.2">
      <c r="C810" s="6"/>
      <c r="G810" s="6"/>
      <c r="H810" s="6"/>
      <c r="I810" s="6"/>
      <c r="J810" s="6"/>
      <c r="K810" s="6"/>
      <c r="L810" s="6"/>
      <c r="M810" s="6"/>
      <c r="N810" s="6"/>
      <c r="O810" s="6"/>
      <c r="P810" s="6"/>
      <c r="Q810" s="6"/>
      <c r="R810" s="6"/>
      <c r="S810" s="6"/>
      <c r="T810" s="6"/>
      <c r="U810" s="6"/>
      <c r="V810" s="6"/>
    </row>
    <row r="811" spans="3:22" ht="12" customHeight="1" x14ac:dyDescent="0.2">
      <c r="C811" s="6"/>
      <c r="G811" s="6"/>
      <c r="H811" s="6"/>
      <c r="I811" s="6"/>
      <c r="J811" s="6"/>
      <c r="K811" s="6"/>
      <c r="L811" s="6"/>
      <c r="M811" s="6"/>
      <c r="N811" s="6"/>
      <c r="O811" s="6"/>
      <c r="P811" s="6"/>
      <c r="Q811" s="6"/>
      <c r="R811" s="6"/>
      <c r="S811" s="6"/>
      <c r="T811" s="6"/>
      <c r="U811" s="6"/>
      <c r="V811" s="6"/>
    </row>
    <row r="812" spans="3:22" ht="12" customHeight="1" x14ac:dyDescent="0.2">
      <c r="C812" s="6"/>
      <c r="G812" s="6"/>
      <c r="H812" s="6"/>
      <c r="I812" s="6"/>
      <c r="J812" s="6"/>
      <c r="K812" s="6"/>
      <c r="L812" s="6"/>
      <c r="M812" s="6"/>
      <c r="N812" s="6"/>
      <c r="O812" s="6"/>
      <c r="P812" s="6"/>
      <c r="Q812" s="6"/>
      <c r="R812" s="6"/>
      <c r="S812" s="6"/>
      <c r="T812" s="6"/>
      <c r="U812" s="6"/>
      <c r="V812" s="6"/>
    </row>
    <row r="813" spans="3:22" ht="12" customHeight="1" x14ac:dyDescent="0.2">
      <c r="C813" s="6"/>
      <c r="G813" s="6"/>
      <c r="H813" s="6"/>
      <c r="I813" s="6"/>
      <c r="J813" s="6"/>
      <c r="K813" s="6"/>
      <c r="L813" s="6"/>
      <c r="M813" s="6"/>
      <c r="N813" s="6"/>
      <c r="O813" s="6"/>
      <c r="P813" s="6"/>
      <c r="Q813" s="6"/>
      <c r="R813" s="6"/>
      <c r="S813" s="6"/>
      <c r="T813" s="6"/>
      <c r="U813" s="6"/>
      <c r="V813" s="6"/>
    </row>
    <row r="814" spans="3:22" ht="12" customHeight="1" x14ac:dyDescent="0.2">
      <c r="C814" s="6"/>
      <c r="G814" s="6"/>
      <c r="H814" s="6"/>
      <c r="I814" s="6"/>
      <c r="J814" s="6"/>
      <c r="K814" s="6"/>
      <c r="L814" s="6"/>
      <c r="M814" s="6"/>
      <c r="N814" s="6"/>
      <c r="O814" s="6"/>
      <c r="P814" s="6"/>
      <c r="Q814" s="6"/>
      <c r="R814" s="6"/>
      <c r="S814" s="6"/>
      <c r="T814" s="6"/>
      <c r="U814" s="6"/>
      <c r="V814" s="6"/>
    </row>
    <row r="815" spans="3:22" ht="12" customHeight="1" x14ac:dyDescent="0.2">
      <c r="C815" s="6"/>
      <c r="G815" s="6"/>
      <c r="H815" s="6"/>
      <c r="I815" s="6"/>
      <c r="J815" s="6"/>
      <c r="K815" s="6"/>
      <c r="L815" s="6"/>
      <c r="M815" s="6"/>
      <c r="N815" s="6"/>
      <c r="O815" s="6"/>
      <c r="P815" s="6"/>
      <c r="Q815" s="6"/>
      <c r="R815" s="6"/>
      <c r="S815" s="6"/>
      <c r="T815" s="6"/>
      <c r="U815" s="6"/>
      <c r="V815" s="6"/>
    </row>
    <row r="816" spans="3:22" ht="12" customHeight="1" x14ac:dyDescent="0.2">
      <c r="C816" s="6"/>
      <c r="G816" s="6"/>
      <c r="H816" s="6"/>
      <c r="I816" s="6"/>
      <c r="J816" s="6"/>
      <c r="K816" s="6"/>
      <c r="L816" s="6"/>
      <c r="M816" s="6"/>
      <c r="N816" s="6"/>
      <c r="O816" s="6"/>
      <c r="P816" s="6"/>
      <c r="Q816" s="6"/>
      <c r="R816" s="6"/>
      <c r="S816" s="6"/>
      <c r="T816" s="6"/>
      <c r="U816" s="6"/>
      <c r="V816" s="6"/>
    </row>
    <row r="817" spans="3:22" ht="12" customHeight="1" x14ac:dyDescent="0.2">
      <c r="C817" s="6"/>
      <c r="G817" s="6"/>
      <c r="H817" s="6"/>
      <c r="I817" s="6"/>
      <c r="J817" s="6"/>
      <c r="K817" s="6"/>
      <c r="L817" s="6"/>
      <c r="M817" s="6"/>
      <c r="N817" s="6"/>
      <c r="O817" s="6"/>
      <c r="P817" s="6"/>
      <c r="Q817" s="6"/>
      <c r="R817" s="6"/>
      <c r="S817" s="6"/>
      <c r="T817" s="6"/>
      <c r="U817" s="6"/>
      <c r="V817" s="6"/>
    </row>
    <row r="818" spans="3:22" ht="12" customHeight="1" x14ac:dyDescent="0.2">
      <c r="C818" s="6"/>
      <c r="G818" s="6"/>
      <c r="H818" s="6"/>
      <c r="I818" s="6"/>
      <c r="J818" s="6"/>
      <c r="K818" s="6"/>
      <c r="L818" s="6"/>
      <c r="M818" s="6"/>
      <c r="N818" s="6"/>
      <c r="O818" s="6"/>
      <c r="P818" s="6"/>
      <c r="Q818" s="6"/>
      <c r="R818" s="6"/>
      <c r="S818" s="6"/>
      <c r="T818" s="6"/>
      <c r="U818" s="6"/>
      <c r="V818" s="6"/>
    </row>
    <row r="819" spans="3:22" ht="12" customHeight="1" x14ac:dyDescent="0.2">
      <c r="C819" s="6"/>
      <c r="G819" s="6"/>
      <c r="H819" s="6"/>
      <c r="I819" s="6"/>
      <c r="J819" s="6"/>
      <c r="K819" s="6"/>
      <c r="L819" s="6"/>
      <c r="M819" s="6"/>
      <c r="N819" s="6"/>
      <c r="O819" s="6"/>
      <c r="P819" s="6"/>
      <c r="Q819" s="6"/>
      <c r="R819" s="6"/>
      <c r="S819" s="6"/>
      <c r="T819" s="6"/>
      <c r="U819" s="6"/>
      <c r="V819" s="6"/>
    </row>
    <row r="820" spans="3:22" ht="12" customHeight="1" x14ac:dyDescent="0.2">
      <c r="C820" s="6"/>
      <c r="G820" s="6"/>
      <c r="H820" s="6"/>
      <c r="I820" s="6"/>
      <c r="J820" s="6"/>
      <c r="K820" s="6"/>
      <c r="L820" s="6"/>
      <c r="M820" s="6"/>
      <c r="N820" s="6"/>
      <c r="O820" s="6"/>
      <c r="P820" s="6"/>
      <c r="Q820" s="6"/>
      <c r="R820" s="6"/>
      <c r="S820" s="6"/>
      <c r="T820" s="6"/>
      <c r="U820" s="6"/>
      <c r="V820" s="6"/>
    </row>
    <row r="821" spans="3:22" ht="12" customHeight="1" x14ac:dyDescent="0.2">
      <c r="C821" s="6"/>
      <c r="G821" s="6"/>
      <c r="H821" s="6"/>
      <c r="I821" s="6"/>
      <c r="J821" s="6"/>
      <c r="K821" s="6"/>
      <c r="L821" s="6"/>
      <c r="M821" s="6"/>
      <c r="N821" s="6"/>
      <c r="O821" s="6"/>
      <c r="P821" s="6"/>
      <c r="Q821" s="6"/>
      <c r="R821" s="6"/>
      <c r="S821" s="6"/>
      <c r="T821" s="6"/>
      <c r="U821" s="6"/>
      <c r="V821" s="6"/>
    </row>
    <row r="822" spans="3:22" ht="12" customHeight="1" x14ac:dyDescent="0.2">
      <c r="C822" s="6"/>
      <c r="G822" s="6"/>
      <c r="H822" s="6"/>
      <c r="I822" s="6"/>
      <c r="J822" s="6"/>
      <c r="K822" s="6"/>
      <c r="L822" s="6"/>
      <c r="M822" s="6"/>
      <c r="N822" s="6"/>
      <c r="O822" s="6"/>
      <c r="P822" s="6"/>
      <c r="Q822" s="6"/>
      <c r="R822" s="6"/>
      <c r="S822" s="6"/>
      <c r="T822" s="6"/>
      <c r="U822" s="6"/>
      <c r="V822" s="6"/>
    </row>
    <row r="823" spans="3:22" ht="12" customHeight="1" x14ac:dyDescent="0.2">
      <c r="C823" s="6"/>
      <c r="G823" s="6"/>
      <c r="H823" s="6"/>
      <c r="I823" s="6"/>
      <c r="J823" s="6"/>
      <c r="K823" s="6"/>
      <c r="L823" s="6"/>
      <c r="M823" s="6"/>
      <c r="N823" s="6"/>
      <c r="O823" s="6"/>
      <c r="P823" s="6"/>
      <c r="Q823" s="6"/>
      <c r="R823" s="6"/>
      <c r="S823" s="6"/>
      <c r="T823" s="6"/>
      <c r="U823" s="6"/>
      <c r="V823" s="6"/>
    </row>
    <row r="824" spans="3:22" ht="12" customHeight="1" x14ac:dyDescent="0.2">
      <c r="C824" s="6"/>
      <c r="G824" s="6"/>
      <c r="H824" s="6"/>
      <c r="I824" s="6"/>
      <c r="J824" s="6"/>
      <c r="K824" s="6"/>
      <c r="L824" s="6"/>
      <c r="M824" s="6"/>
      <c r="N824" s="6"/>
      <c r="O824" s="6"/>
      <c r="P824" s="6"/>
      <c r="Q824" s="6"/>
      <c r="R824" s="6"/>
      <c r="S824" s="6"/>
      <c r="T824" s="6"/>
      <c r="U824" s="6"/>
      <c r="V824" s="6"/>
    </row>
    <row r="825" spans="3:22" ht="12" customHeight="1" x14ac:dyDescent="0.2">
      <c r="C825" s="6"/>
      <c r="G825" s="6"/>
      <c r="H825" s="6"/>
      <c r="I825" s="6"/>
      <c r="J825" s="6"/>
      <c r="K825" s="6"/>
      <c r="L825" s="6"/>
      <c r="M825" s="6"/>
      <c r="N825" s="6"/>
      <c r="O825" s="6"/>
      <c r="P825" s="6"/>
      <c r="Q825" s="6"/>
      <c r="R825" s="6"/>
      <c r="S825" s="6"/>
      <c r="T825" s="6"/>
      <c r="U825" s="6"/>
      <c r="V825" s="6"/>
    </row>
    <row r="826" spans="3:22" ht="12" customHeight="1" x14ac:dyDescent="0.2">
      <c r="C826" s="6"/>
      <c r="G826" s="6"/>
      <c r="H826" s="6"/>
      <c r="I826" s="6"/>
      <c r="J826" s="6"/>
      <c r="K826" s="6"/>
      <c r="L826" s="6"/>
      <c r="M826" s="6"/>
      <c r="N826" s="6"/>
      <c r="O826" s="6"/>
      <c r="P826" s="6"/>
      <c r="Q826" s="6"/>
      <c r="R826" s="6"/>
      <c r="S826" s="6"/>
      <c r="T826" s="6"/>
      <c r="U826" s="6"/>
      <c r="V826" s="6"/>
    </row>
    <row r="827" spans="3:22" ht="12" customHeight="1" x14ac:dyDescent="0.2">
      <c r="C827" s="6"/>
      <c r="G827" s="6"/>
      <c r="H827" s="6"/>
      <c r="I827" s="6"/>
      <c r="J827" s="6"/>
      <c r="K827" s="6"/>
      <c r="L827" s="6"/>
      <c r="M827" s="6"/>
      <c r="N827" s="6"/>
      <c r="O827" s="6"/>
      <c r="P827" s="6"/>
      <c r="Q827" s="6"/>
      <c r="R827" s="6"/>
      <c r="S827" s="6"/>
      <c r="T827" s="6"/>
      <c r="U827" s="6"/>
      <c r="V827" s="6"/>
    </row>
    <row r="828" spans="3:22" ht="12" customHeight="1" x14ac:dyDescent="0.2">
      <c r="C828" s="6"/>
      <c r="G828" s="6"/>
      <c r="H828" s="6"/>
      <c r="I828" s="6"/>
      <c r="J828" s="6"/>
      <c r="K828" s="6"/>
      <c r="L828" s="6"/>
      <c r="M828" s="6"/>
      <c r="N828" s="6"/>
      <c r="O828" s="6"/>
      <c r="P828" s="6"/>
      <c r="Q828" s="6"/>
      <c r="R828" s="6"/>
      <c r="S828" s="6"/>
      <c r="T828" s="6"/>
      <c r="U828" s="6"/>
      <c r="V828" s="6"/>
    </row>
    <row r="829" spans="3:22" ht="12" customHeight="1" x14ac:dyDescent="0.2">
      <c r="C829" s="6"/>
      <c r="G829" s="6"/>
      <c r="H829" s="6"/>
      <c r="I829" s="6"/>
      <c r="J829" s="6"/>
      <c r="K829" s="6"/>
      <c r="L829" s="6"/>
      <c r="M829" s="6"/>
      <c r="N829" s="6"/>
      <c r="O829" s="6"/>
      <c r="P829" s="6"/>
      <c r="Q829" s="6"/>
      <c r="R829" s="6"/>
      <c r="S829" s="6"/>
      <c r="T829" s="6"/>
      <c r="U829" s="6"/>
      <c r="V829" s="6"/>
    </row>
    <row r="830" spans="3:22" ht="12" customHeight="1" x14ac:dyDescent="0.2">
      <c r="C830" s="6"/>
      <c r="G830" s="6"/>
      <c r="H830" s="6"/>
      <c r="I830" s="6"/>
      <c r="J830" s="6"/>
      <c r="K830" s="6"/>
      <c r="L830" s="6"/>
      <c r="M830" s="6"/>
      <c r="N830" s="6"/>
      <c r="O830" s="6"/>
      <c r="P830" s="6"/>
      <c r="Q830" s="6"/>
      <c r="R830" s="6"/>
      <c r="S830" s="6"/>
      <c r="T830" s="6"/>
      <c r="U830" s="6"/>
      <c r="V830" s="6"/>
    </row>
    <row r="831" spans="3:22" ht="12" customHeight="1" x14ac:dyDescent="0.2">
      <c r="C831" s="6"/>
      <c r="G831" s="6"/>
      <c r="H831" s="6"/>
      <c r="I831" s="6"/>
      <c r="J831" s="6"/>
      <c r="K831" s="6"/>
      <c r="L831" s="6"/>
      <c r="M831" s="6"/>
      <c r="N831" s="6"/>
      <c r="O831" s="6"/>
      <c r="P831" s="6"/>
      <c r="Q831" s="6"/>
      <c r="R831" s="6"/>
      <c r="S831" s="6"/>
      <c r="T831" s="6"/>
      <c r="U831" s="6"/>
      <c r="V831" s="6"/>
    </row>
    <row r="832" spans="3:22" ht="12" customHeight="1" x14ac:dyDescent="0.2">
      <c r="C832" s="6"/>
      <c r="G832" s="6"/>
      <c r="H832" s="6"/>
      <c r="I832" s="6"/>
      <c r="J832" s="6"/>
      <c r="K832" s="6"/>
      <c r="L832" s="6"/>
      <c r="M832" s="6"/>
      <c r="N832" s="6"/>
      <c r="O832" s="6"/>
      <c r="P832" s="6"/>
      <c r="Q832" s="6"/>
      <c r="R832" s="6"/>
      <c r="S832" s="6"/>
      <c r="T832" s="6"/>
      <c r="U832" s="6"/>
      <c r="V832" s="6"/>
    </row>
    <row r="833" spans="3:22" ht="12" customHeight="1" x14ac:dyDescent="0.2">
      <c r="C833" s="6"/>
      <c r="G833" s="6"/>
      <c r="H833" s="6"/>
      <c r="I833" s="6"/>
      <c r="J833" s="6"/>
      <c r="K833" s="6"/>
      <c r="L833" s="6"/>
      <c r="M833" s="6"/>
      <c r="N833" s="6"/>
      <c r="O833" s="6"/>
      <c r="P833" s="6"/>
      <c r="Q833" s="6"/>
      <c r="R833" s="6"/>
      <c r="S833" s="6"/>
      <c r="T833" s="6"/>
      <c r="U833" s="6"/>
      <c r="V833" s="6"/>
    </row>
    <row r="834" spans="3:22" ht="12" customHeight="1" x14ac:dyDescent="0.2">
      <c r="C834" s="6"/>
      <c r="G834" s="6"/>
      <c r="H834" s="6"/>
      <c r="I834" s="6"/>
      <c r="J834" s="6"/>
      <c r="K834" s="6"/>
      <c r="L834" s="6"/>
      <c r="M834" s="6"/>
      <c r="N834" s="6"/>
      <c r="O834" s="6"/>
      <c r="P834" s="6"/>
      <c r="Q834" s="6"/>
      <c r="R834" s="6"/>
      <c r="S834" s="6"/>
      <c r="T834" s="6"/>
      <c r="U834" s="6"/>
      <c r="V834" s="6"/>
    </row>
    <row r="835" spans="3:22" ht="12" customHeight="1" x14ac:dyDescent="0.2">
      <c r="C835" s="6"/>
      <c r="G835" s="6"/>
      <c r="H835" s="6"/>
      <c r="I835" s="6"/>
      <c r="J835" s="6"/>
      <c r="K835" s="6"/>
      <c r="L835" s="6"/>
      <c r="M835" s="6"/>
      <c r="N835" s="6"/>
      <c r="O835" s="6"/>
      <c r="P835" s="6"/>
      <c r="Q835" s="6"/>
      <c r="R835" s="6"/>
      <c r="S835" s="6"/>
      <c r="T835" s="6"/>
      <c r="U835" s="6"/>
      <c r="V835" s="6"/>
    </row>
    <row r="836" spans="3:22" ht="12" customHeight="1" x14ac:dyDescent="0.2">
      <c r="C836" s="6"/>
      <c r="G836" s="6"/>
      <c r="H836" s="6"/>
      <c r="I836" s="6"/>
      <c r="J836" s="6"/>
      <c r="K836" s="6"/>
      <c r="L836" s="6"/>
      <c r="M836" s="6"/>
      <c r="N836" s="6"/>
      <c r="O836" s="6"/>
      <c r="P836" s="6"/>
      <c r="Q836" s="6"/>
      <c r="R836" s="6"/>
      <c r="S836" s="6"/>
      <c r="T836" s="6"/>
      <c r="U836" s="6"/>
      <c r="V836" s="6"/>
    </row>
    <row r="837" spans="3:22" ht="12" customHeight="1" x14ac:dyDescent="0.2">
      <c r="C837" s="6"/>
      <c r="G837" s="6"/>
      <c r="H837" s="6"/>
      <c r="I837" s="6"/>
      <c r="J837" s="6"/>
      <c r="K837" s="6"/>
      <c r="L837" s="6"/>
      <c r="M837" s="6"/>
      <c r="N837" s="6"/>
      <c r="O837" s="6"/>
      <c r="P837" s="6"/>
      <c r="Q837" s="6"/>
      <c r="R837" s="6"/>
      <c r="S837" s="6"/>
      <c r="T837" s="6"/>
      <c r="U837" s="6"/>
      <c r="V837" s="6"/>
    </row>
    <row r="838" spans="3:22" ht="12" customHeight="1" x14ac:dyDescent="0.2">
      <c r="C838" s="6"/>
      <c r="G838" s="6"/>
      <c r="H838" s="6"/>
      <c r="I838" s="6"/>
      <c r="J838" s="6"/>
      <c r="K838" s="6"/>
      <c r="L838" s="6"/>
      <c r="M838" s="6"/>
      <c r="N838" s="6"/>
      <c r="O838" s="6"/>
      <c r="P838" s="6"/>
      <c r="Q838" s="6"/>
      <c r="R838" s="6"/>
      <c r="S838" s="6"/>
      <c r="T838" s="6"/>
      <c r="U838" s="6"/>
      <c r="V838" s="6"/>
    </row>
    <row r="839" spans="3:22" ht="12" customHeight="1" x14ac:dyDescent="0.2">
      <c r="C839" s="6"/>
      <c r="G839" s="6"/>
      <c r="H839" s="6"/>
      <c r="I839" s="6"/>
      <c r="J839" s="6"/>
      <c r="K839" s="6"/>
      <c r="L839" s="6"/>
      <c r="M839" s="6"/>
      <c r="N839" s="6"/>
      <c r="O839" s="6"/>
      <c r="P839" s="6"/>
      <c r="Q839" s="6"/>
      <c r="R839" s="6"/>
      <c r="S839" s="6"/>
      <c r="T839" s="6"/>
      <c r="U839" s="6"/>
      <c r="V839" s="6"/>
    </row>
    <row r="840" spans="3:22" ht="12" customHeight="1" x14ac:dyDescent="0.2">
      <c r="C840" s="6"/>
      <c r="G840" s="6"/>
      <c r="H840" s="6"/>
      <c r="I840" s="6"/>
      <c r="J840" s="6"/>
      <c r="K840" s="6"/>
      <c r="L840" s="6"/>
      <c r="M840" s="6"/>
      <c r="N840" s="6"/>
      <c r="O840" s="6"/>
      <c r="P840" s="6"/>
      <c r="Q840" s="6"/>
      <c r="R840" s="6"/>
      <c r="S840" s="6"/>
      <c r="T840" s="6"/>
      <c r="U840" s="6"/>
      <c r="V840" s="6"/>
    </row>
    <row r="841" spans="3:22" ht="12" customHeight="1" x14ac:dyDescent="0.2">
      <c r="C841" s="6"/>
      <c r="G841" s="6"/>
      <c r="H841" s="6"/>
      <c r="I841" s="6"/>
      <c r="J841" s="6"/>
      <c r="K841" s="6"/>
      <c r="L841" s="6"/>
      <c r="M841" s="6"/>
      <c r="N841" s="6"/>
      <c r="O841" s="6"/>
      <c r="P841" s="6"/>
      <c r="Q841" s="6"/>
      <c r="R841" s="6"/>
      <c r="S841" s="6"/>
      <c r="T841" s="6"/>
      <c r="U841" s="6"/>
      <c r="V841" s="6"/>
    </row>
    <row r="842" spans="3:22" ht="12" customHeight="1" x14ac:dyDescent="0.2">
      <c r="C842" s="6"/>
      <c r="G842" s="6"/>
      <c r="H842" s="6"/>
      <c r="I842" s="6"/>
      <c r="J842" s="6"/>
      <c r="K842" s="6"/>
      <c r="L842" s="6"/>
      <c r="M842" s="6"/>
      <c r="N842" s="6"/>
      <c r="O842" s="6"/>
      <c r="P842" s="6"/>
      <c r="Q842" s="6"/>
      <c r="R842" s="6"/>
      <c r="S842" s="6"/>
      <c r="T842" s="6"/>
      <c r="U842" s="6"/>
      <c r="V842" s="6"/>
    </row>
    <row r="843" spans="3:22" ht="12" customHeight="1" x14ac:dyDescent="0.2">
      <c r="C843" s="6"/>
      <c r="G843" s="6"/>
      <c r="H843" s="6"/>
      <c r="I843" s="6"/>
      <c r="J843" s="6"/>
      <c r="K843" s="6"/>
      <c r="L843" s="6"/>
      <c r="M843" s="6"/>
      <c r="N843" s="6"/>
      <c r="O843" s="6"/>
      <c r="P843" s="6"/>
      <c r="Q843" s="6"/>
      <c r="R843" s="6"/>
      <c r="S843" s="6"/>
      <c r="T843" s="6"/>
      <c r="U843" s="6"/>
      <c r="V843" s="6"/>
    </row>
    <row r="844" spans="3:22" ht="12" customHeight="1" x14ac:dyDescent="0.2">
      <c r="C844" s="6"/>
      <c r="G844" s="6"/>
      <c r="H844" s="6"/>
      <c r="I844" s="6"/>
      <c r="J844" s="6"/>
      <c r="K844" s="6"/>
      <c r="L844" s="6"/>
      <c r="M844" s="6"/>
      <c r="N844" s="6"/>
      <c r="O844" s="6"/>
      <c r="P844" s="6"/>
      <c r="Q844" s="6"/>
      <c r="R844" s="6"/>
      <c r="S844" s="6"/>
      <c r="T844" s="6"/>
      <c r="U844" s="6"/>
      <c r="V844" s="6"/>
    </row>
    <row r="845" spans="3:22" ht="12" customHeight="1" x14ac:dyDescent="0.2">
      <c r="C845" s="6"/>
      <c r="G845" s="6"/>
      <c r="H845" s="6"/>
      <c r="I845" s="6"/>
      <c r="J845" s="6"/>
      <c r="K845" s="6"/>
      <c r="L845" s="6"/>
      <c r="M845" s="6"/>
      <c r="N845" s="6"/>
      <c r="O845" s="6"/>
      <c r="P845" s="6"/>
      <c r="Q845" s="6"/>
      <c r="R845" s="6"/>
      <c r="S845" s="6"/>
      <c r="T845" s="6"/>
      <c r="U845" s="6"/>
      <c r="V845" s="6"/>
    </row>
    <row r="846" spans="3:22" ht="12" customHeight="1" x14ac:dyDescent="0.2">
      <c r="C846" s="6"/>
      <c r="G846" s="6"/>
      <c r="H846" s="6"/>
      <c r="I846" s="6"/>
      <c r="J846" s="6"/>
      <c r="K846" s="6"/>
      <c r="L846" s="6"/>
      <c r="M846" s="6"/>
      <c r="N846" s="6"/>
      <c r="O846" s="6"/>
      <c r="P846" s="6"/>
      <c r="Q846" s="6"/>
      <c r="R846" s="6"/>
      <c r="S846" s="6"/>
      <c r="T846" s="6"/>
      <c r="U846" s="6"/>
      <c r="V846" s="6"/>
    </row>
    <row r="847" spans="3:22" ht="12" customHeight="1" x14ac:dyDescent="0.2">
      <c r="C847" s="6"/>
      <c r="G847" s="6"/>
      <c r="H847" s="6"/>
      <c r="I847" s="6"/>
      <c r="J847" s="6"/>
      <c r="K847" s="6"/>
      <c r="L847" s="6"/>
      <c r="M847" s="6"/>
      <c r="N847" s="6"/>
      <c r="O847" s="6"/>
      <c r="P847" s="6"/>
      <c r="Q847" s="6"/>
      <c r="R847" s="6"/>
      <c r="S847" s="6"/>
      <c r="T847" s="6"/>
      <c r="U847" s="6"/>
      <c r="V847" s="6"/>
    </row>
    <row r="848" spans="3:22" ht="12" customHeight="1" x14ac:dyDescent="0.2">
      <c r="C848" s="6"/>
      <c r="G848" s="6"/>
      <c r="H848" s="6"/>
      <c r="I848" s="6"/>
      <c r="J848" s="6"/>
      <c r="K848" s="6"/>
      <c r="L848" s="6"/>
      <c r="M848" s="6"/>
      <c r="N848" s="6"/>
      <c r="O848" s="6"/>
      <c r="P848" s="6"/>
      <c r="Q848" s="6"/>
      <c r="R848" s="6"/>
      <c r="S848" s="6"/>
      <c r="T848" s="6"/>
      <c r="U848" s="6"/>
      <c r="V848" s="6"/>
    </row>
    <row r="849" spans="3:22" ht="12" customHeight="1" x14ac:dyDescent="0.2">
      <c r="C849" s="6"/>
      <c r="G849" s="6"/>
      <c r="H849" s="6"/>
      <c r="I849" s="6"/>
      <c r="J849" s="6"/>
      <c r="K849" s="6"/>
      <c r="L849" s="6"/>
      <c r="M849" s="6"/>
      <c r="N849" s="6"/>
      <c r="O849" s="6"/>
      <c r="P849" s="6"/>
      <c r="Q849" s="6"/>
      <c r="R849" s="6"/>
      <c r="S849" s="6"/>
      <c r="T849" s="6"/>
      <c r="U849" s="6"/>
      <c r="V849" s="6"/>
    </row>
    <row r="850" spans="3:22" ht="12" customHeight="1" x14ac:dyDescent="0.2">
      <c r="C850" s="6"/>
      <c r="G850" s="6"/>
      <c r="H850" s="6"/>
      <c r="I850" s="6"/>
      <c r="J850" s="6"/>
      <c r="K850" s="6"/>
      <c r="L850" s="6"/>
      <c r="M850" s="6"/>
      <c r="N850" s="6"/>
      <c r="O850" s="6"/>
      <c r="P850" s="6"/>
      <c r="Q850" s="6"/>
      <c r="R850" s="6"/>
      <c r="S850" s="6"/>
      <c r="T850" s="6"/>
      <c r="U850" s="6"/>
      <c r="V850" s="6"/>
    </row>
    <row r="851" spans="3:22" ht="12" customHeight="1" x14ac:dyDescent="0.2">
      <c r="C851" s="6"/>
      <c r="G851" s="6"/>
      <c r="H851" s="6"/>
      <c r="I851" s="6"/>
      <c r="J851" s="6"/>
      <c r="K851" s="6"/>
      <c r="L851" s="6"/>
      <c r="M851" s="6"/>
      <c r="N851" s="6"/>
      <c r="O851" s="6"/>
      <c r="P851" s="6"/>
      <c r="Q851" s="6"/>
      <c r="R851" s="6"/>
      <c r="S851" s="6"/>
      <c r="T851" s="6"/>
      <c r="U851" s="6"/>
      <c r="V851" s="6"/>
    </row>
    <row r="852" spans="3:22" ht="12" customHeight="1" x14ac:dyDescent="0.2">
      <c r="C852" s="6"/>
      <c r="G852" s="6"/>
      <c r="H852" s="6"/>
      <c r="I852" s="6"/>
      <c r="J852" s="6"/>
      <c r="K852" s="6"/>
      <c r="L852" s="6"/>
      <c r="M852" s="6"/>
      <c r="N852" s="6"/>
      <c r="O852" s="6"/>
      <c r="P852" s="6"/>
      <c r="Q852" s="6"/>
      <c r="R852" s="6"/>
      <c r="S852" s="6"/>
      <c r="T852" s="6"/>
      <c r="U852" s="6"/>
      <c r="V852" s="6"/>
    </row>
    <row r="853" spans="3:22" ht="12" customHeight="1" x14ac:dyDescent="0.2">
      <c r="C853" s="6"/>
      <c r="G853" s="6"/>
      <c r="H853" s="6"/>
      <c r="I853" s="6"/>
      <c r="J853" s="6"/>
      <c r="K853" s="6"/>
      <c r="L853" s="6"/>
      <c r="M853" s="6"/>
      <c r="N853" s="6"/>
      <c r="O853" s="6"/>
      <c r="P853" s="6"/>
      <c r="Q853" s="6"/>
      <c r="R853" s="6"/>
      <c r="S853" s="6"/>
      <c r="T853" s="6"/>
      <c r="U853" s="6"/>
      <c r="V853" s="6"/>
    </row>
    <row r="854" spans="3:22" ht="12" customHeight="1" x14ac:dyDescent="0.2">
      <c r="C854" s="6"/>
      <c r="G854" s="6"/>
      <c r="H854" s="6"/>
      <c r="I854" s="6"/>
      <c r="J854" s="6"/>
      <c r="K854" s="6"/>
      <c r="L854" s="6"/>
      <c r="M854" s="6"/>
      <c r="N854" s="6"/>
      <c r="O854" s="6"/>
      <c r="P854" s="6"/>
      <c r="Q854" s="6"/>
      <c r="R854" s="6"/>
      <c r="S854" s="6"/>
      <c r="T854" s="6"/>
      <c r="U854" s="6"/>
      <c r="V854" s="6"/>
    </row>
    <row r="855" spans="3:22" ht="12" customHeight="1" x14ac:dyDescent="0.2">
      <c r="C855" s="6"/>
      <c r="G855" s="6"/>
      <c r="H855" s="6"/>
      <c r="I855" s="6"/>
      <c r="J855" s="6"/>
      <c r="K855" s="6"/>
      <c r="L855" s="6"/>
      <c r="M855" s="6"/>
      <c r="N855" s="6"/>
      <c r="O855" s="6"/>
      <c r="P855" s="6"/>
      <c r="Q855" s="6"/>
      <c r="R855" s="6"/>
      <c r="S855" s="6"/>
      <c r="T855" s="6"/>
      <c r="U855" s="6"/>
      <c r="V855" s="6"/>
    </row>
    <row r="856" spans="3:22" ht="12" customHeight="1" x14ac:dyDescent="0.2">
      <c r="C856" s="6"/>
      <c r="G856" s="6"/>
      <c r="H856" s="6"/>
      <c r="I856" s="6"/>
      <c r="J856" s="6"/>
      <c r="K856" s="6"/>
      <c r="L856" s="6"/>
      <c r="M856" s="6"/>
      <c r="N856" s="6"/>
      <c r="O856" s="6"/>
      <c r="P856" s="6"/>
      <c r="Q856" s="6"/>
      <c r="R856" s="6"/>
      <c r="S856" s="6"/>
      <c r="T856" s="6"/>
      <c r="U856" s="6"/>
      <c r="V856" s="6"/>
    </row>
    <row r="857" spans="3:22" ht="12" customHeight="1" x14ac:dyDescent="0.2">
      <c r="C857" s="6"/>
      <c r="G857" s="6"/>
      <c r="H857" s="6"/>
      <c r="I857" s="6"/>
      <c r="J857" s="6"/>
      <c r="K857" s="6"/>
      <c r="L857" s="6"/>
      <c r="M857" s="6"/>
      <c r="N857" s="6"/>
      <c r="O857" s="6"/>
      <c r="P857" s="6"/>
      <c r="Q857" s="6"/>
      <c r="R857" s="6"/>
      <c r="S857" s="6"/>
      <c r="T857" s="6"/>
      <c r="U857" s="6"/>
      <c r="V857" s="6"/>
    </row>
    <row r="858" spans="3:22" ht="12" customHeight="1" x14ac:dyDescent="0.2">
      <c r="C858" s="6"/>
      <c r="G858" s="6"/>
      <c r="H858" s="6"/>
      <c r="I858" s="6"/>
      <c r="J858" s="6"/>
      <c r="K858" s="6"/>
      <c r="L858" s="6"/>
      <c r="M858" s="6"/>
      <c r="N858" s="6"/>
      <c r="O858" s="6"/>
      <c r="P858" s="6"/>
      <c r="Q858" s="6"/>
      <c r="R858" s="6"/>
      <c r="S858" s="6"/>
      <c r="T858" s="6"/>
      <c r="U858" s="6"/>
      <c r="V858" s="6"/>
    </row>
    <row r="859" spans="3:22" ht="12" customHeight="1" x14ac:dyDescent="0.2">
      <c r="C859" s="6"/>
      <c r="G859" s="6"/>
      <c r="H859" s="6"/>
      <c r="I859" s="6"/>
      <c r="J859" s="6"/>
      <c r="K859" s="6"/>
      <c r="L859" s="6"/>
      <c r="M859" s="6"/>
      <c r="N859" s="6"/>
      <c r="O859" s="6"/>
      <c r="P859" s="6"/>
      <c r="Q859" s="6"/>
      <c r="R859" s="6"/>
      <c r="S859" s="6"/>
      <c r="T859" s="6"/>
      <c r="U859" s="6"/>
      <c r="V859" s="6"/>
    </row>
    <row r="860" spans="3:22" ht="12" customHeight="1" x14ac:dyDescent="0.2">
      <c r="C860" s="6"/>
      <c r="G860" s="6"/>
      <c r="H860" s="6"/>
      <c r="I860" s="6"/>
      <c r="J860" s="6"/>
      <c r="K860" s="6"/>
      <c r="L860" s="6"/>
      <c r="M860" s="6"/>
      <c r="N860" s="6"/>
      <c r="O860" s="6"/>
      <c r="P860" s="6"/>
      <c r="Q860" s="6"/>
      <c r="R860" s="6"/>
      <c r="S860" s="6"/>
      <c r="T860" s="6"/>
      <c r="U860" s="6"/>
      <c r="V860" s="6"/>
    </row>
    <row r="861" spans="3:22" ht="12" customHeight="1" x14ac:dyDescent="0.2">
      <c r="C861" s="6"/>
      <c r="G861" s="6"/>
      <c r="H861" s="6"/>
      <c r="I861" s="6"/>
      <c r="J861" s="6"/>
      <c r="K861" s="6"/>
      <c r="L861" s="6"/>
      <c r="M861" s="6"/>
      <c r="N861" s="6"/>
      <c r="O861" s="6"/>
      <c r="P861" s="6"/>
      <c r="Q861" s="6"/>
      <c r="R861" s="6"/>
      <c r="S861" s="6"/>
      <c r="T861" s="6"/>
      <c r="U861" s="6"/>
      <c r="V861" s="6"/>
    </row>
  </sheetData>
  <dataValidations count="3">
    <dataValidation type="list" allowBlank="1" showInputMessage="1" showErrorMessage="1" sqref="G10">
      <formula1>$C$146:$C$149</formula1>
    </dataValidation>
    <dataValidation type="list" allowBlank="1" showInputMessage="1" showErrorMessage="1" sqref="G11">
      <formula1>$C$150:$C$155</formula1>
    </dataValidation>
    <dataValidation type="list" allowBlank="1" showInputMessage="1" showErrorMessage="1" sqref="Q59:R88 Q95:R124 Q23:R52 G12">
      <formula1>"ja,nee"</formula1>
    </dataValidation>
  </dataValidations>
  <pageMargins left="0.7" right="0.7" top="0.75" bottom="0.75" header="0.3" footer="0.3"/>
  <pageSetup paperSize="9" scale="44" orientation="portrait" r:id="rId1"/>
  <headerFooter>
    <oddHeader>&amp;L&amp;"Arial,Vet"&amp;F&amp;R&amp;"Arial,Vet"&amp;A</oddHeader>
    <oddFooter>&amp;L&amp;"Arial,Vet"keizer / goedhart&amp;C&amp;"Arial,Vet"pagina &amp;P&amp;R&amp;"Arial,Vet"&amp;D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K861"/>
  <sheetViews>
    <sheetView topLeftCell="A70" zoomScale="90" zoomScaleNormal="90" zoomScaleSheetLayoutView="85" workbookViewId="0">
      <selection activeCell="X109" sqref="X109"/>
    </sheetView>
  </sheetViews>
  <sheetFormatPr defaultRowHeight="12" customHeight="1" x14ac:dyDescent="0.2"/>
  <cols>
    <col min="1" max="1" width="3.7109375" style="6" customWidth="1"/>
    <col min="2" max="2" width="2.7109375" style="6" customWidth="1"/>
    <col min="3" max="3" width="4.7109375" style="62" customWidth="1"/>
    <col min="4" max="4" width="13.42578125" style="6" customWidth="1"/>
    <col min="5" max="5" width="8.28515625" style="6" customWidth="1"/>
    <col min="6" max="6" width="2.140625" style="6" customWidth="1"/>
    <col min="7" max="7" width="6" style="7" customWidth="1"/>
    <col min="8" max="8" width="4.7109375" style="7" customWidth="1"/>
    <col min="9" max="9" width="5.5703125" style="7" customWidth="1"/>
    <col min="10" max="10" width="6.28515625" style="7" customWidth="1"/>
    <col min="11" max="11" width="1.7109375" style="7" customWidth="1"/>
    <col min="12" max="12" width="6" style="7" customWidth="1"/>
    <col min="13" max="13" width="4.7109375" style="7" customWidth="1"/>
    <col min="14" max="14" width="5.28515625" style="7" customWidth="1"/>
    <col min="15" max="15" width="4.5703125" style="7" customWidth="1"/>
    <col min="16" max="16" width="1.7109375" style="7" customWidth="1"/>
    <col min="17" max="17" width="8.28515625" style="7" customWidth="1"/>
    <col min="18" max="18" width="9.85546875" style="7" customWidth="1"/>
    <col min="19" max="20" width="13.85546875" style="7" customWidth="1"/>
    <col min="21" max="21" width="14.5703125" style="7" customWidth="1"/>
    <col min="22" max="22" width="2.28515625" style="7" customWidth="1"/>
    <col min="23" max="23" width="12.28515625" style="6" customWidth="1"/>
    <col min="24" max="24" width="13.42578125" style="6" customWidth="1"/>
    <col min="25" max="25" width="12.7109375" style="6" customWidth="1"/>
    <col min="26" max="26" width="2.7109375" style="6" customWidth="1"/>
    <col min="27" max="27" width="2.85546875" style="6" customWidth="1"/>
    <col min="28" max="16384" width="9.140625" style="6"/>
  </cols>
  <sheetData>
    <row r="2" spans="2:27" ht="12" customHeight="1" x14ac:dyDescent="0.2">
      <c r="B2" s="8"/>
      <c r="C2" s="63"/>
      <c r="D2" s="9"/>
      <c r="E2" s="9"/>
      <c r="F2" s="9"/>
      <c r="G2" s="10"/>
      <c r="H2" s="10"/>
      <c r="I2" s="10"/>
      <c r="J2" s="10"/>
      <c r="K2" s="10"/>
      <c r="L2" s="10"/>
      <c r="M2" s="10"/>
      <c r="N2" s="10"/>
      <c r="O2" s="10"/>
      <c r="P2" s="10"/>
      <c r="Q2" s="10"/>
      <c r="R2" s="10"/>
      <c r="S2" s="10"/>
      <c r="T2" s="10"/>
      <c r="U2" s="10"/>
      <c r="V2" s="10"/>
      <c r="W2" s="10"/>
      <c r="X2" s="10"/>
      <c r="Y2" s="10"/>
      <c r="Z2" s="9"/>
      <c r="AA2" s="11"/>
    </row>
    <row r="3" spans="2:27" s="12" customFormat="1" ht="12" customHeight="1" x14ac:dyDescent="0.2">
      <c r="B3" s="13"/>
      <c r="C3" s="64"/>
      <c r="D3" s="14"/>
      <c r="E3" s="14"/>
      <c r="F3" s="14"/>
      <c r="G3" s="15"/>
      <c r="H3" s="15"/>
      <c r="I3" s="15"/>
      <c r="J3" s="15"/>
      <c r="K3" s="15"/>
      <c r="L3" s="15"/>
      <c r="M3" s="15"/>
      <c r="N3" s="15"/>
      <c r="O3" s="15"/>
      <c r="P3" s="15"/>
      <c r="Q3" s="15"/>
      <c r="R3" s="15"/>
      <c r="S3" s="15"/>
      <c r="T3" s="15"/>
      <c r="U3" s="15"/>
      <c r="V3" s="15"/>
      <c r="W3" s="15"/>
      <c r="X3" s="15"/>
      <c r="Y3" s="15"/>
      <c r="Z3" s="14"/>
      <c r="AA3" s="16"/>
    </row>
    <row r="4" spans="2:27" s="12" customFormat="1" ht="18.75" customHeight="1" x14ac:dyDescent="0.3">
      <c r="B4" s="13"/>
      <c r="C4" s="176" t="s">
        <v>107</v>
      </c>
      <c r="D4" s="14"/>
      <c r="E4" s="14"/>
      <c r="F4" s="14"/>
      <c r="G4" s="15"/>
      <c r="H4" s="15"/>
      <c r="I4" s="17"/>
      <c r="J4" s="15"/>
      <c r="K4" s="15"/>
      <c r="L4" s="15"/>
      <c r="M4" s="15"/>
      <c r="N4" s="17"/>
      <c r="O4" s="15"/>
      <c r="P4" s="15"/>
      <c r="Q4" s="15"/>
      <c r="R4" s="15"/>
      <c r="S4" s="15"/>
      <c r="T4" s="15"/>
      <c r="U4" s="15"/>
      <c r="V4" s="15"/>
      <c r="W4" s="15"/>
      <c r="X4" s="15"/>
      <c r="Y4" s="15"/>
      <c r="Z4" s="14"/>
      <c r="AA4" s="16"/>
    </row>
    <row r="5" spans="2:27" s="12" customFormat="1" ht="18.75" customHeight="1" x14ac:dyDescent="0.25">
      <c r="B5" s="13"/>
      <c r="C5" s="72" t="str">
        <f>+G8</f>
        <v>Vereniging Reformatorisch Passend Onderwijs voor Voortgezet Onderwijs</v>
      </c>
      <c r="D5" s="14"/>
      <c r="E5" s="14"/>
      <c r="F5" s="14"/>
      <c r="G5" s="15"/>
      <c r="H5" s="15"/>
      <c r="I5" s="17"/>
      <c r="J5" s="15"/>
      <c r="K5" s="15"/>
      <c r="L5" s="15"/>
      <c r="M5" s="15"/>
      <c r="N5" s="17"/>
      <c r="O5" s="15"/>
      <c r="P5" s="15"/>
      <c r="Q5" s="15"/>
      <c r="R5" s="15"/>
      <c r="S5" s="15"/>
      <c r="T5" s="15"/>
      <c r="U5" s="15"/>
      <c r="V5" s="15"/>
      <c r="W5" s="15"/>
      <c r="X5" s="15"/>
      <c r="Y5" s="15"/>
      <c r="Z5" s="14"/>
      <c r="AA5" s="16"/>
    </row>
    <row r="6" spans="2:27" s="12" customFormat="1" ht="28.5" customHeight="1" x14ac:dyDescent="0.25">
      <c r="B6" s="13"/>
      <c r="C6" s="72"/>
      <c r="D6" s="14"/>
      <c r="E6" s="14"/>
      <c r="F6" s="14"/>
      <c r="G6" s="15"/>
      <c r="H6" s="15"/>
      <c r="I6" s="17"/>
      <c r="J6" s="15"/>
      <c r="K6" s="15"/>
      <c r="L6" s="15"/>
      <c r="M6" s="15"/>
      <c r="N6" s="17"/>
      <c r="O6" s="15"/>
      <c r="P6" s="15"/>
      <c r="Q6" s="15"/>
      <c r="R6" s="15"/>
      <c r="S6" s="15"/>
      <c r="T6" s="15"/>
      <c r="U6" s="15"/>
      <c r="V6" s="15"/>
      <c r="W6" s="15"/>
      <c r="X6" s="15"/>
      <c r="Y6" s="15"/>
      <c r="Z6" s="14"/>
      <c r="AA6" s="16"/>
    </row>
    <row r="7" spans="2:27" s="12" customFormat="1" ht="12.75" customHeight="1" x14ac:dyDescent="0.2">
      <c r="B7" s="13"/>
      <c r="C7" s="85"/>
      <c r="D7" s="85"/>
      <c r="E7" s="85"/>
      <c r="F7" s="85"/>
      <c r="G7" s="86"/>
      <c r="H7" s="86"/>
      <c r="I7" s="86"/>
      <c r="J7" s="86"/>
      <c r="K7" s="86"/>
      <c r="L7" s="86"/>
      <c r="M7" s="86"/>
      <c r="N7" s="85"/>
      <c r="O7" s="15"/>
      <c r="P7" s="15"/>
      <c r="Q7" s="15"/>
      <c r="R7" s="15"/>
      <c r="S7" s="15"/>
      <c r="T7" s="15"/>
      <c r="U7" s="15"/>
      <c r="V7" s="15"/>
      <c r="W7" s="15"/>
      <c r="X7" s="15"/>
      <c r="Y7" s="15"/>
      <c r="Z7" s="14"/>
      <c r="AA7" s="16"/>
    </row>
    <row r="8" spans="2:27" s="12" customFormat="1" ht="12.75" customHeight="1" x14ac:dyDescent="0.25">
      <c r="B8" s="13"/>
      <c r="C8" s="85"/>
      <c r="D8" s="201" t="s">
        <v>48</v>
      </c>
      <c r="E8" s="201"/>
      <c r="F8" s="201"/>
      <c r="G8" s="204" t="str">
        <f>+'1 februari'!G8</f>
        <v>Vereniging Reformatorisch Passend Onderwijs voor Voortgezet Onderwijs</v>
      </c>
      <c r="H8" s="86"/>
      <c r="I8" s="86"/>
      <c r="J8" s="86"/>
      <c r="K8" s="86"/>
      <c r="L8" s="86"/>
      <c r="M8" s="86"/>
      <c r="N8" s="85"/>
      <c r="O8" s="15"/>
      <c r="P8" s="15"/>
      <c r="Q8" s="15"/>
      <c r="R8" s="15"/>
      <c r="S8" s="15"/>
      <c r="T8" s="15"/>
      <c r="U8" s="15"/>
      <c r="V8" s="15"/>
      <c r="W8" s="15"/>
      <c r="X8" s="15"/>
      <c r="Y8" s="15"/>
      <c r="Z8" s="14"/>
      <c r="AA8" s="16"/>
    </row>
    <row r="9" spans="2:27" s="12" customFormat="1" ht="12.75" customHeight="1" x14ac:dyDescent="0.25">
      <c r="B9" s="13"/>
      <c r="C9" s="85"/>
      <c r="D9" s="201" t="s">
        <v>49</v>
      </c>
      <c r="E9" s="201"/>
      <c r="F9" s="201"/>
      <c r="G9" s="204" t="s">
        <v>91</v>
      </c>
      <c r="H9" s="86"/>
      <c r="I9" s="86"/>
      <c r="J9" s="86"/>
      <c r="K9" s="86"/>
      <c r="L9" s="86"/>
      <c r="M9" s="86"/>
      <c r="N9" s="85"/>
      <c r="O9" s="15"/>
      <c r="P9" s="15"/>
      <c r="Q9" s="15"/>
      <c r="R9" s="15"/>
      <c r="S9" s="15"/>
      <c r="T9" s="15"/>
      <c r="U9" s="15"/>
      <c r="V9" s="15"/>
      <c r="W9" s="15"/>
      <c r="X9" s="15"/>
      <c r="Y9" s="15"/>
      <c r="Z9" s="14"/>
      <c r="AA9" s="16"/>
    </row>
    <row r="10" spans="2:27" s="12" customFormat="1" ht="12.75" customHeight="1" x14ac:dyDescent="0.25">
      <c r="B10" s="13"/>
      <c r="C10" s="85"/>
      <c r="D10" s="202" t="s">
        <v>50</v>
      </c>
      <c r="E10" s="201"/>
      <c r="F10" s="201"/>
      <c r="G10" s="205" t="s">
        <v>26</v>
      </c>
      <c r="H10" s="86"/>
      <c r="I10" s="86"/>
      <c r="J10" s="86"/>
      <c r="K10" s="86"/>
      <c r="L10" s="86"/>
      <c r="M10" s="86"/>
      <c r="N10" s="85"/>
      <c r="O10" s="15"/>
      <c r="P10" s="15"/>
      <c r="Q10" s="15"/>
      <c r="R10" s="15"/>
      <c r="S10" s="15"/>
      <c r="T10" s="15"/>
      <c r="U10" s="15"/>
      <c r="V10" s="15"/>
      <c r="W10" s="15"/>
      <c r="X10" s="15"/>
      <c r="Y10" s="15"/>
      <c r="Z10" s="14"/>
      <c r="AA10" s="16"/>
    </row>
    <row r="11" spans="2:27" s="12" customFormat="1" ht="12.75" customHeight="1" x14ac:dyDescent="0.25">
      <c r="B11" s="13"/>
      <c r="C11" s="85"/>
      <c r="D11" s="203" t="s">
        <v>0</v>
      </c>
      <c r="E11" s="201"/>
      <c r="F11" s="201"/>
      <c r="G11" s="205" t="s">
        <v>31</v>
      </c>
      <c r="H11" s="86"/>
      <c r="I11" s="86"/>
      <c r="J11" s="86"/>
      <c r="K11" s="86"/>
      <c r="L11" s="86"/>
      <c r="M11" s="86"/>
      <c r="N11" s="85"/>
      <c r="O11" s="15"/>
      <c r="P11" s="15"/>
      <c r="Q11" s="15"/>
      <c r="R11" s="15"/>
      <c r="S11" s="15"/>
      <c r="T11" s="15"/>
      <c r="U11" s="15"/>
      <c r="V11" s="15"/>
      <c r="W11" s="15"/>
      <c r="X11" s="15"/>
      <c r="Y11" s="15"/>
      <c r="Z11" s="14"/>
      <c r="AA11" s="16"/>
    </row>
    <row r="12" spans="2:27" s="12" customFormat="1" ht="12.75" customHeight="1" x14ac:dyDescent="0.25">
      <c r="B12" s="13"/>
      <c r="C12" s="85"/>
      <c r="D12" s="203" t="s">
        <v>54</v>
      </c>
      <c r="E12" s="201"/>
      <c r="F12" s="201"/>
      <c r="G12" s="205" t="s">
        <v>9</v>
      </c>
      <c r="H12" s="86"/>
      <c r="I12" s="86"/>
      <c r="J12" s="86"/>
      <c r="K12" s="86"/>
      <c r="L12" s="86"/>
      <c r="M12" s="86"/>
      <c r="N12" s="85"/>
      <c r="O12" s="15"/>
      <c r="P12" s="15"/>
      <c r="Q12" s="15"/>
      <c r="R12" s="15"/>
      <c r="S12" s="15"/>
      <c r="T12" s="15"/>
      <c r="U12" s="15"/>
      <c r="V12" s="15"/>
      <c r="W12" s="15"/>
      <c r="X12" s="15"/>
      <c r="Y12" s="15"/>
      <c r="Z12" s="14"/>
      <c r="AA12" s="16"/>
    </row>
    <row r="13" spans="2:27" s="12" customFormat="1" ht="12.75" customHeight="1" x14ac:dyDescent="0.2">
      <c r="B13" s="13"/>
      <c r="C13" s="85"/>
      <c r="D13" s="85"/>
      <c r="E13" s="85"/>
      <c r="F13" s="85"/>
      <c r="G13" s="86"/>
      <c r="H13" s="86"/>
      <c r="I13" s="86"/>
      <c r="J13" s="86"/>
      <c r="K13" s="86"/>
      <c r="L13" s="86"/>
      <c r="M13" s="86"/>
      <c r="N13" s="85"/>
      <c r="O13" s="15"/>
      <c r="P13" s="15"/>
      <c r="Q13" s="15"/>
      <c r="R13" s="15"/>
      <c r="S13" s="15"/>
      <c r="T13" s="15"/>
      <c r="U13" s="15"/>
      <c r="V13" s="15"/>
      <c r="W13" s="15"/>
      <c r="X13" s="15"/>
      <c r="Y13" s="15"/>
      <c r="Z13" s="14"/>
      <c r="AA13" s="16"/>
    </row>
    <row r="14" spans="2:27" s="12" customFormat="1" ht="19.5" customHeight="1" x14ac:dyDescent="0.25">
      <c r="B14" s="13"/>
      <c r="C14" s="72"/>
      <c r="D14" s="14"/>
      <c r="E14" s="14"/>
      <c r="F14" s="14"/>
      <c r="G14" s="15"/>
      <c r="H14" s="15"/>
      <c r="I14" s="17"/>
      <c r="J14" s="15"/>
      <c r="K14" s="15"/>
      <c r="L14" s="15"/>
      <c r="M14" s="15"/>
      <c r="N14" s="17"/>
      <c r="O14" s="15"/>
      <c r="P14" s="15"/>
      <c r="Q14" s="15"/>
      <c r="R14" s="15"/>
      <c r="S14" s="15"/>
      <c r="T14" s="15"/>
      <c r="U14" s="15"/>
      <c r="V14" s="15"/>
      <c r="W14" s="15"/>
      <c r="X14" s="15"/>
      <c r="Y14" s="15"/>
      <c r="Z14" s="14"/>
      <c r="AA14" s="16"/>
    </row>
    <row r="15" spans="2:27" s="12" customFormat="1" ht="18.75" customHeight="1" x14ac:dyDescent="0.25">
      <c r="B15" s="13"/>
      <c r="C15" s="186" t="s">
        <v>113</v>
      </c>
      <c r="D15" s="193"/>
      <c r="E15" s="193"/>
      <c r="F15" s="193"/>
      <c r="G15" s="191" t="s">
        <v>114</v>
      </c>
      <c r="H15" s="194"/>
      <c r="I15" s="194"/>
      <c r="J15" s="192"/>
      <c r="K15" s="194"/>
      <c r="L15" s="15"/>
      <c r="M15" s="15"/>
      <c r="N15" s="15"/>
      <c r="O15" s="17"/>
      <c r="P15" s="15"/>
      <c r="Q15" s="15"/>
      <c r="R15" s="15"/>
      <c r="S15" s="15"/>
      <c r="T15" s="15"/>
      <c r="U15" s="15"/>
      <c r="V15" s="15"/>
      <c r="W15" s="15"/>
      <c r="X15" s="15"/>
      <c r="Y15" s="15"/>
      <c r="Z15" s="14"/>
      <c r="AA15" s="16"/>
    </row>
    <row r="16" spans="2:27" s="183" customFormat="1" ht="12" customHeight="1" x14ac:dyDescent="0.25">
      <c r="B16" s="78"/>
      <c r="C16" s="187" t="s">
        <v>111</v>
      </c>
      <c r="D16" s="188"/>
      <c r="E16" s="189" t="s">
        <v>35</v>
      </c>
      <c r="F16" s="189"/>
      <c r="G16" s="188" t="s">
        <v>112</v>
      </c>
      <c r="H16" s="190"/>
      <c r="I16" s="190"/>
      <c r="J16" s="195" t="s">
        <v>117</v>
      </c>
      <c r="K16" s="190"/>
      <c r="L16" s="184"/>
      <c r="M16" s="184"/>
      <c r="N16" s="184"/>
      <c r="O16" s="21"/>
      <c r="P16" s="184"/>
      <c r="Q16" s="15"/>
      <c r="R16" s="15"/>
      <c r="S16" s="15"/>
      <c r="T16" s="15"/>
      <c r="U16" s="15"/>
      <c r="V16" s="15"/>
      <c r="W16" s="15"/>
      <c r="X16" s="15"/>
      <c r="Y16" s="15"/>
      <c r="Z16" s="70"/>
      <c r="AA16" s="37"/>
    </row>
    <row r="17" spans="2:27" ht="12" customHeight="1" x14ac:dyDescent="0.25">
      <c r="B17" s="18"/>
      <c r="C17" s="96"/>
      <c r="D17" s="19"/>
      <c r="E17" s="19"/>
      <c r="F17" s="19"/>
      <c r="G17"/>
      <c r="H17" s="20"/>
      <c r="I17" s="21"/>
      <c r="J17" s="20"/>
      <c r="K17" s="20"/>
      <c r="L17" s="20"/>
      <c r="M17" s="20"/>
      <c r="N17" s="21"/>
      <c r="O17" s="20"/>
      <c r="P17" s="20"/>
      <c r="Q17" s="20"/>
      <c r="R17" s="20"/>
      <c r="S17" s="20"/>
      <c r="T17" s="180"/>
      <c r="U17" s="179"/>
      <c r="V17" s="179"/>
      <c r="W17" s="20"/>
      <c r="X17" s="20"/>
      <c r="Y17" s="20"/>
      <c r="Z17" s="19"/>
      <c r="AA17" s="22"/>
    </row>
    <row r="18" spans="2:27" ht="12" customHeight="1" x14ac:dyDescent="0.2">
      <c r="B18" s="18"/>
      <c r="C18" s="1"/>
      <c r="D18" s="2"/>
      <c r="E18" s="2"/>
      <c r="F18" s="2"/>
      <c r="G18" s="42"/>
      <c r="H18" s="42"/>
      <c r="I18" s="42"/>
      <c r="J18" s="42"/>
      <c r="K18" s="42"/>
      <c r="L18" s="42"/>
      <c r="M18" s="42"/>
      <c r="N18" s="42"/>
      <c r="O18" s="42"/>
      <c r="P18" s="42"/>
      <c r="Q18" s="42"/>
      <c r="R18" s="42"/>
      <c r="S18" s="42"/>
      <c r="T18" s="42"/>
      <c r="U18" s="23"/>
      <c r="V18" s="23"/>
      <c r="W18" s="23"/>
      <c r="X18" s="23"/>
      <c r="Y18" s="23"/>
      <c r="Z18" s="24"/>
      <c r="AA18" s="22"/>
    </row>
    <row r="19" spans="2:27" s="25" customFormat="1" ht="12" customHeight="1" x14ac:dyDescent="0.2">
      <c r="B19" s="26"/>
      <c r="C19" s="177"/>
      <c r="D19" s="177" t="s">
        <v>56</v>
      </c>
      <c r="E19" s="27"/>
      <c r="F19" s="27"/>
      <c r="G19" s="28" t="s">
        <v>119</v>
      </c>
      <c r="H19" s="29"/>
      <c r="I19" s="29"/>
      <c r="J19" s="30"/>
      <c r="K19" s="30"/>
      <c r="L19" s="28"/>
      <c r="M19" s="29"/>
      <c r="N19" s="121"/>
      <c r="O19" s="30"/>
      <c r="P19" s="30"/>
      <c r="Q19" s="177"/>
      <c r="R19" s="177"/>
      <c r="S19" s="30"/>
      <c r="T19" s="30"/>
      <c r="U19" s="30"/>
      <c r="V19" s="30"/>
      <c r="W19" s="30"/>
      <c r="X19" s="30"/>
      <c r="Y19" s="30"/>
      <c r="Z19" s="31"/>
      <c r="AA19" s="32"/>
    </row>
    <row r="20" spans="2:27" s="104" customFormat="1" ht="12" customHeight="1" x14ac:dyDescent="0.2">
      <c r="B20" s="75"/>
      <c r="C20" s="100"/>
      <c r="D20" s="76"/>
      <c r="E20" s="102"/>
      <c r="F20" s="103"/>
      <c r="G20" s="178"/>
      <c r="H20" s="105"/>
      <c r="I20" s="122"/>
      <c r="J20" s="106"/>
      <c r="K20" s="106"/>
      <c r="L20" s="107"/>
      <c r="M20" s="105"/>
      <c r="N20" s="123"/>
      <c r="O20" s="106"/>
      <c r="P20" s="106"/>
      <c r="Q20" s="79" t="s">
        <v>86</v>
      </c>
      <c r="R20" s="81" t="s">
        <v>86</v>
      </c>
      <c r="S20" s="181" t="s">
        <v>78</v>
      </c>
      <c r="T20" s="106"/>
      <c r="U20" s="106"/>
      <c r="V20" s="106"/>
      <c r="W20" s="81" t="s">
        <v>76</v>
      </c>
      <c r="X20" s="35"/>
      <c r="Y20" s="35"/>
      <c r="Z20" s="36"/>
      <c r="AA20" s="37"/>
    </row>
    <row r="21" spans="2:27" s="104" customFormat="1" ht="12" customHeight="1" x14ac:dyDescent="0.2">
      <c r="B21" s="75"/>
      <c r="C21" s="100"/>
      <c r="D21" s="83" t="s">
        <v>57</v>
      </c>
      <c r="E21" s="101"/>
      <c r="F21" s="102"/>
      <c r="G21" s="76" t="s">
        <v>105</v>
      </c>
      <c r="H21" s="39"/>
      <c r="I21" s="39"/>
      <c r="J21" s="39"/>
      <c r="K21" s="39"/>
      <c r="L21" s="76" t="s">
        <v>106</v>
      </c>
      <c r="M21" s="39"/>
      <c r="N21" s="39"/>
      <c r="O21" s="39"/>
      <c r="P21" s="39"/>
      <c r="Q21" s="81" t="s">
        <v>87</v>
      </c>
      <c r="R21" s="81" t="s">
        <v>89</v>
      </c>
      <c r="S21" s="76" t="s">
        <v>108</v>
      </c>
      <c r="T21" s="81"/>
      <c r="U21" s="40" t="s">
        <v>58</v>
      </c>
      <c r="V21" s="40"/>
      <c r="W21" s="76" t="s">
        <v>127</v>
      </c>
      <c r="X21" s="40"/>
      <c r="Y21" s="40" t="s">
        <v>58</v>
      </c>
      <c r="Z21" s="41"/>
      <c r="AA21" s="16"/>
    </row>
    <row r="22" spans="2:27" s="99" customFormat="1" ht="12" customHeight="1" x14ac:dyDescent="0.2">
      <c r="B22" s="80"/>
      <c r="C22" s="73"/>
      <c r="D22" s="77" t="s">
        <v>59</v>
      </c>
      <c r="E22" s="73" t="s">
        <v>60</v>
      </c>
      <c r="F22" s="77"/>
      <c r="G22" s="74" t="s">
        <v>17</v>
      </c>
      <c r="H22" s="74" t="s">
        <v>18</v>
      </c>
      <c r="I22" s="74" t="s">
        <v>19</v>
      </c>
      <c r="J22" s="74" t="s">
        <v>61</v>
      </c>
      <c r="K22" s="74"/>
      <c r="L22" s="74" t="s">
        <v>17</v>
      </c>
      <c r="M22" s="74" t="s">
        <v>18</v>
      </c>
      <c r="N22" s="74" t="s">
        <v>19</v>
      </c>
      <c r="O22" s="73" t="s">
        <v>61</v>
      </c>
      <c r="P22" s="74"/>
      <c r="Q22" s="74" t="s">
        <v>88</v>
      </c>
      <c r="R22" s="81" t="s">
        <v>88</v>
      </c>
      <c r="S22" s="74" t="s">
        <v>67</v>
      </c>
      <c r="T22" s="74" t="s">
        <v>68</v>
      </c>
      <c r="U22" s="40" t="s">
        <v>109</v>
      </c>
      <c r="V22" s="40"/>
      <c r="W22" s="42" t="s">
        <v>67</v>
      </c>
      <c r="X22" s="42" t="s">
        <v>68</v>
      </c>
      <c r="Y22" s="40" t="s">
        <v>62</v>
      </c>
      <c r="Z22" s="5"/>
      <c r="AA22" s="22"/>
    </row>
    <row r="23" spans="2:27" ht="12" customHeight="1" x14ac:dyDescent="0.2">
      <c r="B23" s="18"/>
      <c r="C23" s="1">
        <v>1</v>
      </c>
      <c r="D23" s="212" t="str">
        <f>+'1 febr 2016'!D23</f>
        <v>de Ambelt</v>
      </c>
      <c r="E23" s="212" t="str">
        <f>+'1 febr 2016'!E23</f>
        <v>02YN</v>
      </c>
      <c r="F23" s="43"/>
      <c r="G23" s="44">
        <v>2</v>
      </c>
      <c r="H23" s="44">
        <v>0</v>
      </c>
      <c r="I23" s="44">
        <v>0</v>
      </c>
      <c r="J23" s="68">
        <f>SUM(G23:I23)</f>
        <v>2</v>
      </c>
      <c r="K23" s="42"/>
      <c r="L23" s="44">
        <v>0</v>
      </c>
      <c r="M23" s="44">
        <v>0</v>
      </c>
      <c r="N23" s="44">
        <v>1</v>
      </c>
      <c r="O23" s="68">
        <f>SUM(L23:N23)</f>
        <v>1</v>
      </c>
      <c r="P23" s="42"/>
      <c r="Q23" s="93" t="s">
        <v>55</v>
      </c>
      <c r="R23" s="93" t="s">
        <v>55</v>
      </c>
      <c r="S23" s="124">
        <f>IF(Q23="nee",0,IF((J23-O23)&lt;0,0,(J23-O23)*(tab!$C$19*tab!$F$8+tab!$D$23)))</f>
        <v>4073.884935</v>
      </c>
      <c r="T23" s="124">
        <f>IF((J23-O23)&lt;=0,0,IF((G23-L23)*tab!$E$29+(H23-M23)*tab!$F$29+(I23-N23)*tab!$G$29&lt;=0,0,(G23-L23)*tab!$E$29+(H23-M23)*tab!$F$29+(I23-N23)*tab!$G$29))</f>
        <v>0</v>
      </c>
      <c r="U23" s="124">
        <f>IF(SUM(S23:T23)&lt;0,0,SUM(S23:T23))</f>
        <v>4073.884935</v>
      </c>
      <c r="V23" s="182"/>
      <c r="W23" s="124">
        <f>IF(R23="nee",0,IF((J23-O23)&lt;0,0,(J23-O23)*tab!$C$57))</f>
        <v>659.14</v>
      </c>
      <c r="X23" s="124">
        <f>IF(R23="nee",0,IF((J23-O23)&lt;=0,0,IF((G23-L23)*tab!$G$57+(H23-M23)*tab!$H$57+(I23-N23)*tab!$I$57&lt;=0,0,(G23-L23)*tab!$G$57+(H23-M23)*tab!$H$57+(I23-N23)*tab!$I$57)))</f>
        <v>0</v>
      </c>
      <c r="Y23" s="124">
        <f>SUM(W23:X23)</f>
        <v>659.14</v>
      </c>
      <c r="Z23" s="5"/>
      <c r="AA23" s="22"/>
    </row>
    <row r="24" spans="2:27" ht="12" customHeight="1" x14ac:dyDescent="0.2">
      <c r="B24" s="18"/>
      <c r="C24" s="1">
        <v>2</v>
      </c>
      <c r="D24" s="212" t="str">
        <f>+'1 febr 2016'!D24</f>
        <v>De Korenaer</v>
      </c>
      <c r="E24" s="212" t="str">
        <f>+'1 febr 2016'!E24</f>
        <v>03TV</v>
      </c>
      <c r="F24" s="43"/>
      <c r="G24" s="44">
        <v>3</v>
      </c>
      <c r="H24" s="44">
        <v>0</v>
      </c>
      <c r="I24" s="44">
        <v>0</v>
      </c>
      <c r="J24" s="68">
        <f t="shared" ref="J24:J52" si="0">SUM(G24:I24)</f>
        <v>3</v>
      </c>
      <c r="K24" s="42"/>
      <c r="L24" s="44">
        <v>0</v>
      </c>
      <c r="M24" s="44">
        <v>0</v>
      </c>
      <c r="N24" s="44">
        <v>2</v>
      </c>
      <c r="O24" s="68">
        <f t="shared" ref="O24:O52" si="1">SUM(L24:N24)</f>
        <v>2</v>
      </c>
      <c r="P24" s="42"/>
      <c r="Q24" s="93" t="s">
        <v>55</v>
      </c>
      <c r="R24" s="93" t="s">
        <v>55</v>
      </c>
      <c r="S24" s="124">
        <f>IF(Q24="nee",0,IF((J24-O24)&lt;0,0,(J24-O24)*(tab!$C$19*tab!$F$8+tab!$D$23)))</f>
        <v>4073.884935</v>
      </c>
      <c r="T24" s="124">
        <f>IF((J24-O24)&lt;=0,0,IF((G24-L24)*tab!$E$29+(H24-M24)*tab!$F$29+(I24-N24)*tab!$G$29&lt;=0,0,(G24-L24)*tab!$E$29+(H24-M24)*tab!$F$29+(I24-N24)*tab!$G$29))</f>
        <v>0</v>
      </c>
      <c r="U24" s="124">
        <f t="shared" ref="U24:U52" si="2">IF(SUM(S24:T24)&lt;0,0,SUM(S24:T24))</f>
        <v>4073.884935</v>
      </c>
      <c r="V24" s="182"/>
      <c r="W24" s="124">
        <f>IF(R24="nee",0,IF((J24-O24)&lt;0,0,(J24-O24)*tab!$C$57))</f>
        <v>659.14</v>
      </c>
      <c r="X24" s="124">
        <f>IF(R24="nee",0,IF((J24-O24)&lt;=0,0,IF((G24-L24)*tab!$G$57+(H24-M24)*tab!$H$57+(I24-N24)*tab!$I$57&lt;=0,0,(G24-L24)*tab!$G$57+(H24-M24)*tab!$H$57+(I24-N24)*tab!$I$57)))</f>
        <v>0</v>
      </c>
      <c r="Y24" s="124">
        <f t="shared" ref="Y24:Y52" si="3">SUM(W24:X24)</f>
        <v>659.14</v>
      </c>
      <c r="Z24" s="5"/>
      <c r="AA24" s="22"/>
    </row>
    <row r="25" spans="2:27" ht="12" customHeight="1" x14ac:dyDescent="0.2">
      <c r="B25" s="18"/>
      <c r="C25" s="1">
        <v>3</v>
      </c>
      <c r="D25" s="212" t="str">
        <f>+'1 febr 2016'!D25</f>
        <v>SGM Harreveld</v>
      </c>
      <c r="E25" s="212" t="str">
        <f>+'1 febr 2016'!E25</f>
        <v>04YK</v>
      </c>
      <c r="F25" s="43"/>
      <c r="G25" s="44">
        <v>0</v>
      </c>
      <c r="H25" s="44">
        <v>0</v>
      </c>
      <c r="I25" s="44">
        <v>1</v>
      </c>
      <c r="J25" s="68">
        <f t="shared" si="0"/>
        <v>1</v>
      </c>
      <c r="K25" s="42"/>
      <c r="L25" s="44">
        <v>2</v>
      </c>
      <c r="M25" s="44">
        <v>0</v>
      </c>
      <c r="N25" s="44">
        <v>0</v>
      </c>
      <c r="O25" s="68">
        <f t="shared" si="1"/>
        <v>2</v>
      </c>
      <c r="P25" s="42"/>
      <c r="Q25" s="93" t="s">
        <v>55</v>
      </c>
      <c r="R25" s="93" t="s">
        <v>55</v>
      </c>
      <c r="S25" s="124">
        <f>IF(Q25="nee",0,IF((J25-O25)&lt;0,0,(J25-O25)*(tab!$C$19*tab!$F$8+tab!$D$23)))</f>
        <v>0</v>
      </c>
      <c r="T25" s="124">
        <f>IF((J25-O25)&lt;=0,0,IF((G25-L25)*tab!$E$29+(H25-M25)*tab!$F$29+(I25-N25)*tab!$G$29&lt;=0,0,(G25-L25)*tab!$E$29+(H25-M25)*tab!$F$29+(I25-N25)*tab!$G$29))</f>
        <v>0</v>
      </c>
      <c r="U25" s="124">
        <f t="shared" si="2"/>
        <v>0</v>
      </c>
      <c r="V25" s="182"/>
      <c r="W25" s="124">
        <f>IF(R25="nee",0,IF((J25-O25)&lt;0,0,(J25-O25)*tab!$C$57))</f>
        <v>0</v>
      </c>
      <c r="X25" s="124">
        <f>IF(R25="nee",0,IF((J25-O25)&lt;=0,0,IF((G25-L25)*tab!$G$57+(H25-M25)*tab!$H$57+(I25-N25)*tab!$I$57&lt;=0,0,(G25-L25)*tab!$G$57+(H25-M25)*tab!$H$57+(I25-N25)*tab!$I$57)))</f>
        <v>0</v>
      </c>
      <c r="Y25" s="124">
        <f t="shared" si="3"/>
        <v>0</v>
      </c>
      <c r="Z25" s="5"/>
      <c r="AA25" s="22"/>
    </row>
    <row r="26" spans="2:27" ht="12" customHeight="1" x14ac:dyDescent="0.2">
      <c r="B26" s="18"/>
      <c r="C26" s="1">
        <v>4</v>
      </c>
      <c r="D26" s="212" t="str">
        <f>+'1 febr 2016'!D26</f>
        <v>Intermetzo Zonnehuizen Onderw</v>
      </c>
      <c r="E26" s="212" t="str">
        <f>+'1 febr 2016'!E26</f>
        <v>23GL</v>
      </c>
      <c r="F26" s="43"/>
      <c r="G26" s="44">
        <v>0</v>
      </c>
      <c r="H26" s="44">
        <v>0</v>
      </c>
      <c r="I26" s="44">
        <v>2</v>
      </c>
      <c r="J26" s="68">
        <f t="shared" si="0"/>
        <v>2</v>
      </c>
      <c r="K26" s="42"/>
      <c r="L26" s="44">
        <v>3</v>
      </c>
      <c r="M26" s="44">
        <v>0</v>
      </c>
      <c r="N26" s="44">
        <v>0</v>
      </c>
      <c r="O26" s="68">
        <f t="shared" si="1"/>
        <v>3</v>
      </c>
      <c r="P26" s="42"/>
      <c r="Q26" s="93" t="s">
        <v>55</v>
      </c>
      <c r="R26" s="93" t="s">
        <v>55</v>
      </c>
      <c r="S26" s="124">
        <f>IF(Q26="nee",0,IF((J26-O26)&lt;0,0,(J26-O26)*(tab!$C$19*tab!$F$8+tab!$D$23)))</f>
        <v>0</v>
      </c>
      <c r="T26" s="124">
        <f>IF((J26-O26)&lt;=0,0,IF((G26-L26)*tab!$E$29+(H26-M26)*tab!$F$29+(I26-N26)*tab!$G$29&lt;=0,0,(G26-L26)*tab!$E$29+(H26-M26)*tab!$F$29+(I26-N26)*tab!$G$29))</f>
        <v>0</v>
      </c>
      <c r="U26" s="124">
        <f t="shared" si="2"/>
        <v>0</v>
      </c>
      <c r="V26" s="182"/>
      <c r="W26" s="124">
        <f>IF(R26="nee",0,IF((J26-O26)&lt;0,0,(J26-O26)*tab!$C$57))</f>
        <v>0</v>
      </c>
      <c r="X26" s="124">
        <f>IF(R26="nee",0,IF((J26-O26)&lt;=0,0,IF((G26-L26)*tab!$G$57+(H26-M26)*tab!$H$57+(I26-N26)*tab!$I$57&lt;=0,0,(G26-L26)*tab!$G$57+(H26-M26)*tab!$H$57+(I26-N26)*tab!$I$57)))</f>
        <v>0</v>
      </c>
      <c r="Y26" s="124">
        <f t="shared" si="3"/>
        <v>0</v>
      </c>
      <c r="Z26" s="5"/>
      <c r="AA26" s="22"/>
    </row>
    <row r="27" spans="2:27" ht="12" customHeight="1" x14ac:dyDescent="0.2">
      <c r="B27" s="18"/>
      <c r="C27" s="1">
        <v>5</v>
      </c>
      <c r="D27" s="212" t="str">
        <f>+'1 febr 2016'!D27</f>
        <v>ZMLK De Rank</v>
      </c>
      <c r="E27" s="212" t="str">
        <f>+'1 febr 2016'!E27</f>
        <v>26MN</v>
      </c>
      <c r="F27" s="43"/>
      <c r="G27" s="44">
        <v>4</v>
      </c>
      <c r="H27" s="44">
        <v>0</v>
      </c>
      <c r="I27" s="44">
        <v>0</v>
      </c>
      <c r="J27" s="68">
        <f t="shared" si="0"/>
        <v>4</v>
      </c>
      <c r="K27" s="42"/>
      <c r="L27" s="44">
        <v>0</v>
      </c>
      <c r="M27" s="44">
        <v>0</v>
      </c>
      <c r="N27" s="44">
        <v>3</v>
      </c>
      <c r="O27" s="68">
        <f t="shared" si="1"/>
        <v>3</v>
      </c>
      <c r="P27" s="42"/>
      <c r="Q27" s="93" t="s">
        <v>55</v>
      </c>
      <c r="R27" s="93" t="s">
        <v>55</v>
      </c>
      <c r="S27" s="124">
        <f>IF(Q27="nee",0,IF((J27-O27)&lt;0,0,(J27-O27)*(tab!$C$19*tab!$F$8+tab!$D$23)))</f>
        <v>4073.884935</v>
      </c>
      <c r="T27" s="124">
        <f>IF((J27-O27)&lt;=0,0,IF((G27-L27)*tab!$E$29+(H27-M27)*tab!$F$29+(I27-N27)*tab!$G$29&lt;=0,0,(G27-L27)*tab!$E$29+(H27-M27)*tab!$F$29+(I27-N27)*tab!$G$29))</f>
        <v>0</v>
      </c>
      <c r="U27" s="124">
        <f t="shared" si="2"/>
        <v>4073.884935</v>
      </c>
      <c r="V27" s="182"/>
      <c r="W27" s="124">
        <f>IF(R27="nee",0,IF((J27-O27)&lt;0,0,(J27-O27)*tab!$C$57))</f>
        <v>659.14</v>
      </c>
      <c r="X27" s="124">
        <f>IF(R27="nee",0,IF((J27-O27)&lt;=0,0,IF((G27-L27)*tab!$G$57+(H27-M27)*tab!$H$57+(I27-N27)*tab!$I$57&lt;=0,0,(G27-L27)*tab!$G$57+(H27-M27)*tab!$H$57+(I27-N27)*tab!$I$57)))</f>
        <v>0</v>
      </c>
      <c r="Y27" s="124">
        <f t="shared" si="3"/>
        <v>659.14</v>
      </c>
      <c r="Z27" s="5"/>
      <c r="AA27" s="22"/>
    </row>
    <row r="28" spans="2:27" ht="12" customHeight="1" x14ac:dyDescent="0.2">
      <c r="B28" s="18"/>
      <c r="C28" s="1">
        <v>6</v>
      </c>
      <c r="D28" s="212" t="str">
        <f>+'1 febr 2016'!D28</f>
        <v>Obadjaschool</v>
      </c>
      <c r="E28" s="212" t="str">
        <f>+'1 febr 2016'!E28</f>
        <v>26NC</v>
      </c>
      <c r="F28" s="43"/>
      <c r="G28" s="44">
        <v>4</v>
      </c>
      <c r="H28" s="44">
        <v>0</v>
      </c>
      <c r="I28" s="44">
        <v>0</v>
      </c>
      <c r="J28" s="68">
        <f t="shared" si="0"/>
        <v>4</v>
      </c>
      <c r="K28" s="42"/>
      <c r="L28" s="44">
        <v>0</v>
      </c>
      <c r="M28" s="44">
        <v>0</v>
      </c>
      <c r="N28" s="44">
        <v>5</v>
      </c>
      <c r="O28" s="68">
        <f t="shared" si="1"/>
        <v>5</v>
      </c>
      <c r="P28" s="42"/>
      <c r="Q28" s="93" t="s">
        <v>55</v>
      </c>
      <c r="R28" s="93" t="s">
        <v>55</v>
      </c>
      <c r="S28" s="124">
        <f>IF(Q28="nee",0,IF((J28-O28)&lt;0,0,(J28-O28)*(tab!$C$19*tab!$F$8+tab!$D$23)))</f>
        <v>0</v>
      </c>
      <c r="T28" s="124">
        <f>IF((J28-O28)&lt;=0,0,IF((G28-L28)*tab!$E$29+(H28-M28)*tab!$F$29+(I28-N28)*tab!$G$29&lt;=0,0,(G28-L28)*tab!$E$29+(H28-M28)*tab!$F$29+(I28-N28)*tab!$G$29))</f>
        <v>0</v>
      </c>
      <c r="U28" s="124">
        <f t="shared" si="2"/>
        <v>0</v>
      </c>
      <c r="V28" s="182"/>
      <c r="W28" s="124">
        <f>IF(R28="nee",0,IF((J28-O28)&lt;0,0,(J28-O28)*tab!$C$57))</f>
        <v>0</v>
      </c>
      <c r="X28" s="124">
        <f>IF(R28="nee",0,IF((J28-O28)&lt;=0,0,IF((G28-L28)*tab!$G$57+(H28-M28)*tab!$H$57+(I28-N28)*tab!$I$57&lt;=0,0,(G28-L28)*tab!$G$57+(H28-M28)*tab!$H$57+(I28-N28)*tab!$I$57)))</f>
        <v>0</v>
      </c>
      <c r="Y28" s="124">
        <f t="shared" si="3"/>
        <v>0</v>
      </c>
      <c r="Z28" s="5"/>
      <c r="AA28" s="22"/>
    </row>
    <row r="29" spans="2:27" ht="12" customHeight="1" x14ac:dyDescent="0.2">
      <c r="B29" s="18"/>
      <c r="C29" s="1">
        <v>7</v>
      </c>
      <c r="D29" s="212" t="str">
        <f>+'1 febr 2016'!D29</f>
        <v>SSBO Ebenhaezer</v>
      </c>
      <c r="E29" s="212" t="str">
        <f>+'1 febr 2016'!E29</f>
        <v>26NE</v>
      </c>
      <c r="F29" s="43"/>
      <c r="G29" s="44">
        <v>0</v>
      </c>
      <c r="H29" s="44">
        <v>0</v>
      </c>
      <c r="I29" s="44">
        <v>5</v>
      </c>
      <c r="J29" s="68">
        <f t="shared" si="0"/>
        <v>5</v>
      </c>
      <c r="K29" s="42"/>
      <c r="L29" s="44">
        <v>4</v>
      </c>
      <c r="M29" s="44">
        <v>0</v>
      </c>
      <c r="N29" s="44">
        <v>0</v>
      </c>
      <c r="O29" s="68">
        <f t="shared" si="1"/>
        <v>4</v>
      </c>
      <c r="P29" s="42"/>
      <c r="Q29" s="93" t="s">
        <v>55</v>
      </c>
      <c r="R29" s="93" t="s">
        <v>55</v>
      </c>
      <c r="S29" s="124">
        <f>IF(Q29="nee",0,IF((J29-O29)&lt;0,0,(J29-O29)*(tab!$C$19*tab!$F$8+tab!$D$23)))</f>
        <v>4073.884935</v>
      </c>
      <c r="T29" s="124">
        <f>IF((J29-O29)&lt;=0,0,IF((G29-L29)*tab!$E$29+(H29-M29)*tab!$F$29+(I29-N29)*tab!$G$29&lt;=0,0,(G29-L29)*tab!$E$29+(H29-M29)*tab!$F$29+(I29-N29)*tab!$G$29))</f>
        <v>65020.584019999995</v>
      </c>
      <c r="U29" s="124">
        <f t="shared" si="2"/>
        <v>69094.468954999989</v>
      </c>
      <c r="V29" s="182"/>
      <c r="W29" s="124">
        <f>IF(R29="nee",0,IF((J29-O29)&lt;0,0,(J29-O29)*tab!$C$57))</f>
        <v>659.14</v>
      </c>
      <c r="X29" s="124">
        <f>IF(R29="nee",0,IF((J29-O29)&lt;=0,0,IF((G29-L29)*tab!$G$57+(H29-M29)*tab!$H$57+(I29-N29)*tab!$I$57&lt;=0,0,(G29-L29)*tab!$G$57+(H29-M29)*tab!$H$57+(I29-N29)*tab!$I$57)))</f>
        <v>4962.0599999999995</v>
      </c>
      <c r="Y29" s="124">
        <f t="shared" si="3"/>
        <v>5621.2</v>
      </c>
      <c r="Z29" s="5"/>
      <c r="AA29" s="22"/>
    </row>
    <row r="30" spans="2:27" ht="12" customHeight="1" x14ac:dyDescent="0.2">
      <c r="B30" s="18"/>
      <c r="C30" s="1">
        <v>8</v>
      </c>
      <c r="D30" s="212" t="str">
        <f>+'1 febr 2016'!D30</f>
        <v>Samuelschool</v>
      </c>
      <c r="E30" s="212" t="str">
        <f>+'1 febr 2016'!E30</f>
        <v>26NU</v>
      </c>
      <c r="F30" s="43"/>
      <c r="G30" s="44">
        <v>0</v>
      </c>
      <c r="H30" s="44">
        <v>0</v>
      </c>
      <c r="I30" s="44">
        <v>0</v>
      </c>
      <c r="J30" s="68">
        <f t="shared" si="0"/>
        <v>0</v>
      </c>
      <c r="K30" s="42"/>
      <c r="L30" s="44">
        <v>0</v>
      </c>
      <c r="M30" s="44">
        <v>0</v>
      </c>
      <c r="N30" s="44">
        <v>0</v>
      </c>
      <c r="O30" s="68">
        <f t="shared" si="1"/>
        <v>0</v>
      </c>
      <c r="P30" s="42"/>
      <c r="Q30" s="93" t="s">
        <v>55</v>
      </c>
      <c r="R30" s="93" t="s">
        <v>55</v>
      </c>
      <c r="S30" s="124">
        <f>IF(Q30="nee",0,IF((J30-O30)&lt;0,0,(J30-O30)*(tab!$C$19*tab!$F$8+tab!$D$23)))</f>
        <v>0</v>
      </c>
      <c r="T30" s="124">
        <f>IF((J30-O30)&lt;=0,0,IF((G30-L30)*tab!$E$29+(H30-M30)*tab!$F$29+(I30-N30)*tab!$G$29&lt;=0,0,(G30-L30)*tab!$E$29+(H30-M30)*tab!$F$29+(I30-N30)*tab!$G$29))</f>
        <v>0</v>
      </c>
      <c r="U30" s="124">
        <f t="shared" si="2"/>
        <v>0</v>
      </c>
      <c r="V30" s="182"/>
      <c r="W30" s="124">
        <f>IF(R30="nee",0,IF((J30-O30)&lt;0,0,(J30-O30)*tab!$C$57))</f>
        <v>0</v>
      </c>
      <c r="X30" s="124">
        <f>IF(R30="nee",0,IF((J30-O30)&lt;=0,0,IF((G30-L30)*tab!$G$57+(H30-M30)*tab!$H$57+(I30-N30)*tab!$I$57&lt;=0,0,(G30-L30)*tab!$G$57+(H30-M30)*tab!$H$57+(I30-N30)*tab!$I$57)))</f>
        <v>0</v>
      </c>
      <c r="Y30" s="124">
        <f t="shared" si="3"/>
        <v>0</v>
      </c>
      <c r="Z30" s="5"/>
      <c r="AA30" s="22"/>
    </row>
    <row r="31" spans="2:27" ht="12" customHeight="1" x14ac:dyDescent="0.2">
      <c r="B31" s="18"/>
      <c r="C31" s="1">
        <v>9</v>
      </c>
      <c r="D31" s="212" t="str">
        <f>+'1 febr 2016'!D31</f>
        <v/>
      </c>
      <c r="E31" s="212" t="str">
        <f>+'1 febr 2016'!E31</f>
        <v/>
      </c>
      <c r="F31" s="43"/>
      <c r="G31" s="44">
        <v>0</v>
      </c>
      <c r="H31" s="44">
        <v>0</v>
      </c>
      <c r="I31" s="44">
        <v>0</v>
      </c>
      <c r="J31" s="68">
        <f t="shared" si="0"/>
        <v>0</v>
      </c>
      <c r="K31" s="42"/>
      <c r="L31" s="44">
        <v>0</v>
      </c>
      <c r="M31" s="44">
        <v>0</v>
      </c>
      <c r="N31" s="44">
        <v>0</v>
      </c>
      <c r="O31" s="68">
        <f t="shared" si="1"/>
        <v>0</v>
      </c>
      <c r="P31" s="42"/>
      <c r="Q31" s="93" t="s">
        <v>55</v>
      </c>
      <c r="R31" s="93" t="s">
        <v>55</v>
      </c>
      <c r="S31" s="124">
        <f>IF(Q31="nee",0,IF((J31-O31)&lt;0,0,(J31-O31)*(tab!$C$19*tab!$F$8+tab!$D$23)))</f>
        <v>0</v>
      </c>
      <c r="T31" s="124">
        <f>IF((J31-O31)&lt;=0,0,IF((G31-L31)*tab!$E$29+(H31-M31)*tab!$F$29+(I31-N31)*tab!$G$29&lt;=0,0,(G31-L31)*tab!$E$29+(H31-M31)*tab!$F$29+(I31-N31)*tab!$G$29))</f>
        <v>0</v>
      </c>
      <c r="U31" s="124">
        <f t="shared" si="2"/>
        <v>0</v>
      </c>
      <c r="V31" s="182"/>
      <c r="W31" s="124">
        <f>IF(R31="nee",0,IF((J31-O31)&lt;0,0,(J31-O31)*tab!$C$57))</f>
        <v>0</v>
      </c>
      <c r="X31" s="124">
        <f>IF(R31="nee",0,IF((J31-O31)&lt;=0,0,IF((G31-L31)*tab!$G$57+(H31-M31)*tab!$H$57+(I31-N31)*tab!$I$57&lt;=0,0,(G31-L31)*tab!$G$57+(H31-M31)*tab!$H$57+(I31-N31)*tab!$I$57)))</f>
        <v>0</v>
      </c>
      <c r="Y31" s="124">
        <f t="shared" si="3"/>
        <v>0</v>
      </c>
      <c r="Z31" s="5"/>
      <c r="AA31" s="22"/>
    </row>
    <row r="32" spans="2:27" ht="12" customHeight="1" x14ac:dyDescent="0.2">
      <c r="B32" s="18"/>
      <c r="C32" s="1">
        <v>10</v>
      </c>
      <c r="D32" s="212" t="str">
        <f>+'1 febr 2016'!D32</f>
        <v/>
      </c>
      <c r="E32" s="212" t="str">
        <f>+'1 febr 2016'!E32</f>
        <v/>
      </c>
      <c r="F32" s="43"/>
      <c r="G32" s="44">
        <v>0</v>
      </c>
      <c r="H32" s="44">
        <v>0</v>
      </c>
      <c r="I32" s="44">
        <v>0</v>
      </c>
      <c r="J32" s="68">
        <f t="shared" si="0"/>
        <v>0</v>
      </c>
      <c r="K32" s="42"/>
      <c r="L32" s="44">
        <v>0</v>
      </c>
      <c r="M32" s="44">
        <v>0</v>
      </c>
      <c r="N32" s="44">
        <v>0</v>
      </c>
      <c r="O32" s="68">
        <f t="shared" si="1"/>
        <v>0</v>
      </c>
      <c r="P32" s="42"/>
      <c r="Q32" s="93" t="s">
        <v>55</v>
      </c>
      <c r="R32" s="93" t="s">
        <v>55</v>
      </c>
      <c r="S32" s="124">
        <f>IF(Q32="nee",0,IF((J32-O32)&lt;0,0,(J32-O32)*(tab!$C$19*tab!$F$8+tab!$D$23)))</f>
        <v>0</v>
      </c>
      <c r="T32" s="124">
        <f>IF((J32-O32)&lt;=0,0,IF((G32-L32)*tab!$E$29+(H32-M32)*tab!$F$29+(I32-N32)*tab!$G$29&lt;=0,0,(G32-L32)*tab!$E$29+(H32-M32)*tab!$F$29+(I32-N32)*tab!$G$29))</f>
        <v>0</v>
      </c>
      <c r="U32" s="124">
        <f t="shared" si="2"/>
        <v>0</v>
      </c>
      <c r="V32" s="182"/>
      <c r="W32" s="124">
        <f>IF(R32="nee",0,IF((J32-O32)&lt;0,0,(J32-O32)*tab!$C$57))</f>
        <v>0</v>
      </c>
      <c r="X32" s="124">
        <f>IF(R32="nee",0,IF((J32-O32)&lt;=0,0,IF((G32-L32)*tab!$G$57+(H32-M32)*tab!$H$57+(I32-N32)*tab!$I$57&lt;=0,0,(G32-L32)*tab!$G$57+(H32-M32)*tab!$H$57+(I32-N32)*tab!$I$57)))</f>
        <v>0</v>
      </c>
      <c r="Y32" s="124">
        <f t="shared" si="3"/>
        <v>0</v>
      </c>
      <c r="Z32" s="5"/>
      <c r="AA32" s="22"/>
    </row>
    <row r="33" spans="2:27" ht="12" customHeight="1" x14ac:dyDescent="0.2">
      <c r="B33" s="18"/>
      <c r="C33" s="1">
        <v>11</v>
      </c>
      <c r="D33" s="212" t="str">
        <f>+'1 febr 2016'!D33</f>
        <v/>
      </c>
      <c r="E33" s="212" t="str">
        <f>+'1 febr 2016'!E33</f>
        <v/>
      </c>
      <c r="F33" s="43"/>
      <c r="G33" s="44">
        <v>0</v>
      </c>
      <c r="H33" s="44">
        <v>0</v>
      </c>
      <c r="I33" s="44">
        <v>0</v>
      </c>
      <c r="J33" s="68">
        <f t="shared" si="0"/>
        <v>0</v>
      </c>
      <c r="K33" s="42"/>
      <c r="L33" s="44">
        <v>0</v>
      </c>
      <c r="M33" s="44">
        <v>0</v>
      </c>
      <c r="N33" s="44">
        <v>0</v>
      </c>
      <c r="O33" s="68">
        <f t="shared" si="1"/>
        <v>0</v>
      </c>
      <c r="P33" s="42"/>
      <c r="Q33" s="93" t="s">
        <v>55</v>
      </c>
      <c r="R33" s="93" t="s">
        <v>55</v>
      </c>
      <c r="S33" s="124">
        <f>IF(Q33="nee",0,IF((J33-O33)&lt;0,0,(J33-O33)*(tab!$C$19*tab!$F$8+tab!$D$23)))</f>
        <v>0</v>
      </c>
      <c r="T33" s="124">
        <f>IF((J33-O33)&lt;=0,0,IF((G33-L33)*tab!$E$29+(H33-M33)*tab!$F$29+(I33-N33)*tab!$G$29&lt;=0,0,(G33-L33)*tab!$E$29+(H33-M33)*tab!$F$29+(I33-N33)*tab!$G$29))</f>
        <v>0</v>
      </c>
      <c r="U33" s="124">
        <f t="shared" si="2"/>
        <v>0</v>
      </c>
      <c r="V33" s="182"/>
      <c r="W33" s="124">
        <f>IF(R33="nee",0,IF((J33-O33)&lt;0,0,(J33-O33)*tab!$C$57))</f>
        <v>0</v>
      </c>
      <c r="X33" s="124">
        <f>IF(R33="nee",0,IF((J33-O33)&lt;=0,0,IF((G33-L33)*tab!$G$57+(H33-M33)*tab!$H$57+(I33-N33)*tab!$I$57&lt;=0,0,(G33-L33)*tab!$G$57+(H33-M33)*tab!$H$57+(I33-N33)*tab!$I$57)))</f>
        <v>0</v>
      </c>
      <c r="Y33" s="124">
        <f t="shared" si="3"/>
        <v>0</v>
      </c>
      <c r="Z33" s="5"/>
      <c r="AA33" s="22"/>
    </row>
    <row r="34" spans="2:27" ht="12" customHeight="1" x14ac:dyDescent="0.2">
      <c r="B34" s="18"/>
      <c r="C34" s="1">
        <v>12</v>
      </c>
      <c r="D34" s="212" t="str">
        <f>+'1 febr 2016'!D34</f>
        <v/>
      </c>
      <c r="E34" s="212" t="str">
        <f>+'1 febr 2016'!E34</f>
        <v/>
      </c>
      <c r="F34" s="43"/>
      <c r="G34" s="44">
        <v>2</v>
      </c>
      <c r="H34" s="44">
        <v>2</v>
      </c>
      <c r="I34" s="44">
        <v>2</v>
      </c>
      <c r="J34" s="68">
        <f t="shared" si="0"/>
        <v>6</v>
      </c>
      <c r="K34" s="42"/>
      <c r="L34" s="44">
        <v>1</v>
      </c>
      <c r="M34" s="44">
        <v>1</v>
      </c>
      <c r="N34" s="44">
        <v>1</v>
      </c>
      <c r="O34" s="68">
        <f t="shared" si="1"/>
        <v>3</v>
      </c>
      <c r="P34" s="42"/>
      <c r="Q34" s="93" t="s">
        <v>55</v>
      </c>
      <c r="R34" s="93" t="s">
        <v>55</v>
      </c>
      <c r="S34" s="124">
        <f>IF(Q34="nee",0,IF((J34-O34)&lt;0,0,(J34-O34)*(tab!$C$19*tab!$F$8+tab!$D$23)))</f>
        <v>12221.654805</v>
      </c>
      <c r="T34" s="124">
        <f>IF((J34-O34)&lt;=0,0,IF((G34-L34)*tab!$E$29+(H34-M34)*tab!$F$29+(I34-N34)*tab!$G$29&lt;=0,0,(G34-L34)*tab!$E$29+(H34-M34)*tab!$F$29+(I34-N34)*tab!$G$29))</f>
        <v>42646.283007999999</v>
      </c>
      <c r="U34" s="124">
        <f t="shared" si="2"/>
        <v>54867.937812999997</v>
      </c>
      <c r="V34" s="182"/>
      <c r="W34" s="124">
        <f>IF(R34="nee",0,IF((J34-O34)&lt;0,0,(J34-O34)*tab!$C$57))</f>
        <v>1977.42</v>
      </c>
      <c r="X34" s="124">
        <f>IF(R34="nee",0,IF((J34-O34)&lt;=0,0,IF((G34-L34)*tab!$G$57+(H34-M34)*tab!$H$57+(I34-N34)*tab!$I$57&lt;=0,0,(G34-L34)*tab!$G$57+(H34-M34)*tab!$H$57+(I34-N34)*tab!$I$57)))</f>
        <v>3528.3999999999996</v>
      </c>
      <c r="Y34" s="124">
        <f t="shared" si="3"/>
        <v>5505.82</v>
      </c>
      <c r="Z34" s="5"/>
      <c r="AA34" s="22"/>
    </row>
    <row r="35" spans="2:27" ht="12" customHeight="1" x14ac:dyDescent="0.2">
      <c r="B35" s="18"/>
      <c r="C35" s="1">
        <v>13</v>
      </c>
      <c r="D35" s="212" t="str">
        <f>+'1 febr 2016'!D35</f>
        <v/>
      </c>
      <c r="E35" s="212" t="str">
        <f>+'1 febr 2016'!E35</f>
        <v/>
      </c>
      <c r="F35" s="43"/>
      <c r="G35" s="44"/>
      <c r="H35" s="44"/>
      <c r="I35" s="44"/>
      <c r="J35" s="68">
        <f t="shared" si="0"/>
        <v>0</v>
      </c>
      <c r="K35" s="42"/>
      <c r="L35" s="44"/>
      <c r="M35" s="44"/>
      <c r="N35" s="44"/>
      <c r="O35" s="68">
        <f t="shared" si="1"/>
        <v>0</v>
      </c>
      <c r="P35" s="42"/>
      <c r="Q35" s="93" t="s">
        <v>55</v>
      </c>
      <c r="R35" s="93" t="s">
        <v>55</v>
      </c>
      <c r="S35" s="124">
        <f>IF(Q35="nee",0,IF((J35-O35)&lt;0,0,(J35-O35)*(tab!$C$19*tab!$F$8+tab!$D$23)))</f>
        <v>0</v>
      </c>
      <c r="T35" s="124">
        <f>IF((J35-O35)&lt;=0,0,IF((G35-L35)*tab!$E$29+(H35-M35)*tab!$F$29+(I35-N35)*tab!$G$29&lt;=0,0,(G35-L35)*tab!$E$29+(H35-M35)*tab!$F$29+(I35-N35)*tab!$G$29))</f>
        <v>0</v>
      </c>
      <c r="U35" s="124">
        <f t="shared" si="2"/>
        <v>0</v>
      </c>
      <c r="V35" s="182"/>
      <c r="W35" s="124">
        <f>IF(R35="nee",0,IF((J35-O35)&lt;0,0,(J35-O35)*tab!$C$57))</f>
        <v>0</v>
      </c>
      <c r="X35" s="124">
        <f>IF(R35="nee",0,IF((J35-O35)&lt;=0,0,IF((G35-L35)*tab!$G$57+(H35-M35)*tab!$H$57+(I35-N35)*tab!$I$57&lt;=0,0,(G35-L35)*tab!$G$57+(H35-M35)*tab!$H$57+(I35-N35)*tab!$I$57)))</f>
        <v>0</v>
      </c>
      <c r="Y35" s="124">
        <f t="shared" si="3"/>
        <v>0</v>
      </c>
      <c r="Z35" s="5"/>
      <c r="AA35" s="22"/>
    </row>
    <row r="36" spans="2:27" ht="12" customHeight="1" x14ac:dyDescent="0.2">
      <c r="B36" s="18"/>
      <c r="C36" s="1">
        <v>14</v>
      </c>
      <c r="D36" s="212" t="str">
        <f>+'1 febr 2016'!D36</f>
        <v/>
      </c>
      <c r="E36" s="212" t="str">
        <f>+'1 febr 2016'!E36</f>
        <v/>
      </c>
      <c r="F36" s="43"/>
      <c r="G36" s="44"/>
      <c r="H36" s="44"/>
      <c r="I36" s="44"/>
      <c r="J36" s="68">
        <f t="shared" si="0"/>
        <v>0</v>
      </c>
      <c r="K36" s="42"/>
      <c r="L36" s="44"/>
      <c r="M36" s="44"/>
      <c r="N36" s="44"/>
      <c r="O36" s="68">
        <f t="shared" si="1"/>
        <v>0</v>
      </c>
      <c r="P36" s="42"/>
      <c r="Q36" s="93" t="s">
        <v>55</v>
      </c>
      <c r="R36" s="93" t="s">
        <v>55</v>
      </c>
      <c r="S36" s="124">
        <f>IF(Q36="nee",0,IF((J36-O36)&lt;0,0,(J36-O36)*(tab!$C$19*tab!$F$8+tab!$D$23)))</f>
        <v>0</v>
      </c>
      <c r="T36" s="124">
        <f>IF((J36-O36)&lt;=0,0,IF((G36-L36)*tab!$E$29+(H36-M36)*tab!$F$29+(I36-N36)*tab!$G$29&lt;=0,0,(G36-L36)*tab!$E$29+(H36-M36)*tab!$F$29+(I36-N36)*tab!$G$29))</f>
        <v>0</v>
      </c>
      <c r="U36" s="124">
        <f t="shared" si="2"/>
        <v>0</v>
      </c>
      <c r="V36" s="182"/>
      <c r="W36" s="124">
        <f>IF(R36="nee",0,IF((J36-O36)&lt;0,0,(J36-O36)*tab!$C$57))</f>
        <v>0</v>
      </c>
      <c r="X36" s="124">
        <f>IF(R36="nee",0,IF((J36-O36)&lt;=0,0,IF((G36-L36)*tab!$G$57+(H36-M36)*tab!$H$57+(I36-N36)*tab!$I$57&lt;=0,0,(G36-L36)*tab!$G$57+(H36-M36)*tab!$H$57+(I36-N36)*tab!$I$57)))</f>
        <v>0</v>
      </c>
      <c r="Y36" s="124">
        <f t="shared" si="3"/>
        <v>0</v>
      </c>
      <c r="Z36" s="5"/>
      <c r="AA36" s="22"/>
    </row>
    <row r="37" spans="2:27" ht="12" customHeight="1" x14ac:dyDescent="0.2">
      <c r="B37" s="18"/>
      <c r="C37" s="1">
        <v>15</v>
      </c>
      <c r="D37" s="212" t="str">
        <f>+'1 febr 2016'!D37</f>
        <v/>
      </c>
      <c r="E37" s="212" t="str">
        <f>+'1 febr 2016'!E37</f>
        <v/>
      </c>
      <c r="F37" s="43"/>
      <c r="G37" s="44"/>
      <c r="H37" s="44"/>
      <c r="I37" s="44"/>
      <c r="J37" s="68">
        <f t="shared" si="0"/>
        <v>0</v>
      </c>
      <c r="K37" s="42"/>
      <c r="L37" s="44"/>
      <c r="M37" s="44"/>
      <c r="N37" s="44"/>
      <c r="O37" s="68">
        <f t="shared" si="1"/>
        <v>0</v>
      </c>
      <c r="P37" s="42"/>
      <c r="Q37" s="93" t="s">
        <v>55</v>
      </c>
      <c r="R37" s="93" t="s">
        <v>55</v>
      </c>
      <c r="S37" s="124">
        <f>IF(Q37="nee",0,IF((J37-O37)&lt;0,0,(J37-O37)*(tab!$C$19*tab!$F$8+tab!$D$23)))</f>
        <v>0</v>
      </c>
      <c r="T37" s="124">
        <f>IF((J37-O37)&lt;=0,0,IF((G37-L37)*tab!$E$29+(H37-M37)*tab!$F$29+(I37-N37)*tab!$G$29&lt;=0,0,(G37-L37)*tab!$E$29+(H37-M37)*tab!$F$29+(I37-N37)*tab!$G$29))</f>
        <v>0</v>
      </c>
      <c r="U37" s="124">
        <f t="shared" si="2"/>
        <v>0</v>
      </c>
      <c r="V37" s="182"/>
      <c r="W37" s="124">
        <f>IF(R37="nee",0,IF((J37-O37)&lt;0,0,(J37-O37)*tab!$C$57))</f>
        <v>0</v>
      </c>
      <c r="X37" s="124">
        <f>IF(R37="nee",0,IF((J37-O37)&lt;=0,0,IF((G37-L37)*tab!$G$57+(H37-M37)*tab!$H$57+(I37-N37)*tab!$I$57&lt;=0,0,(G37-L37)*tab!$G$57+(H37-M37)*tab!$H$57+(I37-N37)*tab!$I$57)))</f>
        <v>0</v>
      </c>
      <c r="Y37" s="124">
        <f t="shared" si="3"/>
        <v>0</v>
      </c>
      <c r="Z37" s="5"/>
      <c r="AA37" s="22"/>
    </row>
    <row r="38" spans="2:27" ht="12" customHeight="1" x14ac:dyDescent="0.2">
      <c r="B38" s="18"/>
      <c r="C38" s="1">
        <v>16</v>
      </c>
      <c r="D38" s="212" t="str">
        <f>+'1 febr 2016'!D38</f>
        <v/>
      </c>
      <c r="E38" s="212" t="str">
        <f>+'1 febr 2016'!E38</f>
        <v/>
      </c>
      <c r="F38" s="43"/>
      <c r="G38" s="44"/>
      <c r="H38" s="44"/>
      <c r="I38" s="44"/>
      <c r="J38" s="68">
        <f t="shared" si="0"/>
        <v>0</v>
      </c>
      <c r="K38" s="42"/>
      <c r="L38" s="44"/>
      <c r="M38" s="44"/>
      <c r="N38" s="44"/>
      <c r="O38" s="68">
        <f t="shared" si="1"/>
        <v>0</v>
      </c>
      <c r="P38" s="42"/>
      <c r="Q38" s="93" t="s">
        <v>55</v>
      </c>
      <c r="R38" s="93" t="s">
        <v>55</v>
      </c>
      <c r="S38" s="124">
        <f>IF(Q38="nee",0,IF((J38-O38)&lt;0,0,(J38-O38)*(tab!$C$19*tab!$F$8+tab!$D$23)))</f>
        <v>0</v>
      </c>
      <c r="T38" s="124">
        <f>IF((J38-O38)&lt;=0,0,IF((G38-L38)*tab!$E$29+(H38-M38)*tab!$F$29+(I38-N38)*tab!$G$29&lt;=0,0,(G38-L38)*tab!$E$29+(H38-M38)*tab!$F$29+(I38-N38)*tab!$G$29))</f>
        <v>0</v>
      </c>
      <c r="U38" s="124">
        <f t="shared" si="2"/>
        <v>0</v>
      </c>
      <c r="V38" s="182"/>
      <c r="W38" s="124">
        <f>IF(R38="nee",0,IF((J38-O38)&lt;0,0,(J38-O38)*tab!$C$57))</f>
        <v>0</v>
      </c>
      <c r="X38" s="124">
        <f>IF(R38="nee",0,IF((J38-O38)&lt;=0,0,IF((G38-L38)*tab!$G$57+(H38-M38)*tab!$H$57+(I38-N38)*tab!$I$57&lt;=0,0,(G38-L38)*tab!$G$57+(H38-M38)*tab!$H$57+(I38-N38)*tab!$I$57)))</f>
        <v>0</v>
      </c>
      <c r="Y38" s="124">
        <f t="shared" si="3"/>
        <v>0</v>
      </c>
      <c r="Z38" s="5"/>
      <c r="AA38" s="22"/>
    </row>
    <row r="39" spans="2:27" ht="12" customHeight="1" x14ac:dyDescent="0.2">
      <c r="B39" s="18"/>
      <c r="C39" s="1">
        <v>17</v>
      </c>
      <c r="D39" s="212" t="str">
        <f>+'1 febr 2016'!D39</f>
        <v/>
      </c>
      <c r="E39" s="212" t="str">
        <f>+'1 febr 2016'!E39</f>
        <v/>
      </c>
      <c r="F39" s="43"/>
      <c r="G39" s="44"/>
      <c r="H39" s="44"/>
      <c r="I39" s="44"/>
      <c r="J39" s="68">
        <f t="shared" si="0"/>
        <v>0</v>
      </c>
      <c r="K39" s="42"/>
      <c r="L39" s="44"/>
      <c r="M39" s="44"/>
      <c r="N39" s="44"/>
      <c r="O39" s="68">
        <f t="shared" si="1"/>
        <v>0</v>
      </c>
      <c r="P39" s="42"/>
      <c r="Q39" s="93" t="s">
        <v>55</v>
      </c>
      <c r="R39" s="93" t="s">
        <v>55</v>
      </c>
      <c r="S39" s="124">
        <f>IF(Q39="nee",0,IF((J39-O39)&lt;0,0,(J39-O39)*(tab!$C$19*tab!$F$8+tab!$D$23)))</f>
        <v>0</v>
      </c>
      <c r="T39" s="124">
        <f>IF((J39-O39)&lt;=0,0,IF((G39-L39)*tab!$E$29+(H39-M39)*tab!$F$29+(I39-N39)*tab!$G$29&lt;=0,0,(G39-L39)*tab!$E$29+(H39-M39)*tab!$F$29+(I39-N39)*tab!$G$29))</f>
        <v>0</v>
      </c>
      <c r="U39" s="124">
        <f t="shared" si="2"/>
        <v>0</v>
      </c>
      <c r="V39" s="182"/>
      <c r="W39" s="124">
        <f>IF(R39="nee",0,IF((J39-O39)&lt;0,0,(J39-O39)*tab!$C$57))</f>
        <v>0</v>
      </c>
      <c r="X39" s="124">
        <f>IF(R39="nee",0,IF((J39-O39)&lt;=0,0,IF((G39-L39)*tab!$G$57+(H39-M39)*tab!$H$57+(I39-N39)*tab!$I$57&lt;=0,0,(G39-L39)*tab!$G$57+(H39-M39)*tab!$H$57+(I39-N39)*tab!$I$57)))</f>
        <v>0</v>
      </c>
      <c r="Y39" s="124">
        <f t="shared" si="3"/>
        <v>0</v>
      </c>
      <c r="Z39" s="5"/>
      <c r="AA39" s="22"/>
    </row>
    <row r="40" spans="2:27" ht="12" customHeight="1" x14ac:dyDescent="0.2">
      <c r="B40" s="18"/>
      <c r="C40" s="1">
        <v>18</v>
      </c>
      <c r="D40" s="212" t="str">
        <f>+'1 febr 2016'!D40</f>
        <v/>
      </c>
      <c r="E40" s="212" t="str">
        <f>+'1 febr 2016'!E40</f>
        <v/>
      </c>
      <c r="F40" s="43"/>
      <c r="G40" s="44"/>
      <c r="H40" s="44"/>
      <c r="I40" s="44"/>
      <c r="J40" s="68">
        <f t="shared" si="0"/>
        <v>0</v>
      </c>
      <c r="K40" s="42"/>
      <c r="L40" s="44"/>
      <c r="M40" s="44"/>
      <c r="N40" s="44"/>
      <c r="O40" s="68">
        <f t="shared" si="1"/>
        <v>0</v>
      </c>
      <c r="P40" s="42"/>
      <c r="Q40" s="93" t="s">
        <v>55</v>
      </c>
      <c r="R40" s="93" t="s">
        <v>55</v>
      </c>
      <c r="S40" s="124">
        <f>IF(Q40="nee",0,IF((J40-O40)&lt;0,0,(J40-O40)*(tab!$C$19*tab!$F$8+tab!$D$23)))</f>
        <v>0</v>
      </c>
      <c r="T40" s="124">
        <f>IF((J40-O40)&lt;=0,0,IF((G40-L40)*tab!$E$29+(H40-M40)*tab!$F$29+(I40-N40)*tab!$G$29&lt;=0,0,(G40-L40)*tab!$E$29+(H40-M40)*tab!$F$29+(I40-N40)*tab!$G$29))</f>
        <v>0</v>
      </c>
      <c r="U40" s="124">
        <f t="shared" si="2"/>
        <v>0</v>
      </c>
      <c r="V40" s="182"/>
      <c r="W40" s="124">
        <f>IF(R40="nee",0,IF((J40-O40)&lt;0,0,(J40-O40)*tab!$C$57))</f>
        <v>0</v>
      </c>
      <c r="X40" s="124">
        <f>IF(R40="nee",0,IF((J40-O40)&lt;=0,0,IF((G40-L40)*tab!$G$57+(H40-M40)*tab!$H$57+(I40-N40)*tab!$I$57&lt;=0,0,(G40-L40)*tab!$G$57+(H40-M40)*tab!$H$57+(I40-N40)*tab!$I$57)))</f>
        <v>0</v>
      </c>
      <c r="Y40" s="124">
        <f t="shared" si="3"/>
        <v>0</v>
      </c>
      <c r="Z40" s="5"/>
      <c r="AA40" s="22"/>
    </row>
    <row r="41" spans="2:27" ht="12" customHeight="1" x14ac:dyDescent="0.2">
      <c r="B41" s="18"/>
      <c r="C41" s="1">
        <v>19</v>
      </c>
      <c r="D41" s="212" t="str">
        <f>+'1 febr 2016'!D41</f>
        <v/>
      </c>
      <c r="E41" s="212" t="str">
        <f>+'1 febr 2016'!E41</f>
        <v/>
      </c>
      <c r="F41" s="43"/>
      <c r="G41" s="44"/>
      <c r="H41" s="44"/>
      <c r="I41" s="44"/>
      <c r="J41" s="68">
        <f t="shared" si="0"/>
        <v>0</v>
      </c>
      <c r="K41" s="42"/>
      <c r="L41" s="44"/>
      <c r="M41" s="44"/>
      <c r="N41" s="44"/>
      <c r="O41" s="68">
        <f t="shared" si="1"/>
        <v>0</v>
      </c>
      <c r="P41" s="42"/>
      <c r="Q41" s="93" t="s">
        <v>55</v>
      </c>
      <c r="R41" s="93" t="s">
        <v>55</v>
      </c>
      <c r="S41" s="124">
        <f>IF(Q41="nee",0,IF((J41-O41)&lt;0,0,(J41-O41)*(tab!$C$19*tab!$F$8+tab!$D$23)))</f>
        <v>0</v>
      </c>
      <c r="T41" s="124">
        <f>IF((J41-O41)&lt;=0,0,IF((G41-L41)*tab!$E$29+(H41-M41)*tab!$F$29+(I41-N41)*tab!$G$29&lt;=0,0,(G41-L41)*tab!$E$29+(H41-M41)*tab!$F$29+(I41-N41)*tab!$G$29))</f>
        <v>0</v>
      </c>
      <c r="U41" s="124">
        <f t="shared" si="2"/>
        <v>0</v>
      </c>
      <c r="V41" s="182"/>
      <c r="W41" s="124">
        <f>IF(R41="nee",0,IF((J41-O41)&lt;0,0,(J41-O41)*tab!$C$57))</f>
        <v>0</v>
      </c>
      <c r="X41" s="124">
        <f>IF(R41="nee",0,IF((J41-O41)&lt;=0,0,IF((G41-L41)*tab!$G$57+(H41-M41)*tab!$H$57+(I41-N41)*tab!$I$57&lt;=0,0,(G41-L41)*tab!$G$57+(H41-M41)*tab!$H$57+(I41-N41)*tab!$I$57)))</f>
        <v>0</v>
      </c>
      <c r="Y41" s="124">
        <f t="shared" si="3"/>
        <v>0</v>
      </c>
      <c r="Z41" s="5"/>
      <c r="AA41" s="22"/>
    </row>
    <row r="42" spans="2:27" ht="12" customHeight="1" x14ac:dyDescent="0.2">
      <c r="B42" s="18"/>
      <c r="C42" s="1">
        <v>20</v>
      </c>
      <c r="D42" s="212" t="str">
        <f>+'1 febr 2016'!D42</f>
        <v/>
      </c>
      <c r="E42" s="212" t="str">
        <f>+'1 febr 2016'!E42</f>
        <v/>
      </c>
      <c r="F42" s="43"/>
      <c r="G42" s="44"/>
      <c r="H42" s="44"/>
      <c r="I42" s="44"/>
      <c r="J42" s="68">
        <f t="shared" si="0"/>
        <v>0</v>
      </c>
      <c r="K42" s="42"/>
      <c r="L42" s="44"/>
      <c r="M42" s="44"/>
      <c r="N42" s="44"/>
      <c r="O42" s="68">
        <f t="shared" si="1"/>
        <v>0</v>
      </c>
      <c r="P42" s="42"/>
      <c r="Q42" s="93" t="s">
        <v>55</v>
      </c>
      <c r="R42" s="93" t="s">
        <v>55</v>
      </c>
      <c r="S42" s="124">
        <f>IF(Q42="nee",0,IF((J42-O42)&lt;0,0,(J42-O42)*(tab!$C$19*tab!$F$8+tab!$D$23)))</f>
        <v>0</v>
      </c>
      <c r="T42" s="124">
        <f>IF((J42-O42)&lt;=0,0,IF((G42-L42)*tab!$E$29+(H42-M42)*tab!$F$29+(I42-N42)*tab!$G$29&lt;=0,0,(G42-L42)*tab!$E$29+(H42-M42)*tab!$F$29+(I42-N42)*tab!$G$29))</f>
        <v>0</v>
      </c>
      <c r="U42" s="124">
        <f t="shared" si="2"/>
        <v>0</v>
      </c>
      <c r="V42" s="182"/>
      <c r="W42" s="124">
        <f>IF(R42="nee",0,IF((J42-O42)&lt;0,0,(J42-O42)*tab!$C$57))</f>
        <v>0</v>
      </c>
      <c r="X42" s="124">
        <f>IF(R42="nee",0,IF((J42-O42)&lt;=0,0,IF((G42-L42)*tab!$G$57+(H42-M42)*tab!$H$57+(I42-N42)*tab!$I$57&lt;=0,0,(G42-L42)*tab!$G$57+(H42-M42)*tab!$H$57+(I42-N42)*tab!$I$57)))</f>
        <v>0</v>
      </c>
      <c r="Y42" s="124">
        <f t="shared" si="3"/>
        <v>0</v>
      </c>
      <c r="Z42" s="5"/>
      <c r="AA42" s="22"/>
    </row>
    <row r="43" spans="2:27" ht="12" customHeight="1" x14ac:dyDescent="0.2">
      <c r="B43" s="18"/>
      <c r="C43" s="1">
        <v>21</v>
      </c>
      <c r="D43" s="212" t="str">
        <f>+'1 febr 2016'!D43</f>
        <v/>
      </c>
      <c r="E43" s="212" t="str">
        <f>+'1 febr 2016'!E43</f>
        <v/>
      </c>
      <c r="F43" s="43"/>
      <c r="G43" s="44"/>
      <c r="H43" s="44"/>
      <c r="I43" s="44"/>
      <c r="J43" s="68">
        <f t="shared" si="0"/>
        <v>0</v>
      </c>
      <c r="K43" s="42"/>
      <c r="L43" s="44"/>
      <c r="M43" s="44"/>
      <c r="N43" s="44"/>
      <c r="O43" s="68">
        <f t="shared" si="1"/>
        <v>0</v>
      </c>
      <c r="P43" s="42"/>
      <c r="Q43" s="93" t="s">
        <v>55</v>
      </c>
      <c r="R43" s="93" t="s">
        <v>55</v>
      </c>
      <c r="S43" s="124">
        <f>IF(Q43="nee",0,IF((J43-O43)&lt;0,0,(J43-O43)*(tab!$C$19*tab!$F$8+tab!$D$23)))</f>
        <v>0</v>
      </c>
      <c r="T43" s="124">
        <f>IF((J43-O43)&lt;=0,0,IF((G43-L43)*tab!$E$29+(H43-M43)*tab!$F$29+(I43-N43)*tab!$G$29&lt;=0,0,(G43-L43)*tab!$E$29+(H43-M43)*tab!$F$29+(I43-N43)*tab!$G$29))</f>
        <v>0</v>
      </c>
      <c r="U43" s="124">
        <f t="shared" si="2"/>
        <v>0</v>
      </c>
      <c r="V43" s="182"/>
      <c r="W43" s="124">
        <f>IF(R43="nee",0,IF((J43-O43)&lt;0,0,(J43-O43)*tab!$C$57))</f>
        <v>0</v>
      </c>
      <c r="X43" s="124">
        <f>IF(R43="nee",0,IF((J43-O43)&lt;=0,0,IF((G43-L43)*tab!$G$57+(H43-M43)*tab!$H$57+(I43-N43)*tab!$I$57&lt;=0,0,(G43-L43)*tab!$G$57+(H43-M43)*tab!$H$57+(I43-N43)*tab!$I$57)))</f>
        <v>0</v>
      </c>
      <c r="Y43" s="124">
        <f t="shared" si="3"/>
        <v>0</v>
      </c>
      <c r="Z43" s="5"/>
      <c r="AA43" s="22"/>
    </row>
    <row r="44" spans="2:27" ht="12" customHeight="1" x14ac:dyDescent="0.2">
      <c r="B44" s="18"/>
      <c r="C44" s="1">
        <v>22</v>
      </c>
      <c r="D44" s="212" t="str">
        <f>+'1 febr 2016'!D44</f>
        <v/>
      </c>
      <c r="E44" s="212" t="str">
        <f>+'1 febr 2016'!E44</f>
        <v/>
      </c>
      <c r="F44" s="43"/>
      <c r="G44" s="44"/>
      <c r="H44" s="44"/>
      <c r="I44" s="44"/>
      <c r="J44" s="68">
        <f t="shared" si="0"/>
        <v>0</v>
      </c>
      <c r="K44" s="42"/>
      <c r="L44" s="44"/>
      <c r="M44" s="44"/>
      <c r="N44" s="44"/>
      <c r="O44" s="68">
        <f t="shared" si="1"/>
        <v>0</v>
      </c>
      <c r="P44" s="42"/>
      <c r="Q44" s="93" t="s">
        <v>55</v>
      </c>
      <c r="R44" s="93" t="s">
        <v>55</v>
      </c>
      <c r="S44" s="124">
        <f>IF(Q44="nee",0,IF((J44-O44)&lt;0,0,(J44-O44)*(tab!$C$19*tab!$F$8+tab!$D$23)))</f>
        <v>0</v>
      </c>
      <c r="T44" s="124">
        <f>IF((J44-O44)&lt;=0,0,IF((G44-L44)*tab!$E$29+(H44-M44)*tab!$F$29+(I44-N44)*tab!$G$29&lt;=0,0,(G44-L44)*tab!$E$29+(H44-M44)*tab!$F$29+(I44-N44)*tab!$G$29))</f>
        <v>0</v>
      </c>
      <c r="U44" s="124">
        <f t="shared" si="2"/>
        <v>0</v>
      </c>
      <c r="V44" s="182"/>
      <c r="W44" s="124">
        <f>IF(R44="nee",0,IF((J44-O44)&lt;0,0,(J44-O44)*tab!$C$57))</f>
        <v>0</v>
      </c>
      <c r="X44" s="124">
        <f>IF(R44="nee",0,IF((J44-O44)&lt;=0,0,IF((G44-L44)*tab!$G$57+(H44-M44)*tab!$H$57+(I44-N44)*tab!$I$57&lt;=0,0,(G44-L44)*tab!$G$57+(H44-M44)*tab!$H$57+(I44-N44)*tab!$I$57)))</f>
        <v>0</v>
      </c>
      <c r="Y44" s="124">
        <f t="shared" si="3"/>
        <v>0</v>
      </c>
      <c r="Z44" s="5"/>
      <c r="AA44" s="22"/>
    </row>
    <row r="45" spans="2:27" ht="12" customHeight="1" x14ac:dyDescent="0.2">
      <c r="B45" s="18"/>
      <c r="C45" s="1">
        <v>23</v>
      </c>
      <c r="D45" s="212" t="str">
        <f>+'1 febr 2016'!D45</f>
        <v/>
      </c>
      <c r="E45" s="212" t="str">
        <f>+'1 febr 2016'!E45</f>
        <v/>
      </c>
      <c r="F45" s="43"/>
      <c r="G45" s="44"/>
      <c r="H45" s="44"/>
      <c r="I45" s="44"/>
      <c r="J45" s="68">
        <f t="shared" si="0"/>
        <v>0</v>
      </c>
      <c r="K45" s="42"/>
      <c r="L45" s="44"/>
      <c r="M45" s="44"/>
      <c r="N45" s="44"/>
      <c r="O45" s="68">
        <f t="shared" si="1"/>
        <v>0</v>
      </c>
      <c r="P45" s="42"/>
      <c r="Q45" s="93" t="s">
        <v>55</v>
      </c>
      <c r="R45" s="93" t="s">
        <v>55</v>
      </c>
      <c r="S45" s="124">
        <f>IF(Q45="nee",0,IF((J45-O45)&lt;0,0,(J45-O45)*(tab!$C$19*tab!$F$8+tab!$D$23)))</f>
        <v>0</v>
      </c>
      <c r="T45" s="124">
        <f>IF((J45-O45)&lt;=0,0,IF((G45-L45)*tab!$E$29+(H45-M45)*tab!$F$29+(I45-N45)*tab!$G$29&lt;=0,0,(G45-L45)*tab!$E$29+(H45-M45)*tab!$F$29+(I45-N45)*tab!$G$29))</f>
        <v>0</v>
      </c>
      <c r="U45" s="124">
        <f t="shared" si="2"/>
        <v>0</v>
      </c>
      <c r="V45" s="182"/>
      <c r="W45" s="124">
        <f>IF(R45="nee",0,IF((J45-O45)&lt;0,0,(J45-O45)*tab!$C$57))</f>
        <v>0</v>
      </c>
      <c r="X45" s="124">
        <f>IF(R45="nee",0,IF((J45-O45)&lt;=0,0,IF((G45-L45)*tab!$G$57+(H45-M45)*tab!$H$57+(I45-N45)*tab!$I$57&lt;=0,0,(G45-L45)*tab!$G$57+(H45-M45)*tab!$H$57+(I45-N45)*tab!$I$57)))</f>
        <v>0</v>
      </c>
      <c r="Y45" s="124">
        <f t="shared" si="3"/>
        <v>0</v>
      </c>
      <c r="Z45" s="5"/>
      <c r="AA45" s="22"/>
    </row>
    <row r="46" spans="2:27" ht="12" customHeight="1" x14ac:dyDescent="0.2">
      <c r="B46" s="18"/>
      <c r="C46" s="1">
        <v>24</v>
      </c>
      <c r="D46" s="212" t="str">
        <f>+'1 febr 2016'!D46</f>
        <v/>
      </c>
      <c r="E46" s="212" t="str">
        <f>+'1 febr 2016'!E46</f>
        <v/>
      </c>
      <c r="F46" s="43"/>
      <c r="G46" s="44"/>
      <c r="H46" s="44"/>
      <c r="I46" s="44"/>
      <c r="J46" s="68">
        <f t="shared" si="0"/>
        <v>0</v>
      </c>
      <c r="K46" s="42"/>
      <c r="L46" s="44"/>
      <c r="M46" s="44"/>
      <c r="N46" s="44"/>
      <c r="O46" s="68">
        <f t="shared" si="1"/>
        <v>0</v>
      </c>
      <c r="P46" s="42"/>
      <c r="Q46" s="93" t="s">
        <v>55</v>
      </c>
      <c r="R46" s="93" t="s">
        <v>55</v>
      </c>
      <c r="S46" s="124">
        <f>IF(Q46="nee",0,IF((J46-O46)&lt;0,0,(J46-O46)*(tab!$C$19*tab!$F$8+tab!$D$23)))</f>
        <v>0</v>
      </c>
      <c r="T46" s="124">
        <f>IF((J46-O46)&lt;=0,0,IF((G46-L46)*tab!$E$29+(H46-M46)*tab!$F$29+(I46-N46)*tab!$G$29&lt;=0,0,(G46-L46)*tab!$E$29+(H46-M46)*tab!$F$29+(I46-N46)*tab!$G$29))</f>
        <v>0</v>
      </c>
      <c r="U46" s="124">
        <f t="shared" si="2"/>
        <v>0</v>
      </c>
      <c r="V46" s="182"/>
      <c r="W46" s="124">
        <f>IF(R46="nee",0,IF((J46-O46)&lt;0,0,(J46-O46)*tab!$C$57))</f>
        <v>0</v>
      </c>
      <c r="X46" s="124">
        <f>IF(R46="nee",0,IF((J46-O46)&lt;=0,0,IF((G46-L46)*tab!$G$57+(H46-M46)*tab!$H$57+(I46-N46)*tab!$I$57&lt;=0,0,(G46-L46)*tab!$G$57+(H46-M46)*tab!$H$57+(I46-N46)*tab!$I$57)))</f>
        <v>0</v>
      </c>
      <c r="Y46" s="124">
        <f t="shared" si="3"/>
        <v>0</v>
      </c>
      <c r="Z46" s="5"/>
      <c r="AA46" s="22"/>
    </row>
    <row r="47" spans="2:27" ht="12" customHeight="1" x14ac:dyDescent="0.2">
      <c r="B47" s="18"/>
      <c r="C47" s="1">
        <v>25</v>
      </c>
      <c r="D47" s="212" t="str">
        <f>+'1 febr 2016'!D47</f>
        <v/>
      </c>
      <c r="E47" s="212" t="str">
        <f>+'1 febr 2016'!E47</f>
        <v/>
      </c>
      <c r="F47" s="43"/>
      <c r="G47" s="44"/>
      <c r="H47" s="44"/>
      <c r="I47" s="44"/>
      <c r="J47" s="68">
        <f t="shared" si="0"/>
        <v>0</v>
      </c>
      <c r="K47" s="42"/>
      <c r="L47" s="44"/>
      <c r="M47" s="44"/>
      <c r="N47" s="44"/>
      <c r="O47" s="68">
        <f t="shared" si="1"/>
        <v>0</v>
      </c>
      <c r="P47" s="42"/>
      <c r="Q47" s="93" t="s">
        <v>55</v>
      </c>
      <c r="R47" s="93" t="s">
        <v>55</v>
      </c>
      <c r="S47" s="124">
        <f>IF(Q47="nee",0,IF((J47-O47)&lt;0,0,(J47-O47)*(tab!$C$19*tab!$F$8+tab!$D$23)))</f>
        <v>0</v>
      </c>
      <c r="T47" s="124">
        <f>IF((J47-O47)&lt;=0,0,IF((G47-L47)*tab!$E$29+(H47-M47)*tab!$F$29+(I47-N47)*tab!$G$29&lt;=0,0,(G47-L47)*tab!$E$29+(H47-M47)*tab!$F$29+(I47-N47)*tab!$G$29))</f>
        <v>0</v>
      </c>
      <c r="U47" s="124">
        <f t="shared" si="2"/>
        <v>0</v>
      </c>
      <c r="V47" s="182"/>
      <c r="W47" s="124">
        <f>IF(R47="nee",0,IF((J47-O47)&lt;0,0,(J47-O47)*tab!$C$57))</f>
        <v>0</v>
      </c>
      <c r="X47" s="124">
        <f>IF(R47="nee",0,IF((J47-O47)&lt;=0,0,IF((G47-L47)*tab!$G$57+(H47-M47)*tab!$H$57+(I47-N47)*tab!$I$57&lt;=0,0,(G47-L47)*tab!$G$57+(H47-M47)*tab!$H$57+(I47-N47)*tab!$I$57)))</f>
        <v>0</v>
      </c>
      <c r="Y47" s="124">
        <f t="shared" si="3"/>
        <v>0</v>
      </c>
      <c r="Z47" s="5"/>
      <c r="AA47" s="22"/>
    </row>
    <row r="48" spans="2:27" ht="12" customHeight="1" x14ac:dyDescent="0.2">
      <c r="B48" s="18"/>
      <c r="C48" s="1">
        <v>26</v>
      </c>
      <c r="D48" s="212" t="str">
        <f>+'1 febr 2016'!D48</f>
        <v/>
      </c>
      <c r="E48" s="212" t="str">
        <f>+'1 febr 2016'!E48</f>
        <v/>
      </c>
      <c r="F48" s="43"/>
      <c r="G48" s="44"/>
      <c r="H48" s="44"/>
      <c r="I48" s="44"/>
      <c r="J48" s="68">
        <f t="shared" si="0"/>
        <v>0</v>
      </c>
      <c r="K48" s="42"/>
      <c r="L48" s="44"/>
      <c r="M48" s="44"/>
      <c r="N48" s="44"/>
      <c r="O48" s="68">
        <f t="shared" si="1"/>
        <v>0</v>
      </c>
      <c r="P48" s="42"/>
      <c r="Q48" s="93" t="s">
        <v>55</v>
      </c>
      <c r="R48" s="93" t="s">
        <v>55</v>
      </c>
      <c r="S48" s="124">
        <f>IF(Q48="nee",0,IF((J48-O48)&lt;0,0,(J48-O48)*(tab!$C$19*tab!$F$8+tab!$D$23)))</f>
        <v>0</v>
      </c>
      <c r="T48" s="124">
        <f>IF((J48-O48)&lt;=0,0,IF((G48-L48)*tab!$E$29+(H48-M48)*tab!$F$29+(I48-N48)*tab!$G$29&lt;=0,0,(G48-L48)*tab!$E$29+(H48-M48)*tab!$F$29+(I48-N48)*tab!$G$29))</f>
        <v>0</v>
      </c>
      <c r="U48" s="124">
        <f t="shared" si="2"/>
        <v>0</v>
      </c>
      <c r="V48" s="182"/>
      <c r="W48" s="124">
        <f>IF(R48="nee",0,IF((J48-O48)&lt;0,0,(J48-O48)*tab!$C$57))</f>
        <v>0</v>
      </c>
      <c r="X48" s="124">
        <f>IF(R48="nee",0,IF((J48-O48)&lt;=0,0,IF((G48-L48)*tab!$G$57+(H48-M48)*tab!$H$57+(I48-N48)*tab!$I$57&lt;=0,0,(G48-L48)*tab!$G$57+(H48-M48)*tab!$H$57+(I48-N48)*tab!$I$57)))</f>
        <v>0</v>
      </c>
      <c r="Y48" s="124">
        <f t="shared" si="3"/>
        <v>0</v>
      </c>
      <c r="Z48" s="5"/>
      <c r="AA48" s="22"/>
    </row>
    <row r="49" spans="2:27" ht="12" customHeight="1" x14ac:dyDescent="0.2">
      <c r="B49" s="18"/>
      <c r="C49" s="1">
        <v>27</v>
      </c>
      <c r="D49" s="212" t="str">
        <f>+'1 febr 2016'!D49</f>
        <v/>
      </c>
      <c r="E49" s="212" t="str">
        <f>+'1 febr 2016'!E49</f>
        <v/>
      </c>
      <c r="F49" s="43"/>
      <c r="G49" s="44"/>
      <c r="H49" s="44"/>
      <c r="I49" s="44"/>
      <c r="J49" s="68">
        <f t="shared" si="0"/>
        <v>0</v>
      </c>
      <c r="K49" s="42"/>
      <c r="L49" s="44"/>
      <c r="M49" s="44"/>
      <c r="N49" s="44"/>
      <c r="O49" s="68">
        <f t="shared" si="1"/>
        <v>0</v>
      </c>
      <c r="P49" s="42"/>
      <c r="Q49" s="93" t="s">
        <v>55</v>
      </c>
      <c r="R49" s="93" t="s">
        <v>55</v>
      </c>
      <c r="S49" s="124">
        <f>IF(Q49="nee",0,IF((J49-O49)&lt;0,0,(J49-O49)*(tab!$C$19*tab!$F$8+tab!$D$23)))</f>
        <v>0</v>
      </c>
      <c r="T49" s="124">
        <f>IF((J49-O49)&lt;=0,0,IF((G49-L49)*tab!$E$29+(H49-M49)*tab!$F$29+(I49-N49)*tab!$G$29&lt;=0,0,(G49-L49)*tab!$E$29+(H49-M49)*tab!$F$29+(I49-N49)*tab!$G$29))</f>
        <v>0</v>
      </c>
      <c r="U49" s="124">
        <f t="shared" si="2"/>
        <v>0</v>
      </c>
      <c r="V49" s="182"/>
      <c r="W49" s="124">
        <f>IF(R49="nee",0,IF((J49-O49)&lt;0,0,(J49-O49)*tab!$C$57))</f>
        <v>0</v>
      </c>
      <c r="X49" s="124">
        <f>IF(R49="nee",0,IF((J49-O49)&lt;=0,0,IF((G49-L49)*tab!$G$57+(H49-M49)*tab!$H$57+(I49-N49)*tab!$I$57&lt;=0,0,(G49-L49)*tab!$G$57+(H49-M49)*tab!$H$57+(I49-N49)*tab!$I$57)))</f>
        <v>0</v>
      </c>
      <c r="Y49" s="124">
        <f t="shared" si="3"/>
        <v>0</v>
      </c>
      <c r="Z49" s="5"/>
      <c r="AA49" s="22"/>
    </row>
    <row r="50" spans="2:27" ht="12" customHeight="1" x14ac:dyDescent="0.2">
      <c r="B50" s="18"/>
      <c r="C50" s="1">
        <v>28</v>
      </c>
      <c r="D50" s="212" t="str">
        <f>+'1 febr 2016'!D50</f>
        <v/>
      </c>
      <c r="E50" s="212" t="str">
        <f>+'1 febr 2016'!E50</f>
        <v/>
      </c>
      <c r="F50" s="43"/>
      <c r="G50" s="44"/>
      <c r="H50" s="44"/>
      <c r="I50" s="44"/>
      <c r="J50" s="68">
        <f t="shared" si="0"/>
        <v>0</v>
      </c>
      <c r="K50" s="42"/>
      <c r="L50" s="44"/>
      <c r="M50" s="44"/>
      <c r="N50" s="44"/>
      <c r="O50" s="68">
        <f t="shared" si="1"/>
        <v>0</v>
      </c>
      <c r="P50" s="42"/>
      <c r="Q50" s="93" t="s">
        <v>55</v>
      </c>
      <c r="R50" s="93" t="s">
        <v>55</v>
      </c>
      <c r="S50" s="124">
        <f>IF(Q50="nee",0,IF((J50-O50)&lt;0,0,(J50-O50)*(tab!$C$19*tab!$F$8+tab!$D$23)))</f>
        <v>0</v>
      </c>
      <c r="T50" s="124">
        <f>IF((J50-O50)&lt;=0,0,IF((G50-L50)*tab!$E$29+(H50-M50)*tab!$F$29+(I50-N50)*tab!$G$29&lt;=0,0,(G50-L50)*tab!$E$29+(H50-M50)*tab!$F$29+(I50-N50)*tab!$G$29))</f>
        <v>0</v>
      </c>
      <c r="U50" s="124">
        <f t="shared" si="2"/>
        <v>0</v>
      </c>
      <c r="V50" s="182"/>
      <c r="W50" s="124">
        <f>IF(R50="nee",0,IF((J50-O50)&lt;0,0,(J50-O50)*tab!$C$57))</f>
        <v>0</v>
      </c>
      <c r="X50" s="124">
        <f>IF(R50="nee",0,IF((J50-O50)&lt;=0,0,IF((G50-L50)*tab!$G$57+(H50-M50)*tab!$H$57+(I50-N50)*tab!$I$57&lt;=0,0,(G50-L50)*tab!$G$57+(H50-M50)*tab!$H$57+(I50-N50)*tab!$I$57)))</f>
        <v>0</v>
      </c>
      <c r="Y50" s="124">
        <f t="shared" si="3"/>
        <v>0</v>
      </c>
      <c r="Z50" s="5"/>
      <c r="AA50" s="22"/>
    </row>
    <row r="51" spans="2:27" ht="12" customHeight="1" x14ac:dyDescent="0.2">
      <c r="B51" s="18"/>
      <c r="C51" s="1">
        <v>29</v>
      </c>
      <c r="D51" s="212" t="str">
        <f>+'1 febr 2016'!D51</f>
        <v/>
      </c>
      <c r="E51" s="212" t="str">
        <f>+'1 febr 2016'!E51</f>
        <v/>
      </c>
      <c r="F51" s="43"/>
      <c r="G51" s="44"/>
      <c r="H51" s="44"/>
      <c r="I51" s="44"/>
      <c r="J51" s="68">
        <f t="shared" si="0"/>
        <v>0</v>
      </c>
      <c r="K51" s="42"/>
      <c r="L51" s="44"/>
      <c r="M51" s="44"/>
      <c r="N51" s="44"/>
      <c r="O51" s="68">
        <f t="shared" si="1"/>
        <v>0</v>
      </c>
      <c r="P51" s="42"/>
      <c r="Q51" s="93" t="s">
        <v>55</v>
      </c>
      <c r="R51" s="93" t="s">
        <v>55</v>
      </c>
      <c r="S51" s="124">
        <f>IF(Q51="nee",0,IF((J51-O51)&lt;0,0,(J51-O51)*(tab!$C$19*tab!$F$8+tab!$D$23)))</f>
        <v>0</v>
      </c>
      <c r="T51" s="124">
        <f>IF((J51-O51)&lt;=0,0,IF((G51-L51)*tab!$E$29+(H51-M51)*tab!$F$29+(I51-N51)*tab!$G$29&lt;=0,0,(G51-L51)*tab!$E$29+(H51-M51)*tab!$F$29+(I51-N51)*tab!$G$29))</f>
        <v>0</v>
      </c>
      <c r="U51" s="124">
        <f t="shared" si="2"/>
        <v>0</v>
      </c>
      <c r="V51" s="182"/>
      <c r="W51" s="124">
        <f>IF(R51="nee",0,IF((J51-O51)&lt;0,0,(J51-O51)*tab!$C$57))</f>
        <v>0</v>
      </c>
      <c r="X51" s="124">
        <f>IF(R51="nee",0,IF((J51-O51)&lt;=0,0,IF((G51-L51)*tab!$G$57+(H51-M51)*tab!$H$57+(I51-N51)*tab!$I$57&lt;=0,0,(G51-L51)*tab!$G$57+(H51-M51)*tab!$H$57+(I51-N51)*tab!$I$57)))</f>
        <v>0</v>
      </c>
      <c r="Y51" s="124">
        <f t="shared" si="3"/>
        <v>0</v>
      </c>
      <c r="Z51" s="5"/>
      <c r="AA51" s="22"/>
    </row>
    <row r="52" spans="2:27" ht="12" customHeight="1" x14ac:dyDescent="0.2">
      <c r="B52" s="18"/>
      <c r="C52" s="1">
        <v>30</v>
      </c>
      <c r="D52" s="212" t="str">
        <f>+'1 febr 2016'!D52</f>
        <v/>
      </c>
      <c r="E52" s="212" t="str">
        <f>+'1 febr 2016'!E52</f>
        <v/>
      </c>
      <c r="F52" s="43"/>
      <c r="G52" s="44"/>
      <c r="H52" s="44"/>
      <c r="I52" s="44"/>
      <c r="J52" s="68">
        <f t="shared" si="0"/>
        <v>0</v>
      </c>
      <c r="K52" s="42"/>
      <c r="L52" s="44"/>
      <c r="M52" s="44"/>
      <c r="N52" s="44"/>
      <c r="O52" s="68">
        <f t="shared" si="1"/>
        <v>0</v>
      </c>
      <c r="P52" s="42"/>
      <c r="Q52" s="93" t="s">
        <v>55</v>
      </c>
      <c r="R52" s="93" t="s">
        <v>55</v>
      </c>
      <c r="S52" s="124">
        <f>IF(Q52="nee",0,IF((J52-O52)&lt;0,0,(J52-O52)*(tab!$C$19*tab!$F$8+tab!$D$23)))</f>
        <v>0</v>
      </c>
      <c r="T52" s="124">
        <f>IF((J52-O52)&lt;=0,0,IF((G52-L52)*tab!$E$29+(H52-M52)*tab!$F$29+(I52-N52)*tab!$G$29&lt;=0,0,(G52-L52)*tab!$E$29+(H52-M52)*tab!$F$29+(I52-N52)*tab!$G$29))</f>
        <v>0</v>
      </c>
      <c r="U52" s="124">
        <f t="shared" si="2"/>
        <v>0</v>
      </c>
      <c r="V52" s="182"/>
      <c r="W52" s="124">
        <f>IF(R52="nee",0,IF((J52-O52)&lt;0,0,(J52-O52)*tab!$C$57))</f>
        <v>0</v>
      </c>
      <c r="X52" s="124">
        <f>IF(R52="nee",0,IF((J52-O52)&lt;=0,0,IF((G52-L52)*tab!$G$57+(H52-M52)*tab!$H$57+(I52-N52)*tab!$I$57&lt;=0,0,(G52-L52)*tab!$G$57+(H52-M52)*tab!$H$57+(I52-N52)*tab!$I$57)))</f>
        <v>0</v>
      </c>
      <c r="Y52" s="124">
        <f t="shared" si="3"/>
        <v>0</v>
      </c>
      <c r="Z52" s="5"/>
      <c r="AA52" s="22"/>
    </row>
    <row r="53" spans="2:27" s="99" customFormat="1" ht="12" customHeight="1" x14ac:dyDescent="0.2">
      <c r="B53" s="80"/>
      <c r="C53" s="73"/>
      <c r="D53" s="83"/>
      <c r="E53" s="83"/>
      <c r="F53" s="112"/>
      <c r="G53" s="113">
        <f>SUM(G23:G48)</f>
        <v>15</v>
      </c>
      <c r="H53" s="113">
        <f>SUM(H23:H48)</f>
        <v>2</v>
      </c>
      <c r="I53" s="113">
        <f>SUM(I23:I48)</f>
        <v>10</v>
      </c>
      <c r="J53" s="113">
        <f>SUM(J23:J48)</f>
        <v>27</v>
      </c>
      <c r="K53" s="114"/>
      <c r="L53" s="113">
        <f>SUM(L23:L48)</f>
        <v>10</v>
      </c>
      <c r="M53" s="113">
        <f>SUM(M23:M48)</f>
        <v>1</v>
      </c>
      <c r="N53" s="113">
        <f>SUM(N23:N48)</f>
        <v>12</v>
      </c>
      <c r="O53" s="113">
        <f>SUM(O23:O48)</f>
        <v>23</v>
      </c>
      <c r="P53" s="114"/>
      <c r="Q53" s="114"/>
      <c r="R53" s="114"/>
      <c r="S53" s="196">
        <f t="shared" ref="S53:U53" si="4">SUM(S23:S52)</f>
        <v>28517.194544999998</v>
      </c>
      <c r="T53" s="196">
        <f t="shared" si="4"/>
        <v>107666.86702799999</v>
      </c>
      <c r="U53" s="196">
        <f t="shared" si="4"/>
        <v>136184.06157299998</v>
      </c>
      <c r="V53" s="114"/>
      <c r="W53" s="197">
        <f>SUM(W23:W52)</f>
        <v>4613.9799999999996</v>
      </c>
      <c r="X53" s="197">
        <f>SUM(X23:X52)</f>
        <v>8490.4599999999991</v>
      </c>
      <c r="Y53" s="197">
        <f>SUM(Y23:Y52)</f>
        <v>13104.439999999999</v>
      </c>
      <c r="Z53" s="5"/>
      <c r="AA53" s="22"/>
    </row>
    <row r="54" spans="2:27" ht="12" customHeight="1" x14ac:dyDescent="0.2">
      <c r="B54" s="18"/>
      <c r="C54" s="1"/>
      <c r="D54" s="38"/>
      <c r="E54" s="2"/>
      <c r="F54" s="2"/>
      <c r="G54" s="42"/>
      <c r="H54" s="42"/>
      <c r="I54" s="42"/>
      <c r="J54" s="42"/>
      <c r="K54" s="42"/>
      <c r="L54" s="42"/>
      <c r="M54" s="42"/>
      <c r="N54" s="42"/>
      <c r="O54" s="42"/>
      <c r="P54" s="42"/>
      <c r="Q54" s="42"/>
      <c r="R54" s="42"/>
      <c r="S54" s="42"/>
      <c r="T54" s="42"/>
      <c r="W54" s="7"/>
      <c r="X54" s="7"/>
      <c r="Y54" s="7"/>
      <c r="Z54" s="48"/>
      <c r="AA54" s="22"/>
    </row>
    <row r="55" spans="2:27" ht="12" customHeight="1" x14ac:dyDescent="0.2">
      <c r="B55" s="18"/>
      <c r="C55" s="97"/>
      <c r="D55" s="177" t="s">
        <v>63</v>
      </c>
      <c r="E55" s="27"/>
      <c r="F55" s="27"/>
      <c r="G55" s="28"/>
      <c r="H55" s="29"/>
      <c r="I55" s="29"/>
      <c r="J55" s="30"/>
      <c r="K55" s="30"/>
      <c r="L55" s="28"/>
      <c r="M55" s="29"/>
      <c r="N55" s="121"/>
      <c r="O55" s="49"/>
      <c r="P55" s="49"/>
      <c r="Q55" s="49"/>
      <c r="R55" s="49"/>
      <c r="S55" s="49"/>
      <c r="T55" s="49"/>
      <c r="U55" s="49"/>
      <c r="V55" s="49"/>
      <c r="W55" s="49"/>
      <c r="X55" s="49"/>
      <c r="Y55" s="49"/>
      <c r="Z55" s="41"/>
      <c r="AA55" s="16"/>
    </row>
    <row r="56" spans="2:27" ht="12" customHeight="1" x14ac:dyDescent="0.2">
      <c r="B56" s="18"/>
      <c r="C56" s="97"/>
      <c r="D56" s="177"/>
      <c r="E56" s="27"/>
      <c r="F56" s="27"/>
      <c r="G56" s="28"/>
      <c r="H56" s="29"/>
      <c r="I56" s="29"/>
      <c r="J56" s="30"/>
      <c r="K56" s="30"/>
      <c r="L56" s="28"/>
      <c r="M56" s="29"/>
      <c r="N56" s="121"/>
      <c r="O56" s="49"/>
      <c r="P56" s="49"/>
      <c r="Q56" s="79" t="s">
        <v>86</v>
      </c>
      <c r="R56" s="81" t="s">
        <v>86</v>
      </c>
      <c r="S56" s="181" t="s">
        <v>78</v>
      </c>
      <c r="T56" s="106"/>
      <c r="U56" s="106"/>
      <c r="V56" s="106"/>
      <c r="W56" s="81" t="s">
        <v>76</v>
      </c>
      <c r="X56" s="35"/>
      <c r="Y56" s="35"/>
      <c r="Z56" s="41"/>
      <c r="AA56" s="16"/>
    </row>
    <row r="57" spans="2:27" ht="12" customHeight="1" x14ac:dyDescent="0.2">
      <c r="B57" s="18"/>
      <c r="C57" s="97"/>
      <c r="D57" s="38" t="s">
        <v>57</v>
      </c>
      <c r="E57" s="28"/>
      <c r="F57" s="27"/>
      <c r="G57" s="76" t="s">
        <v>105</v>
      </c>
      <c r="H57" s="39"/>
      <c r="I57" s="39"/>
      <c r="J57" s="39"/>
      <c r="K57" s="39"/>
      <c r="L57" s="76" t="s">
        <v>106</v>
      </c>
      <c r="M57" s="39"/>
      <c r="N57" s="39"/>
      <c r="O57" s="39"/>
      <c r="P57" s="39"/>
      <c r="Q57" s="81" t="s">
        <v>87</v>
      </c>
      <c r="R57" s="81" t="s">
        <v>89</v>
      </c>
      <c r="S57" s="76" t="s">
        <v>108</v>
      </c>
      <c r="T57" s="81"/>
      <c r="U57" s="40" t="s">
        <v>58</v>
      </c>
      <c r="V57" s="40"/>
      <c r="W57" s="76" t="s">
        <v>127</v>
      </c>
      <c r="X57" s="40"/>
      <c r="Y57" s="40" t="s">
        <v>58</v>
      </c>
      <c r="Z57" s="41"/>
      <c r="AA57" s="16"/>
    </row>
    <row r="58" spans="2:27" ht="12" customHeight="1" x14ac:dyDescent="0.2">
      <c r="B58" s="18"/>
      <c r="C58" s="1"/>
      <c r="D58" s="38" t="s">
        <v>59</v>
      </c>
      <c r="E58" s="34" t="s">
        <v>60</v>
      </c>
      <c r="F58" s="38"/>
      <c r="G58" s="42" t="s">
        <v>17</v>
      </c>
      <c r="H58" s="42" t="s">
        <v>18</v>
      </c>
      <c r="I58" s="42" t="s">
        <v>19</v>
      </c>
      <c r="J58" s="42" t="s">
        <v>61</v>
      </c>
      <c r="K58" s="42"/>
      <c r="L58" s="42" t="s">
        <v>17</v>
      </c>
      <c r="M58" s="42" t="s">
        <v>18</v>
      </c>
      <c r="N58" s="42" t="s">
        <v>19</v>
      </c>
      <c r="O58" s="42" t="s">
        <v>61</v>
      </c>
      <c r="P58" s="42"/>
      <c r="Q58" s="74" t="s">
        <v>88</v>
      </c>
      <c r="R58" s="81" t="s">
        <v>88</v>
      </c>
      <c r="S58" s="74" t="s">
        <v>67</v>
      </c>
      <c r="T58" s="74" t="s">
        <v>68</v>
      </c>
      <c r="U58" s="40" t="s">
        <v>109</v>
      </c>
      <c r="V58" s="40"/>
      <c r="W58" s="42" t="s">
        <v>67</v>
      </c>
      <c r="X58" s="42" t="s">
        <v>68</v>
      </c>
      <c r="Y58" s="40" t="s">
        <v>62</v>
      </c>
      <c r="Z58" s="5"/>
      <c r="AA58" s="22"/>
    </row>
    <row r="59" spans="2:27" ht="12" customHeight="1" x14ac:dyDescent="0.2">
      <c r="B59" s="18"/>
      <c r="C59" s="1">
        <v>1</v>
      </c>
      <c r="D59" s="67" t="str">
        <f t="shared" ref="D59:E88" si="5">+D23</f>
        <v>de Ambelt</v>
      </c>
      <c r="E59" s="68" t="str">
        <f t="shared" si="5"/>
        <v>02YN</v>
      </c>
      <c r="F59" s="43"/>
      <c r="G59" s="44">
        <v>2</v>
      </c>
      <c r="H59" s="44">
        <v>0</v>
      </c>
      <c r="I59" s="44">
        <v>0</v>
      </c>
      <c r="J59" s="68">
        <f>SUM(G59:I59)</f>
        <v>2</v>
      </c>
      <c r="K59" s="42"/>
      <c r="L59" s="44">
        <v>0</v>
      </c>
      <c r="M59" s="44">
        <v>0</v>
      </c>
      <c r="N59" s="44">
        <v>1</v>
      </c>
      <c r="O59" s="68">
        <f>SUM(L59:N59)</f>
        <v>1</v>
      </c>
      <c r="P59" s="42"/>
      <c r="Q59" s="93" t="str">
        <f t="shared" ref="Q59:R88" si="6">+Q23</f>
        <v>ja</v>
      </c>
      <c r="R59" s="93" t="str">
        <f t="shared" si="6"/>
        <v>ja</v>
      </c>
      <c r="S59" s="124">
        <f>IF(Q23="nee",0,IF((J23-O23)&lt;0,0,(J23-O23)*(tab!$C$20*tab!$F$8+tab!$D$23)))</f>
        <v>2971.5887069999999</v>
      </c>
      <c r="T59" s="124">
        <f>IF((J59-O59)&lt;=0,0,IF((G59-L59)*tab!$E$30+(H59-M59)*tab!$F$30+(I59-N59)*tab!$G$30&lt;=0,0,(G59-L59)*tab!$E$30+(H59-M59)*tab!$F$30+(I59-N59)*tab!$G$30))</f>
        <v>0</v>
      </c>
      <c r="U59" s="124">
        <f>IF(SUM(S59:T59)&lt;0,0,SUM(S59:T59))</f>
        <v>2971.5887069999999</v>
      </c>
      <c r="V59" s="182"/>
      <c r="W59" s="124">
        <f>IF(R59="nee",0,IF((J59-O59)&lt;0,0,(J59-O59)*tab!$C$58))</f>
        <v>578.78</v>
      </c>
      <c r="X59" s="124">
        <f>IF(R59="nee",0,IF((J59-O59)&lt;=0,0,IF((G59-L59)*tab!$G$58+(H59-M59)*tab!$H$58+(I59-N59)*tab!$I$58&lt;=0,0,(G59-L59)*tab!$G$58+(H59-M59)*tab!$H$58+(I59-N59)*tab!$I$58)))</f>
        <v>63.829999999999927</v>
      </c>
      <c r="Y59" s="124">
        <f>SUM(W59:X59)</f>
        <v>642.6099999999999</v>
      </c>
      <c r="Z59" s="5"/>
      <c r="AA59" s="22"/>
    </row>
    <row r="60" spans="2:27" ht="12" customHeight="1" x14ac:dyDescent="0.2">
      <c r="B60" s="18"/>
      <c r="C60" s="1">
        <v>2</v>
      </c>
      <c r="D60" s="67" t="str">
        <f t="shared" si="5"/>
        <v>De Korenaer</v>
      </c>
      <c r="E60" s="68" t="str">
        <f t="shared" si="5"/>
        <v>03TV</v>
      </c>
      <c r="F60" s="43"/>
      <c r="G60" s="44">
        <v>3</v>
      </c>
      <c r="H60" s="44">
        <v>0</v>
      </c>
      <c r="I60" s="44">
        <v>0</v>
      </c>
      <c r="J60" s="68">
        <f t="shared" ref="J60:J88" si="7">SUM(G60:I60)</f>
        <v>3</v>
      </c>
      <c r="K60" s="42"/>
      <c r="L60" s="44">
        <v>0</v>
      </c>
      <c r="M60" s="44">
        <v>0</v>
      </c>
      <c r="N60" s="44">
        <v>2</v>
      </c>
      <c r="O60" s="68">
        <f t="shared" ref="O60:O88" si="8">SUM(L60:N60)</f>
        <v>2</v>
      </c>
      <c r="P60" s="42"/>
      <c r="Q60" s="93" t="str">
        <f t="shared" si="6"/>
        <v>ja</v>
      </c>
      <c r="R60" s="93" t="str">
        <f t="shared" si="6"/>
        <v>ja</v>
      </c>
      <c r="S60" s="124">
        <f>IF(Q24="nee",0,IF((J24-O24)&lt;0,0,(J24-O24)*(tab!$C$20*tab!$F$8+tab!$D$23)))</f>
        <v>2971.5887069999999</v>
      </c>
      <c r="T60" s="124">
        <f>IF((J60-O60)&lt;=0,0,IF((G60-L60)*tab!$E$30+(H60-M60)*tab!$F$30+(I60-N60)*tab!$G$30&lt;=0,0,(G60-L60)*tab!$E$30+(H60-M60)*tab!$F$30+(I60-N60)*tab!$G$30))</f>
        <v>0</v>
      </c>
      <c r="U60" s="124">
        <f t="shared" ref="U60:U88" si="9">IF(SUM(S60:T60)&lt;0,0,SUM(S60:T60))</f>
        <v>2971.5887069999999</v>
      </c>
      <c r="V60" s="182"/>
      <c r="W60" s="124">
        <f>IF(R60="nee",0,IF((J60-O60)&lt;0,0,(J60-O60)*tab!$C$58))</f>
        <v>578.78</v>
      </c>
      <c r="X60" s="124">
        <f>IF(R60="nee",0,IF((J60-O60)&lt;=0,0,IF((G60-L60)*tab!$G$58+(H60-M60)*tab!$H$58+(I60-N60)*tab!$I$58&lt;=0,0,(G60-L60)*tab!$G$58+(H60-M60)*tab!$H$58+(I60-N60)*tab!$I$58)))</f>
        <v>0</v>
      </c>
      <c r="Y60" s="124">
        <f t="shared" ref="Y60:Y88" si="10">SUM(W60:X60)</f>
        <v>578.78</v>
      </c>
      <c r="Z60" s="5"/>
      <c r="AA60" s="22"/>
    </row>
    <row r="61" spans="2:27" ht="12" customHeight="1" x14ac:dyDescent="0.2">
      <c r="B61" s="18"/>
      <c r="C61" s="1">
        <v>3</v>
      </c>
      <c r="D61" s="67" t="str">
        <f t="shared" si="5"/>
        <v>SGM Harreveld</v>
      </c>
      <c r="E61" s="68" t="str">
        <f t="shared" si="5"/>
        <v>04YK</v>
      </c>
      <c r="F61" s="43"/>
      <c r="G61" s="44">
        <v>0</v>
      </c>
      <c r="H61" s="44">
        <v>0</v>
      </c>
      <c r="I61" s="44">
        <v>1</v>
      </c>
      <c r="J61" s="68">
        <f t="shared" si="7"/>
        <v>1</v>
      </c>
      <c r="K61" s="42"/>
      <c r="L61" s="44">
        <v>2</v>
      </c>
      <c r="M61" s="44">
        <v>0</v>
      </c>
      <c r="N61" s="44">
        <v>0</v>
      </c>
      <c r="O61" s="68">
        <f t="shared" si="8"/>
        <v>2</v>
      </c>
      <c r="P61" s="42"/>
      <c r="Q61" s="93" t="str">
        <f t="shared" si="6"/>
        <v>ja</v>
      </c>
      <c r="R61" s="93" t="str">
        <f t="shared" si="6"/>
        <v>ja</v>
      </c>
      <c r="S61" s="124">
        <f>IF(Q25="nee",0,IF((J25-O25)&lt;0,0,(J25-O25)*(tab!$C$20*tab!$F$8+tab!$D$23)))</f>
        <v>0</v>
      </c>
      <c r="T61" s="124">
        <f>IF((J61-O61)&lt;=0,0,IF((G61-L61)*tab!$E$30+(H61-M61)*tab!$F$30+(I61-N61)*tab!$G$30&lt;=0,0,(G61-L61)*tab!$E$30+(H61-M61)*tab!$F$30+(I61-N61)*tab!$G$30))</f>
        <v>0</v>
      </c>
      <c r="U61" s="124">
        <f t="shared" si="9"/>
        <v>0</v>
      </c>
      <c r="V61" s="182"/>
      <c r="W61" s="124">
        <f>IF(R61="nee",0,IF((J61-O61)&lt;0,0,(J61-O61)*tab!$C$58))</f>
        <v>0</v>
      </c>
      <c r="X61" s="124">
        <f>IF(R61="nee",0,IF((J61-O61)&lt;=0,0,IF((G61-L61)*tab!$G$58+(H61-M61)*tab!$H$58+(I61-N61)*tab!$I$58&lt;=0,0,(G61-L61)*tab!$G$58+(H61-M61)*tab!$H$58+(I61-N61)*tab!$I$58)))</f>
        <v>0</v>
      </c>
      <c r="Y61" s="124">
        <f t="shared" si="10"/>
        <v>0</v>
      </c>
      <c r="Z61" s="5"/>
      <c r="AA61" s="22"/>
    </row>
    <row r="62" spans="2:27" ht="12" customHeight="1" x14ac:dyDescent="0.2">
      <c r="B62" s="18"/>
      <c r="C62" s="1">
        <v>4</v>
      </c>
      <c r="D62" s="67" t="str">
        <f t="shared" si="5"/>
        <v>Intermetzo Zonnehuizen Onderw</v>
      </c>
      <c r="E62" s="68" t="str">
        <f t="shared" si="5"/>
        <v>23GL</v>
      </c>
      <c r="F62" s="43"/>
      <c r="G62" s="44">
        <v>0</v>
      </c>
      <c r="H62" s="44">
        <v>0</v>
      </c>
      <c r="I62" s="44">
        <v>2</v>
      </c>
      <c r="J62" s="68">
        <f t="shared" si="7"/>
        <v>2</v>
      </c>
      <c r="K62" s="42"/>
      <c r="L62" s="44">
        <v>3</v>
      </c>
      <c r="M62" s="44">
        <v>0</v>
      </c>
      <c r="N62" s="44">
        <v>0</v>
      </c>
      <c r="O62" s="68">
        <f t="shared" si="8"/>
        <v>3</v>
      </c>
      <c r="P62" s="42"/>
      <c r="Q62" s="93" t="str">
        <f t="shared" si="6"/>
        <v>ja</v>
      </c>
      <c r="R62" s="93" t="str">
        <f t="shared" si="6"/>
        <v>ja</v>
      </c>
      <c r="S62" s="124">
        <f>IF(Q26="nee",0,IF((J26-O26)&lt;0,0,(J26-O26)*(tab!$C$20*tab!$F$8+tab!$D$23)))</f>
        <v>0</v>
      </c>
      <c r="T62" s="124">
        <f>IF((J62-O62)&lt;=0,0,IF((G62-L62)*tab!$E$30+(H62-M62)*tab!$F$30+(I62-N62)*tab!$G$30&lt;=0,0,(G62-L62)*tab!$E$30+(H62-M62)*tab!$F$30+(I62-N62)*tab!$G$30))</f>
        <v>0</v>
      </c>
      <c r="U62" s="124">
        <f t="shared" si="9"/>
        <v>0</v>
      </c>
      <c r="V62" s="182"/>
      <c r="W62" s="124">
        <f>IF(R62="nee",0,IF((J62-O62)&lt;0,0,(J62-O62)*tab!$C$58))</f>
        <v>0</v>
      </c>
      <c r="X62" s="124">
        <f>IF(R62="nee",0,IF((J62-O62)&lt;=0,0,IF((G62-L62)*tab!$G$58+(H62-M62)*tab!$H$58+(I62-N62)*tab!$I$58&lt;=0,0,(G62-L62)*tab!$G$58+(H62-M62)*tab!$H$58+(I62-N62)*tab!$I$58)))</f>
        <v>0</v>
      </c>
      <c r="Y62" s="124">
        <f t="shared" si="10"/>
        <v>0</v>
      </c>
      <c r="Z62" s="5"/>
      <c r="AA62" s="22"/>
    </row>
    <row r="63" spans="2:27" ht="12" customHeight="1" x14ac:dyDescent="0.2">
      <c r="B63" s="18"/>
      <c r="C63" s="1">
        <v>5</v>
      </c>
      <c r="D63" s="67" t="str">
        <f t="shared" si="5"/>
        <v>ZMLK De Rank</v>
      </c>
      <c r="E63" s="68" t="str">
        <f t="shared" si="5"/>
        <v>26MN</v>
      </c>
      <c r="F63" s="43"/>
      <c r="G63" s="44">
        <v>0</v>
      </c>
      <c r="H63" s="44">
        <v>0</v>
      </c>
      <c r="I63" s="44">
        <v>0</v>
      </c>
      <c r="J63" s="68">
        <f t="shared" si="7"/>
        <v>0</v>
      </c>
      <c r="K63" s="42"/>
      <c r="L63" s="44">
        <v>0</v>
      </c>
      <c r="M63" s="44">
        <v>0</v>
      </c>
      <c r="N63" s="44">
        <v>0</v>
      </c>
      <c r="O63" s="68">
        <f t="shared" si="8"/>
        <v>0</v>
      </c>
      <c r="P63" s="42"/>
      <c r="Q63" s="93" t="str">
        <f t="shared" si="6"/>
        <v>ja</v>
      </c>
      <c r="R63" s="93" t="str">
        <f t="shared" si="6"/>
        <v>ja</v>
      </c>
      <c r="S63" s="124">
        <f>IF(Q27="nee",0,IF((J27-O27)&lt;0,0,(J27-O27)*(tab!$C$20*tab!$F$8+tab!$D$23)))</f>
        <v>2971.5887069999999</v>
      </c>
      <c r="T63" s="124">
        <f>IF((J63-O63)&lt;=0,0,IF((G63-L63)*tab!$E$30+(H63-M63)*tab!$F$30+(I63-N63)*tab!$G$30&lt;=0,0,(G63-L63)*tab!$E$30+(H63-M63)*tab!$F$30+(I63-N63)*tab!$G$30))</f>
        <v>0</v>
      </c>
      <c r="U63" s="124">
        <f t="shared" si="9"/>
        <v>2971.5887069999999</v>
      </c>
      <c r="V63" s="182"/>
      <c r="W63" s="124">
        <f>IF(R63="nee",0,IF((J63-O63)&lt;0,0,(J63-O63)*tab!$C$58))</f>
        <v>0</v>
      </c>
      <c r="X63" s="124">
        <f>IF(R63="nee",0,IF((J63-O63)&lt;=0,0,IF((G63-L63)*tab!$G$58+(H63-M63)*tab!$H$58+(I63-N63)*tab!$I$58&lt;=0,0,(G63-L63)*tab!$G$58+(H63-M63)*tab!$H$58+(I63-N63)*tab!$I$58)))</f>
        <v>0</v>
      </c>
      <c r="Y63" s="124">
        <f t="shared" si="10"/>
        <v>0</v>
      </c>
      <c r="Z63" s="5"/>
      <c r="AA63" s="22"/>
    </row>
    <row r="64" spans="2:27" ht="12" customHeight="1" x14ac:dyDescent="0.2">
      <c r="B64" s="18"/>
      <c r="C64" s="1">
        <v>6</v>
      </c>
      <c r="D64" s="67" t="str">
        <f t="shared" si="5"/>
        <v>Obadjaschool</v>
      </c>
      <c r="E64" s="68" t="str">
        <f t="shared" si="5"/>
        <v>26NC</v>
      </c>
      <c r="F64" s="43"/>
      <c r="G64" s="44">
        <v>0</v>
      </c>
      <c r="H64" s="44">
        <v>0</v>
      </c>
      <c r="I64" s="44">
        <v>0</v>
      </c>
      <c r="J64" s="68">
        <f t="shared" si="7"/>
        <v>0</v>
      </c>
      <c r="K64" s="42"/>
      <c r="L64" s="44">
        <v>0</v>
      </c>
      <c r="M64" s="44">
        <v>0</v>
      </c>
      <c r="N64" s="44">
        <v>0</v>
      </c>
      <c r="O64" s="68">
        <f t="shared" si="8"/>
        <v>0</v>
      </c>
      <c r="P64" s="42"/>
      <c r="Q64" s="93" t="str">
        <f t="shared" si="6"/>
        <v>ja</v>
      </c>
      <c r="R64" s="93" t="str">
        <f t="shared" si="6"/>
        <v>ja</v>
      </c>
      <c r="S64" s="124">
        <f>IF(Q28="nee",0,IF((J28-O28)&lt;0,0,(J28-O28)*(tab!$C$20*tab!$F$8+tab!$D$23)))</f>
        <v>0</v>
      </c>
      <c r="T64" s="124">
        <f>IF((J64-O64)&lt;=0,0,IF((G64-L64)*tab!$E$30+(H64-M64)*tab!$F$30+(I64-N64)*tab!$G$30&lt;=0,0,(G64-L64)*tab!$E$30+(H64-M64)*tab!$F$30+(I64-N64)*tab!$G$30))</f>
        <v>0</v>
      </c>
      <c r="U64" s="124">
        <f t="shared" si="9"/>
        <v>0</v>
      </c>
      <c r="V64" s="182"/>
      <c r="W64" s="124">
        <f>IF(R64="nee",0,IF((J64-O64)&lt;0,0,(J64-O64)*tab!$C$58))</f>
        <v>0</v>
      </c>
      <c r="X64" s="124">
        <f>IF(R64="nee",0,IF((J64-O64)&lt;=0,0,IF((G64-L64)*tab!$G$58+(H64-M64)*tab!$H$58+(I64-N64)*tab!$I$58&lt;=0,0,(G64-L64)*tab!$G$58+(H64-M64)*tab!$H$58+(I64-N64)*tab!$I$58)))</f>
        <v>0</v>
      </c>
      <c r="Y64" s="124">
        <f t="shared" si="10"/>
        <v>0</v>
      </c>
      <c r="Z64" s="5"/>
      <c r="AA64" s="22"/>
    </row>
    <row r="65" spans="2:27" ht="12" customHeight="1" x14ac:dyDescent="0.2">
      <c r="B65" s="18"/>
      <c r="C65" s="1">
        <v>7</v>
      </c>
      <c r="D65" s="67" t="str">
        <f t="shared" si="5"/>
        <v>SSBO Ebenhaezer</v>
      </c>
      <c r="E65" s="68" t="str">
        <f t="shared" si="5"/>
        <v>26NE</v>
      </c>
      <c r="F65" s="43"/>
      <c r="G65" s="44">
        <v>0</v>
      </c>
      <c r="H65" s="44">
        <v>0</v>
      </c>
      <c r="I65" s="44">
        <v>0</v>
      </c>
      <c r="J65" s="68">
        <f t="shared" si="7"/>
        <v>0</v>
      </c>
      <c r="K65" s="42"/>
      <c r="L65" s="44">
        <v>0</v>
      </c>
      <c r="M65" s="44">
        <v>0</v>
      </c>
      <c r="N65" s="44">
        <v>0</v>
      </c>
      <c r="O65" s="68">
        <f t="shared" si="8"/>
        <v>0</v>
      </c>
      <c r="P65" s="42"/>
      <c r="Q65" s="93" t="str">
        <f t="shared" si="6"/>
        <v>ja</v>
      </c>
      <c r="R65" s="93" t="str">
        <f t="shared" si="6"/>
        <v>ja</v>
      </c>
      <c r="S65" s="124">
        <f>IF(Q29="nee",0,IF((J29-O29)&lt;0,0,(J29-O29)*(tab!$C$20*tab!$F$8+tab!$D$23)))</f>
        <v>2971.5887069999999</v>
      </c>
      <c r="T65" s="124">
        <f>IF((J65-O65)&lt;=0,0,IF((G65-L65)*tab!$E$30+(H65-M65)*tab!$F$30+(I65-N65)*tab!$G$30&lt;=0,0,(G65-L65)*tab!$E$30+(H65-M65)*tab!$F$30+(I65-N65)*tab!$G$30))</f>
        <v>0</v>
      </c>
      <c r="U65" s="124">
        <f t="shared" si="9"/>
        <v>2971.5887069999999</v>
      </c>
      <c r="V65" s="182"/>
      <c r="W65" s="124">
        <f>IF(R65="nee",0,IF((J65-O65)&lt;0,0,(J65-O65)*tab!$C$58))</f>
        <v>0</v>
      </c>
      <c r="X65" s="124">
        <f>IF(R65="nee",0,IF((J65-O65)&lt;=0,0,IF((G65-L65)*tab!$G$58+(H65-M65)*tab!$H$58+(I65-N65)*tab!$I$58&lt;=0,0,(G65-L65)*tab!$G$58+(H65-M65)*tab!$H$58+(I65-N65)*tab!$I$58)))</f>
        <v>0</v>
      </c>
      <c r="Y65" s="124">
        <f t="shared" si="10"/>
        <v>0</v>
      </c>
      <c r="Z65" s="5"/>
      <c r="AA65" s="22"/>
    </row>
    <row r="66" spans="2:27" ht="12" customHeight="1" x14ac:dyDescent="0.2">
      <c r="B66" s="18"/>
      <c r="C66" s="1">
        <v>8</v>
      </c>
      <c r="D66" s="67" t="str">
        <f t="shared" si="5"/>
        <v>Samuelschool</v>
      </c>
      <c r="E66" s="68" t="str">
        <f t="shared" si="5"/>
        <v>26NU</v>
      </c>
      <c r="F66" s="43"/>
      <c r="G66" s="44">
        <v>0</v>
      </c>
      <c r="H66" s="44">
        <v>0</v>
      </c>
      <c r="I66" s="44">
        <v>0</v>
      </c>
      <c r="J66" s="68">
        <f t="shared" si="7"/>
        <v>0</v>
      </c>
      <c r="K66" s="42"/>
      <c r="L66" s="44">
        <v>0</v>
      </c>
      <c r="M66" s="44">
        <v>0</v>
      </c>
      <c r="N66" s="44">
        <v>0</v>
      </c>
      <c r="O66" s="68">
        <f t="shared" si="8"/>
        <v>0</v>
      </c>
      <c r="P66" s="42"/>
      <c r="Q66" s="93" t="str">
        <f t="shared" si="6"/>
        <v>ja</v>
      </c>
      <c r="R66" s="93" t="str">
        <f t="shared" si="6"/>
        <v>ja</v>
      </c>
      <c r="S66" s="124">
        <f>IF(Q30="nee",0,IF((J30-O30)&lt;0,0,(J30-O30)*(tab!$C$20*tab!$F$8+tab!$D$23)))</f>
        <v>0</v>
      </c>
      <c r="T66" s="124">
        <f>IF((J66-O66)&lt;=0,0,IF((G66-L66)*tab!$E$30+(H66-M66)*tab!$F$30+(I66-N66)*tab!$G$30&lt;=0,0,(G66-L66)*tab!$E$30+(H66-M66)*tab!$F$30+(I66-N66)*tab!$G$30))</f>
        <v>0</v>
      </c>
      <c r="U66" s="124">
        <f t="shared" si="9"/>
        <v>0</v>
      </c>
      <c r="V66" s="182"/>
      <c r="W66" s="124">
        <f>IF(R66="nee",0,IF((J66-O66)&lt;0,0,(J66-O66)*tab!$C$58))</f>
        <v>0</v>
      </c>
      <c r="X66" s="124">
        <f>IF(R66="nee",0,IF((J66-O66)&lt;=0,0,IF((G66-L66)*tab!$G$58+(H66-M66)*tab!$H$58+(I66-N66)*tab!$I$58&lt;=0,0,(G66-L66)*tab!$G$58+(H66-M66)*tab!$H$58+(I66-N66)*tab!$I$58)))</f>
        <v>0</v>
      </c>
      <c r="Y66" s="124">
        <f t="shared" si="10"/>
        <v>0</v>
      </c>
      <c r="Z66" s="5"/>
      <c r="AA66" s="22"/>
    </row>
    <row r="67" spans="2:27" ht="12" customHeight="1" x14ac:dyDescent="0.2">
      <c r="B67" s="18"/>
      <c r="C67" s="1">
        <v>9</v>
      </c>
      <c r="D67" s="67" t="str">
        <f t="shared" si="5"/>
        <v/>
      </c>
      <c r="E67" s="68" t="str">
        <f t="shared" si="5"/>
        <v/>
      </c>
      <c r="F67" s="43"/>
      <c r="G67" s="44">
        <v>0</v>
      </c>
      <c r="H67" s="44">
        <v>0</v>
      </c>
      <c r="I67" s="44">
        <v>0</v>
      </c>
      <c r="J67" s="68">
        <f t="shared" si="7"/>
        <v>0</v>
      </c>
      <c r="K67" s="42"/>
      <c r="L67" s="44">
        <v>0</v>
      </c>
      <c r="M67" s="44">
        <v>0</v>
      </c>
      <c r="N67" s="44">
        <v>0</v>
      </c>
      <c r="O67" s="68">
        <f t="shared" si="8"/>
        <v>0</v>
      </c>
      <c r="P67" s="42"/>
      <c r="Q67" s="93" t="str">
        <f t="shared" si="6"/>
        <v>ja</v>
      </c>
      <c r="R67" s="93" t="str">
        <f t="shared" si="6"/>
        <v>ja</v>
      </c>
      <c r="S67" s="124">
        <f>IF(Q31="nee",0,IF((J31-O31)&lt;0,0,(J31-O31)*(tab!$C$20*tab!$F$8+tab!$D$23)))</f>
        <v>0</v>
      </c>
      <c r="T67" s="124">
        <f>IF((J67-O67)&lt;=0,0,IF((G67-L67)*tab!$E$30+(H67-M67)*tab!$F$30+(I67-N67)*tab!$G$30&lt;=0,0,(G67-L67)*tab!$E$30+(H67-M67)*tab!$F$30+(I67-N67)*tab!$G$30))</f>
        <v>0</v>
      </c>
      <c r="U67" s="124">
        <f t="shared" si="9"/>
        <v>0</v>
      </c>
      <c r="V67" s="182"/>
      <c r="W67" s="124">
        <f>IF(R67="nee",0,IF((J67-O67)&lt;0,0,(J67-O67)*tab!$C$58))</f>
        <v>0</v>
      </c>
      <c r="X67" s="124">
        <f>IF(R67="nee",0,IF((J67-O67)&lt;=0,0,IF((G67-L67)*tab!$G$58+(H67-M67)*tab!$H$58+(I67-N67)*tab!$I$58&lt;=0,0,(G67-L67)*tab!$G$58+(H67-M67)*tab!$H$58+(I67-N67)*tab!$I$58)))</f>
        <v>0</v>
      </c>
      <c r="Y67" s="124">
        <f t="shared" si="10"/>
        <v>0</v>
      </c>
      <c r="Z67" s="5"/>
      <c r="AA67" s="22"/>
    </row>
    <row r="68" spans="2:27" ht="12" customHeight="1" x14ac:dyDescent="0.2">
      <c r="B68" s="18"/>
      <c r="C68" s="1">
        <v>10</v>
      </c>
      <c r="D68" s="67" t="str">
        <f t="shared" si="5"/>
        <v/>
      </c>
      <c r="E68" s="68" t="str">
        <f t="shared" si="5"/>
        <v/>
      </c>
      <c r="F68" s="43"/>
      <c r="G68" s="44">
        <v>0</v>
      </c>
      <c r="H68" s="44">
        <v>0</v>
      </c>
      <c r="I68" s="44">
        <v>0</v>
      </c>
      <c r="J68" s="68">
        <f t="shared" si="7"/>
        <v>0</v>
      </c>
      <c r="K68" s="42"/>
      <c r="L68" s="44">
        <v>0</v>
      </c>
      <c r="M68" s="44">
        <v>0</v>
      </c>
      <c r="N68" s="44">
        <v>0</v>
      </c>
      <c r="O68" s="68">
        <f t="shared" si="8"/>
        <v>0</v>
      </c>
      <c r="P68" s="42"/>
      <c r="Q68" s="93" t="str">
        <f t="shared" si="6"/>
        <v>ja</v>
      </c>
      <c r="R68" s="93" t="str">
        <f t="shared" si="6"/>
        <v>ja</v>
      </c>
      <c r="S68" s="124">
        <f>IF(Q32="nee",0,IF((J32-O32)&lt;0,0,(J32-O32)*(tab!$C$20*tab!$F$8+tab!$D$23)))</f>
        <v>0</v>
      </c>
      <c r="T68" s="124">
        <f>IF((J68-O68)&lt;=0,0,IF((G68-L68)*tab!$E$30+(H68-M68)*tab!$F$30+(I68-N68)*tab!$G$30&lt;=0,0,(G68-L68)*tab!$E$30+(H68-M68)*tab!$F$30+(I68-N68)*tab!$G$30))</f>
        <v>0</v>
      </c>
      <c r="U68" s="124">
        <f t="shared" si="9"/>
        <v>0</v>
      </c>
      <c r="V68" s="182"/>
      <c r="W68" s="124">
        <f>IF(R68="nee",0,IF((J68-O68)&lt;0,0,(J68-O68)*tab!$C$58))</f>
        <v>0</v>
      </c>
      <c r="X68" s="124">
        <f>IF(R68="nee",0,IF((J68-O68)&lt;=0,0,IF((G68-L68)*tab!$G$58+(H68-M68)*tab!$H$58+(I68-N68)*tab!$I$58&lt;=0,0,(G68-L68)*tab!$G$58+(H68-M68)*tab!$H$58+(I68-N68)*tab!$I$58)))</f>
        <v>0</v>
      </c>
      <c r="Y68" s="124">
        <f t="shared" si="10"/>
        <v>0</v>
      </c>
      <c r="Z68" s="5"/>
      <c r="AA68" s="22"/>
    </row>
    <row r="69" spans="2:27" ht="12" customHeight="1" x14ac:dyDescent="0.2">
      <c r="B69" s="18"/>
      <c r="C69" s="1">
        <v>11</v>
      </c>
      <c r="D69" s="67" t="str">
        <f t="shared" si="5"/>
        <v/>
      </c>
      <c r="E69" s="68" t="str">
        <f t="shared" si="5"/>
        <v/>
      </c>
      <c r="F69" s="43"/>
      <c r="G69" s="44">
        <v>0</v>
      </c>
      <c r="H69" s="44">
        <v>0</v>
      </c>
      <c r="I69" s="44">
        <v>0</v>
      </c>
      <c r="J69" s="68">
        <f t="shared" si="7"/>
        <v>0</v>
      </c>
      <c r="K69" s="42"/>
      <c r="L69" s="44">
        <v>0</v>
      </c>
      <c r="M69" s="44">
        <v>0</v>
      </c>
      <c r="N69" s="44">
        <v>0</v>
      </c>
      <c r="O69" s="68">
        <f t="shared" si="8"/>
        <v>0</v>
      </c>
      <c r="P69" s="42"/>
      <c r="Q69" s="93" t="str">
        <f t="shared" si="6"/>
        <v>ja</v>
      </c>
      <c r="R69" s="93" t="str">
        <f t="shared" si="6"/>
        <v>ja</v>
      </c>
      <c r="S69" s="124">
        <f>IF(Q33="nee",0,IF((J33-O33)&lt;0,0,(J33-O33)*(tab!$C$20*tab!$F$8+tab!$D$23)))</f>
        <v>0</v>
      </c>
      <c r="T69" s="124">
        <f>IF((J69-O69)&lt;=0,0,IF((G69-L69)*tab!$E$30+(H69-M69)*tab!$F$30+(I69-N69)*tab!$G$30&lt;=0,0,(G69-L69)*tab!$E$30+(H69-M69)*tab!$F$30+(I69-N69)*tab!$G$30))</f>
        <v>0</v>
      </c>
      <c r="U69" s="124">
        <f t="shared" si="9"/>
        <v>0</v>
      </c>
      <c r="V69" s="182"/>
      <c r="W69" s="124">
        <f>IF(R69="nee",0,IF((J69-O69)&lt;0,0,(J69-O69)*tab!$C$58))</f>
        <v>0</v>
      </c>
      <c r="X69" s="124">
        <f>IF(R69="nee",0,IF((J69-O69)&lt;=0,0,IF((G69-L69)*tab!$G$58+(H69-M69)*tab!$H$58+(I69-N69)*tab!$I$58&lt;=0,0,(G69-L69)*tab!$G$58+(H69-M69)*tab!$H$58+(I69-N69)*tab!$I$58)))</f>
        <v>0</v>
      </c>
      <c r="Y69" s="124">
        <f t="shared" si="10"/>
        <v>0</v>
      </c>
      <c r="Z69" s="5"/>
      <c r="AA69" s="22"/>
    </row>
    <row r="70" spans="2:27" ht="12" customHeight="1" x14ac:dyDescent="0.2">
      <c r="B70" s="18"/>
      <c r="C70" s="1">
        <v>12</v>
      </c>
      <c r="D70" s="67" t="str">
        <f t="shared" si="5"/>
        <v/>
      </c>
      <c r="E70" s="68" t="str">
        <f t="shared" si="5"/>
        <v/>
      </c>
      <c r="F70" s="43"/>
      <c r="G70" s="44">
        <v>2</v>
      </c>
      <c r="H70" s="44">
        <v>2</v>
      </c>
      <c r="I70" s="44">
        <v>2</v>
      </c>
      <c r="J70" s="68">
        <f t="shared" si="7"/>
        <v>6</v>
      </c>
      <c r="K70" s="42"/>
      <c r="L70" s="44">
        <v>1</v>
      </c>
      <c r="M70" s="44">
        <v>1</v>
      </c>
      <c r="N70" s="44">
        <v>1</v>
      </c>
      <c r="O70" s="68">
        <f t="shared" si="8"/>
        <v>3</v>
      </c>
      <c r="P70" s="42"/>
      <c r="Q70" s="93" t="str">
        <f t="shared" si="6"/>
        <v>ja</v>
      </c>
      <c r="R70" s="93" t="str">
        <f t="shared" si="6"/>
        <v>ja</v>
      </c>
      <c r="S70" s="124">
        <f>IF(Q34="nee",0,IF((J34-O34)&lt;0,0,(J34-O34)*(tab!$C$20*tab!$F$8+tab!$D$23)))</f>
        <v>8914.7661210000006</v>
      </c>
      <c r="T70" s="124">
        <f>IF((J70-O70)&lt;=0,0,IF((G70-L70)*tab!$E$30+(H70-M70)*tab!$F$30+(I70-N70)*tab!$G$30&lt;=0,0,(G70-L70)*tab!$E$30+(H70-M70)*tab!$F$30+(I70-N70)*tab!$G$30))</f>
        <v>44011.783704999994</v>
      </c>
      <c r="U70" s="124">
        <f t="shared" si="9"/>
        <v>52926.549825999995</v>
      </c>
      <c r="V70" s="182"/>
      <c r="W70" s="124">
        <f>IF(R70="nee",0,IF((J70-O70)&lt;0,0,(J70-O70)*tab!$C$58))</f>
        <v>1736.34</v>
      </c>
      <c r="X70" s="124">
        <f>IF(R70="nee",0,IF((J70-O70)&lt;=0,0,IF((G70-L70)*tab!$G$58+(H70-M70)*tab!$H$58+(I70-N70)*tab!$I$58&lt;=0,0,(G70-L70)*tab!$G$58+(H70-M70)*tab!$H$58+(I70-N70)*tab!$I$58)))</f>
        <v>3685.2200000000003</v>
      </c>
      <c r="Y70" s="124">
        <f t="shared" si="10"/>
        <v>5421.56</v>
      </c>
      <c r="Z70" s="5"/>
      <c r="AA70" s="22"/>
    </row>
    <row r="71" spans="2:27" ht="12" customHeight="1" x14ac:dyDescent="0.2">
      <c r="B71" s="18"/>
      <c r="C71" s="1">
        <v>13</v>
      </c>
      <c r="D71" s="67" t="str">
        <f t="shared" si="5"/>
        <v/>
      </c>
      <c r="E71" s="68" t="str">
        <f t="shared" si="5"/>
        <v/>
      </c>
      <c r="F71" s="43"/>
      <c r="G71" s="44"/>
      <c r="H71" s="44"/>
      <c r="I71" s="44"/>
      <c r="J71" s="68">
        <f t="shared" si="7"/>
        <v>0</v>
      </c>
      <c r="K71" s="42"/>
      <c r="L71" s="44"/>
      <c r="M71" s="44"/>
      <c r="N71" s="44"/>
      <c r="O71" s="68">
        <f t="shared" si="8"/>
        <v>0</v>
      </c>
      <c r="P71" s="42"/>
      <c r="Q71" s="93" t="str">
        <f t="shared" si="6"/>
        <v>ja</v>
      </c>
      <c r="R71" s="93" t="str">
        <f t="shared" si="6"/>
        <v>ja</v>
      </c>
      <c r="S71" s="124">
        <f>IF(Q35="nee",0,IF((J35-O35)&lt;0,0,(J35-O35)*(tab!$C$20*tab!$F$8+tab!$D$23)))</f>
        <v>0</v>
      </c>
      <c r="T71" s="124">
        <f>IF((J71-O71)&lt;=0,0,IF((G71-L71)*tab!$E$30+(H71-M71)*tab!$F$30+(I71-N71)*tab!$G$30&lt;=0,0,(G71-L71)*tab!$E$30+(H71-M71)*tab!$F$30+(I71-N71)*tab!$G$30))</f>
        <v>0</v>
      </c>
      <c r="U71" s="124">
        <f t="shared" si="9"/>
        <v>0</v>
      </c>
      <c r="V71" s="182"/>
      <c r="W71" s="124">
        <f>IF(R71="nee",0,IF((J71-O71)&lt;0,0,(J71-O71)*tab!$C$58))</f>
        <v>0</v>
      </c>
      <c r="X71" s="124">
        <f>IF(R71="nee",0,IF((J71-O71)&lt;=0,0,IF((G71-L71)*tab!$G$58+(H71-M71)*tab!$H$58+(I71-N71)*tab!$I$58&lt;=0,0,(G71-L71)*tab!$G$58+(H71-M71)*tab!$H$58+(I71-N71)*tab!$I$58)))</f>
        <v>0</v>
      </c>
      <c r="Y71" s="124">
        <f t="shared" si="10"/>
        <v>0</v>
      </c>
      <c r="Z71" s="5"/>
      <c r="AA71" s="22"/>
    </row>
    <row r="72" spans="2:27" ht="12" customHeight="1" x14ac:dyDescent="0.2">
      <c r="B72" s="18"/>
      <c r="C72" s="1">
        <v>14</v>
      </c>
      <c r="D72" s="67" t="str">
        <f t="shared" si="5"/>
        <v/>
      </c>
      <c r="E72" s="68" t="str">
        <f t="shared" si="5"/>
        <v/>
      </c>
      <c r="F72" s="43"/>
      <c r="G72" s="44"/>
      <c r="H72" s="44"/>
      <c r="I72" s="44"/>
      <c r="J72" s="68">
        <f t="shared" si="7"/>
        <v>0</v>
      </c>
      <c r="K72" s="42"/>
      <c r="L72" s="44"/>
      <c r="M72" s="44"/>
      <c r="N72" s="44"/>
      <c r="O72" s="68">
        <f t="shared" si="8"/>
        <v>0</v>
      </c>
      <c r="P72" s="42"/>
      <c r="Q72" s="93" t="str">
        <f t="shared" si="6"/>
        <v>ja</v>
      </c>
      <c r="R72" s="93" t="str">
        <f t="shared" si="6"/>
        <v>ja</v>
      </c>
      <c r="S72" s="124">
        <f>IF(Q36="nee",0,IF((J36-O36)&lt;0,0,(J36-O36)*(tab!$C$20*tab!$F$8+tab!$D$23)))</f>
        <v>0</v>
      </c>
      <c r="T72" s="124">
        <f>IF((J72-O72)&lt;=0,0,IF((G72-L72)*tab!$E$30+(H72-M72)*tab!$F$30+(I72-N72)*tab!$G$30&lt;=0,0,(G72-L72)*tab!$E$30+(H72-M72)*tab!$F$30+(I72-N72)*tab!$G$30))</f>
        <v>0</v>
      </c>
      <c r="U72" s="124">
        <f t="shared" si="9"/>
        <v>0</v>
      </c>
      <c r="V72" s="182"/>
      <c r="W72" s="124">
        <f>IF(R72="nee",0,IF((J72-O72)&lt;0,0,(J72-O72)*tab!$C$58))</f>
        <v>0</v>
      </c>
      <c r="X72" s="124">
        <f>IF(R72="nee",0,IF((J72-O72)&lt;=0,0,IF((G72-L72)*tab!$G$58+(H72-M72)*tab!$H$58+(I72-N72)*tab!$I$58&lt;=0,0,(G72-L72)*tab!$G$58+(H72-M72)*tab!$H$58+(I72-N72)*tab!$I$58)))</f>
        <v>0</v>
      </c>
      <c r="Y72" s="124">
        <f t="shared" si="10"/>
        <v>0</v>
      </c>
      <c r="Z72" s="5"/>
      <c r="AA72" s="22"/>
    </row>
    <row r="73" spans="2:27" ht="12" customHeight="1" x14ac:dyDescent="0.2">
      <c r="B73" s="18"/>
      <c r="C73" s="1">
        <v>15</v>
      </c>
      <c r="D73" s="67" t="str">
        <f t="shared" si="5"/>
        <v/>
      </c>
      <c r="E73" s="68" t="str">
        <f t="shared" si="5"/>
        <v/>
      </c>
      <c r="F73" s="43"/>
      <c r="G73" s="44"/>
      <c r="H73" s="44"/>
      <c r="I73" s="44"/>
      <c r="J73" s="68">
        <f t="shared" si="7"/>
        <v>0</v>
      </c>
      <c r="K73" s="42"/>
      <c r="L73" s="44"/>
      <c r="M73" s="44"/>
      <c r="N73" s="44"/>
      <c r="O73" s="68">
        <f t="shared" si="8"/>
        <v>0</v>
      </c>
      <c r="P73" s="42"/>
      <c r="Q73" s="93" t="str">
        <f t="shared" si="6"/>
        <v>ja</v>
      </c>
      <c r="R73" s="93" t="str">
        <f t="shared" si="6"/>
        <v>ja</v>
      </c>
      <c r="S73" s="124">
        <f>IF(Q37="nee",0,IF((J37-O37)&lt;0,0,(J37-O37)*(tab!$C$20*tab!$F$8+tab!$D$23)))</f>
        <v>0</v>
      </c>
      <c r="T73" s="124">
        <f>IF((J73-O73)&lt;=0,0,IF((G73-L73)*tab!$E$30+(H73-M73)*tab!$F$30+(I73-N73)*tab!$G$30&lt;=0,0,(G73-L73)*tab!$E$30+(H73-M73)*tab!$F$30+(I73-N73)*tab!$G$30))</f>
        <v>0</v>
      </c>
      <c r="U73" s="124">
        <f t="shared" si="9"/>
        <v>0</v>
      </c>
      <c r="V73" s="182"/>
      <c r="W73" s="124">
        <f>IF(R73="nee",0,IF((J73-O73)&lt;0,0,(J73-O73)*tab!$C$58))</f>
        <v>0</v>
      </c>
      <c r="X73" s="124">
        <f>IF(R73="nee",0,IF((J73-O73)&lt;=0,0,IF((G73-L73)*tab!$G$58+(H73-M73)*tab!$H$58+(I73-N73)*tab!$I$58&lt;=0,0,(G73-L73)*tab!$G$58+(H73-M73)*tab!$H$58+(I73-N73)*tab!$I$58)))</f>
        <v>0</v>
      </c>
      <c r="Y73" s="124">
        <f t="shared" si="10"/>
        <v>0</v>
      </c>
      <c r="Z73" s="5"/>
      <c r="AA73" s="22"/>
    </row>
    <row r="74" spans="2:27" ht="12" customHeight="1" x14ac:dyDescent="0.2">
      <c r="B74" s="18"/>
      <c r="C74" s="1">
        <v>16</v>
      </c>
      <c r="D74" s="67" t="str">
        <f t="shared" si="5"/>
        <v/>
      </c>
      <c r="E74" s="68" t="str">
        <f t="shared" si="5"/>
        <v/>
      </c>
      <c r="F74" s="43"/>
      <c r="G74" s="44"/>
      <c r="H74" s="44"/>
      <c r="I74" s="44"/>
      <c r="J74" s="68">
        <f t="shared" si="7"/>
        <v>0</v>
      </c>
      <c r="K74" s="42"/>
      <c r="L74" s="44"/>
      <c r="M74" s="44"/>
      <c r="N74" s="44"/>
      <c r="O74" s="68">
        <f t="shared" si="8"/>
        <v>0</v>
      </c>
      <c r="P74" s="42"/>
      <c r="Q74" s="93" t="str">
        <f t="shared" si="6"/>
        <v>ja</v>
      </c>
      <c r="R74" s="93" t="str">
        <f t="shared" si="6"/>
        <v>ja</v>
      </c>
      <c r="S74" s="124">
        <f>IF(Q38="nee",0,IF((J38-O38)&lt;0,0,(J38-O38)*(tab!$C$20*tab!$F$8+tab!$D$23)))</f>
        <v>0</v>
      </c>
      <c r="T74" s="124">
        <f>IF((J74-O74)&lt;=0,0,IF((G74-L74)*tab!$E$30+(H74-M74)*tab!$F$30+(I74-N74)*tab!$G$30&lt;=0,0,(G74-L74)*tab!$E$30+(H74-M74)*tab!$F$30+(I74-N74)*tab!$G$30))</f>
        <v>0</v>
      </c>
      <c r="U74" s="124">
        <f t="shared" si="9"/>
        <v>0</v>
      </c>
      <c r="V74" s="182"/>
      <c r="W74" s="124">
        <f>IF(R74="nee",0,IF((J74-O74)&lt;0,0,(J74-O74)*tab!$C$58))</f>
        <v>0</v>
      </c>
      <c r="X74" s="124">
        <f>IF(R74="nee",0,IF((J74-O74)&lt;=0,0,IF((G74-L74)*tab!$G$58+(H74-M74)*tab!$H$58+(I74-N74)*tab!$I$58&lt;=0,0,(G74-L74)*tab!$G$58+(H74-M74)*tab!$H$58+(I74-N74)*tab!$I$58)))</f>
        <v>0</v>
      </c>
      <c r="Y74" s="124">
        <f t="shared" si="10"/>
        <v>0</v>
      </c>
      <c r="Z74" s="5"/>
      <c r="AA74" s="22"/>
    </row>
    <row r="75" spans="2:27" ht="12" customHeight="1" x14ac:dyDescent="0.2">
      <c r="B75" s="18"/>
      <c r="C75" s="1">
        <v>17</v>
      </c>
      <c r="D75" s="67" t="str">
        <f t="shared" si="5"/>
        <v/>
      </c>
      <c r="E75" s="68" t="str">
        <f t="shared" si="5"/>
        <v/>
      </c>
      <c r="F75" s="43"/>
      <c r="G75" s="44"/>
      <c r="H75" s="44"/>
      <c r="I75" s="44"/>
      <c r="J75" s="68">
        <f t="shared" si="7"/>
        <v>0</v>
      </c>
      <c r="K75" s="42"/>
      <c r="L75" s="44"/>
      <c r="M75" s="44"/>
      <c r="N75" s="44"/>
      <c r="O75" s="68">
        <f t="shared" si="8"/>
        <v>0</v>
      </c>
      <c r="P75" s="42"/>
      <c r="Q75" s="93" t="str">
        <f t="shared" si="6"/>
        <v>ja</v>
      </c>
      <c r="R75" s="93" t="str">
        <f t="shared" si="6"/>
        <v>ja</v>
      </c>
      <c r="S75" s="124">
        <f>IF(Q39="nee",0,IF((J39-O39)&lt;0,0,(J39-O39)*(tab!$C$20*tab!$F$8+tab!$D$23)))</f>
        <v>0</v>
      </c>
      <c r="T75" s="124">
        <f>IF((J75-O75)&lt;=0,0,IF((G75-L75)*tab!$E$30+(H75-M75)*tab!$F$30+(I75-N75)*tab!$G$30&lt;=0,0,(G75-L75)*tab!$E$30+(H75-M75)*tab!$F$30+(I75-N75)*tab!$G$30))</f>
        <v>0</v>
      </c>
      <c r="U75" s="124">
        <f t="shared" si="9"/>
        <v>0</v>
      </c>
      <c r="V75" s="182"/>
      <c r="W75" s="124">
        <f>IF(R75="nee",0,IF((J75-O75)&lt;0,0,(J75-O75)*tab!$C$58))</f>
        <v>0</v>
      </c>
      <c r="X75" s="124">
        <f>IF(R75="nee",0,IF((J75-O75)&lt;=0,0,IF((G75-L75)*tab!$G$58+(H75-M75)*tab!$H$58+(I75-N75)*tab!$I$58&lt;=0,0,(G75-L75)*tab!$G$58+(H75-M75)*tab!$H$58+(I75-N75)*tab!$I$58)))</f>
        <v>0</v>
      </c>
      <c r="Y75" s="124">
        <f t="shared" si="10"/>
        <v>0</v>
      </c>
      <c r="Z75" s="5"/>
      <c r="AA75" s="22"/>
    </row>
    <row r="76" spans="2:27" ht="12" customHeight="1" x14ac:dyDescent="0.2">
      <c r="B76" s="18"/>
      <c r="C76" s="1">
        <v>18</v>
      </c>
      <c r="D76" s="67" t="str">
        <f t="shared" si="5"/>
        <v/>
      </c>
      <c r="E76" s="68" t="str">
        <f t="shared" si="5"/>
        <v/>
      </c>
      <c r="F76" s="43"/>
      <c r="G76" s="44"/>
      <c r="H76" s="44"/>
      <c r="I76" s="44"/>
      <c r="J76" s="68">
        <f t="shared" si="7"/>
        <v>0</v>
      </c>
      <c r="K76" s="42"/>
      <c r="L76" s="44"/>
      <c r="M76" s="44"/>
      <c r="N76" s="44"/>
      <c r="O76" s="68">
        <f t="shared" si="8"/>
        <v>0</v>
      </c>
      <c r="P76" s="42"/>
      <c r="Q76" s="93" t="str">
        <f t="shared" si="6"/>
        <v>ja</v>
      </c>
      <c r="R76" s="93" t="str">
        <f t="shared" si="6"/>
        <v>ja</v>
      </c>
      <c r="S76" s="124">
        <f>IF(Q40="nee",0,IF((J40-O40)&lt;0,0,(J40-O40)*(tab!$C$20*tab!$F$8+tab!$D$23)))</f>
        <v>0</v>
      </c>
      <c r="T76" s="124">
        <f>IF((J76-O76)&lt;=0,0,IF((G76-L76)*tab!$E$30+(H76-M76)*tab!$F$30+(I76-N76)*tab!$G$30&lt;=0,0,(G76-L76)*tab!$E$30+(H76-M76)*tab!$F$30+(I76-N76)*tab!$G$30))</f>
        <v>0</v>
      </c>
      <c r="U76" s="124">
        <f t="shared" si="9"/>
        <v>0</v>
      </c>
      <c r="V76" s="182"/>
      <c r="W76" s="124">
        <f>IF(R76="nee",0,IF((J76-O76)&lt;0,0,(J76-O76)*tab!$C$58))</f>
        <v>0</v>
      </c>
      <c r="X76" s="124">
        <f>IF(R76="nee",0,IF((J76-O76)&lt;=0,0,IF((G76-L76)*tab!$G$58+(H76-M76)*tab!$H$58+(I76-N76)*tab!$I$58&lt;=0,0,(G76-L76)*tab!$G$58+(H76-M76)*tab!$H$58+(I76-N76)*tab!$I$58)))</f>
        <v>0</v>
      </c>
      <c r="Y76" s="124">
        <f t="shared" si="10"/>
        <v>0</v>
      </c>
      <c r="Z76" s="5"/>
      <c r="AA76" s="22"/>
    </row>
    <row r="77" spans="2:27" ht="12" customHeight="1" x14ac:dyDescent="0.2">
      <c r="B77" s="18"/>
      <c r="C77" s="1">
        <v>19</v>
      </c>
      <c r="D77" s="67" t="str">
        <f t="shared" si="5"/>
        <v/>
      </c>
      <c r="E77" s="68" t="str">
        <f t="shared" si="5"/>
        <v/>
      </c>
      <c r="F77" s="43"/>
      <c r="G77" s="44"/>
      <c r="H77" s="44"/>
      <c r="I77" s="44"/>
      <c r="J77" s="68">
        <f t="shared" si="7"/>
        <v>0</v>
      </c>
      <c r="K77" s="42"/>
      <c r="L77" s="44"/>
      <c r="M77" s="44"/>
      <c r="N77" s="44"/>
      <c r="O77" s="68">
        <f t="shared" si="8"/>
        <v>0</v>
      </c>
      <c r="P77" s="42"/>
      <c r="Q77" s="93" t="str">
        <f t="shared" si="6"/>
        <v>ja</v>
      </c>
      <c r="R77" s="93" t="str">
        <f t="shared" si="6"/>
        <v>ja</v>
      </c>
      <c r="S77" s="124">
        <f>IF(Q41="nee",0,IF((J41-O41)&lt;0,0,(J41-O41)*(tab!$C$20*tab!$F$8+tab!$D$23)))</f>
        <v>0</v>
      </c>
      <c r="T77" s="124">
        <f>IF((J77-O77)&lt;=0,0,IF((G77-L77)*tab!$E$30+(H77-M77)*tab!$F$30+(I77-N77)*tab!$G$30&lt;=0,0,(G77-L77)*tab!$E$30+(H77-M77)*tab!$F$30+(I77-N77)*tab!$G$30))</f>
        <v>0</v>
      </c>
      <c r="U77" s="124">
        <f t="shared" si="9"/>
        <v>0</v>
      </c>
      <c r="V77" s="182"/>
      <c r="W77" s="124">
        <f>IF(R77="nee",0,IF((J77-O77)&lt;0,0,(J77-O77)*tab!$C$58))</f>
        <v>0</v>
      </c>
      <c r="X77" s="124">
        <f>IF(R77="nee",0,IF((J77-O77)&lt;=0,0,IF((G77-L77)*tab!$G$58+(H77-M77)*tab!$H$58+(I77-N77)*tab!$I$58&lt;=0,0,(G77-L77)*tab!$G$58+(H77-M77)*tab!$H$58+(I77-N77)*tab!$I$58)))</f>
        <v>0</v>
      </c>
      <c r="Y77" s="124">
        <f t="shared" si="10"/>
        <v>0</v>
      </c>
      <c r="Z77" s="5"/>
      <c r="AA77" s="22"/>
    </row>
    <row r="78" spans="2:27" ht="12" customHeight="1" x14ac:dyDescent="0.2">
      <c r="B78" s="18"/>
      <c r="C78" s="1">
        <v>20</v>
      </c>
      <c r="D78" s="67" t="str">
        <f t="shared" si="5"/>
        <v/>
      </c>
      <c r="E78" s="68" t="str">
        <f t="shared" si="5"/>
        <v/>
      </c>
      <c r="F78" s="43"/>
      <c r="G78" s="44"/>
      <c r="H78" s="44"/>
      <c r="I78" s="44"/>
      <c r="J78" s="68">
        <f t="shared" si="7"/>
        <v>0</v>
      </c>
      <c r="K78" s="42"/>
      <c r="L78" s="44"/>
      <c r="M78" s="44"/>
      <c r="N78" s="44"/>
      <c r="O78" s="68">
        <f t="shared" si="8"/>
        <v>0</v>
      </c>
      <c r="P78" s="42"/>
      <c r="Q78" s="93" t="str">
        <f t="shared" si="6"/>
        <v>ja</v>
      </c>
      <c r="R78" s="93" t="str">
        <f t="shared" si="6"/>
        <v>ja</v>
      </c>
      <c r="S78" s="124">
        <f>IF(Q42="nee",0,IF((J42-O42)&lt;0,0,(J42-O42)*(tab!$C$20*tab!$F$8+tab!$D$23)))</f>
        <v>0</v>
      </c>
      <c r="T78" s="124">
        <f>IF((J78-O78)&lt;=0,0,IF((G78-L78)*tab!$E$30+(H78-M78)*tab!$F$30+(I78-N78)*tab!$G$30&lt;=0,0,(G78-L78)*tab!$E$30+(H78-M78)*tab!$F$30+(I78-N78)*tab!$G$30))</f>
        <v>0</v>
      </c>
      <c r="U78" s="124">
        <f t="shared" si="9"/>
        <v>0</v>
      </c>
      <c r="V78" s="182"/>
      <c r="W78" s="124">
        <f>IF(R78="nee",0,IF((J78-O78)&lt;0,0,(J78-O78)*tab!$C$58))</f>
        <v>0</v>
      </c>
      <c r="X78" s="124">
        <f>IF(R78="nee",0,IF((J78-O78)&lt;=0,0,IF((G78-L78)*tab!$G$58+(H78-M78)*tab!$H$58+(I78-N78)*tab!$I$58&lt;=0,0,(G78-L78)*tab!$G$58+(H78-M78)*tab!$H$58+(I78-N78)*tab!$I$58)))</f>
        <v>0</v>
      </c>
      <c r="Y78" s="124">
        <f t="shared" si="10"/>
        <v>0</v>
      </c>
      <c r="Z78" s="5"/>
      <c r="AA78" s="22"/>
    </row>
    <row r="79" spans="2:27" ht="12" customHeight="1" x14ac:dyDescent="0.2">
      <c r="B79" s="18"/>
      <c r="C79" s="1">
        <v>21</v>
      </c>
      <c r="D79" s="67" t="str">
        <f t="shared" si="5"/>
        <v/>
      </c>
      <c r="E79" s="68" t="str">
        <f t="shared" si="5"/>
        <v/>
      </c>
      <c r="F79" s="43"/>
      <c r="G79" s="44"/>
      <c r="H79" s="44"/>
      <c r="I79" s="44"/>
      <c r="J79" s="68">
        <f t="shared" si="7"/>
        <v>0</v>
      </c>
      <c r="K79" s="42"/>
      <c r="L79" s="44"/>
      <c r="M79" s="44"/>
      <c r="N79" s="44"/>
      <c r="O79" s="68">
        <f t="shared" si="8"/>
        <v>0</v>
      </c>
      <c r="P79" s="42"/>
      <c r="Q79" s="93" t="str">
        <f t="shared" si="6"/>
        <v>ja</v>
      </c>
      <c r="R79" s="93" t="str">
        <f t="shared" si="6"/>
        <v>ja</v>
      </c>
      <c r="S79" s="124">
        <f>IF(Q43="nee",0,IF((J43-O43)&lt;0,0,(J43-O43)*(tab!$C$20*tab!$F$8+tab!$D$23)))</f>
        <v>0</v>
      </c>
      <c r="T79" s="124">
        <f>IF((J79-O79)&lt;=0,0,IF((G79-L79)*tab!$E$30+(H79-M79)*tab!$F$30+(I79-N79)*tab!$G$30&lt;=0,0,(G79-L79)*tab!$E$30+(H79-M79)*tab!$F$30+(I79-N79)*tab!$G$30))</f>
        <v>0</v>
      </c>
      <c r="U79" s="124">
        <f t="shared" si="9"/>
        <v>0</v>
      </c>
      <c r="V79" s="182"/>
      <c r="W79" s="124">
        <f>IF(R79="nee",0,IF((J79-O79)&lt;0,0,(J79-O79)*tab!$C$58))</f>
        <v>0</v>
      </c>
      <c r="X79" s="124">
        <f>IF(R79="nee",0,IF((J79-O79)&lt;=0,0,IF((G79-L79)*tab!$G$58+(H79-M79)*tab!$H$58+(I79-N79)*tab!$I$58&lt;=0,0,(G79-L79)*tab!$G$58+(H79-M79)*tab!$H$58+(I79-N79)*tab!$I$58)))</f>
        <v>0</v>
      </c>
      <c r="Y79" s="124">
        <f t="shared" si="10"/>
        <v>0</v>
      </c>
      <c r="Z79" s="5"/>
      <c r="AA79" s="22"/>
    </row>
    <row r="80" spans="2:27" ht="12" customHeight="1" x14ac:dyDescent="0.2">
      <c r="B80" s="18"/>
      <c r="C80" s="1">
        <v>22</v>
      </c>
      <c r="D80" s="67" t="str">
        <f t="shared" si="5"/>
        <v/>
      </c>
      <c r="E80" s="68" t="str">
        <f t="shared" si="5"/>
        <v/>
      </c>
      <c r="F80" s="43"/>
      <c r="G80" s="44"/>
      <c r="H80" s="44"/>
      <c r="I80" s="44"/>
      <c r="J80" s="68">
        <f t="shared" si="7"/>
        <v>0</v>
      </c>
      <c r="K80" s="42"/>
      <c r="L80" s="44"/>
      <c r="M80" s="44"/>
      <c r="N80" s="44"/>
      <c r="O80" s="68">
        <f t="shared" si="8"/>
        <v>0</v>
      </c>
      <c r="P80" s="42"/>
      <c r="Q80" s="93" t="str">
        <f t="shared" si="6"/>
        <v>ja</v>
      </c>
      <c r="R80" s="93" t="str">
        <f t="shared" si="6"/>
        <v>ja</v>
      </c>
      <c r="S80" s="124">
        <f>IF(Q44="nee",0,IF((J44-O44)&lt;0,0,(J44-O44)*(tab!$C$20*tab!$F$8+tab!$D$23)))</f>
        <v>0</v>
      </c>
      <c r="T80" s="124">
        <f>IF((J80-O80)&lt;=0,0,IF((G80-L80)*tab!$E$30+(H80-M80)*tab!$F$30+(I80-N80)*tab!$G$30&lt;=0,0,(G80-L80)*tab!$E$30+(H80-M80)*tab!$F$30+(I80-N80)*tab!$G$30))</f>
        <v>0</v>
      </c>
      <c r="U80" s="124">
        <f t="shared" si="9"/>
        <v>0</v>
      </c>
      <c r="V80" s="182"/>
      <c r="W80" s="124">
        <f>IF(R80="nee",0,IF((J80-O80)&lt;0,0,(J80-O80)*tab!$C$58))</f>
        <v>0</v>
      </c>
      <c r="X80" s="124">
        <f>IF(R80="nee",0,IF((J80-O80)&lt;=0,0,IF((G80-L80)*tab!$G$58+(H80-M80)*tab!$H$58+(I80-N80)*tab!$I$58&lt;=0,0,(G80-L80)*tab!$G$58+(H80-M80)*tab!$H$58+(I80-N80)*tab!$I$58)))</f>
        <v>0</v>
      </c>
      <c r="Y80" s="124">
        <f t="shared" si="10"/>
        <v>0</v>
      </c>
      <c r="Z80" s="5"/>
      <c r="AA80" s="22"/>
    </row>
    <row r="81" spans="2:27" ht="12" customHeight="1" x14ac:dyDescent="0.2">
      <c r="B81" s="18"/>
      <c r="C81" s="1">
        <v>23</v>
      </c>
      <c r="D81" s="67" t="str">
        <f t="shared" si="5"/>
        <v/>
      </c>
      <c r="E81" s="68" t="str">
        <f t="shared" si="5"/>
        <v/>
      </c>
      <c r="F81" s="43"/>
      <c r="G81" s="44"/>
      <c r="H81" s="44"/>
      <c r="I81" s="44"/>
      <c r="J81" s="68">
        <f t="shared" si="7"/>
        <v>0</v>
      </c>
      <c r="K81" s="42"/>
      <c r="L81" s="44"/>
      <c r="M81" s="44"/>
      <c r="N81" s="44"/>
      <c r="O81" s="68">
        <f t="shared" si="8"/>
        <v>0</v>
      </c>
      <c r="P81" s="42"/>
      <c r="Q81" s="93" t="str">
        <f t="shared" si="6"/>
        <v>ja</v>
      </c>
      <c r="R81" s="93" t="str">
        <f t="shared" si="6"/>
        <v>ja</v>
      </c>
      <c r="S81" s="124">
        <f>IF(Q45="nee",0,IF((J45-O45)&lt;0,0,(J45-O45)*(tab!$C$20*tab!$F$8+tab!$D$23)))</f>
        <v>0</v>
      </c>
      <c r="T81" s="124">
        <f>IF((J81-O81)&lt;=0,0,IF((G81-L81)*tab!$E$30+(H81-M81)*tab!$F$30+(I81-N81)*tab!$G$30&lt;=0,0,(G81-L81)*tab!$E$30+(H81-M81)*tab!$F$30+(I81-N81)*tab!$G$30))</f>
        <v>0</v>
      </c>
      <c r="U81" s="124">
        <f t="shared" si="9"/>
        <v>0</v>
      </c>
      <c r="V81" s="182"/>
      <c r="W81" s="124">
        <f>IF(R81="nee",0,IF((J81-O81)&lt;0,0,(J81-O81)*tab!$C$58))</f>
        <v>0</v>
      </c>
      <c r="X81" s="124">
        <f>IF(R81="nee",0,IF((J81-O81)&lt;=0,0,IF((G81-L81)*tab!$G$58+(H81-M81)*tab!$H$58+(I81-N81)*tab!$I$58&lt;=0,0,(G81-L81)*tab!$G$58+(H81-M81)*tab!$H$58+(I81-N81)*tab!$I$58)))</f>
        <v>0</v>
      </c>
      <c r="Y81" s="124">
        <f t="shared" si="10"/>
        <v>0</v>
      </c>
      <c r="Z81" s="5"/>
      <c r="AA81" s="22"/>
    </row>
    <row r="82" spans="2:27" ht="12" customHeight="1" x14ac:dyDescent="0.2">
      <c r="B82" s="18"/>
      <c r="C82" s="1">
        <v>24</v>
      </c>
      <c r="D82" s="67" t="str">
        <f t="shared" si="5"/>
        <v/>
      </c>
      <c r="E82" s="68" t="str">
        <f t="shared" si="5"/>
        <v/>
      </c>
      <c r="F82" s="43"/>
      <c r="G82" s="44"/>
      <c r="H82" s="44"/>
      <c r="I82" s="44"/>
      <c r="J82" s="68">
        <f t="shared" si="7"/>
        <v>0</v>
      </c>
      <c r="K82" s="42"/>
      <c r="L82" s="44"/>
      <c r="M82" s="44"/>
      <c r="N82" s="44"/>
      <c r="O82" s="68">
        <f t="shared" si="8"/>
        <v>0</v>
      </c>
      <c r="P82" s="42"/>
      <c r="Q82" s="93" t="str">
        <f t="shared" si="6"/>
        <v>ja</v>
      </c>
      <c r="R82" s="93" t="str">
        <f t="shared" si="6"/>
        <v>ja</v>
      </c>
      <c r="S82" s="124">
        <f>IF(Q46="nee",0,IF((J46-O46)&lt;0,0,(J46-O46)*(tab!$C$20*tab!$F$8+tab!$D$23)))</f>
        <v>0</v>
      </c>
      <c r="T82" s="124">
        <f>IF((J82-O82)&lt;=0,0,IF((G82-L82)*tab!$E$30+(H82-M82)*tab!$F$30+(I82-N82)*tab!$G$30&lt;=0,0,(G82-L82)*tab!$E$30+(H82-M82)*tab!$F$30+(I82-N82)*tab!$G$30))</f>
        <v>0</v>
      </c>
      <c r="U82" s="124">
        <f t="shared" si="9"/>
        <v>0</v>
      </c>
      <c r="V82" s="182"/>
      <c r="W82" s="124">
        <f>IF(R82="nee",0,IF((J82-O82)&lt;0,0,(J82-O82)*tab!$C$58))</f>
        <v>0</v>
      </c>
      <c r="X82" s="124">
        <f>IF(R82="nee",0,IF((J82-O82)&lt;=0,0,IF((G82-L82)*tab!$G$58+(H82-M82)*tab!$H$58+(I82-N82)*tab!$I$58&lt;=0,0,(G82-L82)*tab!$G$58+(H82-M82)*tab!$H$58+(I82-N82)*tab!$I$58)))</f>
        <v>0</v>
      </c>
      <c r="Y82" s="124">
        <f t="shared" si="10"/>
        <v>0</v>
      </c>
      <c r="Z82" s="5"/>
      <c r="AA82" s="22"/>
    </row>
    <row r="83" spans="2:27" ht="12" customHeight="1" x14ac:dyDescent="0.2">
      <c r="B83" s="18"/>
      <c r="C83" s="1">
        <v>25</v>
      </c>
      <c r="D83" s="67" t="str">
        <f t="shared" si="5"/>
        <v/>
      </c>
      <c r="E83" s="68" t="str">
        <f t="shared" si="5"/>
        <v/>
      </c>
      <c r="F83" s="43"/>
      <c r="G83" s="44"/>
      <c r="H83" s="44"/>
      <c r="I83" s="44"/>
      <c r="J83" s="68">
        <f t="shared" si="7"/>
        <v>0</v>
      </c>
      <c r="K83" s="42"/>
      <c r="L83" s="44"/>
      <c r="M83" s="44"/>
      <c r="N83" s="44"/>
      <c r="O83" s="68">
        <f t="shared" si="8"/>
        <v>0</v>
      </c>
      <c r="P83" s="42"/>
      <c r="Q83" s="93" t="str">
        <f t="shared" si="6"/>
        <v>ja</v>
      </c>
      <c r="R83" s="93" t="str">
        <f t="shared" si="6"/>
        <v>ja</v>
      </c>
      <c r="S83" s="124">
        <f>IF(Q47="nee",0,IF((J47-O47)&lt;0,0,(J47-O47)*(tab!$C$20*tab!$F$8+tab!$D$23)))</f>
        <v>0</v>
      </c>
      <c r="T83" s="124">
        <f>IF((J83-O83)&lt;=0,0,IF((G83-L83)*tab!$E$30+(H83-M83)*tab!$F$30+(I83-N83)*tab!$G$30&lt;=0,0,(G83-L83)*tab!$E$30+(H83-M83)*tab!$F$30+(I83-N83)*tab!$G$30))</f>
        <v>0</v>
      </c>
      <c r="U83" s="124">
        <f t="shared" si="9"/>
        <v>0</v>
      </c>
      <c r="V83" s="182"/>
      <c r="W83" s="124">
        <f>IF(R83="nee",0,IF((J83-O83)&lt;0,0,(J83-O83)*tab!$C$58))</f>
        <v>0</v>
      </c>
      <c r="X83" s="124">
        <f>IF(R83="nee",0,IF((J83-O83)&lt;=0,0,IF((G83-L83)*tab!$G$58+(H83-M83)*tab!$H$58+(I83-N83)*tab!$I$58&lt;=0,0,(G83-L83)*tab!$G$58+(H83-M83)*tab!$H$58+(I83-N83)*tab!$I$58)))</f>
        <v>0</v>
      </c>
      <c r="Y83" s="124">
        <f t="shared" si="10"/>
        <v>0</v>
      </c>
      <c r="Z83" s="5"/>
      <c r="AA83" s="22"/>
    </row>
    <row r="84" spans="2:27" ht="12" customHeight="1" x14ac:dyDescent="0.2">
      <c r="B84" s="18"/>
      <c r="C84" s="1">
        <v>26</v>
      </c>
      <c r="D84" s="67" t="str">
        <f t="shared" si="5"/>
        <v/>
      </c>
      <c r="E84" s="68" t="str">
        <f t="shared" si="5"/>
        <v/>
      </c>
      <c r="F84" s="43"/>
      <c r="G84" s="44"/>
      <c r="H84" s="44"/>
      <c r="I84" s="44"/>
      <c r="J84" s="68">
        <f t="shared" si="7"/>
        <v>0</v>
      </c>
      <c r="K84" s="42"/>
      <c r="L84" s="44"/>
      <c r="M84" s="44"/>
      <c r="N84" s="44"/>
      <c r="O84" s="68">
        <f t="shared" si="8"/>
        <v>0</v>
      </c>
      <c r="P84" s="42"/>
      <c r="Q84" s="93" t="str">
        <f t="shared" si="6"/>
        <v>ja</v>
      </c>
      <c r="R84" s="93" t="str">
        <f t="shared" si="6"/>
        <v>ja</v>
      </c>
      <c r="S84" s="124">
        <f>IF(Q48="nee",0,IF((J48-O48)&lt;0,0,(J48-O48)*(tab!$C$20*tab!$F$8+tab!$D$23)))</f>
        <v>0</v>
      </c>
      <c r="T84" s="124">
        <f>IF((J84-O84)&lt;=0,0,IF((G84-L84)*tab!$E$30+(H84-M84)*tab!$F$30+(I84-N84)*tab!$G$30&lt;=0,0,(G84-L84)*tab!$E$30+(H84-M84)*tab!$F$30+(I84-N84)*tab!$G$30))</f>
        <v>0</v>
      </c>
      <c r="U84" s="124">
        <f t="shared" si="9"/>
        <v>0</v>
      </c>
      <c r="V84" s="182"/>
      <c r="W84" s="124">
        <f>IF(R84="nee",0,IF((J84-O84)&lt;0,0,(J84-O84)*tab!$C$58))</f>
        <v>0</v>
      </c>
      <c r="X84" s="124">
        <f>IF(R84="nee",0,IF((J84-O84)&lt;=0,0,IF((G84-L84)*tab!$G$58+(H84-M84)*tab!$H$58+(I84-N84)*tab!$I$58&lt;=0,0,(G84-L84)*tab!$G$58+(H84-M84)*tab!$H$58+(I84-N84)*tab!$I$58)))</f>
        <v>0</v>
      </c>
      <c r="Y84" s="124">
        <f t="shared" si="10"/>
        <v>0</v>
      </c>
      <c r="Z84" s="5"/>
      <c r="AA84" s="22"/>
    </row>
    <row r="85" spans="2:27" ht="12" customHeight="1" x14ac:dyDescent="0.2">
      <c r="B85" s="18"/>
      <c r="C85" s="1">
        <v>27</v>
      </c>
      <c r="D85" s="67" t="str">
        <f t="shared" si="5"/>
        <v/>
      </c>
      <c r="E85" s="68" t="str">
        <f t="shared" si="5"/>
        <v/>
      </c>
      <c r="F85" s="43"/>
      <c r="G85" s="44"/>
      <c r="H85" s="44"/>
      <c r="I85" s="44"/>
      <c r="J85" s="68">
        <f t="shared" si="7"/>
        <v>0</v>
      </c>
      <c r="K85" s="42"/>
      <c r="L85" s="44"/>
      <c r="M85" s="44"/>
      <c r="N85" s="44"/>
      <c r="O85" s="68">
        <f t="shared" si="8"/>
        <v>0</v>
      </c>
      <c r="P85" s="42"/>
      <c r="Q85" s="93" t="str">
        <f t="shared" si="6"/>
        <v>ja</v>
      </c>
      <c r="R85" s="93" t="str">
        <f t="shared" si="6"/>
        <v>ja</v>
      </c>
      <c r="S85" s="124">
        <f>IF(Q49="nee",0,IF((J49-O49)&lt;0,0,(J49-O49)*(tab!$C$20*tab!$F$8+tab!$D$23)))</f>
        <v>0</v>
      </c>
      <c r="T85" s="124">
        <f>IF((J85-O85)&lt;=0,0,IF((G85-L85)*tab!$E$30+(H85-M85)*tab!$F$30+(I85-N85)*tab!$G$30&lt;=0,0,(G85-L85)*tab!$E$30+(H85-M85)*tab!$F$30+(I85-N85)*tab!$G$30))</f>
        <v>0</v>
      </c>
      <c r="U85" s="124">
        <f t="shared" si="9"/>
        <v>0</v>
      </c>
      <c r="V85" s="182"/>
      <c r="W85" s="124">
        <f>IF(R85="nee",0,IF((J85-O85)&lt;0,0,(J85-O85)*tab!$C$58))</f>
        <v>0</v>
      </c>
      <c r="X85" s="124">
        <f>IF(R85="nee",0,IF((J85-O85)&lt;=0,0,IF((G85-L85)*tab!$G$58+(H85-M85)*tab!$H$58+(I85-N85)*tab!$I$58&lt;=0,0,(G85-L85)*tab!$G$58+(H85-M85)*tab!$H$58+(I85-N85)*tab!$I$58)))</f>
        <v>0</v>
      </c>
      <c r="Y85" s="124">
        <f t="shared" si="10"/>
        <v>0</v>
      </c>
      <c r="Z85" s="5"/>
      <c r="AA85" s="22"/>
    </row>
    <row r="86" spans="2:27" ht="12" customHeight="1" x14ac:dyDescent="0.2">
      <c r="B86" s="18"/>
      <c r="C86" s="1">
        <v>28</v>
      </c>
      <c r="D86" s="67" t="str">
        <f t="shared" si="5"/>
        <v/>
      </c>
      <c r="E86" s="68" t="str">
        <f t="shared" si="5"/>
        <v/>
      </c>
      <c r="F86" s="43"/>
      <c r="G86" s="44"/>
      <c r="H86" s="44"/>
      <c r="I86" s="44"/>
      <c r="J86" s="68">
        <f t="shared" si="7"/>
        <v>0</v>
      </c>
      <c r="K86" s="42"/>
      <c r="L86" s="44"/>
      <c r="M86" s="44"/>
      <c r="N86" s="44"/>
      <c r="O86" s="68">
        <f t="shared" si="8"/>
        <v>0</v>
      </c>
      <c r="P86" s="42"/>
      <c r="Q86" s="93" t="str">
        <f t="shared" si="6"/>
        <v>ja</v>
      </c>
      <c r="R86" s="93" t="str">
        <f t="shared" si="6"/>
        <v>ja</v>
      </c>
      <c r="S86" s="124">
        <f>IF(Q50="nee",0,IF((J50-O50)&lt;0,0,(J50-O50)*(tab!$C$20*tab!$F$8+tab!$D$23)))</f>
        <v>0</v>
      </c>
      <c r="T86" s="124">
        <f>IF((J86-O86)&lt;=0,0,IF((G86-L86)*tab!$E$30+(H86-M86)*tab!$F$30+(I86-N86)*tab!$G$30&lt;=0,0,(G86-L86)*tab!$E$30+(H86-M86)*tab!$F$30+(I86-N86)*tab!$G$30))</f>
        <v>0</v>
      </c>
      <c r="U86" s="124">
        <f t="shared" si="9"/>
        <v>0</v>
      </c>
      <c r="V86" s="182"/>
      <c r="W86" s="124">
        <f>IF(R86="nee",0,IF((J86-O86)&lt;0,0,(J86-O86)*tab!$C$58))</f>
        <v>0</v>
      </c>
      <c r="X86" s="124">
        <f>IF(R86="nee",0,IF((J86-O86)&lt;=0,0,IF((G86-L86)*tab!$G$58+(H86-M86)*tab!$H$58+(I86-N86)*tab!$I$58&lt;=0,0,(G86-L86)*tab!$G$58+(H86-M86)*tab!$H$58+(I86-N86)*tab!$I$58)))</f>
        <v>0</v>
      </c>
      <c r="Y86" s="124">
        <f t="shared" si="10"/>
        <v>0</v>
      </c>
      <c r="Z86" s="5"/>
      <c r="AA86" s="22"/>
    </row>
    <row r="87" spans="2:27" ht="12" customHeight="1" x14ac:dyDescent="0.2">
      <c r="B87" s="18"/>
      <c r="C87" s="1">
        <v>29</v>
      </c>
      <c r="D87" s="67" t="str">
        <f t="shared" si="5"/>
        <v/>
      </c>
      <c r="E87" s="68" t="str">
        <f t="shared" si="5"/>
        <v/>
      </c>
      <c r="F87" s="43"/>
      <c r="G87" s="44"/>
      <c r="H87" s="44"/>
      <c r="I87" s="44"/>
      <c r="J87" s="68">
        <f t="shared" si="7"/>
        <v>0</v>
      </c>
      <c r="K87" s="42"/>
      <c r="L87" s="44"/>
      <c r="M87" s="44"/>
      <c r="N87" s="44"/>
      <c r="O87" s="68">
        <f t="shared" si="8"/>
        <v>0</v>
      </c>
      <c r="P87" s="42"/>
      <c r="Q87" s="93" t="str">
        <f t="shared" si="6"/>
        <v>ja</v>
      </c>
      <c r="R87" s="93" t="str">
        <f t="shared" si="6"/>
        <v>ja</v>
      </c>
      <c r="S87" s="124">
        <f>IF(Q51="nee",0,IF((J51-O51)&lt;0,0,(J51-O51)*(tab!$C$20*tab!$F$8+tab!$D$23)))</f>
        <v>0</v>
      </c>
      <c r="T87" s="124">
        <f>IF((J87-O87)&lt;=0,0,IF((G87-L87)*tab!$E$30+(H87-M87)*tab!$F$30+(I87-N87)*tab!$G$30&lt;=0,0,(G87-L87)*tab!$E$30+(H87-M87)*tab!$F$30+(I87-N87)*tab!$G$30))</f>
        <v>0</v>
      </c>
      <c r="U87" s="124">
        <f t="shared" si="9"/>
        <v>0</v>
      </c>
      <c r="V87" s="182"/>
      <c r="W87" s="124">
        <f>IF(R87="nee",0,IF((J87-O87)&lt;0,0,(J87-O87)*tab!$C$58))</f>
        <v>0</v>
      </c>
      <c r="X87" s="124">
        <f>IF(R87="nee",0,IF((J87-O87)&lt;=0,0,IF((G87-L87)*tab!$G$58+(H87-M87)*tab!$H$58+(I87-N87)*tab!$I$58&lt;=0,0,(G87-L87)*tab!$G$58+(H87-M87)*tab!$H$58+(I87-N87)*tab!$I$58)))</f>
        <v>0</v>
      </c>
      <c r="Y87" s="124">
        <f t="shared" si="10"/>
        <v>0</v>
      </c>
      <c r="Z87" s="5"/>
      <c r="AA87" s="22"/>
    </row>
    <row r="88" spans="2:27" ht="12" customHeight="1" x14ac:dyDescent="0.2">
      <c r="B88" s="18"/>
      <c r="C88" s="1">
        <v>30</v>
      </c>
      <c r="D88" s="67" t="str">
        <f t="shared" si="5"/>
        <v/>
      </c>
      <c r="E88" s="68" t="str">
        <f t="shared" si="5"/>
        <v/>
      </c>
      <c r="F88" s="43"/>
      <c r="G88" s="44"/>
      <c r="H88" s="44"/>
      <c r="I88" s="44"/>
      <c r="J88" s="68">
        <f t="shared" si="7"/>
        <v>0</v>
      </c>
      <c r="K88" s="42"/>
      <c r="L88" s="44"/>
      <c r="M88" s="44"/>
      <c r="N88" s="44"/>
      <c r="O88" s="68">
        <f t="shared" si="8"/>
        <v>0</v>
      </c>
      <c r="P88" s="42"/>
      <c r="Q88" s="93" t="str">
        <f t="shared" si="6"/>
        <v>ja</v>
      </c>
      <c r="R88" s="93" t="str">
        <f t="shared" si="6"/>
        <v>ja</v>
      </c>
      <c r="S88" s="124">
        <f>IF(Q52="nee",0,IF((J52-O52)&lt;0,0,(J52-O52)*(tab!$C$20*tab!$F$8+tab!$D$23)))</f>
        <v>0</v>
      </c>
      <c r="T88" s="124">
        <f>IF((J88-O88)&lt;=0,0,IF((G88-L88)*tab!$E$30+(H88-M88)*tab!$F$30+(I88-N88)*tab!$G$30&lt;=0,0,(G88-L88)*tab!$E$30+(H88-M88)*tab!$F$30+(I88-N88)*tab!$G$30))</f>
        <v>0</v>
      </c>
      <c r="U88" s="124">
        <f t="shared" si="9"/>
        <v>0</v>
      </c>
      <c r="V88" s="182"/>
      <c r="W88" s="124">
        <f>IF(R88="nee",0,IF((J88-O88)&lt;0,0,(J88-O88)*tab!$C$58))</f>
        <v>0</v>
      </c>
      <c r="X88" s="124">
        <f>IF(R88="nee",0,IF((J88-O88)&lt;=0,0,IF((G88-L88)*tab!$G$58+(H88-M88)*tab!$H$58+(I88-N88)*tab!$I$58&lt;=0,0,(G88-L88)*tab!$G$58+(H88-M88)*tab!$H$58+(I88-N88)*tab!$I$58)))</f>
        <v>0</v>
      </c>
      <c r="Y88" s="124">
        <f t="shared" si="10"/>
        <v>0</v>
      </c>
      <c r="Z88" s="5"/>
      <c r="AA88" s="22"/>
    </row>
    <row r="89" spans="2:27" s="99" customFormat="1" ht="12" customHeight="1" x14ac:dyDescent="0.2">
      <c r="B89" s="80"/>
      <c r="C89" s="73"/>
      <c r="D89" s="83"/>
      <c r="E89" s="83"/>
      <c r="F89" s="112"/>
      <c r="G89" s="113">
        <f>SUM(G59:G84)</f>
        <v>7</v>
      </c>
      <c r="H89" s="113">
        <f>SUM(H59:H84)</f>
        <v>2</v>
      </c>
      <c r="I89" s="113">
        <f>SUM(I59:I84)</f>
        <v>5</v>
      </c>
      <c r="J89" s="113">
        <f>SUM(J59:J84)</f>
        <v>14</v>
      </c>
      <c r="K89" s="114"/>
      <c r="L89" s="113">
        <f>SUM(L59:L84)</f>
        <v>6</v>
      </c>
      <c r="M89" s="113">
        <f>SUM(M59:M84)</f>
        <v>1</v>
      </c>
      <c r="N89" s="113">
        <f>SUM(N59:N84)</f>
        <v>4</v>
      </c>
      <c r="O89" s="113">
        <f>SUM(O59:O84)</f>
        <v>11</v>
      </c>
      <c r="P89" s="114"/>
      <c r="Q89" s="114"/>
      <c r="R89" s="114"/>
      <c r="S89" s="196">
        <f t="shared" ref="S89:U89" si="11">SUM(S59:S88)</f>
        <v>20801.120949</v>
      </c>
      <c r="T89" s="196">
        <f t="shared" si="11"/>
        <v>44011.783704999994</v>
      </c>
      <c r="U89" s="196">
        <f t="shared" si="11"/>
        <v>64812.904653999998</v>
      </c>
      <c r="V89" s="114"/>
      <c r="W89" s="197">
        <f>SUM(W59:W88)</f>
        <v>2893.8999999999996</v>
      </c>
      <c r="X89" s="197">
        <f>SUM(X59:X88)</f>
        <v>3749.05</v>
      </c>
      <c r="Y89" s="197">
        <f>SUM(Y59:Y88)</f>
        <v>6642.9500000000007</v>
      </c>
      <c r="Z89" s="5"/>
      <c r="AA89" s="22"/>
    </row>
    <row r="90" spans="2:27" ht="12" customHeight="1" x14ac:dyDescent="0.2">
      <c r="B90" s="18"/>
      <c r="C90" s="1"/>
      <c r="D90" s="38"/>
      <c r="E90" s="38"/>
      <c r="F90" s="45"/>
      <c r="G90" s="98"/>
      <c r="H90" s="98"/>
      <c r="I90" s="98"/>
      <c r="J90" s="47"/>
      <c r="K90" s="47"/>
      <c r="L90" s="98"/>
      <c r="M90" s="98"/>
      <c r="N90" s="98"/>
      <c r="O90" s="47"/>
      <c r="P90" s="47"/>
      <c r="Q90" s="47"/>
      <c r="R90" s="47"/>
      <c r="S90" s="47"/>
      <c r="T90" s="47"/>
      <c r="U90" s="50"/>
      <c r="V90" s="50"/>
      <c r="W90" s="50"/>
      <c r="X90" s="50"/>
      <c r="Y90" s="50"/>
      <c r="Z90" s="51"/>
      <c r="AA90" s="22"/>
    </row>
    <row r="91" spans="2:27" ht="12" customHeight="1" x14ac:dyDescent="0.2">
      <c r="B91" s="13"/>
      <c r="C91" s="97"/>
      <c r="D91" s="177" t="s">
        <v>64</v>
      </c>
      <c r="E91" s="27"/>
      <c r="F91" s="52"/>
      <c r="G91" s="49"/>
      <c r="H91" s="49"/>
      <c r="I91" s="42"/>
      <c r="J91" s="49"/>
      <c r="K91" s="49"/>
      <c r="L91" s="49"/>
      <c r="M91" s="49"/>
      <c r="N91" s="42"/>
      <c r="O91" s="49"/>
      <c r="P91" s="49"/>
      <c r="Q91" s="49"/>
      <c r="R91" s="49"/>
      <c r="S91" s="49"/>
      <c r="T91" s="49"/>
      <c r="U91" s="49"/>
      <c r="V91" s="49"/>
      <c r="W91" s="49"/>
      <c r="X91" s="49"/>
      <c r="Y91" s="49"/>
      <c r="Z91" s="41"/>
      <c r="AA91" s="16"/>
    </row>
    <row r="92" spans="2:27" ht="12" customHeight="1" x14ac:dyDescent="0.2">
      <c r="B92" s="13"/>
      <c r="C92" s="97"/>
      <c r="D92" s="177"/>
      <c r="E92" s="27"/>
      <c r="F92" s="52"/>
      <c r="G92" s="49"/>
      <c r="H92" s="49"/>
      <c r="I92" s="42"/>
      <c r="J92" s="49"/>
      <c r="K92" s="49"/>
      <c r="L92" s="49"/>
      <c r="M92" s="49"/>
      <c r="N92" s="42"/>
      <c r="O92" s="49"/>
      <c r="P92" s="49"/>
      <c r="Q92" s="79" t="s">
        <v>86</v>
      </c>
      <c r="R92" s="81" t="s">
        <v>86</v>
      </c>
      <c r="S92" s="181" t="s">
        <v>78</v>
      </c>
      <c r="T92" s="106"/>
      <c r="U92" s="106"/>
      <c r="V92" s="106"/>
      <c r="W92" s="81" t="s">
        <v>76</v>
      </c>
      <c r="X92" s="35"/>
      <c r="Y92" s="35"/>
      <c r="Z92" s="41"/>
      <c r="AA92" s="16"/>
    </row>
    <row r="93" spans="2:27" ht="12" customHeight="1" x14ac:dyDescent="0.2">
      <c r="B93" s="18"/>
      <c r="C93" s="97"/>
      <c r="D93" s="38" t="s">
        <v>57</v>
      </c>
      <c r="E93" s="28"/>
      <c r="F93" s="27"/>
      <c r="G93" s="76" t="s">
        <v>105</v>
      </c>
      <c r="H93" s="39"/>
      <c r="I93" s="39"/>
      <c r="J93" s="39"/>
      <c r="K93" s="39"/>
      <c r="L93" s="76" t="s">
        <v>106</v>
      </c>
      <c r="M93" s="39"/>
      <c r="N93" s="39"/>
      <c r="O93" s="39"/>
      <c r="P93" s="39"/>
      <c r="Q93" s="81" t="s">
        <v>87</v>
      </c>
      <c r="R93" s="81" t="s">
        <v>89</v>
      </c>
      <c r="S93" s="76" t="s">
        <v>108</v>
      </c>
      <c r="T93" s="81"/>
      <c r="U93" s="40" t="s">
        <v>58</v>
      </c>
      <c r="V93" s="40"/>
      <c r="W93" s="76" t="s">
        <v>127</v>
      </c>
      <c r="X93" s="40"/>
      <c r="Y93" s="40" t="s">
        <v>58</v>
      </c>
      <c r="Z93" s="41"/>
      <c r="AA93" s="16"/>
    </row>
    <row r="94" spans="2:27" ht="12" customHeight="1" x14ac:dyDescent="0.2">
      <c r="B94" s="18"/>
      <c r="C94" s="1"/>
      <c r="D94" s="38" t="s">
        <v>59</v>
      </c>
      <c r="E94" s="34" t="s">
        <v>60</v>
      </c>
      <c r="F94" s="38"/>
      <c r="G94" s="42" t="s">
        <v>17</v>
      </c>
      <c r="H94" s="42" t="s">
        <v>18</v>
      </c>
      <c r="I94" s="42" t="s">
        <v>19</v>
      </c>
      <c r="J94" s="42" t="s">
        <v>61</v>
      </c>
      <c r="K94" s="42"/>
      <c r="L94" s="42" t="s">
        <v>17</v>
      </c>
      <c r="M94" s="42" t="s">
        <v>18</v>
      </c>
      <c r="N94" s="42" t="s">
        <v>19</v>
      </c>
      <c r="O94" s="42" t="s">
        <v>61</v>
      </c>
      <c r="P94" s="42"/>
      <c r="Q94" s="74" t="s">
        <v>88</v>
      </c>
      <c r="R94" s="81" t="s">
        <v>88</v>
      </c>
      <c r="S94" s="74" t="s">
        <v>67</v>
      </c>
      <c r="T94" s="74" t="s">
        <v>68</v>
      </c>
      <c r="U94" s="40" t="s">
        <v>109</v>
      </c>
      <c r="V94" s="40"/>
      <c r="W94" s="42" t="s">
        <v>67</v>
      </c>
      <c r="X94" s="42" t="s">
        <v>68</v>
      </c>
      <c r="Y94" s="40" t="s">
        <v>62</v>
      </c>
      <c r="Z94" s="5"/>
      <c r="AA94" s="22"/>
    </row>
    <row r="95" spans="2:27" ht="12" customHeight="1" x14ac:dyDescent="0.2">
      <c r="B95" s="18"/>
      <c r="C95" s="1">
        <v>1</v>
      </c>
      <c r="D95" s="119" t="str">
        <f>+D59</f>
        <v>de Ambelt</v>
      </c>
      <c r="E95" s="119" t="str">
        <f>+E59</f>
        <v>02YN</v>
      </c>
      <c r="F95" s="43"/>
      <c r="G95" s="44">
        <v>2</v>
      </c>
      <c r="H95" s="44">
        <v>0</v>
      </c>
      <c r="I95" s="44">
        <v>0</v>
      </c>
      <c r="J95" s="68">
        <f>SUM(G95:I95)</f>
        <v>2</v>
      </c>
      <c r="K95" s="42"/>
      <c r="L95" s="44">
        <v>0</v>
      </c>
      <c r="M95" s="44">
        <v>0</v>
      </c>
      <c r="N95" s="44">
        <v>1</v>
      </c>
      <c r="O95" s="68">
        <f>SUM(L95:N95)</f>
        <v>1</v>
      </c>
      <c r="P95" s="42"/>
      <c r="Q95" s="93" t="str">
        <f t="shared" ref="Q95:R124" si="12">+Q59</f>
        <v>ja</v>
      </c>
      <c r="R95" s="93" t="str">
        <f t="shared" si="12"/>
        <v>ja</v>
      </c>
      <c r="S95" s="124">
        <f>IF(Q23="nee",0,IF((J23-O23)&lt;0,0,(J23-O23)*(tab!$C$21*tab!$F$8+tab!$D$23)))</f>
        <v>5355.6247350000003</v>
      </c>
      <c r="T95" s="124">
        <f>IF((J95-O95)&lt;=0,0,IF((G95-L95)*tab!$E$31+(H95-M95)*tab!$F$31+(I95-N95)*tab!$G$31&lt;=0,0,(G95-L95)*tab!$E$31+(H95-M95)*tab!$F$31+(I95-N95)*tab!$G$31))</f>
        <v>0</v>
      </c>
      <c r="U95" s="124">
        <f>IF(SUM(S95:T95)&lt;0,0,SUM(S95:T95))</f>
        <v>5355.6247350000003</v>
      </c>
      <c r="V95" s="182"/>
      <c r="W95" s="124">
        <f>IF(R95="nee",0,IF((J95-O95)&lt;0,0,(J95-O95)*tab!$C$59))</f>
        <v>1198.19</v>
      </c>
      <c r="X95" s="124">
        <f>IF(R95="nee",0,IF((J95-O95)&lt;=0,0,IF((G95-L95)*tab!$G$59+(H95-M95)*tab!$H$59+(I95-N95)*tab!$I$59&lt;=0,0,(G95-L95)*tab!$G$59+(H95-M95)*tab!$H$59+(I95-N95)*tab!$I$59)))</f>
        <v>117.85000000000014</v>
      </c>
      <c r="Y95" s="124">
        <f>SUM(W95:X95)</f>
        <v>1316.0400000000002</v>
      </c>
      <c r="Z95" s="5"/>
      <c r="AA95" s="22"/>
    </row>
    <row r="96" spans="2:27" ht="12" customHeight="1" x14ac:dyDescent="0.2">
      <c r="B96" s="18"/>
      <c r="C96" s="1">
        <v>2</v>
      </c>
      <c r="D96" s="119" t="s">
        <v>92</v>
      </c>
      <c r="E96" s="120">
        <v>8889</v>
      </c>
      <c r="F96" s="43"/>
      <c r="G96" s="44">
        <v>3</v>
      </c>
      <c r="H96" s="44">
        <v>0</v>
      </c>
      <c r="I96" s="44">
        <v>0</v>
      </c>
      <c r="J96" s="68">
        <f t="shared" ref="J96:J124" si="13">SUM(G96:I96)</f>
        <v>3</v>
      </c>
      <c r="K96" s="42"/>
      <c r="L96" s="44">
        <v>0</v>
      </c>
      <c r="M96" s="44">
        <v>0</v>
      </c>
      <c r="N96" s="44">
        <v>2</v>
      </c>
      <c r="O96" s="68">
        <f t="shared" ref="O96:O124" si="14">SUM(L96:N96)</f>
        <v>2</v>
      </c>
      <c r="P96" s="42"/>
      <c r="Q96" s="93" t="str">
        <f t="shared" si="12"/>
        <v>ja</v>
      </c>
      <c r="R96" s="93" t="str">
        <f t="shared" si="12"/>
        <v>ja</v>
      </c>
      <c r="S96" s="124">
        <f>IF(Q24="nee",0,IF((J24-O24)&lt;0,0,(J24-O24)*(tab!$C$21*tab!$F$8+tab!$D$23)))</f>
        <v>5355.6247350000003</v>
      </c>
      <c r="T96" s="124">
        <f>IF((J96-O96)&lt;=0,0,IF((G96-L96)*tab!$E$31+(H96-M96)*tab!$F$31+(I96-N96)*tab!$G$31&lt;=0,0,(G96-L96)*tab!$E$31+(H96-M96)*tab!$F$31+(I96-N96)*tab!$G$31))</f>
        <v>0</v>
      </c>
      <c r="U96" s="124">
        <f t="shared" ref="U96:U124" si="15">IF(SUM(S96:T96)&lt;0,0,SUM(S96:T96))</f>
        <v>5355.6247350000003</v>
      </c>
      <c r="V96" s="182"/>
      <c r="W96" s="124">
        <f>IF(R96="nee",0,IF((J96-O96)&lt;0,0,(J96-O96)*tab!$C$59))</f>
        <v>1198.19</v>
      </c>
      <c r="X96" s="124">
        <f>IF(R96="nee",0,IF((J96-O96)&lt;=0,0,IF((G96-L96)*tab!$G$59+(H96-M96)*tab!$H$59+(I96-N96)*tab!$I$59&lt;=0,0,(G96-L96)*tab!$G$59+(H96-M96)*tab!$H$59+(I96-N96)*tab!$I$59)))</f>
        <v>0</v>
      </c>
      <c r="Y96" s="124">
        <f t="shared" ref="Y96:Y124" si="16">SUM(W96:X96)</f>
        <v>1198.19</v>
      </c>
      <c r="Z96" s="5"/>
      <c r="AA96" s="22"/>
    </row>
    <row r="97" spans="2:27" ht="12" customHeight="1" x14ac:dyDescent="0.2">
      <c r="B97" s="18"/>
      <c r="C97" s="1">
        <v>3</v>
      </c>
      <c r="D97" s="119" t="s">
        <v>93</v>
      </c>
      <c r="E97" s="120">
        <v>8890</v>
      </c>
      <c r="F97" s="43"/>
      <c r="G97" s="44">
        <v>0</v>
      </c>
      <c r="H97" s="44">
        <v>0</v>
      </c>
      <c r="I97" s="44">
        <v>1</v>
      </c>
      <c r="J97" s="68">
        <f t="shared" si="13"/>
        <v>1</v>
      </c>
      <c r="K97" s="42"/>
      <c r="L97" s="44">
        <v>2</v>
      </c>
      <c r="M97" s="44">
        <v>0</v>
      </c>
      <c r="N97" s="44">
        <v>0</v>
      </c>
      <c r="O97" s="68">
        <f t="shared" si="14"/>
        <v>2</v>
      </c>
      <c r="P97" s="42"/>
      <c r="Q97" s="93" t="str">
        <f t="shared" si="12"/>
        <v>ja</v>
      </c>
      <c r="R97" s="93" t="str">
        <f t="shared" si="12"/>
        <v>ja</v>
      </c>
      <c r="S97" s="124">
        <f>IF(Q25="nee",0,IF((J25-O25)&lt;0,0,(J25-O25)*(tab!$C$21*tab!$F$8+tab!$D$23)))</f>
        <v>0</v>
      </c>
      <c r="T97" s="124">
        <f>IF((J97-O97)&lt;=0,0,IF((G97-L97)*tab!$E$31+(H97-M97)*tab!$F$31+(I97-N97)*tab!$G$31&lt;=0,0,(G97-L97)*tab!$E$31+(H97-M97)*tab!$F$31+(I97-N97)*tab!$G$31))</f>
        <v>0</v>
      </c>
      <c r="U97" s="124">
        <f t="shared" si="15"/>
        <v>0</v>
      </c>
      <c r="V97" s="182"/>
      <c r="W97" s="124">
        <f>IF(R97="nee",0,IF((J97-O97)&lt;0,0,(J97-O97)*tab!$C$59))</f>
        <v>0</v>
      </c>
      <c r="X97" s="124">
        <f>IF(R97="nee",0,IF((J97-O97)&lt;=0,0,IF((G97-L97)*tab!$G$59+(H97-M97)*tab!$H$59+(I97-N97)*tab!$I$59&lt;=0,0,(G97-L97)*tab!$G$59+(H97-M97)*tab!$H$59+(I97-N97)*tab!$I$59)))</f>
        <v>0</v>
      </c>
      <c r="Y97" s="124">
        <f t="shared" si="16"/>
        <v>0</v>
      </c>
      <c r="Z97" s="5"/>
      <c r="AA97" s="22"/>
    </row>
    <row r="98" spans="2:27" ht="12" customHeight="1" x14ac:dyDescent="0.2">
      <c r="B98" s="18"/>
      <c r="C98" s="1">
        <v>4</v>
      </c>
      <c r="D98" s="119" t="s">
        <v>94</v>
      </c>
      <c r="E98" s="120">
        <v>8891</v>
      </c>
      <c r="F98" s="43"/>
      <c r="G98" s="44">
        <v>0</v>
      </c>
      <c r="H98" s="44">
        <v>0</v>
      </c>
      <c r="I98" s="44">
        <v>2</v>
      </c>
      <c r="J98" s="68">
        <f t="shared" si="13"/>
        <v>2</v>
      </c>
      <c r="K98" s="42"/>
      <c r="L98" s="44">
        <v>3</v>
      </c>
      <c r="M98" s="44">
        <v>0</v>
      </c>
      <c r="N98" s="44">
        <v>0</v>
      </c>
      <c r="O98" s="68">
        <f t="shared" si="14"/>
        <v>3</v>
      </c>
      <c r="P98" s="42"/>
      <c r="Q98" s="93" t="str">
        <f t="shared" si="12"/>
        <v>ja</v>
      </c>
      <c r="R98" s="93" t="str">
        <f t="shared" si="12"/>
        <v>ja</v>
      </c>
      <c r="S98" s="124">
        <f>IF(Q26="nee",0,IF((J26-O26)&lt;0,0,(J26-O26)*(tab!$C$21*tab!$F$8+tab!$D$23)))</f>
        <v>0</v>
      </c>
      <c r="T98" s="124">
        <f>IF((J98-O98)&lt;=0,0,IF((G98-L98)*tab!$E$31+(H98-M98)*tab!$F$31+(I98-N98)*tab!$G$31&lt;=0,0,(G98-L98)*tab!$E$31+(H98-M98)*tab!$F$31+(I98-N98)*tab!$G$31))</f>
        <v>0</v>
      </c>
      <c r="U98" s="124">
        <f t="shared" si="15"/>
        <v>0</v>
      </c>
      <c r="V98" s="182"/>
      <c r="W98" s="124">
        <f>IF(R98="nee",0,IF((J98-O98)&lt;0,0,(J98-O98)*tab!$C$59))</f>
        <v>0</v>
      </c>
      <c r="X98" s="124">
        <f>IF(R98="nee",0,IF((J98-O98)&lt;=0,0,IF((G98-L98)*tab!$G$59+(H98-M98)*tab!$H$59+(I98-N98)*tab!$I$59&lt;=0,0,(G98-L98)*tab!$G$59+(H98-M98)*tab!$H$59+(I98-N98)*tab!$I$59)))</f>
        <v>0</v>
      </c>
      <c r="Y98" s="124">
        <f t="shared" si="16"/>
        <v>0</v>
      </c>
      <c r="Z98" s="5"/>
      <c r="AA98" s="22"/>
    </row>
    <row r="99" spans="2:27" ht="12" customHeight="1" x14ac:dyDescent="0.2">
      <c r="B99" s="18"/>
      <c r="C99" s="1">
        <v>5</v>
      </c>
      <c r="D99" s="119" t="s">
        <v>95</v>
      </c>
      <c r="E99" s="120">
        <v>8892</v>
      </c>
      <c r="F99" s="43"/>
      <c r="G99" s="44">
        <v>0</v>
      </c>
      <c r="H99" s="44">
        <v>0</v>
      </c>
      <c r="I99" s="44">
        <v>0</v>
      </c>
      <c r="J99" s="68">
        <f t="shared" si="13"/>
        <v>0</v>
      </c>
      <c r="K99" s="42"/>
      <c r="L99" s="44">
        <v>0</v>
      </c>
      <c r="M99" s="44">
        <v>0</v>
      </c>
      <c r="N99" s="44">
        <v>0</v>
      </c>
      <c r="O99" s="68">
        <f t="shared" si="14"/>
        <v>0</v>
      </c>
      <c r="P99" s="42"/>
      <c r="Q99" s="93" t="str">
        <f t="shared" si="12"/>
        <v>ja</v>
      </c>
      <c r="R99" s="93" t="str">
        <f t="shared" si="12"/>
        <v>ja</v>
      </c>
      <c r="S99" s="124">
        <f>IF(Q27="nee",0,IF((J27-O27)&lt;0,0,(J27-O27)*(tab!$C$21*tab!$F$8+tab!$D$23)))</f>
        <v>5355.6247350000003</v>
      </c>
      <c r="T99" s="124">
        <f>IF((J99-O99)&lt;=0,0,IF((G99-L99)*tab!$E$31+(H99-M99)*tab!$F$31+(I99-N99)*tab!$G$31&lt;=0,0,(G99-L99)*tab!$E$31+(H99-M99)*tab!$F$31+(I99-N99)*tab!$G$31))</f>
        <v>0</v>
      </c>
      <c r="U99" s="124">
        <f t="shared" si="15"/>
        <v>5355.6247350000003</v>
      </c>
      <c r="V99" s="182"/>
      <c r="W99" s="124">
        <f>IF(R99="nee",0,IF((J99-O99)&lt;0,0,(J99-O99)*tab!$C$59))</f>
        <v>0</v>
      </c>
      <c r="X99" s="124">
        <f>IF(R99="nee",0,IF((J99-O99)&lt;=0,0,IF((G99-L99)*tab!$G$59+(H99-M99)*tab!$H$59+(I99-N99)*tab!$I$59&lt;=0,0,(G99-L99)*tab!$G$59+(H99-M99)*tab!$H$59+(I99-N99)*tab!$I$59)))</f>
        <v>0</v>
      </c>
      <c r="Y99" s="124">
        <f t="shared" si="16"/>
        <v>0</v>
      </c>
      <c r="Z99" s="5"/>
      <c r="AA99" s="22"/>
    </row>
    <row r="100" spans="2:27" ht="12" customHeight="1" x14ac:dyDescent="0.2">
      <c r="B100" s="18"/>
      <c r="C100" s="1">
        <v>6</v>
      </c>
      <c r="D100" s="119" t="s">
        <v>96</v>
      </c>
      <c r="E100" s="120">
        <v>8893</v>
      </c>
      <c r="F100" s="43"/>
      <c r="G100" s="44">
        <v>0</v>
      </c>
      <c r="H100" s="44">
        <v>0</v>
      </c>
      <c r="I100" s="44">
        <v>0</v>
      </c>
      <c r="J100" s="68">
        <f t="shared" si="13"/>
        <v>0</v>
      </c>
      <c r="K100" s="42"/>
      <c r="L100" s="44">
        <v>0</v>
      </c>
      <c r="M100" s="44">
        <v>0</v>
      </c>
      <c r="N100" s="44">
        <v>0</v>
      </c>
      <c r="O100" s="68">
        <f t="shared" si="14"/>
        <v>0</v>
      </c>
      <c r="P100" s="42"/>
      <c r="Q100" s="93" t="str">
        <f t="shared" si="12"/>
        <v>ja</v>
      </c>
      <c r="R100" s="93" t="str">
        <f t="shared" si="12"/>
        <v>ja</v>
      </c>
      <c r="S100" s="124">
        <f>IF(Q28="nee",0,IF((J28-O28)&lt;0,0,(J28-O28)*(tab!$C$21*tab!$F$8+tab!$D$23)))</f>
        <v>0</v>
      </c>
      <c r="T100" s="124">
        <f>IF((J100-O100)&lt;=0,0,IF((G100-L100)*tab!$E$31+(H100-M100)*tab!$F$31+(I100-N100)*tab!$G$31&lt;=0,0,(G100-L100)*tab!$E$31+(H100-M100)*tab!$F$31+(I100-N100)*tab!$G$31))</f>
        <v>0</v>
      </c>
      <c r="U100" s="124">
        <f t="shared" si="15"/>
        <v>0</v>
      </c>
      <c r="V100" s="182"/>
      <c r="W100" s="124">
        <f>IF(R100="nee",0,IF((J100-O100)&lt;0,0,(J100-O100)*tab!$C$59))</f>
        <v>0</v>
      </c>
      <c r="X100" s="124">
        <f>IF(R100="nee",0,IF((J100-O100)&lt;=0,0,IF((G100-L100)*tab!$G$59+(H100-M100)*tab!$H$59+(I100-N100)*tab!$I$59&lt;=0,0,(G100-L100)*tab!$G$59+(H100-M100)*tab!$H$59+(I100-N100)*tab!$I$59)))</f>
        <v>0</v>
      </c>
      <c r="Y100" s="124">
        <f t="shared" si="16"/>
        <v>0</v>
      </c>
      <c r="Z100" s="5"/>
      <c r="AA100" s="22"/>
    </row>
    <row r="101" spans="2:27" ht="12" customHeight="1" x14ac:dyDescent="0.2">
      <c r="B101" s="18"/>
      <c r="C101" s="1">
        <v>7</v>
      </c>
      <c r="D101" s="119" t="s">
        <v>97</v>
      </c>
      <c r="E101" s="120">
        <v>8894</v>
      </c>
      <c r="F101" s="43"/>
      <c r="G101" s="44">
        <v>0</v>
      </c>
      <c r="H101" s="44">
        <v>0</v>
      </c>
      <c r="I101" s="44">
        <v>0</v>
      </c>
      <c r="J101" s="68">
        <f t="shared" si="13"/>
        <v>0</v>
      </c>
      <c r="K101" s="42"/>
      <c r="L101" s="44">
        <v>0</v>
      </c>
      <c r="M101" s="44">
        <v>0</v>
      </c>
      <c r="N101" s="44">
        <v>0</v>
      </c>
      <c r="O101" s="68">
        <f t="shared" si="14"/>
        <v>0</v>
      </c>
      <c r="P101" s="42"/>
      <c r="Q101" s="93" t="str">
        <f t="shared" si="12"/>
        <v>ja</v>
      </c>
      <c r="R101" s="93" t="str">
        <f t="shared" si="12"/>
        <v>ja</v>
      </c>
      <c r="S101" s="124">
        <f>IF(Q29="nee",0,IF((J29-O29)&lt;0,0,(J29-O29)*(tab!$C$21*tab!$F$8+tab!$D$23)))</f>
        <v>5355.6247350000003</v>
      </c>
      <c r="T101" s="124">
        <f>IF((J101-O101)&lt;=0,0,IF((G101-L101)*tab!$E$31+(H101-M101)*tab!$F$31+(I101-N101)*tab!$G$31&lt;=0,0,(G101-L101)*tab!$E$31+(H101-M101)*tab!$F$31+(I101-N101)*tab!$G$31))</f>
        <v>0</v>
      </c>
      <c r="U101" s="124">
        <f t="shared" si="15"/>
        <v>5355.6247350000003</v>
      </c>
      <c r="V101" s="182"/>
      <c r="W101" s="124">
        <f>IF(R101="nee",0,IF((J101-O101)&lt;0,0,(J101-O101)*tab!$C$59))</f>
        <v>0</v>
      </c>
      <c r="X101" s="124">
        <f>IF(R101="nee",0,IF((J101-O101)&lt;=0,0,IF((G101-L101)*tab!$G$59+(H101-M101)*tab!$H$59+(I101-N101)*tab!$I$59&lt;=0,0,(G101-L101)*tab!$G$59+(H101-M101)*tab!$H$59+(I101-N101)*tab!$I$59)))</f>
        <v>0</v>
      </c>
      <c r="Y101" s="124">
        <f t="shared" si="16"/>
        <v>0</v>
      </c>
      <c r="Z101" s="5"/>
      <c r="AA101" s="22"/>
    </row>
    <row r="102" spans="2:27" ht="12" customHeight="1" x14ac:dyDescent="0.2">
      <c r="B102" s="18"/>
      <c r="C102" s="1">
        <v>8</v>
      </c>
      <c r="D102" s="119" t="s">
        <v>98</v>
      </c>
      <c r="E102" s="120">
        <v>8895</v>
      </c>
      <c r="F102" s="43"/>
      <c r="G102" s="44">
        <v>0</v>
      </c>
      <c r="H102" s="44">
        <v>0</v>
      </c>
      <c r="I102" s="44">
        <v>0</v>
      </c>
      <c r="J102" s="68">
        <f t="shared" si="13"/>
        <v>0</v>
      </c>
      <c r="K102" s="42"/>
      <c r="L102" s="44">
        <v>0</v>
      </c>
      <c r="M102" s="44">
        <v>0</v>
      </c>
      <c r="N102" s="44">
        <v>0</v>
      </c>
      <c r="O102" s="68">
        <f t="shared" si="14"/>
        <v>0</v>
      </c>
      <c r="P102" s="42"/>
      <c r="Q102" s="93" t="str">
        <f t="shared" si="12"/>
        <v>ja</v>
      </c>
      <c r="R102" s="93" t="str">
        <f t="shared" si="12"/>
        <v>ja</v>
      </c>
      <c r="S102" s="124">
        <f>IF(Q30="nee",0,IF((J30-O30)&lt;0,0,(J30-O30)*(tab!$C$21*tab!$F$8+tab!$D$23)))</f>
        <v>0</v>
      </c>
      <c r="T102" s="124">
        <f>IF((J102-O102)&lt;=0,0,IF((G102-L102)*tab!$E$31+(H102-M102)*tab!$F$31+(I102-N102)*tab!$G$31&lt;=0,0,(G102-L102)*tab!$E$31+(H102-M102)*tab!$F$31+(I102-N102)*tab!$G$31))</f>
        <v>0</v>
      </c>
      <c r="U102" s="124">
        <f t="shared" si="15"/>
        <v>0</v>
      </c>
      <c r="V102" s="182"/>
      <c r="W102" s="124">
        <f>IF(R102="nee",0,IF((J102-O102)&lt;0,0,(J102-O102)*tab!$C$59))</f>
        <v>0</v>
      </c>
      <c r="X102" s="124">
        <f>IF(R102="nee",0,IF((J102-O102)&lt;=0,0,IF((G102-L102)*tab!$G$59+(H102-M102)*tab!$H$59+(I102-N102)*tab!$I$59&lt;=0,0,(G102-L102)*tab!$G$59+(H102-M102)*tab!$H$59+(I102-N102)*tab!$I$59)))</f>
        <v>0</v>
      </c>
      <c r="Y102" s="124">
        <f t="shared" si="16"/>
        <v>0</v>
      </c>
      <c r="Z102" s="5"/>
      <c r="AA102" s="22"/>
    </row>
    <row r="103" spans="2:27" ht="12" customHeight="1" x14ac:dyDescent="0.2">
      <c r="B103" s="18"/>
      <c r="C103" s="1">
        <v>9</v>
      </c>
      <c r="D103" s="119" t="s">
        <v>99</v>
      </c>
      <c r="E103" s="120">
        <v>8896</v>
      </c>
      <c r="F103" s="43"/>
      <c r="G103" s="44">
        <v>0</v>
      </c>
      <c r="H103" s="44">
        <v>0</v>
      </c>
      <c r="I103" s="44">
        <v>0</v>
      </c>
      <c r="J103" s="68">
        <f t="shared" si="13"/>
        <v>0</v>
      </c>
      <c r="K103" s="42"/>
      <c r="L103" s="44">
        <v>0</v>
      </c>
      <c r="M103" s="44">
        <v>0</v>
      </c>
      <c r="N103" s="44">
        <v>0</v>
      </c>
      <c r="O103" s="68">
        <f t="shared" si="14"/>
        <v>0</v>
      </c>
      <c r="P103" s="42"/>
      <c r="Q103" s="93" t="str">
        <f t="shared" si="12"/>
        <v>ja</v>
      </c>
      <c r="R103" s="93" t="str">
        <f t="shared" si="12"/>
        <v>ja</v>
      </c>
      <c r="S103" s="124">
        <f>IF(Q31="nee",0,IF((J31-O31)&lt;0,0,(J31-O31)*(tab!$C$21*tab!$F$8+tab!$D$23)))</f>
        <v>0</v>
      </c>
      <c r="T103" s="124">
        <f>IF((J103-O103)&lt;=0,0,IF((G103-L103)*tab!$E$31+(H103-M103)*tab!$F$31+(I103-N103)*tab!$G$31&lt;=0,0,(G103-L103)*tab!$E$31+(H103-M103)*tab!$F$31+(I103-N103)*tab!$G$31))</f>
        <v>0</v>
      </c>
      <c r="U103" s="124">
        <f t="shared" si="15"/>
        <v>0</v>
      </c>
      <c r="V103" s="182"/>
      <c r="W103" s="124">
        <f>IF(R103="nee",0,IF((J103-O103)&lt;0,0,(J103-O103)*tab!$C$59))</f>
        <v>0</v>
      </c>
      <c r="X103" s="124">
        <f>IF(R103="nee",0,IF((J103-O103)&lt;=0,0,IF((G103-L103)*tab!$G$59+(H103-M103)*tab!$H$59+(I103-N103)*tab!$I$59&lt;=0,0,(G103-L103)*tab!$G$59+(H103-M103)*tab!$H$59+(I103-N103)*tab!$I$59)))</f>
        <v>0</v>
      </c>
      <c r="Y103" s="124">
        <f t="shared" si="16"/>
        <v>0</v>
      </c>
      <c r="Z103" s="5"/>
      <c r="AA103" s="22"/>
    </row>
    <row r="104" spans="2:27" ht="12" customHeight="1" x14ac:dyDescent="0.2">
      <c r="B104" s="18"/>
      <c r="C104" s="1">
        <v>10</v>
      </c>
      <c r="D104" s="119" t="s">
        <v>100</v>
      </c>
      <c r="E104" s="120">
        <v>8897</v>
      </c>
      <c r="F104" s="43"/>
      <c r="G104" s="44">
        <v>0</v>
      </c>
      <c r="H104" s="44">
        <v>0</v>
      </c>
      <c r="I104" s="44">
        <v>0</v>
      </c>
      <c r="J104" s="68">
        <f t="shared" si="13"/>
        <v>0</v>
      </c>
      <c r="K104" s="42"/>
      <c r="L104" s="44">
        <v>0</v>
      </c>
      <c r="M104" s="44">
        <v>0</v>
      </c>
      <c r="N104" s="44">
        <v>0</v>
      </c>
      <c r="O104" s="68">
        <f t="shared" si="14"/>
        <v>0</v>
      </c>
      <c r="P104" s="42"/>
      <c r="Q104" s="93" t="str">
        <f t="shared" si="12"/>
        <v>ja</v>
      </c>
      <c r="R104" s="93" t="str">
        <f t="shared" si="12"/>
        <v>ja</v>
      </c>
      <c r="S104" s="124">
        <f>IF(Q32="nee",0,IF((J32-O32)&lt;0,0,(J32-O32)*(tab!$C$21*tab!$F$8+tab!$D$23)))</f>
        <v>0</v>
      </c>
      <c r="T104" s="124">
        <f>IF((J104-O104)&lt;=0,0,IF((G104-L104)*tab!$E$31+(H104-M104)*tab!$F$31+(I104-N104)*tab!$G$31&lt;=0,0,(G104-L104)*tab!$E$31+(H104-M104)*tab!$F$31+(I104-N104)*tab!$G$31))</f>
        <v>0</v>
      </c>
      <c r="U104" s="124">
        <f t="shared" si="15"/>
        <v>0</v>
      </c>
      <c r="V104" s="182"/>
      <c r="W104" s="124">
        <f>IF(R104="nee",0,IF((J104-O104)&lt;0,0,(J104-O104)*tab!$C$59))</f>
        <v>0</v>
      </c>
      <c r="X104" s="124">
        <f>IF(R104="nee",0,IF((J104-O104)&lt;=0,0,IF((G104-L104)*tab!$G$59+(H104-M104)*tab!$H$59+(I104-N104)*tab!$I$59&lt;=0,0,(G104-L104)*tab!$G$59+(H104-M104)*tab!$H$59+(I104-N104)*tab!$I$59)))</f>
        <v>0</v>
      </c>
      <c r="Y104" s="124">
        <f t="shared" si="16"/>
        <v>0</v>
      </c>
      <c r="Z104" s="5"/>
      <c r="AA104" s="22"/>
    </row>
    <row r="105" spans="2:27" ht="12" customHeight="1" x14ac:dyDescent="0.2">
      <c r="B105" s="18"/>
      <c r="C105" s="1">
        <v>11</v>
      </c>
      <c r="D105" s="119"/>
      <c r="E105" s="120">
        <v>0</v>
      </c>
      <c r="F105" s="43"/>
      <c r="G105" s="44">
        <v>0</v>
      </c>
      <c r="H105" s="44">
        <v>0</v>
      </c>
      <c r="I105" s="44">
        <v>0</v>
      </c>
      <c r="J105" s="68">
        <f t="shared" si="13"/>
        <v>0</v>
      </c>
      <c r="K105" s="42"/>
      <c r="L105" s="44">
        <v>0</v>
      </c>
      <c r="M105" s="44">
        <v>0</v>
      </c>
      <c r="N105" s="44">
        <v>0</v>
      </c>
      <c r="O105" s="68">
        <f t="shared" si="14"/>
        <v>0</v>
      </c>
      <c r="P105" s="42"/>
      <c r="Q105" s="93" t="str">
        <f t="shared" si="12"/>
        <v>ja</v>
      </c>
      <c r="R105" s="93" t="str">
        <f t="shared" si="12"/>
        <v>ja</v>
      </c>
      <c r="S105" s="124">
        <f>IF(Q33="nee",0,IF((J33-O33)&lt;0,0,(J33-O33)*(tab!$C$21*tab!$F$8+tab!$D$23)))</f>
        <v>0</v>
      </c>
      <c r="T105" s="124">
        <f>IF((J105-O105)&lt;=0,0,IF((G105-L105)*tab!$E$31+(H105-M105)*tab!$F$31+(I105-N105)*tab!$G$31&lt;=0,0,(G105-L105)*tab!$E$31+(H105-M105)*tab!$F$31+(I105-N105)*tab!$G$31))</f>
        <v>0</v>
      </c>
      <c r="U105" s="124">
        <f t="shared" si="15"/>
        <v>0</v>
      </c>
      <c r="V105" s="182"/>
      <c r="W105" s="124">
        <f>IF(R105="nee",0,IF((J105-O105)&lt;0,0,(J105-O105)*tab!$C$59))</f>
        <v>0</v>
      </c>
      <c r="X105" s="124">
        <f>IF(R105="nee",0,IF((J105-O105)&lt;=0,0,IF((G105-L105)*tab!$G$59+(H105-M105)*tab!$H$59+(I105-N105)*tab!$I$59&lt;=0,0,(G105-L105)*tab!$G$59+(H105-M105)*tab!$H$59+(I105-N105)*tab!$I$59)))</f>
        <v>0</v>
      </c>
      <c r="Y105" s="124">
        <f t="shared" si="16"/>
        <v>0</v>
      </c>
      <c r="Z105" s="5"/>
      <c r="AA105" s="22"/>
    </row>
    <row r="106" spans="2:27" ht="12" customHeight="1" x14ac:dyDescent="0.2">
      <c r="B106" s="18"/>
      <c r="C106" s="1">
        <v>12</v>
      </c>
      <c r="D106" s="119" t="s">
        <v>101</v>
      </c>
      <c r="E106" s="120">
        <v>0</v>
      </c>
      <c r="F106" s="43"/>
      <c r="G106" s="44">
        <v>2</v>
      </c>
      <c r="H106" s="44">
        <v>2</v>
      </c>
      <c r="I106" s="44">
        <v>2</v>
      </c>
      <c r="J106" s="68">
        <f t="shared" si="13"/>
        <v>6</v>
      </c>
      <c r="K106" s="42"/>
      <c r="L106" s="44">
        <v>1</v>
      </c>
      <c r="M106" s="44">
        <v>1</v>
      </c>
      <c r="N106" s="44">
        <v>1</v>
      </c>
      <c r="O106" s="68">
        <f t="shared" si="14"/>
        <v>3</v>
      </c>
      <c r="P106" s="42"/>
      <c r="Q106" s="93" t="str">
        <f t="shared" si="12"/>
        <v>ja</v>
      </c>
      <c r="R106" s="93" t="str">
        <f t="shared" si="12"/>
        <v>ja</v>
      </c>
      <c r="S106" s="124">
        <f>IF(Q34="nee",0,IF((J34-O34)&lt;0,0,(J34-O34)*(tab!$C$21*tab!$F$8+tab!$D$23)))</f>
        <v>16066.874205</v>
      </c>
      <c r="T106" s="124">
        <f>IF((J106-O106)&lt;=0,0,IF((G106-L106)*tab!$E$31+(H106-M106)*tab!$F$31+(I106-N106)*tab!$G$31&lt;=0,0,(G106-L106)*tab!$E$31+(H106-M106)*tab!$F$31+(I106-N106)*tab!$G$31))</f>
        <v>45646.832662999994</v>
      </c>
      <c r="U106" s="124">
        <f t="shared" si="15"/>
        <v>61713.706867999994</v>
      </c>
      <c r="V106" s="182"/>
      <c r="W106" s="124">
        <f>IF(R106="nee",0,IF((J106-O106)&lt;0,0,(J106-O106)*tab!$C$59))</f>
        <v>3594.57</v>
      </c>
      <c r="X106" s="124">
        <f>IF(R106="nee",0,IF((J106-O106)&lt;=0,0,IF((G106-L106)*tab!$G$59+(H106-M106)*tab!$H$59+(I106-N106)*tab!$I$59&lt;=0,0,(G106-L106)*tab!$G$59+(H106-M106)*tab!$H$59+(I106-N106)*tab!$I$59)))</f>
        <v>2664.58</v>
      </c>
      <c r="Y106" s="124">
        <f t="shared" si="16"/>
        <v>6259.15</v>
      </c>
      <c r="Z106" s="5"/>
      <c r="AA106" s="22"/>
    </row>
    <row r="107" spans="2:27" ht="12" customHeight="1" x14ac:dyDescent="0.2">
      <c r="B107" s="18"/>
      <c r="C107" s="1">
        <v>13</v>
      </c>
      <c r="D107" s="119"/>
      <c r="E107" s="120">
        <v>0</v>
      </c>
      <c r="F107" s="43"/>
      <c r="G107" s="44"/>
      <c r="H107" s="44"/>
      <c r="I107" s="44"/>
      <c r="J107" s="68">
        <f t="shared" si="13"/>
        <v>0</v>
      </c>
      <c r="K107" s="42"/>
      <c r="L107" s="44"/>
      <c r="M107" s="44"/>
      <c r="N107" s="44"/>
      <c r="O107" s="68">
        <f t="shared" si="14"/>
        <v>0</v>
      </c>
      <c r="P107" s="42"/>
      <c r="Q107" s="93" t="str">
        <f t="shared" si="12"/>
        <v>ja</v>
      </c>
      <c r="R107" s="93" t="str">
        <f t="shared" si="12"/>
        <v>ja</v>
      </c>
      <c r="S107" s="124">
        <f>IF(Q35="nee",0,IF((J35-O35)&lt;0,0,(J35-O35)*(tab!$C$21*tab!$F$8+tab!$D$23)))</f>
        <v>0</v>
      </c>
      <c r="T107" s="124">
        <f>IF((J107-O107)&lt;=0,0,IF((G107-L107)*tab!$E$31+(H107-M107)*tab!$F$31+(I107-N107)*tab!$G$31&lt;=0,0,(G107-L107)*tab!$E$31+(H107-M107)*tab!$F$31+(I107-N107)*tab!$G$31))</f>
        <v>0</v>
      </c>
      <c r="U107" s="124">
        <f t="shared" si="15"/>
        <v>0</v>
      </c>
      <c r="V107" s="182"/>
      <c r="W107" s="124">
        <f>IF(R107="nee",0,IF((J107-O107)&lt;0,0,(J107-O107)*tab!$C$59))</f>
        <v>0</v>
      </c>
      <c r="X107" s="124">
        <f>IF(R107="nee",0,IF((J107-O107)&lt;=0,0,IF((G107-L107)*tab!$G$59+(H107-M107)*tab!$H$59+(I107-N107)*tab!$I$59&lt;=0,0,(G107-L107)*tab!$G$59+(H107-M107)*tab!$H$59+(I107-N107)*tab!$I$59)))</f>
        <v>0</v>
      </c>
      <c r="Y107" s="124">
        <f t="shared" si="16"/>
        <v>0</v>
      </c>
      <c r="Z107" s="5"/>
      <c r="AA107" s="22"/>
    </row>
    <row r="108" spans="2:27" ht="12" customHeight="1" x14ac:dyDescent="0.2">
      <c r="B108" s="18"/>
      <c r="C108" s="1">
        <v>14</v>
      </c>
      <c r="D108" s="119"/>
      <c r="E108" s="120">
        <v>0</v>
      </c>
      <c r="F108" s="43"/>
      <c r="G108" s="44"/>
      <c r="H108" s="44"/>
      <c r="I108" s="44"/>
      <c r="J108" s="68">
        <f t="shared" si="13"/>
        <v>0</v>
      </c>
      <c r="K108" s="42"/>
      <c r="L108" s="44"/>
      <c r="M108" s="44"/>
      <c r="N108" s="44"/>
      <c r="O108" s="68">
        <f t="shared" si="14"/>
        <v>0</v>
      </c>
      <c r="P108" s="42"/>
      <c r="Q108" s="93" t="str">
        <f t="shared" si="12"/>
        <v>ja</v>
      </c>
      <c r="R108" s="93" t="str">
        <f t="shared" si="12"/>
        <v>ja</v>
      </c>
      <c r="S108" s="124">
        <f>IF(Q36="nee",0,IF((J36-O36)&lt;0,0,(J36-O36)*(tab!$C$21*tab!$F$8+tab!$D$23)))</f>
        <v>0</v>
      </c>
      <c r="T108" s="124">
        <f>IF((J108-O108)&lt;=0,0,IF((G108-L108)*tab!$E$31+(H108-M108)*tab!$F$31+(I108-N108)*tab!$G$31&lt;=0,0,(G108-L108)*tab!$E$31+(H108-M108)*tab!$F$31+(I108-N108)*tab!$G$31))</f>
        <v>0</v>
      </c>
      <c r="U108" s="124">
        <f t="shared" si="15"/>
        <v>0</v>
      </c>
      <c r="V108" s="182"/>
      <c r="W108" s="124">
        <f>IF(R108="nee",0,IF((J108-O108)&lt;0,0,(J108-O108)*tab!$C$59))</f>
        <v>0</v>
      </c>
      <c r="X108" s="124">
        <f>IF(R108="nee",0,IF((J108-O108)&lt;=0,0,IF((G108-L108)*tab!$G$59+(H108-M108)*tab!$H$59+(I108-N108)*tab!$I$59&lt;=0,0,(G108-L108)*tab!$G$59+(H108-M108)*tab!$H$59+(I108-N108)*tab!$I$59)))</f>
        <v>0</v>
      </c>
      <c r="Y108" s="124">
        <f t="shared" si="16"/>
        <v>0</v>
      </c>
      <c r="Z108" s="5"/>
      <c r="AA108" s="22"/>
    </row>
    <row r="109" spans="2:27" ht="12" customHeight="1" x14ac:dyDescent="0.2">
      <c r="B109" s="18"/>
      <c r="C109" s="1">
        <v>15</v>
      </c>
      <c r="D109" s="119"/>
      <c r="E109" s="120">
        <v>0</v>
      </c>
      <c r="F109" s="43"/>
      <c r="G109" s="44"/>
      <c r="H109" s="44"/>
      <c r="I109" s="44"/>
      <c r="J109" s="68">
        <f t="shared" si="13"/>
        <v>0</v>
      </c>
      <c r="K109" s="42"/>
      <c r="L109" s="44"/>
      <c r="M109" s="44"/>
      <c r="N109" s="44"/>
      <c r="O109" s="68">
        <f t="shared" si="14"/>
        <v>0</v>
      </c>
      <c r="P109" s="42"/>
      <c r="Q109" s="93" t="str">
        <f t="shared" si="12"/>
        <v>ja</v>
      </c>
      <c r="R109" s="93" t="str">
        <f t="shared" si="12"/>
        <v>ja</v>
      </c>
      <c r="S109" s="124">
        <f>IF(Q37="nee",0,IF((J37-O37)&lt;0,0,(J37-O37)*(tab!$C$21*tab!$F$8+tab!$D$23)))</f>
        <v>0</v>
      </c>
      <c r="T109" s="124">
        <f>IF((J109-O109)&lt;=0,0,IF((G109-L109)*tab!$E$31+(H109-M109)*tab!$F$31+(I109-N109)*tab!$G$31&lt;=0,0,(G109-L109)*tab!$E$31+(H109-M109)*tab!$F$31+(I109-N109)*tab!$G$31))</f>
        <v>0</v>
      </c>
      <c r="U109" s="124">
        <f t="shared" si="15"/>
        <v>0</v>
      </c>
      <c r="V109" s="182"/>
      <c r="W109" s="124">
        <f>IF(R109="nee",0,IF((J109-O109)&lt;0,0,(J109-O109)*tab!$C$59))</f>
        <v>0</v>
      </c>
      <c r="X109" s="124">
        <f>IF(R109="nee",0,IF((J109-O109)&lt;=0,0,IF((G109-L109)*tab!$G$59+(H109-M109)*tab!$H$59+(I109-N109)*tab!$I$59&lt;=0,0,(G109-L109)*tab!$G$59+(H109-M109)*tab!$H$59+(I109-N109)*tab!$I$59)))</f>
        <v>0</v>
      </c>
      <c r="Y109" s="124">
        <f t="shared" si="16"/>
        <v>0</v>
      </c>
      <c r="Z109" s="5"/>
      <c r="AA109" s="22"/>
    </row>
    <row r="110" spans="2:27" ht="12" customHeight="1" x14ac:dyDescent="0.2">
      <c r="B110" s="18"/>
      <c r="C110" s="1">
        <v>16</v>
      </c>
      <c r="D110" s="119"/>
      <c r="E110" s="120">
        <v>0</v>
      </c>
      <c r="F110" s="43"/>
      <c r="G110" s="44"/>
      <c r="H110" s="44"/>
      <c r="I110" s="44"/>
      <c r="J110" s="68">
        <f t="shared" si="13"/>
        <v>0</v>
      </c>
      <c r="K110" s="42"/>
      <c r="L110" s="44"/>
      <c r="M110" s="44"/>
      <c r="N110" s="44"/>
      <c r="O110" s="68">
        <f t="shared" si="14"/>
        <v>0</v>
      </c>
      <c r="P110" s="42"/>
      <c r="Q110" s="93" t="str">
        <f t="shared" si="12"/>
        <v>ja</v>
      </c>
      <c r="R110" s="93" t="str">
        <f t="shared" si="12"/>
        <v>ja</v>
      </c>
      <c r="S110" s="124">
        <f>IF(Q38="nee",0,IF((J38-O38)&lt;0,0,(J38-O38)*(tab!$C$21*tab!$F$8+tab!$D$23)))</f>
        <v>0</v>
      </c>
      <c r="T110" s="124">
        <f>IF((J110-O110)&lt;=0,0,IF((G110-L110)*tab!$E$31+(H110-M110)*tab!$F$31+(I110-N110)*tab!$G$31&lt;=0,0,(G110-L110)*tab!$E$31+(H110-M110)*tab!$F$31+(I110-N110)*tab!$G$31))</f>
        <v>0</v>
      </c>
      <c r="U110" s="124">
        <f t="shared" si="15"/>
        <v>0</v>
      </c>
      <c r="V110" s="182"/>
      <c r="W110" s="124">
        <f>IF(R110="nee",0,IF((J110-O110)&lt;0,0,(J110-O110)*tab!$C$59))</f>
        <v>0</v>
      </c>
      <c r="X110" s="124">
        <f>IF(R110="nee",0,IF((J110-O110)&lt;=0,0,IF((G110-L110)*tab!$G$59+(H110-M110)*tab!$H$59+(I110-N110)*tab!$I$59&lt;=0,0,(G110-L110)*tab!$G$59+(H110-M110)*tab!$H$59+(I110-N110)*tab!$I$59)))</f>
        <v>0</v>
      </c>
      <c r="Y110" s="124">
        <f t="shared" si="16"/>
        <v>0</v>
      </c>
      <c r="Z110" s="5"/>
      <c r="AA110" s="22"/>
    </row>
    <row r="111" spans="2:27" ht="12" customHeight="1" x14ac:dyDescent="0.2">
      <c r="B111" s="18"/>
      <c r="C111" s="1">
        <v>17</v>
      </c>
      <c r="D111" s="119"/>
      <c r="E111" s="120">
        <v>0</v>
      </c>
      <c r="F111" s="43"/>
      <c r="G111" s="44"/>
      <c r="H111" s="44"/>
      <c r="I111" s="44"/>
      <c r="J111" s="68">
        <f t="shared" si="13"/>
        <v>0</v>
      </c>
      <c r="K111" s="42"/>
      <c r="L111" s="44"/>
      <c r="M111" s="44"/>
      <c r="N111" s="44"/>
      <c r="O111" s="68">
        <f t="shared" si="14"/>
        <v>0</v>
      </c>
      <c r="P111" s="42"/>
      <c r="Q111" s="93" t="str">
        <f t="shared" si="12"/>
        <v>ja</v>
      </c>
      <c r="R111" s="93" t="str">
        <f t="shared" si="12"/>
        <v>ja</v>
      </c>
      <c r="S111" s="124">
        <f>IF(Q39="nee",0,IF((J39-O39)&lt;0,0,(J39-O39)*(tab!$C$21*tab!$F$8+tab!$D$23)))</f>
        <v>0</v>
      </c>
      <c r="T111" s="124">
        <f>IF((J111-O111)&lt;=0,0,IF((G111-L111)*tab!$E$31+(H111-M111)*tab!$F$31+(I111-N111)*tab!$G$31&lt;=0,0,(G111-L111)*tab!$E$31+(H111-M111)*tab!$F$31+(I111-N111)*tab!$G$31))</f>
        <v>0</v>
      </c>
      <c r="U111" s="124">
        <f t="shared" si="15"/>
        <v>0</v>
      </c>
      <c r="V111" s="182"/>
      <c r="W111" s="124">
        <f>IF(R111="nee",0,IF((J111-O111)&lt;0,0,(J111-O111)*tab!$C$59))</f>
        <v>0</v>
      </c>
      <c r="X111" s="124">
        <f>IF(R111="nee",0,IF((J111-O111)&lt;=0,0,IF((G111-L111)*tab!$G$59+(H111-M111)*tab!$H$59+(I111-N111)*tab!$I$59&lt;=0,0,(G111-L111)*tab!$G$59+(H111-M111)*tab!$H$59+(I111-N111)*tab!$I$59)))</f>
        <v>0</v>
      </c>
      <c r="Y111" s="124">
        <f t="shared" si="16"/>
        <v>0</v>
      </c>
      <c r="Z111" s="5"/>
      <c r="AA111" s="22"/>
    </row>
    <row r="112" spans="2:27" ht="12" customHeight="1" x14ac:dyDescent="0.2">
      <c r="B112" s="18"/>
      <c r="C112" s="1">
        <v>18</v>
      </c>
      <c r="D112" s="119"/>
      <c r="E112" s="120">
        <v>0</v>
      </c>
      <c r="F112" s="43"/>
      <c r="G112" s="44"/>
      <c r="H112" s="44"/>
      <c r="I112" s="44"/>
      <c r="J112" s="68">
        <f t="shared" si="13"/>
        <v>0</v>
      </c>
      <c r="K112" s="42"/>
      <c r="L112" s="44"/>
      <c r="M112" s="44"/>
      <c r="N112" s="44"/>
      <c r="O112" s="68">
        <f t="shared" si="14"/>
        <v>0</v>
      </c>
      <c r="P112" s="42"/>
      <c r="Q112" s="93" t="str">
        <f t="shared" si="12"/>
        <v>ja</v>
      </c>
      <c r="R112" s="93" t="str">
        <f t="shared" si="12"/>
        <v>ja</v>
      </c>
      <c r="S112" s="124">
        <f>IF(Q40="nee",0,IF((J40-O40)&lt;0,0,(J40-O40)*(tab!$C$21*tab!$F$8+tab!$D$23)))</f>
        <v>0</v>
      </c>
      <c r="T112" s="124">
        <f>IF((J112-O112)&lt;=0,0,IF((G112-L112)*tab!$E$31+(H112-M112)*tab!$F$31+(I112-N112)*tab!$G$31&lt;=0,0,(G112-L112)*tab!$E$31+(H112-M112)*tab!$F$31+(I112-N112)*tab!$G$31))</f>
        <v>0</v>
      </c>
      <c r="U112" s="124">
        <f t="shared" si="15"/>
        <v>0</v>
      </c>
      <c r="V112" s="182"/>
      <c r="W112" s="124">
        <f>IF(R112="nee",0,IF((J112-O112)&lt;0,0,(J112-O112)*tab!$C$59))</f>
        <v>0</v>
      </c>
      <c r="X112" s="124">
        <f>IF(R112="nee",0,IF((J112-O112)&lt;=0,0,IF((G112-L112)*tab!$G$59+(H112-M112)*tab!$H$59+(I112-N112)*tab!$I$59&lt;=0,0,(G112-L112)*tab!$G$59+(H112-M112)*tab!$H$59+(I112-N112)*tab!$I$59)))</f>
        <v>0</v>
      </c>
      <c r="Y112" s="124">
        <f t="shared" si="16"/>
        <v>0</v>
      </c>
      <c r="Z112" s="5"/>
      <c r="AA112" s="22"/>
    </row>
    <row r="113" spans="2:27" ht="12" customHeight="1" x14ac:dyDescent="0.2">
      <c r="B113" s="18"/>
      <c r="C113" s="1">
        <v>19</v>
      </c>
      <c r="D113" s="119"/>
      <c r="E113" s="120">
        <v>0</v>
      </c>
      <c r="F113" s="43"/>
      <c r="G113" s="44"/>
      <c r="H113" s="44"/>
      <c r="I113" s="44"/>
      <c r="J113" s="68">
        <f t="shared" si="13"/>
        <v>0</v>
      </c>
      <c r="K113" s="42"/>
      <c r="L113" s="44"/>
      <c r="M113" s="44"/>
      <c r="N113" s="44"/>
      <c r="O113" s="68">
        <f t="shared" si="14"/>
        <v>0</v>
      </c>
      <c r="P113" s="42"/>
      <c r="Q113" s="93" t="str">
        <f t="shared" si="12"/>
        <v>ja</v>
      </c>
      <c r="R113" s="93" t="str">
        <f t="shared" si="12"/>
        <v>ja</v>
      </c>
      <c r="S113" s="124">
        <f>IF(Q41="nee",0,IF((J41-O41)&lt;0,0,(J41-O41)*(tab!$C$21*tab!$F$8+tab!$D$23)))</f>
        <v>0</v>
      </c>
      <c r="T113" s="124">
        <f>IF((J113-O113)&lt;=0,0,IF((G113-L113)*tab!$E$31+(H113-M113)*tab!$F$31+(I113-N113)*tab!$G$31&lt;=0,0,(G113-L113)*tab!$E$31+(H113-M113)*tab!$F$31+(I113-N113)*tab!$G$31))</f>
        <v>0</v>
      </c>
      <c r="U113" s="124">
        <f t="shared" si="15"/>
        <v>0</v>
      </c>
      <c r="V113" s="182"/>
      <c r="W113" s="124">
        <f>IF(R113="nee",0,IF((J113-O113)&lt;0,0,(J113-O113)*tab!$C$59))</f>
        <v>0</v>
      </c>
      <c r="X113" s="124">
        <f>IF(R113="nee",0,IF((J113-O113)&lt;=0,0,IF((G113-L113)*tab!$G$59+(H113-M113)*tab!$H$59+(I113-N113)*tab!$I$59&lt;=0,0,(G113-L113)*tab!$G$59+(H113-M113)*tab!$H$59+(I113-N113)*tab!$I$59)))</f>
        <v>0</v>
      </c>
      <c r="Y113" s="124">
        <f t="shared" si="16"/>
        <v>0</v>
      </c>
      <c r="Z113" s="5"/>
      <c r="AA113" s="22"/>
    </row>
    <row r="114" spans="2:27" ht="12" customHeight="1" x14ac:dyDescent="0.2">
      <c r="B114" s="18"/>
      <c r="C114" s="1">
        <v>20</v>
      </c>
      <c r="D114" s="119"/>
      <c r="E114" s="120">
        <v>0</v>
      </c>
      <c r="F114" s="43"/>
      <c r="G114" s="44"/>
      <c r="H114" s="44"/>
      <c r="I114" s="44"/>
      <c r="J114" s="68">
        <f t="shared" si="13"/>
        <v>0</v>
      </c>
      <c r="K114" s="42"/>
      <c r="L114" s="44"/>
      <c r="M114" s="44"/>
      <c r="N114" s="44"/>
      <c r="O114" s="68">
        <f t="shared" si="14"/>
        <v>0</v>
      </c>
      <c r="P114" s="42"/>
      <c r="Q114" s="93" t="str">
        <f t="shared" si="12"/>
        <v>ja</v>
      </c>
      <c r="R114" s="93" t="str">
        <f t="shared" si="12"/>
        <v>ja</v>
      </c>
      <c r="S114" s="124">
        <f>IF(Q42="nee",0,IF((J42-O42)&lt;0,0,(J42-O42)*(tab!$C$21*tab!$F$8+tab!$D$23)))</f>
        <v>0</v>
      </c>
      <c r="T114" s="124">
        <f>IF((J114-O114)&lt;=0,0,IF((G114-L114)*tab!$E$31+(H114-M114)*tab!$F$31+(I114-N114)*tab!$G$31&lt;=0,0,(G114-L114)*tab!$E$31+(H114-M114)*tab!$F$31+(I114-N114)*tab!$G$31))</f>
        <v>0</v>
      </c>
      <c r="U114" s="124">
        <f t="shared" si="15"/>
        <v>0</v>
      </c>
      <c r="V114" s="182"/>
      <c r="W114" s="124">
        <f>IF(R114="nee",0,IF((J114-O114)&lt;0,0,(J114-O114)*tab!$C$59))</f>
        <v>0</v>
      </c>
      <c r="X114" s="124">
        <f>IF(R114="nee",0,IF((J114-O114)&lt;=0,0,IF((G114-L114)*tab!$G$59+(H114-M114)*tab!$H$59+(I114-N114)*tab!$I$59&lt;=0,0,(G114-L114)*tab!$G$59+(H114-M114)*tab!$H$59+(I114-N114)*tab!$I$59)))</f>
        <v>0</v>
      </c>
      <c r="Y114" s="124">
        <f t="shared" si="16"/>
        <v>0</v>
      </c>
      <c r="Z114" s="5"/>
      <c r="AA114" s="22"/>
    </row>
    <row r="115" spans="2:27" ht="12" customHeight="1" x14ac:dyDescent="0.2">
      <c r="B115" s="18"/>
      <c r="C115" s="1">
        <v>21</v>
      </c>
      <c r="D115" s="119"/>
      <c r="E115" s="120">
        <v>0</v>
      </c>
      <c r="F115" s="43"/>
      <c r="G115" s="44"/>
      <c r="H115" s="44"/>
      <c r="I115" s="44"/>
      <c r="J115" s="68">
        <f t="shared" si="13"/>
        <v>0</v>
      </c>
      <c r="K115" s="42"/>
      <c r="L115" s="44"/>
      <c r="M115" s="44"/>
      <c r="N115" s="44"/>
      <c r="O115" s="68">
        <f t="shared" si="14"/>
        <v>0</v>
      </c>
      <c r="P115" s="42"/>
      <c r="Q115" s="93" t="str">
        <f t="shared" si="12"/>
        <v>ja</v>
      </c>
      <c r="R115" s="93" t="str">
        <f t="shared" si="12"/>
        <v>ja</v>
      </c>
      <c r="S115" s="124">
        <f>IF(Q43="nee",0,IF((J43-O43)&lt;0,0,(J43-O43)*(tab!$C$21*tab!$F$8+tab!$D$23)))</f>
        <v>0</v>
      </c>
      <c r="T115" s="124">
        <f>IF((J115-O115)&lt;=0,0,IF((G115-L115)*tab!$E$31+(H115-M115)*tab!$F$31+(I115-N115)*tab!$G$31&lt;=0,0,(G115-L115)*tab!$E$31+(H115-M115)*tab!$F$31+(I115-N115)*tab!$G$31))</f>
        <v>0</v>
      </c>
      <c r="U115" s="124">
        <f t="shared" si="15"/>
        <v>0</v>
      </c>
      <c r="V115" s="182"/>
      <c r="W115" s="124">
        <f>IF(R115="nee",0,IF((J115-O115)&lt;0,0,(J115-O115)*tab!$C$59))</f>
        <v>0</v>
      </c>
      <c r="X115" s="124">
        <f>IF(R115="nee",0,IF((J115-O115)&lt;=0,0,IF((G115-L115)*tab!$G$59+(H115-M115)*tab!$H$59+(I115-N115)*tab!$I$59&lt;=0,0,(G115-L115)*tab!$G$59+(H115-M115)*tab!$H$59+(I115-N115)*tab!$I$59)))</f>
        <v>0</v>
      </c>
      <c r="Y115" s="124">
        <f t="shared" si="16"/>
        <v>0</v>
      </c>
      <c r="Z115" s="5"/>
      <c r="AA115" s="22"/>
    </row>
    <row r="116" spans="2:27" ht="12" customHeight="1" x14ac:dyDescent="0.2">
      <c r="B116" s="18"/>
      <c r="C116" s="1">
        <v>22</v>
      </c>
      <c r="D116" s="119"/>
      <c r="E116" s="120">
        <v>0</v>
      </c>
      <c r="F116" s="43"/>
      <c r="G116" s="44"/>
      <c r="H116" s="44"/>
      <c r="I116" s="44"/>
      <c r="J116" s="68">
        <f t="shared" si="13"/>
        <v>0</v>
      </c>
      <c r="K116" s="42"/>
      <c r="L116" s="44"/>
      <c r="M116" s="44"/>
      <c r="N116" s="44"/>
      <c r="O116" s="68">
        <f t="shared" si="14"/>
        <v>0</v>
      </c>
      <c r="P116" s="42"/>
      <c r="Q116" s="93" t="str">
        <f t="shared" si="12"/>
        <v>ja</v>
      </c>
      <c r="R116" s="93" t="str">
        <f t="shared" si="12"/>
        <v>ja</v>
      </c>
      <c r="S116" s="124">
        <f>IF(Q44="nee",0,IF((J44-O44)&lt;0,0,(J44-O44)*(tab!$C$21*tab!$F$8+tab!$D$23)))</f>
        <v>0</v>
      </c>
      <c r="T116" s="124">
        <f>IF((J116-O116)&lt;=0,0,IF((G116-L116)*tab!$E$31+(H116-M116)*tab!$F$31+(I116-N116)*tab!$G$31&lt;=0,0,(G116-L116)*tab!$E$31+(H116-M116)*tab!$F$31+(I116-N116)*tab!$G$31))</f>
        <v>0</v>
      </c>
      <c r="U116" s="124">
        <f t="shared" si="15"/>
        <v>0</v>
      </c>
      <c r="V116" s="182"/>
      <c r="W116" s="124">
        <f>IF(R116="nee",0,IF((J116-O116)&lt;0,0,(J116-O116)*tab!$C$59))</f>
        <v>0</v>
      </c>
      <c r="X116" s="124">
        <f>IF(R116="nee",0,IF((J116-O116)&lt;=0,0,IF((G116-L116)*tab!$G$59+(H116-M116)*tab!$H$59+(I116-N116)*tab!$I$59&lt;=0,0,(G116-L116)*tab!$G$59+(H116-M116)*tab!$H$59+(I116-N116)*tab!$I$59)))</f>
        <v>0</v>
      </c>
      <c r="Y116" s="124">
        <f t="shared" si="16"/>
        <v>0</v>
      </c>
      <c r="Z116" s="5"/>
      <c r="AA116" s="22"/>
    </row>
    <row r="117" spans="2:27" ht="12" customHeight="1" x14ac:dyDescent="0.2">
      <c r="B117" s="18"/>
      <c r="C117" s="1">
        <v>23</v>
      </c>
      <c r="D117" s="119"/>
      <c r="E117" s="120">
        <v>0</v>
      </c>
      <c r="F117" s="43"/>
      <c r="G117" s="44"/>
      <c r="H117" s="44"/>
      <c r="I117" s="44"/>
      <c r="J117" s="68">
        <f t="shared" si="13"/>
        <v>0</v>
      </c>
      <c r="K117" s="42"/>
      <c r="L117" s="44"/>
      <c r="M117" s="44"/>
      <c r="N117" s="44"/>
      <c r="O117" s="68">
        <f t="shared" si="14"/>
        <v>0</v>
      </c>
      <c r="P117" s="42"/>
      <c r="Q117" s="93" t="str">
        <f t="shared" si="12"/>
        <v>ja</v>
      </c>
      <c r="R117" s="93" t="str">
        <f t="shared" si="12"/>
        <v>ja</v>
      </c>
      <c r="S117" s="124">
        <f>IF(Q45="nee",0,IF((J45-O45)&lt;0,0,(J45-O45)*(tab!$C$21*tab!$F$8+tab!$D$23)))</f>
        <v>0</v>
      </c>
      <c r="T117" s="124">
        <f>IF((J117-O117)&lt;=0,0,IF((G117-L117)*tab!$E$31+(H117-M117)*tab!$F$31+(I117-N117)*tab!$G$31&lt;=0,0,(G117-L117)*tab!$E$31+(H117-M117)*tab!$F$31+(I117-N117)*tab!$G$31))</f>
        <v>0</v>
      </c>
      <c r="U117" s="124">
        <f t="shared" si="15"/>
        <v>0</v>
      </c>
      <c r="V117" s="182"/>
      <c r="W117" s="124">
        <f>IF(R117="nee",0,IF((J117-O117)&lt;0,0,(J117-O117)*tab!$C$59))</f>
        <v>0</v>
      </c>
      <c r="X117" s="124">
        <f>IF(R117="nee",0,IF((J117-O117)&lt;=0,0,IF((G117-L117)*tab!$G$59+(H117-M117)*tab!$H$59+(I117-N117)*tab!$I$59&lt;=0,0,(G117-L117)*tab!$G$59+(H117-M117)*tab!$H$59+(I117-N117)*tab!$I$59)))</f>
        <v>0</v>
      </c>
      <c r="Y117" s="124">
        <f t="shared" si="16"/>
        <v>0</v>
      </c>
      <c r="Z117" s="5"/>
      <c r="AA117" s="22"/>
    </row>
    <row r="118" spans="2:27" ht="12" customHeight="1" x14ac:dyDescent="0.2">
      <c r="B118" s="18"/>
      <c r="C118" s="1">
        <v>24</v>
      </c>
      <c r="D118" s="119"/>
      <c r="E118" s="120">
        <v>0</v>
      </c>
      <c r="F118" s="43"/>
      <c r="G118" s="44"/>
      <c r="H118" s="44"/>
      <c r="I118" s="44"/>
      <c r="J118" s="68">
        <f t="shared" si="13"/>
        <v>0</v>
      </c>
      <c r="K118" s="42"/>
      <c r="L118" s="44"/>
      <c r="M118" s="44"/>
      <c r="N118" s="44"/>
      <c r="O118" s="68">
        <f t="shared" si="14"/>
        <v>0</v>
      </c>
      <c r="P118" s="42"/>
      <c r="Q118" s="93" t="str">
        <f t="shared" si="12"/>
        <v>ja</v>
      </c>
      <c r="R118" s="93" t="str">
        <f t="shared" si="12"/>
        <v>ja</v>
      </c>
      <c r="S118" s="124">
        <f>IF(Q46="nee",0,IF((J46-O46)&lt;0,0,(J46-O46)*(tab!$C$21*tab!$F$8+tab!$D$23)))</f>
        <v>0</v>
      </c>
      <c r="T118" s="124">
        <f>IF((J118-O118)&lt;=0,0,IF((G118-L118)*tab!$E$31+(H118-M118)*tab!$F$31+(I118-N118)*tab!$G$31&lt;=0,0,(G118-L118)*tab!$E$31+(H118-M118)*tab!$F$31+(I118-N118)*tab!$G$31))</f>
        <v>0</v>
      </c>
      <c r="U118" s="124">
        <f t="shared" si="15"/>
        <v>0</v>
      </c>
      <c r="V118" s="182"/>
      <c r="W118" s="124">
        <f>IF(R118="nee",0,IF((J118-O118)&lt;0,0,(J118-O118)*tab!$C$59))</f>
        <v>0</v>
      </c>
      <c r="X118" s="124">
        <f>IF(R118="nee",0,IF((J118-O118)&lt;=0,0,IF((G118-L118)*tab!$G$59+(H118-M118)*tab!$H$59+(I118-N118)*tab!$I$59&lt;=0,0,(G118-L118)*tab!$G$59+(H118-M118)*tab!$H$59+(I118-N118)*tab!$I$59)))</f>
        <v>0</v>
      </c>
      <c r="Y118" s="124">
        <f t="shared" si="16"/>
        <v>0</v>
      </c>
      <c r="Z118" s="5"/>
      <c r="AA118" s="22"/>
    </row>
    <row r="119" spans="2:27" ht="12" customHeight="1" x14ac:dyDescent="0.2">
      <c r="B119" s="18"/>
      <c r="C119" s="1">
        <v>25</v>
      </c>
      <c r="D119" s="119"/>
      <c r="E119" s="120">
        <v>0</v>
      </c>
      <c r="F119" s="43"/>
      <c r="G119" s="44"/>
      <c r="H119" s="44"/>
      <c r="I119" s="44"/>
      <c r="J119" s="68">
        <f t="shared" si="13"/>
        <v>0</v>
      </c>
      <c r="K119" s="42"/>
      <c r="L119" s="44"/>
      <c r="M119" s="44"/>
      <c r="N119" s="44"/>
      <c r="O119" s="68">
        <f t="shared" si="14"/>
        <v>0</v>
      </c>
      <c r="P119" s="42"/>
      <c r="Q119" s="93" t="str">
        <f t="shared" si="12"/>
        <v>ja</v>
      </c>
      <c r="R119" s="93" t="str">
        <f t="shared" si="12"/>
        <v>ja</v>
      </c>
      <c r="S119" s="124">
        <f>IF(Q47="nee",0,IF((J47-O47)&lt;0,0,(J47-O47)*(tab!$C$21*tab!$F$8+tab!$D$23)))</f>
        <v>0</v>
      </c>
      <c r="T119" s="124">
        <f>IF((J119-O119)&lt;=0,0,IF((G119-L119)*tab!$E$31+(H119-M119)*tab!$F$31+(I119-N119)*tab!$G$31&lt;=0,0,(G119-L119)*tab!$E$31+(H119-M119)*tab!$F$31+(I119-N119)*tab!$G$31))</f>
        <v>0</v>
      </c>
      <c r="U119" s="124">
        <f t="shared" si="15"/>
        <v>0</v>
      </c>
      <c r="V119" s="182"/>
      <c r="W119" s="124">
        <f>IF(R119="nee",0,IF((J119-O119)&lt;0,0,(J119-O119)*tab!$C$59))</f>
        <v>0</v>
      </c>
      <c r="X119" s="124">
        <f>IF(R119="nee",0,IF((J119-O119)&lt;=0,0,IF((G119-L119)*tab!$G$59+(H119-M119)*tab!$H$59+(I119-N119)*tab!$I$59&lt;=0,0,(G119-L119)*tab!$G$59+(H119-M119)*tab!$H$59+(I119-N119)*tab!$I$59)))</f>
        <v>0</v>
      </c>
      <c r="Y119" s="124">
        <f t="shared" si="16"/>
        <v>0</v>
      </c>
      <c r="Z119" s="5"/>
      <c r="AA119" s="22"/>
    </row>
    <row r="120" spans="2:27" ht="12" customHeight="1" x14ac:dyDescent="0.2">
      <c r="B120" s="18"/>
      <c r="C120" s="1">
        <v>26</v>
      </c>
      <c r="D120" s="119"/>
      <c r="E120" s="120">
        <v>0</v>
      </c>
      <c r="F120" s="43"/>
      <c r="G120" s="44"/>
      <c r="H120" s="44"/>
      <c r="I120" s="44"/>
      <c r="J120" s="68">
        <f t="shared" si="13"/>
        <v>0</v>
      </c>
      <c r="K120" s="42"/>
      <c r="L120" s="44"/>
      <c r="M120" s="44"/>
      <c r="N120" s="44"/>
      <c r="O120" s="68">
        <f t="shared" si="14"/>
        <v>0</v>
      </c>
      <c r="P120" s="42"/>
      <c r="Q120" s="93" t="str">
        <f t="shared" si="12"/>
        <v>ja</v>
      </c>
      <c r="R120" s="93" t="str">
        <f t="shared" si="12"/>
        <v>ja</v>
      </c>
      <c r="S120" s="124">
        <f>IF(Q48="nee",0,IF((J48-O48)&lt;0,0,(J48-O48)*(tab!$C$21*tab!$F$8+tab!$D$23)))</f>
        <v>0</v>
      </c>
      <c r="T120" s="124">
        <f>IF((J120-O120)&lt;=0,0,IF((G120-L120)*tab!$E$31+(H120-M120)*tab!$F$31+(I120-N120)*tab!$G$31&lt;=0,0,(G120-L120)*tab!$E$31+(H120-M120)*tab!$F$31+(I120-N120)*tab!$G$31))</f>
        <v>0</v>
      </c>
      <c r="U120" s="124">
        <f t="shared" si="15"/>
        <v>0</v>
      </c>
      <c r="V120" s="182"/>
      <c r="W120" s="124">
        <f>IF(R120="nee",0,IF((J120-O120)&lt;0,0,(J120-O120)*tab!$C$59))</f>
        <v>0</v>
      </c>
      <c r="X120" s="124">
        <f>IF(R120="nee",0,IF((J120-O120)&lt;=0,0,IF((G120-L120)*tab!$G$59+(H120-M120)*tab!$H$59+(I120-N120)*tab!$I$59&lt;=0,0,(G120-L120)*tab!$G$59+(H120-M120)*tab!$H$59+(I120-N120)*tab!$I$59)))</f>
        <v>0</v>
      </c>
      <c r="Y120" s="124">
        <f t="shared" si="16"/>
        <v>0</v>
      </c>
      <c r="Z120" s="5"/>
      <c r="AA120" s="22"/>
    </row>
    <row r="121" spans="2:27" ht="12" customHeight="1" x14ac:dyDescent="0.2">
      <c r="B121" s="18"/>
      <c r="C121" s="1">
        <v>27</v>
      </c>
      <c r="D121" s="119"/>
      <c r="E121" s="120">
        <v>0</v>
      </c>
      <c r="F121" s="43"/>
      <c r="G121" s="44"/>
      <c r="H121" s="44"/>
      <c r="I121" s="44"/>
      <c r="J121" s="68">
        <f t="shared" si="13"/>
        <v>0</v>
      </c>
      <c r="K121" s="42"/>
      <c r="L121" s="44"/>
      <c r="M121" s="44"/>
      <c r="N121" s="44"/>
      <c r="O121" s="68">
        <f t="shared" si="14"/>
        <v>0</v>
      </c>
      <c r="P121" s="42"/>
      <c r="Q121" s="93" t="str">
        <f t="shared" si="12"/>
        <v>ja</v>
      </c>
      <c r="R121" s="93" t="str">
        <f t="shared" si="12"/>
        <v>ja</v>
      </c>
      <c r="S121" s="124">
        <f>IF(Q49="nee",0,IF((J49-O49)&lt;0,0,(J49-O49)*(tab!$C$21*tab!$F$8+tab!$D$23)))</f>
        <v>0</v>
      </c>
      <c r="T121" s="124">
        <f>IF((J121-O121)&lt;=0,0,IF((G121-L121)*tab!$E$31+(H121-M121)*tab!$F$31+(I121-N121)*tab!$G$31&lt;=0,0,(G121-L121)*tab!$E$31+(H121-M121)*tab!$F$31+(I121-N121)*tab!$G$31))</f>
        <v>0</v>
      </c>
      <c r="U121" s="124">
        <f t="shared" si="15"/>
        <v>0</v>
      </c>
      <c r="V121" s="182"/>
      <c r="W121" s="124">
        <f>IF(R121="nee",0,IF((J121-O121)&lt;0,0,(J121-O121)*tab!$C$59))</f>
        <v>0</v>
      </c>
      <c r="X121" s="124">
        <f>IF(R121="nee",0,IF((J121-O121)&lt;=0,0,IF((G121-L121)*tab!$G$59+(H121-M121)*tab!$H$59+(I121-N121)*tab!$I$59&lt;=0,0,(G121-L121)*tab!$G$59+(H121-M121)*tab!$H$59+(I121-N121)*tab!$I$59)))</f>
        <v>0</v>
      </c>
      <c r="Y121" s="124">
        <f t="shared" si="16"/>
        <v>0</v>
      </c>
      <c r="Z121" s="5"/>
      <c r="AA121" s="22"/>
    </row>
    <row r="122" spans="2:27" ht="12" customHeight="1" x14ac:dyDescent="0.2">
      <c r="B122" s="18"/>
      <c r="C122" s="1">
        <v>28</v>
      </c>
      <c r="D122" s="119"/>
      <c r="E122" s="120">
        <v>0</v>
      </c>
      <c r="F122" s="43"/>
      <c r="G122" s="44"/>
      <c r="H122" s="44"/>
      <c r="I122" s="44"/>
      <c r="J122" s="68">
        <f t="shared" si="13"/>
        <v>0</v>
      </c>
      <c r="K122" s="42"/>
      <c r="L122" s="44"/>
      <c r="M122" s="44"/>
      <c r="N122" s="44"/>
      <c r="O122" s="68">
        <f t="shared" si="14"/>
        <v>0</v>
      </c>
      <c r="P122" s="42"/>
      <c r="Q122" s="93" t="str">
        <f t="shared" si="12"/>
        <v>ja</v>
      </c>
      <c r="R122" s="93" t="str">
        <f t="shared" si="12"/>
        <v>ja</v>
      </c>
      <c r="S122" s="124">
        <f>IF(Q50="nee",0,IF((J50-O50)&lt;0,0,(J50-O50)*(tab!$C$21*tab!$F$8+tab!$D$23)))</f>
        <v>0</v>
      </c>
      <c r="T122" s="124">
        <f>IF((J122-O122)&lt;=0,0,IF((G122-L122)*tab!$E$31+(H122-M122)*tab!$F$31+(I122-N122)*tab!$G$31&lt;=0,0,(G122-L122)*tab!$E$31+(H122-M122)*tab!$F$31+(I122-N122)*tab!$G$31))</f>
        <v>0</v>
      </c>
      <c r="U122" s="124">
        <f t="shared" si="15"/>
        <v>0</v>
      </c>
      <c r="V122" s="182"/>
      <c r="W122" s="124">
        <f>IF(R122="nee",0,IF((J122-O122)&lt;0,0,(J122-O122)*tab!$C$59))</f>
        <v>0</v>
      </c>
      <c r="X122" s="124">
        <f>IF(R122="nee",0,IF((J122-O122)&lt;=0,0,IF((G122-L122)*tab!$G$59+(H122-M122)*tab!$H$59+(I122-N122)*tab!$I$59&lt;=0,0,(G122-L122)*tab!$G$59+(H122-M122)*tab!$H$59+(I122-N122)*tab!$I$59)))</f>
        <v>0</v>
      </c>
      <c r="Y122" s="124">
        <f t="shared" si="16"/>
        <v>0</v>
      </c>
      <c r="Z122" s="5"/>
      <c r="AA122" s="22"/>
    </row>
    <row r="123" spans="2:27" ht="12" customHeight="1" x14ac:dyDescent="0.2">
      <c r="B123" s="18"/>
      <c r="C123" s="1">
        <v>29</v>
      </c>
      <c r="D123" s="119"/>
      <c r="E123" s="120">
        <v>0</v>
      </c>
      <c r="F123" s="43"/>
      <c r="G123" s="44"/>
      <c r="H123" s="44"/>
      <c r="I123" s="44"/>
      <c r="J123" s="68">
        <f t="shared" si="13"/>
        <v>0</v>
      </c>
      <c r="K123" s="42"/>
      <c r="L123" s="44"/>
      <c r="M123" s="44"/>
      <c r="N123" s="44"/>
      <c r="O123" s="68">
        <f t="shared" si="14"/>
        <v>0</v>
      </c>
      <c r="P123" s="42"/>
      <c r="Q123" s="93" t="str">
        <f t="shared" si="12"/>
        <v>ja</v>
      </c>
      <c r="R123" s="93" t="str">
        <f t="shared" si="12"/>
        <v>ja</v>
      </c>
      <c r="S123" s="124">
        <f>IF(Q51="nee",0,IF((J51-O51)&lt;0,0,(J51-O51)*(tab!$C$21*tab!$F$8+tab!$D$23)))</f>
        <v>0</v>
      </c>
      <c r="T123" s="124">
        <f>IF((J123-O123)&lt;=0,0,IF((G123-L123)*tab!$E$31+(H123-M123)*tab!$F$31+(I123-N123)*tab!$G$31&lt;=0,0,(G123-L123)*tab!$E$31+(H123-M123)*tab!$F$31+(I123-N123)*tab!$G$31))</f>
        <v>0</v>
      </c>
      <c r="U123" s="124">
        <f t="shared" si="15"/>
        <v>0</v>
      </c>
      <c r="V123" s="182"/>
      <c r="W123" s="124">
        <f>IF(R123="nee",0,IF((J123-O123)&lt;0,0,(J123-O123)*tab!$C$59))</f>
        <v>0</v>
      </c>
      <c r="X123" s="124">
        <f>IF(R123="nee",0,IF((J123-O123)&lt;=0,0,IF((G123-L123)*tab!$G$59+(H123-M123)*tab!$H$59+(I123-N123)*tab!$I$59&lt;=0,0,(G123-L123)*tab!$G$59+(H123-M123)*tab!$H$59+(I123-N123)*tab!$I$59)))</f>
        <v>0</v>
      </c>
      <c r="Y123" s="124">
        <f t="shared" si="16"/>
        <v>0</v>
      </c>
      <c r="Z123" s="5"/>
      <c r="AA123" s="22"/>
    </row>
    <row r="124" spans="2:27" ht="12" customHeight="1" x14ac:dyDescent="0.2">
      <c r="B124" s="18"/>
      <c r="C124" s="1">
        <v>30</v>
      </c>
      <c r="D124" s="119"/>
      <c r="E124" s="120">
        <v>0</v>
      </c>
      <c r="F124" s="43"/>
      <c r="G124" s="44"/>
      <c r="H124" s="44"/>
      <c r="I124" s="44"/>
      <c r="J124" s="68">
        <f t="shared" si="13"/>
        <v>0</v>
      </c>
      <c r="K124" s="42"/>
      <c r="L124" s="44"/>
      <c r="M124" s="44"/>
      <c r="N124" s="44"/>
      <c r="O124" s="68">
        <f t="shared" si="14"/>
        <v>0</v>
      </c>
      <c r="P124" s="42"/>
      <c r="Q124" s="93" t="str">
        <f t="shared" si="12"/>
        <v>ja</v>
      </c>
      <c r="R124" s="93" t="str">
        <f t="shared" si="12"/>
        <v>ja</v>
      </c>
      <c r="S124" s="124">
        <f>IF(Q52="nee",0,IF((J52-O52)&lt;0,0,(J52-O52)*(tab!$C$21*tab!$F$8+tab!$D$23)))</f>
        <v>0</v>
      </c>
      <c r="T124" s="124">
        <f>IF((J124-O124)&lt;=0,0,IF((G124-L124)*tab!$E$31+(H124-M124)*tab!$F$31+(I124-N124)*tab!$G$31&lt;=0,0,(G124-L124)*tab!$E$31+(H124-M124)*tab!$F$31+(I124-N124)*tab!$G$31))</f>
        <v>0</v>
      </c>
      <c r="U124" s="124">
        <f t="shared" si="15"/>
        <v>0</v>
      </c>
      <c r="V124" s="182"/>
      <c r="W124" s="124">
        <f>IF(R124="nee",0,IF((J124-O124)&lt;0,0,(J124-O124)*tab!$C$59))</f>
        <v>0</v>
      </c>
      <c r="X124" s="124">
        <f>IF(R124="nee",0,IF((J124-O124)&lt;=0,0,IF((G124-L124)*tab!$G$59+(H124-M124)*tab!$H$59+(I124-N124)*tab!$I$59&lt;=0,0,(G124-L124)*tab!$G$59+(H124-M124)*tab!$H$59+(I124-N124)*tab!$I$59)))</f>
        <v>0</v>
      </c>
      <c r="Y124" s="124">
        <f t="shared" si="16"/>
        <v>0</v>
      </c>
      <c r="Z124" s="5"/>
      <c r="AA124" s="22"/>
    </row>
    <row r="125" spans="2:27" s="99" customFormat="1" ht="12" customHeight="1" x14ac:dyDescent="0.2">
      <c r="B125" s="80"/>
      <c r="C125" s="73"/>
      <c r="D125" s="77"/>
      <c r="E125" s="77"/>
      <c r="F125" s="115"/>
      <c r="G125" s="116">
        <f>SUM(G95:G124)</f>
        <v>7</v>
      </c>
      <c r="H125" s="116">
        <f>SUM(H95:H124)</f>
        <v>2</v>
      </c>
      <c r="I125" s="116">
        <f>SUM(I95:I124)</f>
        <v>5</v>
      </c>
      <c r="J125" s="116">
        <f>SUM(G125:I125)</f>
        <v>14</v>
      </c>
      <c r="K125" s="117"/>
      <c r="L125" s="116">
        <f>SUM(L95:L124)</f>
        <v>6</v>
      </c>
      <c r="M125" s="116">
        <f>SUM(M95:M124)</f>
        <v>1</v>
      </c>
      <c r="N125" s="116">
        <f>SUM(N95:N124)</f>
        <v>4</v>
      </c>
      <c r="O125" s="116">
        <f>SUM(L125:N125)</f>
        <v>11</v>
      </c>
      <c r="P125" s="117"/>
      <c r="Q125" s="117"/>
      <c r="R125" s="117"/>
      <c r="S125" s="198">
        <f t="shared" ref="S125:U125" si="17">SUM(S95:S124)</f>
        <v>37489.373145000005</v>
      </c>
      <c r="T125" s="198">
        <f t="shared" si="17"/>
        <v>45646.832662999994</v>
      </c>
      <c r="U125" s="198">
        <f t="shared" si="17"/>
        <v>83136.205807999999</v>
      </c>
      <c r="V125" s="117"/>
      <c r="W125" s="197">
        <f>SUM(W95:W124)</f>
        <v>5990.9500000000007</v>
      </c>
      <c r="X125" s="197">
        <f>SUM(X95:X124)</f>
        <v>2782.4300000000003</v>
      </c>
      <c r="Y125" s="197">
        <f>SUM(Y95:Y124)</f>
        <v>8773.380000000001</v>
      </c>
      <c r="Z125" s="5"/>
      <c r="AA125" s="22"/>
    </row>
    <row r="126" spans="2:27" ht="12" customHeight="1" x14ac:dyDescent="0.2">
      <c r="B126" s="18"/>
      <c r="C126" s="1"/>
      <c r="D126" s="38"/>
      <c r="E126" s="38"/>
      <c r="F126" s="45"/>
      <c r="G126" s="98"/>
      <c r="H126" s="98"/>
      <c r="I126" s="98"/>
      <c r="J126" s="47"/>
      <c r="K126" s="47"/>
      <c r="L126" s="98"/>
      <c r="M126" s="98"/>
      <c r="N126" s="98"/>
      <c r="O126" s="47"/>
      <c r="P126" s="47"/>
      <c r="Q126" s="47"/>
      <c r="R126" s="47"/>
      <c r="S126" s="47"/>
      <c r="T126" s="47"/>
      <c r="U126" s="50"/>
      <c r="V126" s="50"/>
      <c r="W126" s="50"/>
      <c r="X126" s="50"/>
      <c r="Y126" s="50"/>
      <c r="Z126" s="51"/>
      <c r="AA126" s="22"/>
    </row>
    <row r="127" spans="2:27" ht="12" customHeight="1" x14ac:dyDescent="0.2">
      <c r="B127" s="18"/>
      <c r="C127" s="1"/>
      <c r="D127" s="38" t="s">
        <v>71</v>
      </c>
      <c r="E127" s="38"/>
      <c r="F127" s="45"/>
      <c r="G127" s="46">
        <f>+G53+G89+G125</f>
        <v>29</v>
      </c>
      <c r="H127" s="46">
        <f>+H53+H89+H125</f>
        <v>6</v>
      </c>
      <c r="I127" s="46">
        <f>+I53+I89+I125</f>
        <v>20</v>
      </c>
      <c r="J127" s="46">
        <f>+J53+J89+J125</f>
        <v>55</v>
      </c>
      <c r="K127" s="47"/>
      <c r="L127" s="46">
        <f>+L53+L89+L125</f>
        <v>22</v>
      </c>
      <c r="M127" s="46">
        <f>+M53+M89+M125</f>
        <v>3</v>
      </c>
      <c r="N127" s="46">
        <f>+N53+N89+N125</f>
        <v>20</v>
      </c>
      <c r="O127" s="46">
        <f>+O53+O89+O125</f>
        <v>45</v>
      </c>
      <c r="P127" s="47"/>
      <c r="Q127" s="47"/>
      <c r="R127" s="47"/>
      <c r="S127" s="181" t="s">
        <v>78</v>
      </c>
      <c r="T127" s="106"/>
      <c r="U127" s="106"/>
      <c r="V127" s="106"/>
      <c r="W127" s="81" t="s">
        <v>76</v>
      </c>
      <c r="X127" s="35"/>
      <c r="Y127" s="35"/>
      <c r="Z127" s="51"/>
      <c r="AA127" s="22"/>
    </row>
    <row r="128" spans="2:27" ht="12" customHeight="1" x14ac:dyDescent="0.2">
      <c r="B128" s="18"/>
      <c r="C128" s="1"/>
      <c r="D128" s="38"/>
      <c r="E128" s="38"/>
      <c r="F128" s="45"/>
      <c r="G128" s="46"/>
      <c r="H128" s="46"/>
      <c r="I128" s="46"/>
      <c r="J128" s="46"/>
      <c r="K128" s="47"/>
      <c r="L128" s="46"/>
      <c r="M128" s="46"/>
      <c r="N128" s="46"/>
      <c r="O128" s="46"/>
      <c r="P128" s="47"/>
      <c r="Q128" s="47"/>
      <c r="R128" s="47"/>
      <c r="S128" s="76" t="s">
        <v>108</v>
      </c>
      <c r="T128" s="81"/>
      <c r="U128" s="40" t="s">
        <v>58</v>
      </c>
      <c r="V128" s="40"/>
      <c r="W128" s="76" t="s">
        <v>127</v>
      </c>
      <c r="X128" s="40"/>
      <c r="Y128" s="40" t="s">
        <v>58</v>
      </c>
      <c r="Z128" s="51"/>
      <c r="AA128" s="22"/>
    </row>
    <row r="129" spans="1:63" ht="12" customHeight="1" x14ac:dyDescent="0.2">
      <c r="B129" s="18"/>
      <c r="C129" s="1"/>
      <c r="D129" s="38"/>
      <c r="E129" s="38"/>
      <c r="F129" s="45"/>
      <c r="G129" s="98"/>
      <c r="H129" s="98"/>
      <c r="I129" s="98"/>
      <c r="J129" s="47"/>
      <c r="K129" s="47"/>
      <c r="L129" s="98"/>
      <c r="M129" s="98"/>
      <c r="N129" s="98"/>
      <c r="O129" s="47"/>
      <c r="P129" s="47"/>
      <c r="Q129" s="47"/>
      <c r="R129" s="47"/>
      <c r="S129" s="74" t="s">
        <v>67</v>
      </c>
      <c r="T129" s="74" t="s">
        <v>68</v>
      </c>
      <c r="U129" s="40" t="s">
        <v>109</v>
      </c>
      <c r="V129" s="40"/>
      <c r="W129" s="42" t="s">
        <v>67</v>
      </c>
      <c r="X129" s="42" t="s">
        <v>68</v>
      </c>
      <c r="Y129" s="40" t="s">
        <v>62</v>
      </c>
      <c r="Z129" s="51"/>
      <c r="AA129" s="22"/>
    </row>
    <row r="130" spans="1:63" ht="12" customHeight="1" x14ac:dyDescent="0.2">
      <c r="B130" s="18"/>
      <c r="C130" s="1"/>
      <c r="D130" s="38" t="s">
        <v>65</v>
      </c>
      <c r="E130" s="38"/>
      <c r="F130" s="45"/>
      <c r="G130" s="98"/>
      <c r="H130" s="98"/>
      <c r="I130" s="98"/>
      <c r="J130" s="47"/>
      <c r="K130" s="47"/>
      <c r="L130" s="98"/>
      <c r="M130" s="98"/>
      <c r="N130" s="98"/>
      <c r="O130" s="47"/>
      <c r="P130" s="47"/>
      <c r="Q130" s="82"/>
      <c r="R130" s="82"/>
      <c r="S130" s="199">
        <f>+S53</f>
        <v>28517.194544999998</v>
      </c>
      <c r="T130" s="199">
        <f>+T53</f>
        <v>107666.86702799999</v>
      </c>
      <c r="U130" s="199">
        <f>+U53</f>
        <v>136184.06157299998</v>
      </c>
      <c r="V130" s="94"/>
      <c r="W130" s="53">
        <f>+W53</f>
        <v>4613.9799999999996</v>
      </c>
      <c r="X130" s="53">
        <f>+X53</f>
        <v>8490.4599999999991</v>
      </c>
      <c r="Y130" s="53">
        <f>+Y53</f>
        <v>13104.439999999999</v>
      </c>
      <c r="Z130" s="48"/>
      <c r="AA130" s="22"/>
    </row>
    <row r="131" spans="1:63" ht="12" customHeight="1" x14ac:dyDescent="0.2">
      <c r="B131" s="18"/>
      <c r="C131" s="1"/>
      <c r="D131" s="38" t="s">
        <v>69</v>
      </c>
      <c r="E131" s="38"/>
      <c r="F131" s="45"/>
      <c r="G131" s="98"/>
      <c r="H131" s="98"/>
      <c r="I131" s="98"/>
      <c r="J131" s="47"/>
      <c r="K131" s="47"/>
      <c r="L131" s="98"/>
      <c r="M131" s="98"/>
      <c r="N131" s="98"/>
      <c r="O131" s="47"/>
      <c r="P131" s="47"/>
      <c r="Q131" s="82"/>
      <c r="R131" s="82"/>
      <c r="S131" s="199">
        <f>+S89</f>
        <v>20801.120949</v>
      </c>
      <c r="T131" s="199">
        <f>+T89</f>
        <v>44011.783704999994</v>
      </c>
      <c r="U131" s="199">
        <f>+U89</f>
        <v>64812.904653999998</v>
      </c>
      <c r="V131" s="94"/>
      <c r="W131" s="53">
        <f>+W89</f>
        <v>2893.8999999999996</v>
      </c>
      <c r="X131" s="53">
        <f>+X89</f>
        <v>3749.05</v>
      </c>
      <c r="Y131" s="53">
        <f>+Y89</f>
        <v>6642.9500000000007</v>
      </c>
      <c r="Z131" s="48"/>
      <c r="AA131" s="22"/>
    </row>
    <row r="132" spans="1:63" ht="12" customHeight="1" x14ac:dyDescent="0.2">
      <c r="B132" s="18"/>
      <c r="C132" s="1"/>
      <c r="D132" s="38" t="s">
        <v>66</v>
      </c>
      <c r="E132" s="38"/>
      <c r="F132" s="45"/>
      <c r="G132" s="98"/>
      <c r="H132" s="98"/>
      <c r="I132" s="98"/>
      <c r="J132" s="47"/>
      <c r="K132" s="47"/>
      <c r="L132" s="98"/>
      <c r="M132" s="98"/>
      <c r="N132" s="98"/>
      <c r="O132" s="47"/>
      <c r="P132" s="47"/>
      <c r="Q132" s="82"/>
      <c r="R132" s="82"/>
      <c r="S132" s="199">
        <f t="shared" ref="S132:U132" si="18">+S125</f>
        <v>37489.373145000005</v>
      </c>
      <c r="T132" s="199">
        <f t="shared" si="18"/>
        <v>45646.832662999994</v>
      </c>
      <c r="U132" s="199">
        <f t="shared" si="18"/>
        <v>83136.205807999999</v>
      </c>
      <c r="V132" s="94"/>
      <c r="W132" s="60">
        <f>+W125</f>
        <v>5990.9500000000007</v>
      </c>
      <c r="X132" s="60">
        <f>+X125</f>
        <v>2782.4300000000003</v>
      </c>
      <c r="Y132" s="60">
        <f>+Y125</f>
        <v>8773.380000000001</v>
      </c>
      <c r="Z132" s="48"/>
      <c r="AA132" s="22"/>
    </row>
    <row r="133" spans="1:63" ht="12" customHeight="1" x14ac:dyDescent="0.2">
      <c r="B133" s="18"/>
      <c r="C133" s="1"/>
      <c r="D133" s="38"/>
      <c r="E133" s="38"/>
      <c r="F133" s="45"/>
      <c r="G133" s="98"/>
      <c r="H133" s="98"/>
      <c r="I133" s="98"/>
      <c r="J133" s="47"/>
      <c r="K133" s="47"/>
      <c r="L133" s="98"/>
      <c r="M133" s="98"/>
      <c r="N133" s="98"/>
      <c r="O133" s="47"/>
      <c r="P133" s="47"/>
      <c r="Q133" s="47"/>
      <c r="R133" s="47"/>
      <c r="S133" s="47"/>
      <c r="T133" s="47"/>
      <c r="U133" s="54"/>
      <c r="V133" s="54"/>
      <c r="W133" s="54"/>
      <c r="X133" s="54"/>
      <c r="Y133" s="94"/>
      <c r="Z133" s="48"/>
      <c r="AA133" s="22"/>
    </row>
    <row r="134" spans="1:63" ht="12" customHeight="1" x14ac:dyDescent="0.2">
      <c r="B134" s="18"/>
      <c r="C134" s="1"/>
      <c r="D134" s="38" t="s">
        <v>110</v>
      </c>
      <c r="E134" s="38"/>
      <c r="F134" s="45"/>
      <c r="G134" s="98"/>
      <c r="H134" s="98"/>
      <c r="I134" s="98"/>
      <c r="J134" s="47"/>
      <c r="K134" s="47"/>
      <c r="L134" s="98"/>
      <c r="M134" s="98"/>
      <c r="N134" s="98"/>
      <c r="O134" s="47"/>
      <c r="P134" s="47"/>
      <c r="Q134" s="47"/>
      <c r="R134" s="47"/>
      <c r="S134" s="197">
        <f>SUM(S130:S133)</f>
        <v>86807.688639</v>
      </c>
      <c r="T134" s="197">
        <f>SUM(T130:T133)</f>
        <v>197325.483396</v>
      </c>
      <c r="U134" s="197">
        <f>SUM(U130:U133)</f>
        <v>284133.172035</v>
      </c>
      <c r="V134" s="54"/>
      <c r="W134" s="200">
        <f>SUM(W130:W133)</f>
        <v>13498.83</v>
      </c>
      <c r="X134" s="200">
        <f>SUM(X130:X133)</f>
        <v>15021.939999999999</v>
      </c>
      <c r="Y134" s="200">
        <f>SUM(Y130:Y133)</f>
        <v>28520.77</v>
      </c>
      <c r="Z134" s="48"/>
      <c r="AA134" s="22"/>
    </row>
    <row r="135" spans="1:63" ht="12" customHeight="1" x14ac:dyDescent="0.2">
      <c r="B135" s="18"/>
      <c r="C135" s="1"/>
      <c r="D135" s="38"/>
      <c r="E135" s="38"/>
      <c r="F135" s="45"/>
      <c r="G135" s="98"/>
      <c r="H135" s="98"/>
      <c r="I135" s="98"/>
      <c r="J135" s="47"/>
      <c r="K135" s="47"/>
      <c r="L135" s="98"/>
      <c r="M135" s="98"/>
      <c r="N135" s="98"/>
      <c r="O135" s="47"/>
      <c r="P135" s="47"/>
      <c r="Q135" s="47"/>
      <c r="R135" s="47"/>
      <c r="S135" s="47"/>
      <c r="T135" s="47"/>
      <c r="U135" s="54"/>
      <c r="V135" s="54"/>
      <c r="W135" s="54"/>
      <c r="X135" s="54"/>
      <c r="Y135" s="54"/>
      <c r="Z135" s="48"/>
      <c r="AA135" s="22"/>
    </row>
    <row r="136" spans="1:63" s="108" customFormat="1" ht="12" customHeight="1" x14ac:dyDescent="0.2">
      <c r="A136" s="6"/>
      <c r="B136" s="18"/>
      <c r="C136" s="65"/>
      <c r="D136" s="71"/>
      <c r="E136" s="71"/>
      <c r="F136" s="109"/>
      <c r="G136" s="110"/>
      <c r="H136" s="110"/>
      <c r="I136" s="110"/>
      <c r="J136" s="111"/>
      <c r="K136" s="111"/>
      <c r="L136" s="110"/>
      <c r="M136" s="110"/>
      <c r="N136" s="110"/>
      <c r="O136" s="111"/>
      <c r="P136" s="111"/>
      <c r="Q136" s="111"/>
      <c r="R136" s="111"/>
      <c r="S136" s="111"/>
      <c r="T136" s="111"/>
      <c r="U136" s="111"/>
      <c r="V136" s="111"/>
      <c r="W136" s="19"/>
      <c r="X136" s="19"/>
      <c r="Y136" s="19"/>
      <c r="Z136" s="19"/>
      <c r="AA136" s="22"/>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row>
    <row r="137" spans="1:63" ht="12" customHeight="1" x14ac:dyDescent="0.25">
      <c r="B137" s="55"/>
      <c r="C137" s="66"/>
      <c r="D137" s="56"/>
      <c r="E137" s="56"/>
      <c r="F137" s="56"/>
      <c r="G137" s="57"/>
      <c r="H137" s="57"/>
      <c r="I137" s="57"/>
      <c r="J137" s="57"/>
      <c r="K137" s="57"/>
      <c r="L137" s="57"/>
      <c r="M137" s="57"/>
      <c r="N137" s="57"/>
      <c r="O137" s="57"/>
      <c r="P137" s="57"/>
      <c r="Q137" s="57"/>
      <c r="R137" s="57"/>
      <c r="S137" s="57"/>
      <c r="T137" s="57"/>
      <c r="U137" s="57"/>
      <c r="V137" s="57"/>
      <c r="W137" s="56"/>
      <c r="X137" s="56"/>
      <c r="Y137" s="56"/>
      <c r="Z137" s="58"/>
      <c r="AA137" s="59"/>
    </row>
    <row r="138" spans="1:63" ht="12" customHeight="1" x14ac:dyDescent="0.2">
      <c r="Z138" s="48"/>
      <c r="AA138" s="48"/>
    </row>
    <row r="139" spans="1:63" ht="12" customHeight="1" x14ac:dyDescent="0.2">
      <c r="A139" s="12"/>
      <c r="Z139" s="48"/>
      <c r="AA139" s="48"/>
    </row>
    <row r="140" spans="1:63" ht="12" customHeight="1" x14ac:dyDescent="0.2">
      <c r="A140" s="12"/>
      <c r="Z140" s="48"/>
      <c r="AA140" s="48"/>
    </row>
    <row r="141" spans="1:63" ht="12" customHeight="1" x14ac:dyDescent="0.2">
      <c r="A141" s="12"/>
      <c r="Z141" s="48"/>
      <c r="AA141" s="48"/>
    </row>
    <row r="142" spans="1:63" ht="12" customHeight="1" x14ac:dyDescent="0.2">
      <c r="A142" s="12"/>
    </row>
    <row r="143" spans="1:63" ht="12" customHeight="1" x14ac:dyDescent="0.2">
      <c r="A143" s="12"/>
    </row>
    <row r="146" spans="1:27" ht="12" customHeight="1" x14ac:dyDescent="0.2">
      <c r="A146" s="25"/>
    </row>
    <row r="147" spans="1:27" ht="12" customHeight="1" x14ac:dyDescent="0.2">
      <c r="A147" s="33"/>
      <c r="C147" s="84" t="s">
        <v>47</v>
      </c>
    </row>
    <row r="148" spans="1:27" ht="12" customHeight="1" x14ac:dyDescent="0.2">
      <c r="A148" s="12"/>
      <c r="C148" s="84" t="s">
        <v>1</v>
      </c>
    </row>
    <row r="149" spans="1:27" ht="12" customHeight="1" x14ac:dyDescent="0.2">
      <c r="C149" s="84" t="s">
        <v>26</v>
      </c>
    </row>
    <row r="150" spans="1:27" ht="12" customHeight="1" x14ac:dyDescent="0.2">
      <c r="C150" s="84"/>
    </row>
    <row r="151" spans="1:27" ht="12" customHeight="1" x14ac:dyDescent="0.2">
      <c r="C151" s="84" t="s">
        <v>29</v>
      </c>
    </row>
    <row r="152" spans="1:27" ht="12" customHeight="1" x14ac:dyDescent="0.2">
      <c r="C152" s="4" t="s">
        <v>31</v>
      </c>
    </row>
    <row r="153" spans="1:27" ht="12" customHeight="1" x14ac:dyDescent="0.2">
      <c r="C153" s="4" t="s">
        <v>51</v>
      </c>
    </row>
    <row r="154" spans="1:27" ht="12" customHeight="1" x14ac:dyDescent="0.2">
      <c r="C154" s="4" t="s">
        <v>30</v>
      </c>
    </row>
    <row r="155" spans="1:27" ht="12" customHeight="1" x14ac:dyDescent="0.2">
      <c r="C155" s="4" t="s">
        <v>53</v>
      </c>
    </row>
    <row r="157" spans="1:27" s="7" customFormat="1" ht="12" customHeight="1" x14ac:dyDescent="0.2">
      <c r="A157" s="6"/>
      <c r="Z157" s="6"/>
      <c r="AA157" s="6"/>
    </row>
    <row r="158" spans="1:27" s="7" customFormat="1" ht="12" customHeight="1" x14ac:dyDescent="0.2">
      <c r="A158" s="6"/>
      <c r="Z158" s="6"/>
      <c r="AA158" s="6"/>
    </row>
    <row r="159" spans="1:27" s="7" customFormat="1" ht="12" customHeight="1" x14ac:dyDescent="0.2">
      <c r="A159" s="6"/>
      <c r="Z159" s="6"/>
      <c r="AA159" s="6"/>
    </row>
    <row r="160" spans="1:27" s="7" customFormat="1" ht="12" customHeight="1" x14ac:dyDescent="0.2">
      <c r="A160" s="6"/>
    </row>
    <row r="161" spans="1:27" s="7" customFormat="1" ht="12" customHeight="1" x14ac:dyDescent="0.2">
      <c r="A161" s="6"/>
    </row>
    <row r="162" spans="1:27" s="7" customFormat="1" ht="12" customHeight="1" x14ac:dyDescent="0.2">
      <c r="A162" s="6"/>
    </row>
    <row r="163" spans="1:27" ht="12" customHeight="1" x14ac:dyDescent="0.2">
      <c r="Z163" s="7"/>
      <c r="AA163" s="7"/>
    </row>
    <row r="164" spans="1:27" ht="12" customHeight="1" x14ac:dyDescent="0.2">
      <c r="Z164" s="7"/>
      <c r="AA164" s="7"/>
    </row>
    <row r="165" spans="1:27" ht="12" customHeight="1" x14ac:dyDescent="0.2">
      <c r="Z165" s="7"/>
      <c r="AA165" s="7"/>
    </row>
    <row r="261" spans="1:1" ht="12" customHeight="1" x14ac:dyDescent="0.2">
      <c r="A261" s="12"/>
    </row>
    <row r="262" spans="1:1" ht="12" customHeight="1" x14ac:dyDescent="0.2">
      <c r="A262" s="12"/>
    </row>
    <row r="263" spans="1:1" ht="12" customHeight="1" x14ac:dyDescent="0.2">
      <c r="A263" s="12"/>
    </row>
    <row r="266" spans="1:1" ht="12" customHeight="1" x14ac:dyDescent="0.2">
      <c r="A266" s="25"/>
    </row>
    <row r="267" spans="1:1" ht="12" customHeight="1" x14ac:dyDescent="0.2">
      <c r="A267" s="33"/>
    </row>
    <row r="268" spans="1:1" ht="12" customHeight="1" x14ac:dyDescent="0.2">
      <c r="A268" s="12"/>
    </row>
    <row r="381" spans="1:22" ht="12" customHeight="1" x14ac:dyDescent="0.2">
      <c r="A381" s="12"/>
    </row>
    <row r="382" spans="1:22" ht="12" customHeight="1" x14ac:dyDescent="0.2">
      <c r="A382" s="12"/>
    </row>
    <row r="383" spans="1:22" ht="12" customHeight="1" x14ac:dyDescent="0.2">
      <c r="A383" s="12"/>
    </row>
    <row r="384" spans="1:22" ht="12" customHeight="1" x14ac:dyDescent="0.2">
      <c r="C384" s="6"/>
      <c r="G384" s="6"/>
      <c r="H384" s="6"/>
      <c r="I384" s="6"/>
      <c r="J384" s="6"/>
      <c r="K384" s="6"/>
      <c r="L384" s="6"/>
      <c r="M384" s="6"/>
      <c r="N384" s="6"/>
      <c r="O384" s="6"/>
      <c r="P384" s="6"/>
      <c r="Q384" s="6"/>
      <c r="R384" s="6"/>
      <c r="S384" s="6"/>
      <c r="T384" s="6"/>
      <c r="U384" s="6"/>
      <c r="V384" s="6"/>
    </row>
    <row r="385" spans="1:22" ht="12" customHeight="1" x14ac:dyDescent="0.2">
      <c r="C385" s="6"/>
      <c r="G385" s="6"/>
      <c r="H385" s="6"/>
      <c r="I385" s="6"/>
      <c r="J385" s="6"/>
      <c r="K385" s="6"/>
      <c r="L385" s="6"/>
      <c r="M385" s="6"/>
      <c r="N385" s="6"/>
      <c r="O385" s="6"/>
      <c r="P385" s="6"/>
      <c r="Q385" s="6"/>
      <c r="R385" s="6"/>
      <c r="S385" s="6"/>
      <c r="T385" s="6"/>
      <c r="U385" s="6"/>
      <c r="V385" s="6"/>
    </row>
    <row r="386" spans="1:22" ht="12" customHeight="1" x14ac:dyDescent="0.2">
      <c r="C386" s="6"/>
      <c r="G386" s="6"/>
      <c r="H386" s="6"/>
      <c r="I386" s="6"/>
      <c r="J386" s="6"/>
      <c r="K386" s="6"/>
      <c r="L386" s="6"/>
      <c r="M386" s="6"/>
      <c r="N386" s="6"/>
      <c r="O386" s="6"/>
      <c r="P386" s="6"/>
      <c r="Q386" s="6"/>
      <c r="R386" s="6"/>
      <c r="S386" s="6"/>
      <c r="T386" s="6"/>
      <c r="U386" s="6"/>
      <c r="V386" s="6"/>
    </row>
    <row r="387" spans="1:22" ht="12" customHeight="1" x14ac:dyDescent="0.2">
      <c r="A387" s="25"/>
      <c r="C387" s="6"/>
      <c r="G387" s="6"/>
      <c r="H387" s="6"/>
      <c r="I387" s="6"/>
      <c r="J387" s="6"/>
      <c r="K387" s="6"/>
      <c r="L387" s="6"/>
      <c r="M387" s="6"/>
      <c r="N387" s="6"/>
      <c r="O387" s="6"/>
      <c r="P387" s="6"/>
      <c r="Q387" s="6"/>
      <c r="R387" s="6"/>
      <c r="S387" s="6"/>
      <c r="T387" s="6"/>
      <c r="U387" s="6"/>
      <c r="V387" s="6"/>
    </row>
    <row r="388" spans="1:22" ht="12" customHeight="1" x14ac:dyDescent="0.2">
      <c r="A388" s="33"/>
      <c r="C388" s="6"/>
      <c r="G388" s="6"/>
      <c r="H388" s="6"/>
      <c r="I388" s="6"/>
      <c r="J388" s="6"/>
      <c r="K388" s="6"/>
      <c r="L388" s="6"/>
      <c r="M388" s="6"/>
      <c r="N388" s="6"/>
      <c r="O388" s="6"/>
      <c r="P388" s="6"/>
      <c r="Q388" s="6"/>
      <c r="R388" s="6"/>
      <c r="S388" s="6"/>
      <c r="T388" s="6"/>
      <c r="U388" s="6"/>
      <c r="V388" s="6"/>
    </row>
    <row r="389" spans="1:22" ht="12" customHeight="1" x14ac:dyDescent="0.2">
      <c r="A389" s="12"/>
      <c r="C389" s="6"/>
      <c r="G389" s="6"/>
      <c r="H389" s="6"/>
      <c r="I389" s="6"/>
      <c r="J389" s="6"/>
      <c r="K389" s="6"/>
      <c r="L389" s="6"/>
      <c r="M389" s="6"/>
      <c r="N389" s="6"/>
      <c r="O389" s="6"/>
      <c r="P389" s="6"/>
      <c r="Q389" s="6"/>
      <c r="R389" s="6"/>
      <c r="S389" s="6"/>
      <c r="T389" s="6"/>
      <c r="U389" s="6"/>
      <c r="V389" s="6"/>
    </row>
    <row r="390" spans="1:22" ht="12" customHeight="1" x14ac:dyDescent="0.2">
      <c r="C390" s="6"/>
      <c r="G390" s="6"/>
      <c r="H390" s="6"/>
      <c r="I390" s="6"/>
      <c r="J390" s="6"/>
      <c r="K390" s="6"/>
      <c r="L390" s="6"/>
      <c r="M390" s="6"/>
      <c r="N390" s="6"/>
      <c r="O390" s="6"/>
      <c r="P390" s="6"/>
      <c r="Q390" s="6"/>
      <c r="R390" s="6"/>
      <c r="S390" s="6"/>
      <c r="T390" s="6"/>
      <c r="U390" s="6"/>
      <c r="V390" s="6"/>
    </row>
    <row r="391" spans="1:22" ht="12" customHeight="1" x14ac:dyDescent="0.2">
      <c r="C391" s="6"/>
      <c r="G391" s="6"/>
      <c r="H391" s="6"/>
      <c r="I391" s="6"/>
      <c r="J391" s="6"/>
      <c r="K391" s="6"/>
      <c r="L391" s="6"/>
      <c r="M391" s="6"/>
      <c r="N391" s="6"/>
      <c r="O391" s="6"/>
      <c r="P391" s="6"/>
      <c r="Q391" s="6"/>
      <c r="R391" s="6"/>
      <c r="S391" s="6"/>
      <c r="T391" s="6"/>
      <c r="U391" s="6"/>
      <c r="V391" s="6"/>
    </row>
    <row r="392" spans="1:22" ht="12" customHeight="1" x14ac:dyDescent="0.2">
      <c r="C392" s="6"/>
      <c r="G392" s="6"/>
      <c r="H392" s="6"/>
      <c r="I392" s="6"/>
      <c r="J392" s="6"/>
      <c r="K392" s="6"/>
      <c r="L392" s="6"/>
      <c r="M392" s="6"/>
      <c r="N392" s="6"/>
      <c r="O392" s="6"/>
      <c r="P392" s="6"/>
      <c r="Q392" s="6"/>
      <c r="R392" s="6"/>
      <c r="S392" s="6"/>
      <c r="T392" s="6"/>
      <c r="U392" s="6"/>
      <c r="V392" s="6"/>
    </row>
    <row r="393" spans="1:22" ht="12" customHeight="1" x14ac:dyDescent="0.2">
      <c r="C393" s="6"/>
      <c r="G393" s="6"/>
      <c r="H393" s="6"/>
      <c r="I393" s="6"/>
      <c r="J393" s="6"/>
      <c r="K393" s="6"/>
      <c r="L393" s="6"/>
      <c r="M393" s="6"/>
      <c r="N393" s="6"/>
      <c r="O393" s="6"/>
      <c r="P393" s="6"/>
      <c r="Q393" s="6"/>
      <c r="R393" s="6"/>
      <c r="S393" s="6"/>
      <c r="T393" s="6"/>
      <c r="U393" s="6"/>
      <c r="V393" s="6"/>
    </row>
    <row r="394" spans="1:22" ht="12" customHeight="1" x14ac:dyDescent="0.2">
      <c r="C394" s="6"/>
      <c r="G394" s="6"/>
      <c r="H394" s="6"/>
      <c r="I394" s="6"/>
      <c r="J394" s="6"/>
      <c r="K394" s="6"/>
      <c r="L394" s="6"/>
      <c r="M394" s="6"/>
      <c r="N394" s="6"/>
      <c r="O394" s="6"/>
      <c r="P394" s="6"/>
      <c r="Q394" s="6"/>
      <c r="R394" s="6"/>
      <c r="S394" s="6"/>
      <c r="T394" s="6"/>
      <c r="U394" s="6"/>
      <c r="V394" s="6"/>
    </row>
    <row r="395" spans="1:22" ht="12" customHeight="1" x14ac:dyDescent="0.2">
      <c r="C395" s="6"/>
      <c r="G395" s="6"/>
      <c r="H395" s="6"/>
      <c r="I395" s="6"/>
      <c r="J395" s="6"/>
      <c r="K395" s="6"/>
      <c r="L395" s="6"/>
      <c r="M395" s="6"/>
      <c r="N395" s="6"/>
      <c r="O395" s="6"/>
      <c r="P395" s="6"/>
      <c r="Q395" s="6"/>
      <c r="R395" s="6"/>
      <c r="S395" s="6"/>
      <c r="T395" s="6"/>
      <c r="U395" s="6"/>
      <c r="V395" s="6"/>
    </row>
    <row r="396" spans="1:22" ht="12" customHeight="1" x14ac:dyDescent="0.2">
      <c r="C396" s="6"/>
      <c r="G396" s="6"/>
      <c r="H396" s="6"/>
      <c r="I396" s="6"/>
      <c r="J396" s="6"/>
      <c r="K396" s="6"/>
      <c r="L396" s="6"/>
      <c r="M396" s="6"/>
      <c r="N396" s="6"/>
      <c r="O396" s="6"/>
      <c r="P396" s="6"/>
      <c r="Q396" s="6"/>
      <c r="R396" s="6"/>
      <c r="S396" s="6"/>
      <c r="T396" s="6"/>
      <c r="U396" s="6"/>
      <c r="V396" s="6"/>
    </row>
    <row r="397" spans="1:22" ht="12" customHeight="1" x14ac:dyDescent="0.2">
      <c r="C397" s="6"/>
      <c r="G397" s="6"/>
      <c r="H397" s="6"/>
      <c r="I397" s="6"/>
      <c r="J397" s="6"/>
      <c r="K397" s="6"/>
      <c r="L397" s="6"/>
      <c r="M397" s="6"/>
      <c r="N397" s="6"/>
      <c r="O397" s="6"/>
      <c r="P397" s="6"/>
      <c r="Q397" s="6"/>
      <c r="R397" s="6"/>
      <c r="S397" s="6"/>
      <c r="T397" s="6"/>
      <c r="U397" s="6"/>
      <c r="V397" s="6"/>
    </row>
    <row r="398" spans="1:22" ht="12" customHeight="1" x14ac:dyDescent="0.2">
      <c r="C398" s="6"/>
      <c r="G398" s="6"/>
      <c r="H398" s="6"/>
      <c r="I398" s="6"/>
      <c r="J398" s="6"/>
      <c r="K398" s="6"/>
      <c r="L398" s="6"/>
      <c r="M398" s="6"/>
      <c r="N398" s="6"/>
      <c r="O398" s="6"/>
      <c r="P398" s="6"/>
      <c r="Q398" s="6"/>
      <c r="R398" s="6"/>
      <c r="S398" s="6"/>
      <c r="T398" s="6"/>
      <c r="U398" s="6"/>
      <c r="V398" s="6"/>
    </row>
    <row r="399" spans="1:22" ht="12" customHeight="1" x14ac:dyDescent="0.2">
      <c r="C399" s="6"/>
      <c r="G399" s="6"/>
      <c r="H399" s="6"/>
      <c r="I399" s="6"/>
      <c r="J399" s="6"/>
      <c r="K399" s="6"/>
      <c r="L399" s="6"/>
      <c r="M399" s="6"/>
      <c r="N399" s="6"/>
      <c r="O399" s="6"/>
      <c r="P399" s="6"/>
      <c r="Q399" s="6"/>
      <c r="R399" s="6"/>
      <c r="S399" s="6"/>
      <c r="T399" s="6"/>
      <c r="U399" s="6"/>
      <c r="V399" s="6"/>
    </row>
    <row r="400" spans="1:22" ht="12" customHeight="1" x14ac:dyDescent="0.2">
      <c r="C400" s="6"/>
      <c r="G400" s="6"/>
      <c r="H400" s="6"/>
      <c r="I400" s="6"/>
      <c r="J400" s="6"/>
      <c r="K400" s="6"/>
      <c r="L400" s="6"/>
      <c r="M400" s="6"/>
      <c r="N400" s="6"/>
      <c r="O400" s="6"/>
      <c r="P400" s="6"/>
      <c r="Q400" s="6"/>
      <c r="R400" s="6"/>
      <c r="S400" s="6"/>
      <c r="T400" s="6"/>
      <c r="U400" s="6"/>
      <c r="V400" s="6"/>
    </row>
    <row r="401" spans="3:22" ht="12" customHeight="1" x14ac:dyDescent="0.2">
      <c r="C401" s="6"/>
      <c r="G401" s="6"/>
      <c r="H401" s="6"/>
      <c r="I401" s="6"/>
      <c r="J401" s="6"/>
      <c r="K401" s="6"/>
      <c r="L401" s="6"/>
      <c r="M401" s="6"/>
      <c r="N401" s="6"/>
      <c r="O401" s="6"/>
      <c r="P401" s="6"/>
      <c r="Q401" s="6"/>
      <c r="R401" s="6"/>
      <c r="S401" s="6"/>
      <c r="T401" s="6"/>
      <c r="U401" s="6"/>
      <c r="V401" s="6"/>
    </row>
    <row r="402" spans="3:22" ht="12" customHeight="1" x14ac:dyDescent="0.2">
      <c r="C402" s="6"/>
      <c r="G402" s="6"/>
      <c r="H402" s="6"/>
      <c r="I402" s="6"/>
      <c r="J402" s="6"/>
      <c r="K402" s="6"/>
      <c r="L402" s="6"/>
      <c r="M402" s="6"/>
      <c r="N402" s="6"/>
      <c r="O402" s="6"/>
      <c r="P402" s="6"/>
      <c r="Q402" s="6"/>
      <c r="R402" s="6"/>
      <c r="S402" s="6"/>
      <c r="T402" s="6"/>
      <c r="U402" s="6"/>
      <c r="V402" s="6"/>
    </row>
    <row r="403" spans="3:22" ht="12" customHeight="1" x14ac:dyDescent="0.2">
      <c r="C403" s="6"/>
      <c r="G403" s="6"/>
      <c r="H403" s="6"/>
      <c r="I403" s="6"/>
      <c r="J403" s="6"/>
      <c r="K403" s="6"/>
      <c r="L403" s="6"/>
      <c r="M403" s="6"/>
      <c r="N403" s="6"/>
      <c r="O403" s="6"/>
      <c r="P403" s="6"/>
      <c r="Q403" s="6"/>
      <c r="R403" s="6"/>
      <c r="S403" s="6"/>
      <c r="T403" s="6"/>
      <c r="U403" s="6"/>
      <c r="V403" s="6"/>
    </row>
    <row r="404" spans="3:22" ht="12" customHeight="1" x14ac:dyDescent="0.2">
      <c r="C404" s="6"/>
      <c r="G404" s="6"/>
      <c r="H404" s="6"/>
      <c r="I404" s="6"/>
      <c r="J404" s="6"/>
      <c r="K404" s="6"/>
      <c r="L404" s="6"/>
      <c r="M404" s="6"/>
      <c r="N404" s="6"/>
      <c r="O404" s="6"/>
      <c r="P404" s="6"/>
      <c r="Q404" s="6"/>
      <c r="R404" s="6"/>
      <c r="S404" s="6"/>
      <c r="T404" s="6"/>
      <c r="U404" s="6"/>
      <c r="V404" s="6"/>
    </row>
    <row r="405" spans="3:22" ht="12" customHeight="1" x14ac:dyDescent="0.2">
      <c r="C405" s="6"/>
      <c r="G405" s="6"/>
      <c r="H405" s="6"/>
      <c r="I405" s="6"/>
      <c r="J405" s="6"/>
      <c r="K405" s="6"/>
      <c r="L405" s="6"/>
      <c r="M405" s="6"/>
      <c r="N405" s="6"/>
      <c r="O405" s="6"/>
      <c r="P405" s="6"/>
      <c r="Q405" s="6"/>
      <c r="R405" s="6"/>
      <c r="S405" s="6"/>
      <c r="T405" s="6"/>
      <c r="U405" s="6"/>
      <c r="V405" s="6"/>
    </row>
    <row r="406" spans="3:22" ht="12" customHeight="1" x14ac:dyDescent="0.2">
      <c r="C406" s="6"/>
      <c r="G406" s="6"/>
      <c r="H406" s="6"/>
      <c r="I406" s="6"/>
      <c r="J406" s="6"/>
      <c r="K406" s="6"/>
      <c r="L406" s="6"/>
      <c r="M406" s="6"/>
      <c r="N406" s="6"/>
      <c r="O406" s="6"/>
      <c r="P406" s="6"/>
      <c r="Q406" s="6"/>
      <c r="R406" s="6"/>
      <c r="S406" s="6"/>
      <c r="T406" s="6"/>
      <c r="U406" s="6"/>
      <c r="V406" s="6"/>
    </row>
    <row r="407" spans="3:22" ht="12" customHeight="1" x14ac:dyDescent="0.2">
      <c r="C407" s="6"/>
      <c r="G407" s="6"/>
      <c r="H407" s="6"/>
      <c r="I407" s="6"/>
      <c r="J407" s="6"/>
      <c r="K407" s="6"/>
      <c r="L407" s="6"/>
      <c r="M407" s="6"/>
      <c r="N407" s="6"/>
      <c r="O407" s="6"/>
      <c r="P407" s="6"/>
      <c r="Q407" s="6"/>
      <c r="R407" s="6"/>
      <c r="S407" s="6"/>
      <c r="T407" s="6"/>
      <c r="U407" s="6"/>
      <c r="V407" s="6"/>
    </row>
    <row r="408" spans="3:22" ht="12" customHeight="1" x14ac:dyDescent="0.2">
      <c r="C408" s="6"/>
      <c r="G408" s="6"/>
      <c r="H408" s="6"/>
      <c r="I408" s="6"/>
      <c r="J408" s="6"/>
      <c r="K408" s="6"/>
      <c r="L408" s="6"/>
      <c r="M408" s="6"/>
      <c r="N408" s="6"/>
      <c r="O408" s="6"/>
      <c r="P408" s="6"/>
      <c r="Q408" s="6"/>
      <c r="R408" s="6"/>
      <c r="S408" s="6"/>
      <c r="T408" s="6"/>
      <c r="U408" s="6"/>
      <c r="V408" s="6"/>
    </row>
    <row r="409" spans="3:22" ht="12" customHeight="1" x14ac:dyDescent="0.2">
      <c r="C409" s="6"/>
      <c r="G409" s="6"/>
      <c r="H409" s="6"/>
      <c r="I409" s="6"/>
      <c r="J409" s="6"/>
      <c r="K409" s="6"/>
      <c r="L409" s="6"/>
      <c r="M409" s="6"/>
      <c r="N409" s="6"/>
      <c r="O409" s="6"/>
      <c r="P409" s="6"/>
      <c r="Q409" s="6"/>
      <c r="R409" s="6"/>
      <c r="S409" s="6"/>
      <c r="T409" s="6"/>
      <c r="U409" s="6"/>
      <c r="V409" s="6"/>
    </row>
    <row r="410" spans="3:22" ht="12" customHeight="1" x14ac:dyDescent="0.2">
      <c r="C410" s="6"/>
      <c r="G410" s="6"/>
      <c r="H410" s="6"/>
      <c r="I410" s="6"/>
      <c r="J410" s="6"/>
      <c r="K410" s="6"/>
      <c r="L410" s="6"/>
      <c r="M410" s="6"/>
      <c r="N410" s="6"/>
      <c r="O410" s="6"/>
      <c r="P410" s="6"/>
      <c r="Q410" s="6"/>
      <c r="R410" s="6"/>
      <c r="S410" s="6"/>
      <c r="T410" s="6"/>
      <c r="U410" s="6"/>
      <c r="V410" s="6"/>
    </row>
    <row r="411" spans="3:22" ht="12" customHeight="1" x14ac:dyDescent="0.2">
      <c r="C411" s="6"/>
      <c r="G411" s="6"/>
      <c r="H411" s="6"/>
      <c r="I411" s="6"/>
      <c r="J411" s="6"/>
      <c r="K411" s="6"/>
      <c r="L411" s="6"/>
      <c r="M411" s="6"/>
      <c r="N411" s="6"/>
      <c r="O411" s="6"/>
      <c r="P411" s="6"/>
      <c r="Q411" s="6"/>
      <c r="R411" s="6"/>
      <c r="S411" s="6"/>
      <c r="T411" s="6"/>
      <c r="U411" s="6"/>
      <c r="V411" s="6"/>
    </row>
    <row r="412" spans="3:22" ht="12" customHeight="1" x14ac:dyDescent="0.2">
      <c r="C412" s="6"/>
      <c r="G412" s="6"/>
      <c r="H412" s="6"/>
      <c r="I412" s="6"/>
      <c r="J412" s="6"/>
      <c r="K412" s="6"/>
      <c r="L412" s="6"/>
      <c r="M412" s="6"/>
      <c r="N412" s="6"/>
      <c r="O412" s="6"/>
      <c r="P412" s="6"/>
      <c r="Q412" s="6"/>
      <c r="R412" s="6"/>
      <c r="S412" s="6"/>
      <c r="T412" s="6"/>
      <c r="U412" s="6"/>
      <c r="V412" s="6"/>
    </row>
    <row r="413" spans="3:22" ht="12" customHeight="1" x14ac:dyDescent="0.2">
      <c r="C413" s="6"/>
      <c r="G413" s="6"/>
      <c r="H413" s="6"/>
      <c r="I413" s="6"/>
      <c r="J413" s="6"/>
      <c r="K413" s="6"/>
      <c r="L413" s="6"/>
      <c r="M413" s="6"/>
      <c r="N413" s="6"/>
      <c r="O413" s="6"/>
      <c r="P413" s="6"/>
      <c r="Q413" s="6"/>
      <c r="R413" s="6"/>
      <c r="S413" s="6"/>
      <c r="T413" s="6"/>
      <c r="U413" s="6"/>
      <c r="V413" s="6"/>
    </row>
    <row r="414" spans="3:22" ht="12" customHeight="1" x14ac:dyDescent="0.2">
      <c r="C414" s="6"/>
      <c r="G414" s="6"/>
      <c r="H414" s="6"/>
      <c r="I414" s="6"/>
      <c r="J414" s="6"/>
      <c r="K414" s="6"/>
      <c r="L414" s="6"/>
      <c r="M414" s="6"/>
      <c r="N414" s="6"/>
      <c r="O414" s="6"/>
      <c r="P414" s="6"/>
      <c r="Q414" s="6"/>
      <c r="R414" s="6"/>
      <c r="S414" s="6"/>
      <c r="T414" s="6"/>
      <c r="U414" s="6"/>
      <c r="V414" s="6"/>
    </row>
    <row r="415" spans="3:22" ht="12" customHeight="1" x14ac:dyDescent="0.2">
      <c r="C415" s="6"/>
      <c r="G415" s="6"/>
      <c r="H415" s="6"/>
      <c r="I415" s="6"/>
      <c r="J415" s="6"/>
      <c r="K415" s="6"/>
      <c r="L415" s="6"/>
      <c r="M415" s="6"/>
      <c r="N415" s="6"/>
      <c r="O415" s="6"/>
      <c r="P415" s="6"/>
      <c r="Q415" s="6"/>
      <c r="R415" s="6"/>
      <c r="S415" s="6"/>
      <c r="T415" s="6"/>
      <c r="U415" s="6"/>
      <c r="V415" s="6"/>
    </row>
    <row r="416" spans="3:22" ht="12" customHeight="1" x14ac:dyDescent="0.2">
      <c r="C416" s="6"/>
      <c r="G416" s="6"/>
      <c r="H416" s="6"/>
      <c r="I416" s="6"/>
      <c r="J416" s="6"/>
      <c r="K416" s="6"/>
      <c r="L416" s="6"/>
      <c r="M416" s="6"/>
      <c r="N416" s="6"/>
      <c r="O416" s="6"/>
      <c r="P416" s="6"/>
      <c r="Q416" s="6"/>
      <c r="R416" s="6"/>
      <c r="S416" s="6"/>
      <c r="T416" s="6"/>
      <c r="U416" s="6"/>
      <c r="V416" s="6"/>
    </row>
    <row r="417" spans="3:22" ht="12" customHeight="1" x14ac:dyDescent="0.2">
      <c r="C417" s="6"/>
      <c r="G417" s="6"/>
      <c r="H417" s="6"/>
      <c r="I417" s="6"/>
      <c r="J417" s="6"/>
      <c r="K417" s="6"/>
      <c r="L417" s="6"/>
      <c r="M417" s="6"/>
      <c r="N417" s="6"/>
      <c r="O417" s="6"/>
      <c r="P417" s="6"/>
      <c r="Q417" s="6"/>
      <c r="R417" s="6"/>
      <c r="S417" s="6"/>
      <c r="T417" s="6"/>
      <c r="U417" s="6"/>
      <c r="V417" s="6"/>
    </row>
    <row r="418" spans="3:22" ht="12" customHeight="1" x14ac:dyDescent="0.2">
      <c r="C418" s="6"/>
      <c r="G418" s="6"/>
      <c r="H418" s="6"/>
      <c r="I418" s="6"/>
      <c r="J418" s="6"/>
      <c r="K418" s="6"/>
      <c r="L418" s="6"/>
      <c r="M418" s="6"/>
      <c r="N418" s="6"/>
      <c r="O418" s="6"/>
      <c r="P418" s="6"/>
      <c r="Q418" s="6"/>
      <c r="R418" s="6"/>
      <c r="S418" s="6"/>
      <c r="T418" s="6"/>
      <c r="U418" s="6"/>
      <c r="V418" s="6"/>
    </row>
    <row r="419" spans="3:22" ht="12" customHeight="1" x14ac:dyDescent="0.2">
      <c r="C419" s="6"/>
      <c r="G419" s="6"/>
      <c r="H419" s="6"/>
      <c r="I419" s="6"/>
      <c r="J419" s="6"/>
      <c r="K419" s="6"/>
      <c r="L419" s="6"/>
      <c r="M419" s="6"/>
      <c r="N419" s="6"/>
      <c r="O419" s="6"/>
      <c r="P419" s="6"/>
      <c r="Q419" s="6"/>
      <c r="R419" s="6"/>
      <c r="S419" s="6"/>
      <c r="T419" s="6"/>
      <c r="U419" s="6"/>
      <c r="V419" s="6"/>
    </row>
    <row r="420" spans="3:22" ht="12" customHeight="1" x14ac:dyDescent="0.2">
      <c r="C420" s="6"/>
      <c r="G420" s="6"/>
      <c r="H420" s="6"/>
      <c r="I420" s="6"/>
      <c r="J420" s="6"/>
      <c r="K420" s="6"/>
      <c r="L420" s="6"/>
      <c r="M420" s="6"/>
      <c r="N420" s="6"/>
      <c r="O420" s="6"/>
      <c r="P420" s="6"/>
      <c r="Q420" s="6"/>
      <c r="R420" s="6"/>
      <c r="S420" s="6"/>
      <c r="T420" s="6"/>
      <c r="U420" s="6"/>
      <c r="V420" s="6"/>
    </row>
    <row r="421" spans="3:22" ht="12" customHeight="1" x14ac:dyDescent="0.2">
      <c r="C421" s="6"/>
      <c r="G421" s="6"/>
      <c r="H421" s="6"/>
      <c r="I421" s="6"/>
      <c r="J421" s="6"/>
      <c r="K421" s="6"/>
      <c r="L421" s="6"/>
      <c r="M421" s="6"/>
      <c r="N421" s="6"/>
      <c r="O421" s="6"/>
      <c r="P421" s="6"/>
      <c r="Q421" s="6"/>
      <c r="R421" s="6"/>
      <c r="S421" s="6"/>
      <c r="T421" s="6"/>
      <c r="U421" s="6"/>
      <c r="V421" s="6"/>
    </row>
    <row r="422" spans="3:22" ht="12" customHeight="1" x14ac:dyDescent="0.2">
      <c r="C422" s="6"/>
      <c r="G422" s="6"/>
      <c r="H422" s="6"/>
      <c r="I422" s="6"/>
      <c r="J422" s="6"/>
      <c r="K422" s="6"/>
      <c r="L422" s="6"/>
      <c r="M422" s="6"/>
      <c r="N422" s="6"/>
      <c r="O422" s="6"/>
      <c r="P422" s="6"/>
      <c r="Q422" s="6"/>
      <c r="R422" s="6"/>
      <c r="S422" s="6"/>
      <c r="T422" s="6"/>
      <c r="U422" s="6"/>
      <c r="V422" s="6"/>
    </row>
    <row r="423" spans="3:22" ht="12" customHeight="1" x14ac:dyDescent="0.2">
      <c r="C423" s="6"/>
      <c r="G423" s="6"/>
      <c r="H423" s="6"/>
      <c r="I423" s="6"/>
      <c r="J423" s="6"/>
      <c r="K423" s="6"/>
      <c r="L423" s="6"/>
      <c r="M423" s="6"/>
      <c r="N423" s="6"/>
      <c r="O423" s="6"/>
      <c r="P423" s="6"/>
      <c r="Q423" s="6"/>
      <c r="R423" s="6"/>
      <c r="S423" s="6"/>
      <c r="T423" s="6"/>
      <c r="U423" s="6"/>
      <c r="V423" s="6"/>
    </row>
    <row r="424" spans="3:22" ht="12" customHeight="1" x14ac:dyDescent="0.2">
      <c r="C424" s="6"/>
      <c r="G424" s="6"/>
      <c r="H424" s="6"/>
      <c r="I424" s="6"/>
      <c r="J424" s="6"/>
      <c r="K424" s="6"/>
      <c r="L424" s="6"/>
      <c r="M424" s="6"/>
      <c r="N424" s="6"/>
      <c r="O424" s="6"/>
      <c r="P424" s="6"/>
      <c r="Q424" s="6"/>
      <c r="R424" s="6"/>
      <c r="S424" s="6"/>
      <c r="T424" s="6"/>
      <c r="U424" s="6"/>
      <c r="V424" s="6"/>
    </row>
    <row r="425" spans="3:22" ht="12" customHeight="1" x14ac:dyDescent="0.2">
      <c r="C425" s="6"/>
      <c r="G425" s="6"/>
      <c r="H425" s="6"/>
      <c r="I425" s="6"/>
      <c r="J425" s="6"/>
      <c r="K425" s="6"/>
      <c r="L425" s="6"/>
      <c r="M425" s="6"/>
      <c r="N425" s="6"/>
      <c r="O425" s="6"/>
      <c r="P425" s="6"/>
      <c r="Q425" s="6"/>
      <c r="R425" s="6"/>
      <c r="S425" s="6"/>
      <c r="T425" s="6"/>
      <c r="U425" s="6"/>
      <c r="V425" s="6"/>
    </row>
    <row r="426" spans="3:22" ht="12" customHeight="1" x14ac:dyDescent="0.2">
      <c r="C426" s="6"/>
      <c r="G426" s="6"/>
      <c r="H426" s="6"/>
      <c r="I426" s="6"/>
      <c r="J426" s="6"/>
      <c r="K426" s="6"/>
      <c r="L426" s="6"/>
      <c r="M426" s="6"/>
      <c r="N426" s="6"/>
      <c r="O426" s="6"/>
      <c r="P426" s="6"/>
      <c r="Q426" s="6"/>
      <c r="R426" s="6"/>
      <c r="S426" s="6"/>
      <c r="T426" s="6"/>
      <c r="U426" s="6"/>
      <c r="V426" s="6"/>
    </row>
    <row r="427" spans="3:22" ht="12" customHeight="1" x14ac:dyDescent="0.2">
      <c r="C427" s="6"/>
      <c r="G427" s="6"/>
      <c r="H427" s="6"/>
      <c r="I427" s="6"/>
      <c r="J427" s="6"/>
      <c r="K427" s="6"/>
      <c r="L427" s="6"/>
      <c r="M427" s="6"/>
      <c r="N427" s="6"/>
      <c r="O427" s="6"/>
      <c r="P427" s="6"/>
      <c r="Q427" s="6"/>
      <c r="R427" s="6"/>
      <c r="S427" s="6"/>
      <c r="T427" s="6"/>
      <c r="U427" s="6"/>
      <c r="V427" s="6"/>
    </row>
    <row r="428" spans="3:22" ht="12" customHeight="1" x14ac:dyDescent="0.2">
      <c r="C428" s="6"/>
      <c r="G428" s="6"/>
      <c r="H428" s="6"/>
      <c r="I428" s="6"/>
      <c r="J428" s="6"/>
      <c r="K428" s="6"/>
      <c r="L428" s="6"/>
      <c r="M428" s="6"/>
      <c r="N428" s="6"/>
      <c r="O428" s="6"/>
      <c r="P428" s="6"/>
      <c r="Q428" s="6"/>
      <c r="R428" s="6"/>
      <c r="S428" s="6"/>
      <c r="T428" s="6"/>
      <c r="U428" s="6"/>
      <c r="V428" s="6"/>
    </row>
    <row r="429" spans="3:22" ht="12" customHeight="1" x14ac:dyDescent="0.2">
      <c r="C429" s="6"/>
      <c r="G429" s="6"/>
      <c r="H429" s="6"/>
      <c r="I429" s="6"/>
      <c r="J429" s="6"/>
      <c r="K429" s="6"/>
      <c r="L429" s="6"/>
      <c r="M429" s="6"/>
      <c r="N429" s="6"/>
      <c r="O429" s="6"/>
      <c r="P429" s="6"/>
      <c r="Q429" s="6"/>
      <c r="R429" s="6"/>
      <c r="S429" s="6"/>
      <c r="T429" s="6"/>
      <c r="U429" s="6"/>
      <c r="V429" s="6"/>
    </row>
    <row r="430" spans="3:22" ht="12" customHeight="1" x14ac:dyDescent="0.2">
      <c r="C430" s="6"/>
      <c r="G430" s="6"/>
      <c r="H430" s="6"/>
      <c r="I430" s="6"/>
      <c r="J430" s="6"/>
      <c r="K430" s="6"/>
      <c r="L430" s="6"/>
      <c r="M430" s="6"/>
      <c r="N430" s="6"/>
      <c r="O430" s="6"/>
      <c r="P430" s="6"/>
      <c r="Q430" s="6"/>
      <c r="R430" s="6"/>
      <c r="S430" s="6"/>
      <c r="T430" s="6"/>
      <c r="U430" s="6"/>
      <c r="V430" s="6"/>
    </row>
    <row r="431" spans="3:22" ht="12" customHeight="1" x14ac:dyDescent="0.2">
      <c r="C431" s="6"/>
      <c r="G431" s="6"/>
      <c r="H431" s="6"/>
      <c r="I431" s="6"/>
      <c r="J431" s="6"/>
      <c r="K431" s="6"/>
      <c r="L431" s="6"/>
      <c r="M431" s="6"/>
      <c r="N431" s="6"/>
      <c r="O431" s="6"/>
      <c r="P431" s="6"/>
      <c r="Q431" s="6"/>
      <c r="R431" s="6"/>
      <c r="S431" s="6"/>
      <c r="T431" s="6"/>
      <c r="U431" s="6"/>
      <c r="V431" s="6"/>
    </row>
    <row r="432" spans="3:22" ht="12" customHeight="1" x14ac:dyDescent="0.2">
      <c r="C432" s="6"/>
      <c r="G432" s="6"/>
      <c r="H432" s="6"/>
      <c r="I432" s="6"/>
      <c r="J432" s="6"/>
      <c r="K432" s="6"/>
      <c r="L432" s="6"/>
      <c r="M432" s="6"/>
      <c r="N432" s="6"/>
      <c r="O432" s="6"/>
      <c r="P432" s="6"/>
      <c r="Q432" s="6"/>
      <c r="R432" s="6"/>
      <c r="S432" s="6"/>
      <c r="T432" s="6"/>
      <c r="U432" s="6"/>
      <c r="V432" s="6"/>
    </row>
    <row r="433" spans="3:22" ht="12" customHeight="1" x14ac:dyDescent="0.2">
      <c r="C433" s="6"/>
      <c r="G433" s="6"/>
      <c r="H433" s="6"/>
      <c r="I433" s="6"/>
      <c r="J433" s="6"/>
      <c r="K433" s="6"/>
      <c r="L433" s="6"/>
      <c r="M433" s="6"/>
      <c r="N433" s="6"/>
      <c r="O433" s="6"/>
      <c r="P433" s="6"/>
      <c r="Q433" s="6"/>
      <c r="R433" s="6"/>
      <c r="S433" s="6"/>
      <c r="T433" s="6"/>
      <c r="U433" s="6"/>
      <c r="V433" s="6"/>
    </row>
    <row r="434" spans="3:22" ht="12" customHeight="1" x14ac:dyDescent="0.2">
      <c r="C434" s="6"/>
      <c r="G434" s="6"/>
      <c r="H434" s="6"/>
      <c r="I434" s="6"/>
      <c r="J434" s="6"/>
      <c r="K434" s="6"/>
      <c r="L434" s="6"/>
      <c r="M434" s="6"/>
      <c r="N434" s="6"/>
      <c r="O434" s="6"/>
      <c r="P434" s="6"/>
      <c r="Q434" s="6"/>
      <c r="R434" s="6"/>
      <c r="S434" s="6"/>
      <c r="T434" s="6"/>
      <c r="U434" s="6"/>
      <c r="V434" s="6"/>
    </row>
    <row r="435" spans="3:22" ht="12" customHeight="1" x14ac:dyDescent="0.2">
      <c r="C435" s="6"/>
      <c r="G435" s="6"/>
      <c r="H435" s="6"/>
      <c r="I435" s="6"/>
      <c r="J435" s="6"/>
      <c r="K435" s="6"/>
      <c r="L435" s="6"/>
      <c r="M435" s="6"/>
      <c r="N435" s="6"/>
      <c r="O435" s="6"/>
      <c r="P435" s="6"/>
      <c r="Q435" s="6"/>
      <c r="R435" s="6"/>
      <c r="S435" s="6"/>
      <c r="T435" s="6"/>
      <c r="U435" s="6"/>
      <c r="V435" s="6"/>
    </row>
    <row r="436" spans="3:22" ht="12" customHeight="1" x14ac:dyDescent="0.2">
      <c r="C436" s="6"/>
      <c r="G436" s="6"/>
      <c r="H436" s="6"/>
      <c r="I436" s="6"/>
      <c r="J436" s="6"/>
      <c r="K436" s="6"/>
      <c r="L436" s="6"/>
      <c r="M436" s="6"/>
      <c r="N436" s="6"/>
      <c r="O436" s="6"/>
      <c r="P436" s="6"/>
      <c r="Q436" s="6"/>
      <c r="R436" s="6"/>
      <c r="S436" s="6"/>
      <c r="T436" s="6"/>
      <c r="U436" s="6"/>
      <c r="V436" s="6"/>
    </row>
    <row r="437" spans="3:22" ht="12" customHeight="1" x14ac:dyDescent="0.2">
      <c r="C437" s="6"/>
      <c r="G437" s="6"/>
      <c r="H437" s="6"/>
      <c r="I437" s="6"/>
      <c r="J437" s="6"/>
      <c r="K437" s="6"/>
      <c r="L437" s="6"/>
      <c r="M437" s="6"/>
      <c r="N437" s="6"/>
      <c r="O437" s="6"/>
      <c r="P437" s="6"/>
      <c r="Q437" s="6"/>
      <c r="R437" s="6"/>
      <c r="S437" s="6"/>
      <c r="T437" s="6"/>
      <c r="U437" s="6"/>
      <c r="V437" s="6"/>
    </row>
    <row r="438" spans="3:22" ht="12" customHeight="1" x14ac:dyDescent="0.2">
      <c r="C438" s="6"/>
      <c r="G438" s="6"/>
      <c r="H438" s="6"/>
      <c r="I438" s="6"/>
      <c r="J438" s="6"/>
      <c r="K438" s="6"/>
      <c r="L438" s="6"/>
      <c r="M438" s="6"/>
      <c r="N438" s="6"/>
      <c r="O438" s="6"/>
      <c r="P438" s="6"/>
      <c r="Q438" s="6"/>
      <c r="R438" s="6"/>
      <c r="S438" s="6"/>
      <c r="T438" s="6"/>
      <c r="U438" s="6"/>
      <c r="V438" s="6"/>
    </row>
    <row r="439" spans="3:22" ht="12" customHeight="1" x14ac:dyDescent="0.2">
      <c r="C439" s="6"/>
      <c r="G439" s="6"/>
      <c r="H439" s="6"/>
      <c r="I439" s="6"/>
      <c r="J439" s="6"/>
      <c r="K439" s="6"/>
      <c r="L439" s="6"/>
      <c r="M439" s="6"/>
      <c r="N439" s="6"/>
      <c r="O439" s="6"/>
      <c r="P439" s="6"/>
      <c r="Q439" s="6"/>
      <c r="R439" s="6"/>
      <c r="S439" s="6"/>
      <c r="T439" s="6"/>
      <c r="U439" s="6"/>
      <c r="V439" s="6"/>
    </row>
    <row r="440" spans="3:22" ht="12" customHeight="1" x14ac:dyDescent="0.2">
      <c r="C440" s="6"/>
      <c r="G440" s="6"/>
      <c r="H440" s="6"/>
      <c r="I440" s="6"/>
      <c r="J440" s="6"/>
      <c r="K440" s="6"/>
      <c r="L440" s="6"/>
      <c r="M440" s="6"/>
      <c r="N440" s="6"/>
      <c r="O440" s="6"/>
      <c r="P440" s="6"/>
      <c r="Q440" s="6"/>
      <c r="R440" s="6"/>
      <c r="S440" s="6"/>
      <c r="T440" s="6"/>
      <c r="U440" s="6"/>
      <c r="V440" s="6"/>
    </row>
    <row r="441" spans="3:22" ht="12" customHeight="1" x14ac:dyDescent="0.2">
      <c r="C441" s="6"/>
      <c r="G441" s="6"/>
      <c r="H441" s="6"/>
      <c r="I441" s="6"/>
      <c r="J441" s="6"/>
      <c r="K441" s="6"/>
      <c r="L441" s="6"/>
      <c r="M441" s="6"/>
      <c r="N441" s="6"/>
      <c r="O441" s="6"/>
      <c r="P441" s="6"/>
      <c r="Q441" s="6"/>
      <c r="R441" s="6"/>
      <c r="S441" s="6"/>
      <c r="T441" s="6"/>
      <c r="U441" s="6"/>
      <c r="V441" s="6"/>
    </row>
    <row r="442" spans="3:22" ht="12" customHeight="1" x14ac:dyDescent="0.2">
      <c r="C442" s="6"/>
      <c r="G442" s="6"/>
      <c r="H442" s="6"/>
      <c r="I442" s="6"/>
      <c r="J442" s="6"/>
      <c r="K442" s="6"/>
      <c r="L442" s="6"/>
      <c r="M442" s="6"/>
      <c r="N442" s="6"/>
      <c r="O442" s="6"/>
      <c r="P442" s="6"/>
      <c r="Q442" s="6"/>
      <c r="R442" s="6"/>
      <c r="S442" s="6"/>
      <c r="T442" s="6"/>
      <c r="U442" s="6"/>
      <c r="V442" s="6"/>
    </row>
    <row r="443" spans="3:22" ht="12" customHeight="1" x14ac:dyDescent="0.2">
      <c r="C443" s="6"/>
      <c r="G443" s="6"/>
      <c r="H443" s="6"/>
      <c r="I443" s="6"/>
      <c r="J443" s="6"/>
      <c r="K443" s="6"/>
      <c r="L443" s="6"/>
      <c r="M443" s="6"/>
      <c r="N443" s="6"/>
      <c r="O443" s="6"/>
      <c r="P443" s="6"/>
      <c r="Q443" s="6"/>
      <c r="R443" s="6"/>
      <c r="S443" s="6"/>
      <c r="T443" s="6"/>
      <c r="U443" s="6"/>
      <c r="V443" s="6"/>
    </row>
    <row r="444" spans="3:22" ht="12" customHeight="1" x14ac:dyDescent="0.2">
      <c r="C444" s="6"/>
      <c r="G444" s="6"/>
      <c r="H444" s="6"/>
      <c r="I444" s="6"/>
      <c r="J444" s="6"/>
      <c r="K444" s="6"/>
      <c r="L444" s="6"/>
      <c r="M444" s="6"/>
      <c r="N444" s="6"/>
      <c r="O444" s="6"/>
      <c r="P444" s="6"/>
      <c r="Q444" s="6"/>
      <c r="R444" s="6"/>
      <c r="S444" s="6"/>
      <c r="T444" s="6"/>
      <c r="U444" s="6"/>
      <c r="V444" s="6"/>
    </row>
    <row r="445" spans="3:22" ht="12" customHeight="1" x14ac:dyDescent="0.2">
      <c r="C445" s="6"/>
      <c r="G445" s="6"/>
      <c r="H445" s="6"/>
      <c r="I445" s="6"/>
      <c r="J445" s="6"/>
      <c r="K445" s="6"/>
      <c r="L445" s="6"/>
      <c r="M445" s="6"/>
      <c r="N445" s="6"/>
      <c r="O445" s="6"/>
      <c r="P445" s="6"/>
      <c r="Q445" s="6"/>
      <c r="R445" s="6"/>
      <c r="S445" s="6"/>
      <c r="T445" s="6"/>
      <c r="U445" s="6"/>
      <c r="V445" s="6"/>
    </row>
    <row r="446" spans="3:22" ht="12" customHeight="1" x14ac:dyDescent="0.2">
      <c r="C446" s="6"/>
      <c r="G446" s="6"/>
      <c r="H446" s="6"/>
      <c r="I446" s="6"/>
      <c r="J446" s="6"/>
      <c r="K446" s="6"/>
      <c r="L446" s="6"/>
      <c r="M446" s="6"/>
      <c r="N446" s="6"/>
      <c r="O446" s="6"/>
      <c r="P446" s="6"/>
      <c r="Q446" s="6"/>
      <c r="R446" s="6"/>
      <c r="S446" s="6"/>
      <c r="T446" s="6"/>
      <c r="U446" s="6"/>
      <c r="V446" s="6"/>
    </row>
    <row r="447" spans="3:22" ht="12" customHeight="1" x14ac:dyDescent="0.2">
      <c r="C447" s="6"/>
      <c r="G447" s="6"/>
      <c r="H447" s="6"/>
      <c r="I447" s="6"/>
      <c r="J447" s="6"/>
      <c r="K447" s="6"/>
      <c r="L447" s="6"/>
      <c r="M447" s="6"/>
      <c r="N447" s="6"/>
      <c r="O447" s="6"/>
      <c r="P447" s="6"/>
      <c r="Q447" s="6"/>
      <c r="R447" s="6"/>
      <c r="S447" s="6"/>
      <c r="T447" s="6"/>
      <c r="U447" s="6"/>
      <c r="V447" s="6"/>
    </row>
    <row r="448" spans="3:22" ht="12" customHeight="1" x14ac:dyDescent="0.2">
      <c r="C448" s="6"/>
      <c r="G448" s="6"/>
      <c r="H448" s="6"/>
      <c r="I448" s="6"/>
      <c r="J448" s="6"/>
      <c r="K448" s="6"/>
      <c r="L448" s="6"/>
      <c r="M448" s="6"/>
      <c r="N448" s="6"/>
      <c r="O448" s="6"/>
      <c r="P448" s="6"/>
      <c r="Q448" s="6"/>
      <c r="R448" s="6"/>
      <c r="S448" s="6"/>
      <c r="T448" s="6"/>
      <c r="U448" s="6"/>
      <c r="V448" s="6"/>
    </row>
    <row r="449" spans="3:22" ht="12" customHeight="1" x14ac:dyDescent="0.2">
      <c r="C449" s="6"/>
      <c r="G449" s="6"/>
      <c r="H449" s="6"/>
      <c r="I449" s="6"/>
      <c r="J449" s="6"/>
      <c r="K449" s="6"/>
      <c r="L449" s="6"/>
      <c r="M449" s="6"/>
      <c r="N449" s="6"/>
      <c r="O449" s="6"/>
      <c r="P449" s="6"/>
      <c r="Q449" s="6"/>
      <c r="R449" s="6"/>
      <c r="S449" s="6"/>
      <c r="T449" s="6"/>
      <c r="U449" s="6"/>
      <c r="V449" s="6"/>
    </row>
    <row r="450" spans="3:22" ht="12" customHeight="1" x14ac:dyDescent="0.2">
      <c r="C450" s="6"/>
      <c r="G450" s="6"/>
      <c r="H450" s="6"/>
      <c r="I450" s="6"/>
      <c r="J450" s="6"/>
      <c r="K450" s="6"/>
      <c r="L450" s="6"/>
      <c r="M450" s="6"/>
      <c r="N450" s="6"/>
      <c r="O450" s="6"/>
      <c r="P450" s="6"/>
      <c r="Q450" s="6"/>
      <c r="R450" s="6"/>
      <c r="S450" s="6"/>
      <c r="T450" s="6"/>
      <c r="U450" s="6"/>
      <c r="V450" s="6"/>
    </row>
    <row r="451" spans="3:22" ht="12" customHeight="1" x14ac:dyDescent="0.2">
      <c r="C451" s="6"/>
      <c r="G451" s="6"/>
      <c r="H451" s="6"/>
      <c r="I451" s="6"/>
      <c r="J451" s="6"/>
      <c r="K451" s="6"/>
      <c r="L451" s="6"/>
      <c r="M451" s="6"/>
      <c r="N451" s="6"/>
      <c r="O451" s="6"/>
      <c r="P451" s="6"/>
      <c r="Q451" s="6"/>
      <c r="R451" s="6"/>
      <c r="S451" s="6"/>
      <c r="T451" s="6"/>
      <c r="U451" s="6"/>
      <c r="V451" s="6"/>
    </row>
    <row r="452" spans="3:22" ht="12" customHeight="1" x14ac:dyDescent="0.2">
      <c r="C452" s="6"/>
      <c r="G452" s="6"/>
      <c r="H452" s="6"/>
      <c r="I452" s="6"/>
      <c r="J452" s="6"/>
      <c r="K452" s="6"/>
      <c r="L452" s="6"/>
      <c r="M452" s="6"/>
      <c r="N452" s="6"/>
      <c r="O452" s="6"/>
      <c r="P452" s="6"/>
      <c r="Q452" s="6"/>
      <c r="R452" s="6"/>
      <c r="S452" s="6"/>
      <c r="T452" s="6"/>
      <c r="U452" s="6"/>
      <c r="V452" s="6"/>
    </row>
    <row r="453" spans="3:22" ht="12" customHeight="1" x14ac:dyDescent="0.2">
      <c r="C453" s="6"/>
      <c r="G453" s="6"/>
      <c r="H453" s="6"/>
      <c r="I453" s="6"/>
      <c r="J453" s="6"/>
      <c r="K453" s="6"/>
      <c r="L453" s="6"/>
      <c r="M453" s="6"/>
      <c r="N453" s="6"/>
      <c r="O453" s="6"/>
      <c r="P453" s="6"/>
      <c r="Q453" s="6"/>
      <c r="R453" s="6"/>
      <c r="S453" s="6"/>
      <c r="T453" s="6"/>
      <c r="U453" s="6"/>
      <c r="V453" s="6"/>
    </row>
    <row r="454" spans="3:22" ht="12" customHeight="1" x14ac:dyDescent="0.2">
      <c r="C454" s="6"/>
      <c r="G454" s="6"/>
      <c r="H454" s="6"/>
      <c r="I454" s="6"/>
      <c r="J454" s="6"/>
      <c r="K454" s="6"/>
      <c r="L454" s="6"/>
      <c r="M454" s="6"/>
      <c r="N454" s="6"/>
      <c r="O454" s="6"/>
      <c r="P454" s="6"/>
      <c r="Q454" s="6"/>
      <c r="R454" s="6"/>
      <c r="S454" s="6"/>
      <c r="T454" s="6"/>
      <c r="U454" s="6"/>
      <c r="V454" s="6"/>
    </row>
    <row r="455" spans="3:22" ht="12" customHeight="1" x14ac:dyDescent="0.2">
      <c r="C455" s="6"/>
      <c r="G455" s="6"/>
      <c r="H455" s="6"/>
      <c r="I455" s="6"/>
      <c r="J455" s="6"/>
      <c r="K455" s="6"/>
      <c r="L455" s="6"/>
      <c r="M455" s="6"/>
      <c r="N455" s="6"/>
      <c r="O455" s="6"/>
      <c r="P455" s="6"/>
      <c r="Q455" s="6"/>
      <c r="R455" s="6"/>
      <c r="S455" s="6"/>
      <c r="T455" s="6"/>
      <c r="U455" s="6"/>
      <c r="V455" s="6"/>
    </row>
    <row r="456" spans="3:22" ht="12" customHeight="1" x14ac:dyDescent="0.2">
      <c r="C456" s="6"/>
      <c r="G456" s="6"/>
      <c r="H456" s="6"/>
      <c r="I456" s="6"/>
      <c r="J456" s="6"/>
      <c r="K456" s="6"/>
      <c r="L456" s="6"/>
      <c r="M456" s="6"/>
      <c r="N456" s="6"/>
      <c r="O456" s="6"/>
      <c r="P456" s="6"/>
      <c r="Q456" s="6"/>
      <c r="R456" s="6"/>
      <c r="S456" s="6"/>
      <c r="T456" s="6"/>
      <c r="U456" s="6"/>
      <c r="V456" s="6"/>
    </row>
    <row r="457" spans="3:22" ht="12" customHeight="1" x14ac:dyDescent="0.2">
      <c r="C457" s="6"/>
      <c r="G457" s="6"/>
      <c r="H457" s="6"/>
      <c r="I457" s="6"/>
      <c r="J457" s="6"/>
      <c r="K457" s="6"/>
      <c r="L457" s="6"/>
      <c r="M457" s="6"/>
      <c r="N457" s="6"/>
      <c r="O457" s="6"/>
      <c r="P457" s="6"/>
      <c r="Q457" s="6"/>
      <c r="R457" s="6"/>
      <c r="S457" s="6"/>
      <c r="T457" s="6"/>
      <c r="U457" s="6"/>
      <c r="V457" s="6"/>
    </row>
    <row r="458" spans="3:22" ht="12" customHeight="1" x14ac:dyDescent="0.2">
      <c r="C458" s="6"/>
      <c r="G458" s="6"/>
      <c r="H458" s="6"/>
      <c r="I458" s="6"/>
      <c r="J458" s="6"/>
      <c r="K458" s="6"/>
      <c r="L458" s="6"/>
      <c r="M458" s="6"/>
      <c r="N458" s="6"/>
      <c r="O458" s="6"/>
      <c r="P458" s="6"/>
      <c r="Q458" s="6"/>
      <c r="R458" s="6"/>
      <c r="S458" s="6"/>
      <c r="T458" s="6"/>
      <c r="U458" s="6"/>
      <c r="V458" s="6"/>
    </row>
    <row r="459" spans="3:22" ht="12" customHeight="1" x14ac:dyDescent="0.2">
      <c r="C459" s="6"/>
      <c r="G459" s="6"/>
      <c r="H459" s="6"/>
      <c r="I459" s="6"/>
      <c r="J459" s="6"/>
      <c r="K459" s="6"/>
      <c r="L459" s="6"/>
      <c r="M459" s="6"/>
      <c r="N459" s="6"/>
      <c r="O459" s="6"/>
      <c r="P459" s="6"/>
      <c r="Q459" s="6"/>
      <c r="R459" s="6"/>
      <c r="S459" s="6"/>
      <c r="T459" s="6"/>
      <c r="U459" s="6"/>
      <c r="V459" s="6"/>
    </row>
    <row r="460" spans="3:22" ht="12" customHeight="1" x14ac:dyDescent="0.2">
      <c r="C460" s="6"/>
      <c r="G460" s="6"/>
      <c r="H460" s="6"/>
      <c r="I460" s="6"/>
      <c r="J460" s="6"/>
      <c r="K460" s="6"/>
      <c r="L460" s="6"/>
      <c r="M460" s="6"/>
      <c r="N460" s="6"/>
      <c r="O460" s="6"/>
      <c r="P460" s="6"/>
      <c r="Q460" s="6"/>
      <c r="R460" s="6"/>
      <c r="S460" s="6"/>
      <c r="T460" s="6"/>
      <c r="U460" s="6"/>
      <c r="V460" s="6"/>
    </row>
    <row r="461" spans="3:22" ht="12" customHeight="1" x14ac:dyDescent="0.2">
      <c r="C461" s="6"/>
      <c r="G461" s="6"/>
      <c r="H461" s="6"/>
      <c r="I461" s="6"/>
      <c r="J461" s="6"/>
      <c r="K461" s="6"/>
      <c r="L461" s="6"/>
      <c r="M461" s="6"/>
      <c r="N461" s="6"/>
      <c r="O461" s="6"/>
      <c r="P461" s="6"/>
      <c r="Q461" s="6"/>
      <c r="R461" s="6"/>
      <c r="S461" s="6"/>
      <c r="T461" s="6"/>
      <c r="U461" s="6"/>
      <c r="V461" s="6"/>
    </row>
    <row r="462" spans="3:22" ht="12" customHeight="1" x14ac:dyDescent="0.2">
      <c r="C462" s="6"/>
      <c r="G462" s="6"/>
      <c r="H462" s="6"/>
      <c r="I462" s="6"/>
      <c r="J462" s="6"/>
      <c r="K462" s="6"/>
      <c r="L462" s="6"/>
      <c r="M462" s="6"/>
      <c r="N462" s="6"/>
      <c r="O462" s="6"/>
      <c r="P462" s="6"/>
      <c r="Q462" s="6"/>
      <c r="R462" s="6"/>
      <c r="S462" s="6"/>
      <c r="T462" s="6"/>
      <c r="U462" s="6"/>
      <c r="V462" s="6"/>
    </row>
    <row r="463" spans="3:22" ht="12" customHeight="1" x14ac:dyDescent="0.2">
      <c r="C463" s="6"/>
      <c r="G463" s="6"/>
      <c r="H463" s="6"/>
      <c r="I463" s="6"/>
      <c r="J463" s="6"/>
      <c r="K463" s="6"/>
      <c r="L463" s="6"/>
      <c r="M463" s="6"/>
      <c r="N463" s="6"/>
      <c r="O463" s="6"/>
      <c r="P463" s="6"/>
      <c r="Q463" s="6"/>
      <c r="R463" s="6"/>
      <c r="S463" s="6"/>
      <c r="T463" s="6"/>
      <c r="U463" s="6"/>
      <c r="V463" s="6"/>
    </row>
    <row r="464" spans="3:22" ht="12" customHeight="1" x14ac:dyDescent="0.2">
      <c r="C464" s="6"/>
      <c r="G464" s="6"/>
      <c r="H464" s="6"/>
      <c r="I464" s="6"/>
      <c r="J464" s="6"/>
      <c r="K464" s="6"/>
      <c r="L464" s="6"/>
      <c r="M464" s="6"/>
      <c r="N464" s="6"/>
      <c r="O464" s="6"/>
      <c r="P464" s="6"/>
      <c r="Q464" s="6"/>
      <c r="R464" s="6"/>
      <c r="S464" s="6"/>
      <c r="T464" s="6"/>
      <c r="U464" s="6"/>
      <c r="V464" s="6"/>
    </row>
    <row r="465" spans="3:22" ht="12" customHeight="1" x14ac:dyDescent="0.2">
      <c r="C465" s="6"/>
      <c r="G465" s="6"/>
      <c r="H465" s="6"/>
      <c r="I465" s="6"/>
      <c r="J465" s="6"/>
      <c r="K465" s="6"/>
      <c r="L465" s="6"/>
      <c r="M465" s="6"/>
      <c r="N465" s="6"/>
      <c r="O465" s="6"/>
      <c r="P465" s="6"/>
      <c r="Q465" s="6"/>
      <c r="R465" s="6"/>
      <c r="S465" s="6"/>
      <c r="T465" s="6"/>
      <c r="U465" s="6"/>
      <c r="V465" s="6"/>
    </row>
    <row r="466" spans="3:22" ht="12" customHeight="1" x14ac:dyDescent="0.2">
      <c r="C466" s="6"/>
      <c r="G466" s="6"/>
      <c r="H466" s="6"/>
      <c r="I466" s="6"/>
      <c r="J466" s="6"/>
      <c r="K466" s="6"/>
      <c r="L466" s="6"/>
      <c r="M466" s="6"/>
      <c r="N466" s="6"/>
      <c r="O466" s="6"/>
      <c r="P466" s="6"/>
      <c r="Q466" s="6"/>
      <c r="R466" s="6"/>
      <c r="S466" s="6"/>
      <c r="T466" s="6"/>
      <c r="U466" s="6"/>
      <c r="V466" s="6"/>
    </row>
    <row r="467" spans="3:22" ht="12" customHeight="1" x14ac:dyDescent="0.2">
      <c r="C467" s="6"/>
      <c r="G467" s="6"/>
      <c r="H467" s="6"/>
      <c r="I467" s="6"/>
      <c r="J467" s="6"/>
      <c r="K467" s="6"/>
      <c r="L467" s="6"/>
      <c r="M467" s="6"/>
      <c r="N467" s="6"/>
      <c r="O467" s="6"/>
      <c r="P467" s="6"/>
      <c r="Q467" s="6"/>
      <c r="R467" s="6"/>
      <c r="S467" s="6"/>
      <c r="T467" s="6"/>
      <c r="U467" s="6"/>
      <c r="V467" s="6"/>
    </row>
    <row r="468" spans="3:22" ht="12" customHeight="1" x14ac:dyDescent="0.2">
      <c r="C468" s="6"/>
      <c r="G468" s="6"/>
      <c r="H468" s="6"/>
      <c r="I468" s="6"/>
      <c r="J468" s="6"/>
      <c r="K468" s="6"/>
      <c r="L468" s="6"/>
      <c r="M468" s="6"/>
      <c r="N468" s="6"/>
      <c r="O468" s="6"/>
      <c r="P468" s="6"/>
      <c r="Q468" s="6"/>
      <c r="R468" s="6"/>
      <c r="S468" s="6"/>
      <c r="T468" s="6"/>
      <c r="U468" s="6"/>
      <c r="V468" s="6"/>
    </row>
    <row r="469" spans="3:22" ht="12" customHeight="1" x14ac:dyDescent="0.2">
      <c r="C469" s="6"/>
      <c r="G469" s="6"/>
      <c r="H469" s="6"/>
      <c r="I469" s="6"/>
      <c r="J469" s="6"/>
      <c r="K469" s="6"/>
      <c r="L469" s="6"/>
      <c r="M469" s="6"/>
      <c r="N469" s="6"/>
      <c r="O469" s="6"/>
      <c r="P469" s="6"/>
      <c r="Q469" s="6"/>
      <c r="R469" s="6"/>
      <c r="S469" s="6"/>
      <c r="T469" s="6"/>
      <c r="U469" s="6"/>
      <c r="V469" s="6"/>
    </row>
    <row r="470" spans="3:22" ht="12" customHeight="1" x14ac:dyDescent="0.2">
      <c r="C470" s="6"/>
      <c r="G470" s="6"/>
      <c r="H470" s="6"/>
      <c r="I470" s="6"/>
      <c r="J470" s="6"/>
      <c r="K470" s="6"/>
      <c r="L470" s="6"/>
      <c r="M470" s="6"/>
      <c r="N470" s="6"/>
      <c r="O470" s="6"/>
      <c r="P470" s="6"/>
      <c r="Q470" s="6"/>
      <c r="R470" s="6"/>
      <c r="S470" s="6"/>
      <c r="T470" s="6"/>
      <c r="U470" s="6"/>
      <c r="V470" s="6"/>
    </row>
    <row r="471" spans="3:22" ht="12" customHeight="1" x14ac:dyDescent="0.2">
      <c r="C471" s="6"/>
      <c r="G471" s="6"/>
      <c r="H471" s="6"/>
      <c r="I471" s="6"/>
      <c r="J471" s="6"/>
      <c r="K471" s="6"/>
      <c r="L471" s="6"/>
      <c r="M471" s="6"/>
      <c r="N471" s="6"/>
      <c r="O471" s="6"/>
      <c r="P471" s="6"/>
      <c r="Q471" s="6"/>
      <c r="R471" s="6"/>
      <c r="S471" s="6"/>
      <c r="T471" s="6"/>
      <c r="U471" s="6"/>
      <c r="V471" s="6"/>
    </row>
    <row r="472" spans="3:22" ht="12" customHeight="1" x14ac:dyDescent="0.2">
      <c r="C472" s="6"/>
      <c r="G472" s="6"/>
      <c r="H472" s="6"/>
      <c r="I472" s="6"/>
      <c r="J472" s="6"/>
      <c r="K472" s="6"/>
      <c r="L472" s="6"/>
      <c r="M472" s="6"/>
      <c r="N472" s="6"/>
      <c r="O472" s="6"/>
      <c r="P472" s="6"/>
      <c r="Q472" s="6"/>
      <c r="R472" s="6"/>
      <c r="S472" s="6"/>
      <c r="T472" s="6"/>
      <c r="U472" s="6"/>
      <c r="V472" s="6"/>
    </row>
    <row r="473" spans="3:22" ht="12" customHeight="1" x14ac:dyDescent="0.2">
      <c r="C473" s="6"/>
      <c r="G473" s="6"/>
      <c r="H473" s="6"/>
      <c r="I473" s="6"/>
      <c r="J473" s="6"/>
      <c r="K473" s="6"/>
      <c r="L473" s="6"/>
      <c r="M473" s="6"/>
      <c r="N473" s="6"/>
      <c r="O473" s="6"/>
      <c r="P473" s="6"/>
      <c r="Q473" s="6"/>
      <c r="R473" s="6"/>
      <c r="S473" s="6"/>
      <c r="T473" s="6"/>
      <c r="U473" s="6"/>
      <c r="V473" s="6"/>
    </row>
    <row r="474" spans="3:22" ht="12" customHeight="1" x14ac:dyDescent="0.2">
      <c r="C474" s="6"/>
      <c r="G474" s="6"/>
      <c r="H474" s="6"/>
      <c r="I474" s="6"/>
      <c r="J474" s="6"/>
      <c r="K474" s="6"/>
      <c r="L474" s="6"/>
      <c r="M474" s="6"/>
      <c r="N474" s="6"/>
      <c r="O474" s="6"/>
      <c r="P474" s="6"/>
      <c r="Q474" s="6"/>
      <c r="R474" s="6"/>
      <c r="S474" s="6"/>
      <c r="T474" s="6"/>
      <c r="U474" s="6"/>
      <c r="V474" s="6"/>
    </row>
    <row r="475" spans="3:22" ht="12" customHeight="1" x14ac:dyDescent="0.2">
      <c r="C475" s="6"/>
      <c r="G475" s="6"/>
      <c r="H475" s="6"/>
      <c r="I475" s="6"/>
      <c r="J475" s="6"/>
      <c r="K475" s="6"/>
      <c r="L475" s="6"/>
      <c r="M475" s="6"/>
      <c r="N475" s="6"/>
      <c r="O475" s="6"/>
      <c r="P475" s="6"/>
      <c r="Q475" s="6"/>
      <c r="R475" s="6"/>
      <c r="S475" s="6"/>
      <c r="T475" s="6"/>
      <c r="U475" s="6"/>
      <c r="V475" s="6"/>
    </row>
    <row r="476" spans="3:22" ht="12" customHeight="1" x14ac:dyDescent="0.2">
      <c r="C476" s="6"/>
      <c r="G476" s="6"/>
      <c r="H476" s="6"/>
      <c r="I476" s="6"/>
      <c r="J476" s="6"/>
      <c r="K476" s="6"/>
      <c r="L476" s="6"/>
      <c r="M476" s="6"/>
      <c r="N476" s="6"/>
      <c r="O476" s="6"/>
      <c r="P476" s="6"/>
      <c r="Q476" s="6"/>
      <c r="R476" s="6"/>
      <c r="S476" s="6"/>
      <c r="T476" s="6"/>
      <c r="U476" s="6"/>
      <c r="V476" s="6"/>
    </row>
    <row r="477" spans="3:22" ht="12" customHeight="1" x14ac:dyDescent="0.2">
      <c r="C477" s="6"/>
      <c r="G477" s="6"/>
      <c r="H477" s="6"/>
      <c r="I477" s="6"/>
      <c r="J477" s="6"/>
      <c r="K477" s="6"/>
      <c r="L477" s="6"/>
      <c r="M477" s="6"/>
      <c r="N477" s="6"/>
      <c r="O477" s="6"/>
      <c r="P477" s="6"/>
      <c r="Q477" s="6"/>
      <c r="R477" s="6"/>
      <c r="S477" s="6"/>
      <c r="T477" s="6"/>
      <c r="U477" s="6"/>
      <c r="V477" s="6"/>
    </row>
    <row r="478" spans="3:22" ht="12" customHeight="1" x14ac:dyDescent="0.2">
      <c r="C478" s="6"/>
      <c r="G478" s="6"/>
      <c r="H478" s="6"/>
      <c r="I478" s="6"/>
      <c r="J478" s="6"/>
      <c r="K478" s="6"/>
      <c r="L478" s="6"/>
      <c r="M478" s="6"/>
      <c r="N478" s="6"/>
      <c r="O478" s="6"/>
      <c r="P478" s="6"/>
      <c r="Q478" s="6"/>
      <c r="R478" s="6"/>
      <c r="S478" s="6"/>
      <c r="T478" s="6"/>
      <c r="U478" s="6"/>
      <c r="V478" s="6"/>
    </row>
    <row r="479" spans="3:22" ht="12" customHeight="1" x14ac:dyDescent="0.2">
      <c r="C479" s="6"/>
      <c r="G479" s="6"/>
      <c r="H479" s="6"/>
      <c r="I479" s="6"/>
      <c r="J479" s="6"/>
      <c r="K479" s="6"/>
      <c r="L479" s="6"/>
      <c r="M479" s="6"/>
      <c r="N479" s="6"/>
      <c r="O479" s="6"/>
      <c r="P479" s="6"/>
      <c r="Q479" s="6"/>
      <c r="R479" s="6"/>
      <c r="S479" s="6"/>
      <c r="T479" s="6"/>
      <c r="U479" s="6"/>
      <c r="V479" s="6"/>
    </row>
    <row r="480" spans="3:22" ht="12" customHeight="1" x14ac:dyDescent="0.2">
      <c r="C480" s="6"/>
      <c r="G480" s="6"/>
      <c r="H480" s="6"/>
      <c r="I480" s="6"/>
      <c r="J480" s="6"/>
      <c r="K480" s="6"/>
      <c r="L480" s="6"/>
      <c r="M480" s="6"/>
      <c r="N480" s="6"/>
      <c r="O480" s="6"/>
      <c r="P480" s="6"/>
      <c r="Q480" s="6"/>
      <c r="R480" s="6"/>
      <c r="S480" s="6"/>
      <c r="T480" s="6"/>
      <c r="U480" s="6"/>
      <c r="V480" s="6"/>
    </row>
    <row r="481" spans="3:22" ht="12" customHeight="1" x14ac:dyDescent="0.2">
      <c r="C481" s="6"/>
      <c r="G481" s="6"/>
      <c r="H481" s="6"/>
      <c r="I481" s="6"/>
      <c r="J481" s="6"/>
      <c r="K481" s="6"/>
      <c r="L481" s="6"/>
      <c r="M481" s="6"/>
      <c r="N481" s="6"/>
      <c r="O481" s="6"/>
      <c r="P481" s="6"/>
      <c r="Q481" s="6"/>
      <c r="R481" s="6"/>
      <c r="S481" s="6"/>
      <c r="T481" s="6"/>
      <c r="U481" s="6"/>
      <c r="V481" s="6"/>
    </row>
    <row r="482" spans="3:22" ht="12" customHeight="1" x14ac:dyDescent="0.2">
      <c r="C482" s="6"/>
      <c r="G482" s="6"/>
      <c r="H482" s="6"/>
      <c r="I482" s="6"/>
      <c r="J482" s="6"/>
      <c r="K482" s="6"/>
      <c r="L482" s="6"/>
      <c r="M482" s="6"/>
      <c r="N482" s="6"/>
      <c r="O482" s="6"/>
      <c r="P482" s="6"/>
      <c r="Q482" s="6"/>
      <c r="R482" s="6"/>
      <c r="S482" s="6"/>
      <c r="T482" s="6"/>
      <c r="U482" s="6"/>
      <c r="V482" s="6"/>
    </row>
    <row r="483" spans="3:22" ht="12" customHeight="1" x14ac:dyDescent="0.2">
      <c r="C483" s="6"/>
      <c r="G483" s="6"/>
      <c r="H483" s="6"/>
      <c r="I483" s="6"/>
      <c r="J483" s="6"/>
      <c r="K483" s="6"/>
      <c r="L483" s="6"/>
      <c r="M483" s="6"/>
      <c r="N483" s="6"/>
      <c r="O483" s="6"/>
      <c r="P483" s="6"/>
      <c r="Q483" s="6"/>
      <c r="R483" s="6"/>
      <c r="S483" s="6"/>
      <c r="T483" s="6"/>
      <c r="U483" s="6"/>
      <c r="V483" s="6"/>
    </row>
    <row r="484" spans="3:22" ht="12" customHeight="1" x14ac:dyDescent="0.2">
      <c r="C484" s="6"/>
      <c r="G484" s="6"/>
      <c r="H484" s="6"/>
      <c r="I484" s="6"/>
      <c r="J484" s="6"/>
      <c r="K484" s="6"/>
      <c r="L484" s="6"/>
      <c r="M484" s="6"/>
      <c r="N484" s="6"/>
      <c r="O484" s="6"/>
      <c r="P484" s="6"/>
      <c r="Q484" s="6"/>
      <c r="R484" s="6"/>
      <c r="S484" s="6"/>
      <c r="T484" s="6"/>
      <c r="U484" s="6"/>
      <c r="V484" s="6"/>
    </row>
    <row r="485" spans="3:22" ht="12" customHeight="1" x14ac:dyDescent="0.2">
      <c r="C485" s="6"/>
      <c r="G485" s="6"/>
      <c r="H485" s="6"/>
      <c r="I485" s="6"/>
      <c r="J485" s="6"/>
      <c r="K485" s="6"/>
      <c r="L485" s="6"/>
      <c r="M485" s="6"/>
      <c r="N485" s="6"/>
      <c r="O485" s="6"/>
      <c r="P485" s="6"/>
      <c r="Q485" s="6"/>
      <c r="R485" s="6"/>
      <c r="S485" s="6"/>
      <c r="T485" s="6"/>
      <c r="U485" s="6"/>
      <c r="V485" s="6"/>
    </row>
    <row r="486" spans="3:22" ht="12" customHeight="1" x14ac:dyDescent="0.2">
      <c r="C486" s="6"/>
      <c r="G486" s="6"/>
      <c r="H486" s="6"/>
      <c r="I486" s="6"/>
      <c r="J486" s="6"/>
      <c r="K486" s="6"/>
      <c r="L486" s="6"/>
      <c r="M486" s="6"/>
      <c r="N486" s="6"/>
      <c r="O486" s="6"/>
      <c r="P486" s="6"/>
      <c r="Q486" s="6"/>
      <c r="R486" s="6"/>
      <c r="S486" s="6"/>
      <c r="T486" s="6"/>
      <c r="U486" s="6"/>
      <c r="V486" s="6"/>
    </row>
    <row r="487" spans="3:22" ht="12" customHeight="1" x14ac:dyDescent="0.2">
      <c r="C487" s="6"/>
      <c r="G487" s="6"/>
      <c r="H487" s="6"/>
      <c r="I487" s="6"/>
      <c r="J487" s="6"/>
      <c r="K487" s="6"/>
      <c r="L487" s="6"/>
      <c r="M487" s="6"/>
      <c r="N487" s="6"/>
      <c r="O487" s="6"/>
      <c r="P487" s="6"/>
      <c r="Q487" s="6"/>
      <c r="R487" s="6"/>
      <c r="S487" s="6"/>
      <c r="T487" s="6"/>
      <c r="U487" s="6"/>
      <c r="V487" s="6"/>
    </row>
    <row r="488" spans="3:22" ht="12" customHeight="1" x14ac:dyDescent="0.2">
      <c r="C488" s="6"/>
      <c r="G488" s="6"/>
      <c r="H488" s="6"/>
      <c r="I488" s="6"/>
      <c r="J488" s="6"/>
      <c r="K488" s="6"/>
      <c r="L488" s="6"/>
      <c r="M488" s="6"/>
      <c r="N488" s="6"/>
      <c r="O488" s="6"/>
      <c r="P488" s="6"/>
      <c r="Q488" s="6"/>
      <c r="R488" s="6"/>
      <c r="S488" s="6"/>
      <c r="T488" s="6"/>
      <c r="U488" s="6"/>
      <c r="V488" s="6"/>
    </row>
    <row r="489" spans="3:22" ht="12" customHeight="1" x14ac:dyDescent="0.2">
      <c r="C489" s="6"/>
      <c r="G489" s="6"/>
      <c r="H489" s="6"/>
      <c r="I489" s="6"/>
      <c r="J489" s="6"/>
      <c r="K489" s="6"/>
      <c r="L489" s="6"/>
      <c r="M489" s="6"/>
      <c r="N489" s="6"/>
      <c r="O489" s="6"/>
      <c r="P489" s="6"/>
      <c r="Q489" s="6"/>
      <c r="R489" s="6"/>
      <c r="S489" s="6"/>
      <c r="T489" s="6"/>
      <c r="U489" s="6"/>
      <c r="V489" s="6"/>
    </row>
    <row r="490" spans="3:22" ht="12" customHeight="1" x14ac:dyDescent="0.2">
      <c r="C490" s="6"/>
      <c r="G490" s="6"/>
      <c r="H490" s="6"/>
      <c r="I490" s="6"/>
      <c r="J490" s="6"/>
      <c r="K490" s="6"/>
      <c r="L490" s="6"/>
      <c r="M490" s="6"/>
      <c r="N490" s="6"/>
      <c r="O490" s="6"/>
      <c r="P490" s="6"/>
      <c r="Q490" s="6"/>
      <c r="R490" s="6"/>
      <c r="S490" s="6"/>
      <c r="T490" s="6"/>
      <c r="U490" s="6"/>
      <c r="V490" s="6"/>
    </row>
    <row r="491" spans="3:22" ht="12" customHeight="1" x14ac:dyDescent="0.2">
      <c r="C491" s="6"/>
      <c r="G491" s="6"/>
      <c r="H491" s="6"/>
      <c r="I491" s="6"/>
      <c r="J491" s="6"/>
      <c r="K491" s="6"/>
      <c r="L491" s="6"/>
      <c r="M491" s="6"/>
      <c r="N491" s="6"/>
      <c r="O491" s="6"/>
      <c r="P491" s="6"/>
      <c r="Q491" s="6"/>
      <c r="R491" s="6"/>
      <c r="S491" s="6"/>
      <c r="T491" s="6"/>
      <c r="U491" s="6"/>
      <c r="V491" s="6"/>
    </row>
    <row r="492" spans="3:22" ht="12" customHeight="1" x14ac:dyDescent="0.2">
      <c r="C492" s="6"/>
      <c r="G492" s="6"/>
      <c r="H492" s="6"/>
      <c r="I492" s="6"/>
      <c r="J492" s="6"/>
      <c r="K492" s="6"/>
      <c r="L492" s="6"/>
      <c r="M492" s="6"/>
      <c r="N492" s="6"/>
      <c r="O492" s="6"/>
      <c r="P492" s="6"/>
      <c r="Q492" s="6"/>
      <c r="R492" s="6"/>
      <c r="S492" s="6"/>
      <c r="T492" s="6"/>
      <c r="U492" s="6"/>
      <c r="V492" s="6"/>
    </row>
    <row r="493" spans="3:22" ht="12" customHeight="1" x14ac:dyDescent="0.2">
      <c r="C493" s="6"/>
      <c r="G493" s="6"/>
      <c r="H493" s="6"/>
      <c r="I493" s="6"/>
      <c r="J493" s="6"/>
      <c r="K493" s="6"/>
      <c r="L493" s="6"/>
      <c r="M493" s="6"/>
      <c r="N493" s="6"/>
      <c r="O493" s="6"/>
      <c r="P493" s="6"/>
      <c r="Q493" s="6"/>
      <c r="R493" s="6"/>
      <c r="S493" s="6"/>
      <c r="T493" s="6"/>
      <c r="U493" s="6"/>
      <c r="V493" s="6"/>
    </row>
    <row r="494" spans="3:22" ht="12" customHeight="1" x14ac:dyDescent="0.2">
      <c r="C494" s="6"/>
      <c r="G494" s="6"/>
      <c r="H494" s="6"/>
      <c r="I494" s="6"/>
      <c r="J494" s="6"/>
      <c r="K494" s="6"/>
      <c r="L494" s="6"/>
      <c r="M494" s="6"/>
      <c r="N494" s="6"/>
      <c r="O494" s="6"/>
      <c r="P494" s="6"/>
      <c r="Q494" s="6"/>
      <c r="R494" s="6"/>
      <c r="S494" s="6"/>
      <c r="T494" s="6"/>
      <c r="U494" s="6"/>
      <c r="V494" s="6"/>
    </row>
    <row r="495" spans="3:22" ht="12" customHeight="1" x14ac:dyDescent="0.2">
      <c r="C495" s="6"/>
      <c r="G495" s="6"/>
      <c r="H495" s="6"/>
      <c r="I495" s="6"/>
      <c r="J495" s="6"/>
      <c r="K495" s="6"/>
      <c r="L495" s="6"/>
      <c r="M495" s="6"/>
      <c r="N495" s="6"/>
      <c r="O495" s="6"/>
      <c r="P495" s="6"/>
      <c r="Q495" s="6"/>
      <c r="R495" s="6"/>
      <c r="S495" s="6"/>
      <c r="T495" s="6"/>
      <c r="U495" s="6"/>
      <c r="V495" s="6"/>
    </row>
    <row r="496" spans="3:22" ht="12" customHeight="1" x14ac:dyDescent="0.2">
      <c r="C496" s="6"/>
      <c r="G496" s="6"/>
      <c r="H496" s="6"/>
      <c r="I496" s="6"/>
      <c r="J496" s="6"/>
      <c r="K496" s="6"/>
      <c r="L496" s="6"/>
      <c r="M496" s="6"/>
      <c r="N496" s="6"/>
      <c r="O496" s="6"/>
      <c r="P496" s="6"/>
      <c r="Q496" s="6"/>
      <c r="R496" s="6"/>
      <c r="S496" s="6"/>
      <c r="T496" s="6"/>
      <c r="U496" s="6"/>
      <c r="V496" s="6"/>
    </row>
    <row r="497" spans="1:22" ht="12" customHeight="1" x14ac:dyDescent="0.2">
      <c r="C497" s="6"/>
      <c r="G497" s="6"/>
      <c r="H497" s="6"/>
      <c r="I497" s="6"/>
      <c r="J497" s="6"/>
      <c r="K497" s="6"/>
      <c r="L497" s="6"/>
      <c r="M497" s="6"/>
      <c r="N497" s="6"/>
      <c r="O497" s="6"/>
      <c r="P497" s="6"/>
      <c r="Q497" s="6"/>
      <c r="R497" s="6"/>
      <c r="S497" s="6"/>
      <c r="T497" s="6"/>
      <c r="U497" s="6"/>
      <c r="V497" s="6"/>
    </row>
    <row r="498" spans="1:22" ht="12" customHeight="1" x14ac:dyDescent="0.2">
      <c r="C498" s="6"/>
      <c r="G498" s="6"/>
      <c r="H498" s="6"/>
      <c r="I498" s="6"/>
      <c r="J498" s="6"/>
      <c r="K498" s="6"/>
      <c r="L498" s="6"/>
      <c r="M498" s="6"/>
      <c r="N498" s="6"/>
      <c r="O498" s="6"/>
      <c r="P498" s="6"/>
      <c r="Q498" s="6"/>
      <c r="R498" s="6"/>
      <c r="S498" s="6"/>
      <c r="T498" s="6"/>
      <c r="U498" s="6"/>
      <c r="V498" s="6"/>
    </row>
    <row r="499" spans="1:22" ht="12" customHeight="1" x14ac:dyDescent="0.2">
      <c r="C499" s="6"/>
      <c r="G499" s="6"/>
      <c r="H499" s="6"/>
      <c r="I499" s="6"/>
      <c r="J499" s="6"/>
      <c r="K499" s="6"/>
      <c r="L499" s="6"/>
      <c r="M499" s="6"/>
      <c r="N499" s="6"/>
      <c r="O499" s="6"/>
      <c r="P499" s="6"/>
      <c r="Q499" s="6"/>
      <c r="R499" s="6"/>
      <c r="S499" s="6"/>
      <c r="T499" s="6"/>
      <c r="U499" s="6"/>
      <c r="V499" s="6"/>
    </row>
    <row r="500" spans="1:22" ht="12" customHeight="1" x14ac:dyDescent="0.2">
      <c r="C500" s="6"/>
      <c r="G500" s="6"/>
      <c r="H500" s="6"/>
      <c r="I500" s="6"/>
      <c r="J500" s="6"/>
      <c r="K500" s="6"/>
      <c r="L500" s="6"/>
      <c r="M500" s="6"/>
      <c r="N500" s="6"/>
      <c r="O500" s="6"/>
      <c r="P500" s="6"/>
      <c r="Q500" s="6"/>
      <c r="R500" s="6"/>
      <c r="S500" s="6"/>
      <c r="T500" s="6"/>
      <c r="U500" s="6"/>
      <c r="V500" s="6"/>
    </row>
    <row r="501" spans="1:22" ht="12" customHeight="1" x14ac:dyDescent="0.2">
      <c r="C501" s="6"/>
      <c r="G501" s="6"/>
      <c r="H501" s="6"/>
      <c r="I501" s="6"/>
      <c r="J501" s="6"/>
      <c r="K501" s="6"/>
      <c r="L501" s="6"/>
      <c r="M501" s="6"/>
      <c r="N501" s="6"/>
      <c r="O501" s="6"/>
      <c r="P501" s="6"/>
      <c r="Q501" s="6"/>
      <c r="R501" s="6"/>
      <c r="S501" s="6"/>
      <c r="T501" s="6"/>
      <c r="U501" s="6"/>
      <c r="V501" s="6"/>
    </row>
    <row r="502" spans="1:22" ht="12" customHeight="1" x14ac:dyDescent="0.2">
      <c r="A502" s="12"/>
      <c r="C502" s="6"/>
      <c r="G502" s="6"/>
      <c r="H502" s="6"/>
      <c r="I502" s="6"/>
      <c r="J502" s="6"/>
      <c r="K502" s="6"/>
      <c r="L502" s="6"/>
      <c r="M502" s="6"/>
      <c r="N502" s="6"/>
      <c r="O502" s="6"/>
      <c r="P502" s="6"/>
      <c r="Q502" s="6"/>
      <c r="R502" s="6"/>
      <c r="S502" s="6"/>
      <c r="T502" s="6"/>
      <c r="U502" s="6"/>
      <c r="V502" s="6"/>
    </row>
    <row r="503" spans="1:22" ht="12" customHeight="1" x14ac:dyDescent="0.2">
      <c r="A503" s="12"/>
      <c r="C503" s="6"/>
      <c r="G503" s="6"/>
      <c r="H503" s="6"/>
      <c r="I503" s="6"/>
      <c r="J503" s="6"/>
      <c r="K503" s="6"/>
      <c r="L503" s="6"/>
      <c r="M503" s="6"/>
      <c r="N503" s="6"/>
      <c r="O503" s="6"/>
      <c r="P503" s="6"/>
      <c r="Q503" s="6"/>
      <c r="R503" s="6"/>
      <c r="S503" s="6"/>
      <c r="T503" s="6"/>
      <c r="U503" s="6"/>
      <c r="V503" s="6"/>
    </row>
    <row r="504" spans="1:22" ht="12" customHeight="1" x14ac:dyDescent="0.2">
      <c r="A504" s="12"/>
      <c r="C504" s="6"/>
      <c r="G504" s="6"/>
      <c r="H504" s="6"/>
      <c r="I504" s="6"/>
      <c r="J504" s="6"/>
      <c r="K504" s="6"/>
      <c r="L504" s="6"/>
      <c r="M504" s="6"/>
      <c r="N504" s="6"/>
      <c r="O504" s="6"/>
      <c r="P504" s="6"/>
      <c r="Q504" s="6"/>
      <c r="R504" s="6"/>
      <c r="S504" s="6"/>
      <c r="T504" s="6"/>
      <c r="U504" s="6"/>
      <c r="V504" s="6"/>
    </row>
    <row r="505" spans="1:22" ht="12" customHeight="1" x14ac:dyDescent="0.2">
      <c r="C505" s="6"/>
      <c r="G505" s="6"/>
      <c r="H505" s="6"/>
      <c r="I505" s="6"/>
      <c r="J505" s="6"/>
      <c r="K505" s="6"/>
      <c r="L505" s="6"/>
      <c r="M505" s="6"/>
      <c r="N505" s="6"/>
      <c r="O505" s="6"/>
      <c r="P505" s="6"/>
      <c r="Q505" s="6"/>
      <c r="R505" s="6"/>
      <c r="S505" s="6"/>
      <c r="T505" s="6"/>
      <c r="U505" s="6"/>
      <c r="V505" s="6"/>
    </row>
    <row r="506" spans="1:22" ht="12" customHeight="1" x14ac:dyDescent="0.2">
      <c r="C506" s="6"/>
      <c r="G506" s="6"/>
      <c r="H506" s="6"/>
      <c r="I506" s="6"/>
      <c r="J506" s="6"/>
      <c r="K506" s="6"/>
      <c r="L506" s="6"/>
      <c r="M506" s="6"/>
      <c r="N506" s="6"/>
      <c r="O506" s="6"/>
      <c r="P506" s="6"/>
      <c r="Q506" s="6"/>
      <c r="R506" s="6"/>
      <c r="S506" s="6"/>
      <c r="T506" s="6"/>
      <c r="U506" s="6"/>
      <c r="V506" s="6"/>
    </row>
    <row r="507" spans="1:22" ht="12" customHeight="1" x14ac:dyDescent="0.2">
      <c r="C507" s="6"/>
      <c r="G507" s="6"/>
      <c r="H507" s="6"/>
      <c r="I507" s="6"/>
      <c r="J507" s="6"/>
      <c r="K507" s="6"/>
      <c r="L507" s="6"/>
      <c r="M507" s="6"/>
      <c r="N507" s="6"/>
      <c r="O507" s="6"/>
      <c r="P507" s="6"/>
      <c r="Q507" s="6"/>
      <c r="R507" s="6"/>
      <c r="S507" s="6"/>
      <c r="T507" s="6"/>
      <c r="U507" s="6"/>
      <c r="V507" s="6"/>
    </row>
    <row r="508" spans="1:22" ht="12" customHeight="1" x14ac:dyDescent="0.2">
      <c r="A508" s="25"/>
      <c r="C508" s="6"/>
      <c r="G508" s="6"/>
      <c r="H508" s="6"/>
      <c r="I508" s="6"/>
      <c r="J508" s="6"/>
      <c r="K508" s="6"/>
      <c r="L508" s="6"/>
      <c r="M508" s="6"/>
      <c r="N508" s="6"/>
      <c r="O508" s="6"/>
      <c r="P508" s="6"/>
      <c r="Q508" s="6"/>
      <c r="R508" s="6"/>
      <c r="S508" s="6"/>
      <c r="T508" s="6"/>
      <c r="U508" s="6"/>
      <c r="V508" s="6"/>
    </row>
    <row r="509" spans="1:22" ht="12" customHeight="1" x14ac:dyDescent="0.2">
      <c r="A509" s="33"/>
      <c r="C509" s="6"/>
      <c r="G509" s="6"/>
      <c r="H509" s="6"/>
      <c r="I509" s="6"/>
      <c r="J509" s="6"/>
      <c r="K509" s="6"/>
      <c r="L509" s="6"/>
      <c r="M509" s="6"/>
      <c r="N509" s="6"/>
      <c r="O509" s="6"/>
      <c r="P509" s="6"/>
      <c r="Q509" s="6"/>
      <c r="R509" s="6"/>
      <c r="S509" s="6"/>
      <c r="T509" s="6"/>
      <c r="U509" s="6"/>
      <c r="V509" s="6"/>
    </row>
    <row r="510" spans="1:22" ht="12" customHeight="1" x14ac:dyDescent="0.2">
      <c r="A510" s="12"/>
      <c r="C510" s="6"/>
      <c r="G510" s="6"/>
      <c r="H510" s="6"/>
      <c r="I510" s="6"/>
      <c r="J510" s="6"/>
      <c r="K510" s="6"/>
      <c r="L510" s="6"/>
      <c r="M510" s="6"/>
      <c r="N510" s="6"/>
      <c r="O510" s="6"/>
      <c r="P510" s="6"/>
      <c r="Q510" s="6"/>
      <c r="R510" s="6"/>
      <c r="S510" s="6"/>
      <c r="T510" s="6"/>
      <c r="U510" s="6"/>
      <c r="V510" s="6"/>
    </row>
    <row r="511" spans="1:22" ht="12" customHeight="1" x14ac:dyDescent="0.2">
      <c r="C511" s="6"/>
      <c r="G511" s="6"/>
      <c r="H511" s="6"/>
      <c r="I511" s="6"/>
      <c r="J511" s="6"/>
      <c r="K511" s="6"/>
      <c r="L511" s="6"/>
      <c r="M511" s="6"/>
      <c r="N511" s="6"/>
      <c r="O511" s="6"/>
      <c r="P511" s="6"/>
      <c r="Q511" s="6"/>
      <c r="R511" s="6"/>
      <c r="S511" s="6"/>
      <c r="T511" s="6"/>
      <c r="U511" s="6"/>
      <c r="V511" s="6"/>
    </row>
    <row r="512" spans="1:22" ht="12" customHeight="1" x14ac:dyDescent="0.2">
      <c r="C512" s="6"/>
      <c r="G512" s="6"/>
      <c r="H512" s="6"/>
      <c r="I512" s="6"/>
      <c r="J512" s="6"/>
      <c r="K512" s="6"/>
      <c r="L512" s="6"/>
      <c r="M512" s="6"/>
      <c r="N512" s="6"/>
      <c r="O512" s="6"/>
      <c r="P512" s="6"/>
      <c r="Q512" s="6"/>
      <c r="R512" s="6"/>
      <c r="S512" s="6"/>
      <c r="T512" s="6"/>
      <c r="U512" s="6"/>
      <c r="V512" s="6"/>
    </row>
    <row r="513" spans="3:22" ht="12" customHeight="1" x14ac:dyDescent="0.2">
      <c r="C513" s="6"/>
      <c r="G513" s="6"/>
      <c r="H513" s="6"/>
      <c r="I513" s="6"/>
      <c r="J513" s="6"/>
      <c r="K513" s="6"/>
      <c r="L513" s="6"/>
      <c r="M513" s="6"/>
      <c r="N513" s="6"/>
      <c r="O513" s="6"/>
      <c r="P513" s="6"/>
      <c r="Q513" s="6"/>
      <c r="R513" s="6"/>
      <c r="S513" s="6"/>
      <c r="T513" s="6"/>
      <c r="U513" s="6"/>
      <c r="V513" s="6"/>
    </row>
    <row r="514" spans="3:22" ht="12" customHeight="1" x14ac:dyDescent="0.2">
      <c r="C514" s="6"/>
      <c r="G514" s="6"/>
      <c r="H514" s="6"/>
      <c r="I514" s="6"/>
      <c r="J514" s="6"/>
      <c r="K514" s="6"/>
      <c r="L514" s="6"/>
      <c r="M514" s="6"/>
      <c r="N514" s="6"/>
      <c r="O514" s="6"/>
      <c r="P514" s="6"/>
      <c r="Q514" s="6"/>
      <c r="R514" s="6"/>
      <c r="S514" s="6"/>
      <c r="T514" s="6"/>
      <c r="U514" s="6"/>
      <c r="V514" s="6"/>
    </row>
    <row r="515" spans="3:22" ht="12" customHeight="1" x14ac:dyDescent="0.2">
      <c r="C515" s="6"/>
      <c r="G515" s="6"/>
      <c r="H515" s="6"/>
      <c r="I515" s="6"/>
      <c r="J515" s="6"/>
      <c r="K515" s="6"/>
      <c r="L515" s="6"/>
      <c r="M515" s="6"/>
      <c r="N515" s="6"/>
      <c r="O515" s="6"/>
      <c r="P515" s="6"/>
      <c r="Q515" s="6"/>
      <c r="R515" s="6"/>
      <c r="S515" s="6"/>
      <c r="T515" s="6"/>
      <c r="U515" s="6"/>
      <c r="V515" s="6"/>
    </row>
    <row r="516" spans="3:22" ht="12" customHeight="1" x14ac:dyDescent="0.2">
      <c r="C516" s="6"/>
      <c r="G516" s="6"/>
      <c r="H516" s="6"/>
      <c r="I516" s="6"/>
      <c r="J516" s="6"/>
      <c r="K516" s="6"/>
      <c r="L516" s="6"/>
      <c r="M516" s="6"/>
      <c r="N516" s="6"/>
      <c r="O516" s="6"/>
      <c r="P516" s="6"/>
      <c r="Q516" s="6"/>
      <c r="R516" s="6"/>
      <c r="S516" s="6"/>
      <c r="T516" s="6"/>
      <c r="U516" s="6"/>
      <c r="V516" s="6"/>
    </row>
    <row r="517" spans="3:22" ht="12" customHeight="1" x14ac:dyDescent="0.2">
      <c r="C517" s="6"/>
      <c r="G517" s="6"/>
      <c r="H517" s="6"/>
      <c r="I517" s="6"/>
      <c r="J517" s="6"/>
      <c r="K517" s="6"/>
      <c r="L517" s="6"/>
      <c r="M517" s="6"/>
      <c r="N517" s="6"/>
      <c r="O517" s="6"/>
      <c r="P517" s="6"/>
      <c r="Q517" s="6"/>
      <c r="R517" s="6"/>
      <c r="S517" s="6"/>
      <c r="T517" s="6"/>
      <c r="U517" s="6"/>
      <c r="V517" s="6"/>
    </row>
    <row r="518" spans="3:22" ht="12" customHeight="1" x14ac:dyDescent="0.2">
      <c r="C518" s="6"/>
      <c r="G518" s="6"/>
      <c r="H518" s="6"/>
      <c r="I518" s="6"/>
      <c r="J518" s="6"/>
      <c r="K518" s="6"/>
      <c r="L518" s="6"/>
      <c r="M518" s="6"/>
      <c r="N518" s="6"/>
      <c r="O518" s="6"/>
      <c r="P518" s="6"/>
      <c r="Q518" s="6"/>
      <c r="R518" s="6"/>
      <c r="S518" s="6"/>
      <c r="T518" s="6"/>
      <c r="U518" s="6"/>
      <c r="V518" s="6"/>
    </row>
    <row r="519" spans="3:22" ht="12" customHeight="1" x14ac:dyDescent="0.2">
      <c r="C519" s="6"/>
      <c r="G519" s="6"/>
      <c r="H519" s="6"/>
      <c r="I519" s="6"/>
      <c r="J519" s="6"/>
      <c r="K519" s="6"/>
      <c r="L519" s="6"/>
      <c r="M519" s="6"/>
      <c r="N519" s="6"/>
      <c r="O519" s="6"/>
      <c r="P519" s="6"/>
      <c r="Q519" s="6"/>
      <c r="R519" s="6"/>
      <c r="S519" s="6"/>
      <c r="T519" s="6"/>
      <c r="U519" s="6"/>
      <c r="V519" s="6"/>
    </row>
    <row r="520" spans="3:22" ht="12" customHeight="1" x14ac:dyDescent="0.2">
      <c r="C520" s="6"/>
      <c r="G520" s="6"/>
      <c r="H520" s="6"/>
      <c r="I520" s="6"/>
      <c r="J520" s="6"/>
      <c r="K520" s="6"/>
      <c r="L520" s="6"/>
      <c r="M520" s="6"/>
      <c r="N520" s="6"/>
      <c r="O520" s="6"/>
      <c r="P520" s="6"/>
      <c r="Q520" s="6"/>
      <c r="R520" s="6"/>
      <c r="S520" s="6"/>
      <c r="T520" s="6"/>
      <c r="U520" s="6"/>
      <c r="V520" s="6"/>
    </row>
    <row r="521" spans="3:22" ht="12" customHeight="1" x14ac:dyDescent="0.2">
      <c r="C521" s="6"/>
      <c r="G521" s="6"/>
      <c r="H521" s="6"/>
      <c r="I521" s="6"/>
      <c r="J521" s="6"/>
      <c r="K521" s="6"/>
      <c r="L521" s="6"/>
      <c r="M521" s="6"/>
      <c r="N521" s="6"/>
      <c r="O521" s="6"/>
      <c r="P521" s="6"/>
      <c r="Q521" s="6"/>
      <c r="R521" s="6"/>
      <c r="S521" s="6"/>
      <c r="T521" s="6"/>
      <c r="U521" s="6"/>
      <c r="V521" s="6"/>
    </row>
    <row r="522" spans="3:22" ht="12" customHeight="1" x14ac:dyDescent="0.2">
      <c r="C522" s="6"/>
      <c r="G522" s="6"/>
      <c r="H522" s="6"/>
      <c r="I522" s="6"/>
      <c r="J522" s="6"/>
      <c r="K522" s="6"/>
      <c r="L522" s="6"/>
      <c r="M522" s="6"/>
      <c r="N522" s="6"/>
      <c r="O522" s="6"/>
      <c r="P522" s="6"/>
      <c r="Q522" s="6"/>
      <c r="R522" s="6"/>
      <c r="S522" s="6"/>
      <c r="T522" s="6"/>
      <c r="U522" s="6"/>
      <c r="V522" s="6"/>
    </row>
    <row r="523" spans="3:22" ht="12" customHeight="1" x14ac:dyDescent="0.2">
      <c r="C523" s="6"/>
      <c r="G523" s="6"/>
      <c r="H523" s="6"/>
      <c r="I523" s="6"/>
      <c r="J523" s="6"/>
      <c r="K523" s="6"/>
      <c r="L523" s="6"/>
      <c r="M523" s="6"/>
      <c r="N523" s="6"/>
      <c r="O523" s="6"/>
      <c r="P523" s="6"/>
      <c r="Q523" s="6"/>
      <c r="R523" s="6"/>
      <c r="S523" s="6"/>
      <c r="T523" s="6"/>
      <c r="U523" s="6"/>
      <c r="V523" s="6"/>
    </row>
    <row r="524" spans="3:22" ht="12" customHeight="1" x14ac:dyDescent="0.2">
      <c r="C524" s="6"/>
      <c r="G524" s="6"/>
      <c r="H524" s="6"/>
      <c r="I524" s="6"/>
      <c r="J524" s="6"/>
      <c r="K524" s="6"/>
      <c r="L524" s="6"/>
      <c r="M524" s="6"/>
      <c r="N524" s="6"/>
      <c r="O524" s="6"/>
      <c r="P524" s="6"/>
      <c r="Q524" s="6"/>
      <c r="R524" s="6"/>
      <c r="S524" s="6"/>
      <c r="T524" s="6"/>
      <c r="U524" s="6"/>
      <c r="V524" s="6"/>
    </row>
    <row r="525" spans="3:22" ht="12" customHeight="1" x14ac:dyDescent="0.2">
      <c r="C525" s="6"/>
      <c r="G525" s="6"/>
      <c r="H525" s="6"/>
      <c r="I525" s="6"/>
      <c r="J525" s="6"/>
      <c r="K525" s="6"/>
      <c r="L525" s="6"/>
      <c r="M525" s="6"/>
      <c r="N525" s="6"/>
      <c r="O525" s="6"/>
      <c r="P525" s="6"/>
      <c r="Q525" s="6"/>
      <c r="R525" s="6"/>
      <c r="S525" s="6"/>
      <c r="T525" s="6"/>
      <c r="U525" s="6"/>
      <c r="V525" s="6"/>
    </row>
    <row r="526" spans="3:22" ht="12" customHeight="1" x14ac:dyDescent="0.2">
      <c r="C526" s="6"/>
      <c r="G526" s="6"/>
      <c r="H526" s="6"/>
      <c r="I526" s="6"/>
      <c r="J526" s="6"/>
      <c r="K526" s="6"/>
      <c r="L526" s="6"/>
      <c r="M526" s="6"/>
      <c r="N526" s="6"/>
      <c r="O526" s="6"/>
      <c r="P526" s="6"/>
      <c r="Q526" s="6"/>
      <c r="R526" s="6"/>
      <c r="S526" s="6"/>
      <c r="T526" s="6"/>
      <c r="U526" s="6"/>
      <c r="V526" s="6"/>
    </row>
    <row r="527" spans="3:22" ht="12" customHeight="1" x14ac:dyDescent="0.2">
      <c r="C527" s="6"/>
      <c r="G527" s="6"/>
      <c r="H527" s="6"/>
      <c r="I527" s="6"/>
      <c r="J527" s="6"/>
      <c r="K527" s="6"/>
      <c r="L527" s="6"/>
      <c r="M527" s="6"/>
      <c r="N527" s="6"/>
      <c r="O527" s="6"/>
      <c r="P527" s="6"/>
      <c r="Q527" s="6"/>
      <c r="R527" s="6"/>
      <c r="S527" s="6"/>
      <c r="T527" s="6"/>
      <c r="U527" s="6"/>
      <c r="V527" s="6"/>
    </row>
    <row r="528" spans="3:22" ht="12" customHeight="1" x14ac:dyDescent="0.2">
      <c r="C528" s="6"/>
      <c r="G528" s="6"/>
      <c r="H528" s="6"/>
      <c r="I528" s="6"/>
      <c r="J528" s="6"/>
      <c r="K528" s="6"/>
      <c r="L528" s="6"/>
      <c r="M528" s="6"/>
      <c r="N528" s="6"/>
      <c r="O528" s="6"/>
      <c r="P528" s="6"/>
      <c r="Q528" s="6"/>
      <c r="R528" s="6"/>
      <c r="S528" s="6"/>
      <c r="T528" s="6"/>
      <c r="U528" s="6"/>
      <c r="V528" s="6"/>
    </row>
    <row r="529" spans="3:22" ht="12" customHeight="1" x14ac:dyDescent="0.2">
      <c r="C529" s="6"/>
      <c r="G529" s="6"/>
      <c r="H529" s="6"/>
      <c r="I529" s="6"/>
      <c r="J529" s="6"/>
      <c r="K529" s="6"/>
      <c r="L529" s="6"/>
      <c r="M529" s="6"/>
      <c r="N529" s="6"/>
      <c r="O529" s="6"/>
      <c r="P529" s="6"/>
      <c r="Q529" s="6"/>
      <c r="R529" s="6"/>
      <c r="S529" s="6"/>
      <c r="T529" s="6"/>
      <c r="U529" s="6"/>
      <c r="V529" s="6"/>
    </row>
    <row r="530" spans="3:22" ht="12" customHeight="1" x14ac:dyDescent="0.2">
      <c r="C530" s="6"/>
      <c r="G530" s="6"/>
      <c r="H530" s="6"/>
      <c r="I530" s="6"/>
      <c r="J530" s="6"/>
      <c r="K530" s="6"/>
      <c r="L530" s="6"/>
      <c r="M530" s="6"/>
      <c r="N530" s="6"/>
      <c r="O530" s="6"/>
      <c r="P530" s="6"/>
      <c r="Q530" s="6"/>
      <c r="R530" s="6"/>
      <c r="S530" s="6"/>
      <c r="T530" s="6"/>
      <c r="U530" s="6"/>
      <c r="V530" s="6"/>
    </row>
    <row r="531" spans="3:22" ht="12" customHeight="1" x14ac:dyDescent="0.2">
      <c r="C531" s="6"/>
      <c r="G531" s="6"/>
      <c r="H531" s="6"/>
      <c r="I531" s="6"/>
      <c r="J531" s="6"/>
      <c r="K531" s="6"/>
      <c r="L531" s="6"/>
      <c r="M531" s="6"/>
      <c r="N531" s="6"/>
      <c r="O531" s="6"/>
      <c r="P531" s="6"/>
      <c r="Q531" s="6"/>
      <c r="R531" s="6"/>
      <c r="S531" s="6"/>
      <c r="T531" s="6"/>
      <c r="U531" s="6"/>
      <c r="V531" s="6"/>
    </row>
    <row r="532" spans="3:22" ht="12" customHeight="1" x14ac:dyDescent="0.2">
      <c r="C532" s="6"/>
      <c r="G532" s="6"/>
      <c r="H532" s="6"/>
      <c r="I532" s="6"/>
      <c r="J532" s="6"/>
      <c r="K532" s="6"/>
      <c r="L532" s="6"/>
      <c r="M532" s="6"/>
      <c r="N532" s="6"/>
      <c r="O532" s="6"/>
      <c r="P532" s="6"/>
      <c r="Q532" s="6"/>
      <c r="R532" s="6"/>
      <c r="S532" s="6"/>
      <c r="T532" s="6"/>
      <c r="U532" s="6"/>
      <c r="V532" s="6"/>
    </row>
    <row r="533" spans="3:22" ht="12" customHeight="1" x14ac:dyDescent="0.2">
      <c r="C533" s="6"/>
      <c r="G533" s="6"/>
      <c r="H533" s="6"/>
      <c r="I533" s="6"/>
      <c r="J533" s="6"/>
      <c r="K533" s="6"/>
      <c r="L533" s="6"/>
      <c r="M533" s="6"/>
      <c r="N533" s="6"/>
      <c r="O533" s="6"/>
      <c r="P533" s="6"/>
      <c r="Q533" s="6"/>
      <c r="R533" s="6"/>
      <c r="S533" s="6"/>
      <c r="T533" s="6"/>
      <c r="U533" s="6"/>
      <c r="V533" s="6"/>
    </row>
    <row r="534" spans="3:22" ht="12" customHeight="1" x14ac:dyDescent="0.2">
      <c r="C534" s="6"/>
      <c r="G534" s="6"/>
      <c r="H534" s="6"/>
      <c r="I534" s="6"/>
      <c r="J534" s="6"/>
      <c r="K534" s="6"/>
      <c r="L534" s="6"/>
      <c r="M534" s="6"/>
      <c r="N534" s="6"/>
      <c r="O534" s="6"/>
      <c r="P534" s="6"/>
      <c r="Q534" s="6"/>
      <c r="R534" s="6"/>
      <c r="S534" s="6"/>
      <c r="T534" s="6"/>
      <c r="U534" s="6"/>
      <c r="V534" s="6"/>
    </row>
    <row r="535" spans="3:22" ht="12" customHeight="1" x14ac:dyDescent="0.2">
      <c r="C535" s="6"/>
      <c r="G535" s="6"/>
      <c r="H535" s="6"/>
      <c r="I535" s="6"/>
      <c r="J535" s="6"/>
      <c r="K535" s="6"/>
      <c r="L535" s="6"/>
      <c r="M535" s="6"/>
      <c r="N535" s="6"/>
      <c r="O535" s="6"/>
      <c r="P535" s="6"/>
      <c r="Q535" s="6"/>
      <c r="R535" s="6"/>
      <c r="S535" s="6"/>
      <c r="T535" s="6"/>
      <c r="U535" s="6"/>
      <c r="V535" s="6"/>
    </row>
    <row r="536" spans="3:22" ht="12" customHeight="1" x14ac:dyDescent="0.2">
      <c r="C536" s="6"/>
      <c r="G536" s="6"/>
      <c r="H536" s="6"/>
      <c r="I536" s="6"/>
      <c r="J536" s="6"/>
      <c r="K536" s="6"/>
      <c r="L536" s="6"/>
      <c r="M536" s="6"/>
      <c r="N536" s="6"/>
      <c r="O536" s="6"/>
      <c r="P536" s="6"/>
      <c r="Q536" s="6"/>
      <c r="R536" s="6"/>
      <c r="S536" s="6"/>
      <c r="T536" s="6"/>
      <c r="U536" s="6"/>
      <c r="V536" s="6"/>
    </row>
    <row r="537" spans="3:22" ht="12" customHeight="1" x14ac:dyDescent="0.2">
      <c r="C537" s="6"/>
      <c r="G537" s="6"/>
      <c r="H537" s="6"/>
      <c r="I537" s="6"/>
      <c r="J537" s="6"/>
      <c r="K537" s="6"/>
      <c r="L537" s="6"/>
      <c r="M537" s="6"/>
      <c r="N537" s="6"/>
      <c r="O537" s="6"/>
      <c r="P537" s="6"/>
      <c r="Q537" s="6"/>
      <c r="R537" s="6"/>
      <c r="S537" s="6"/>
      <c r="T537" s="6"/>
      <c r="U537" s="6"/>
      <c r="V537" s="6"/>
    </row>
    <row r="538" spans="3:22" ht="12" customHeight="1" x14ac:dyDescent="0.2">
      <c r="C538" s="6"/>
      <c r="G538" s="6"/>
      <c r="H538" s="6"/>
      <c r="I538" s="6"/>
      <c r="J538" s="6"/>
      <c r="K538" s="6"/>
      <c r="L538" s="6"/>
      <c r="M538" s="6"/>
      <c r="N538" s="6"/>
      <c r="O538" s="6"/>
      <c r="P538" s="6"/>
      <c r="Q538" s="6"/>
      <c r="R538" s="6"/>
      <c r="S538" s="6"/>
      <c r="T538" s="6"/>
      <c r="U538" s="6"/>
      <c r="V538" s="6"/>
    </row>
    <row r="539" spans="3:22" ht="12" customHeight="1" x14ac:dyDescent="0.2">
      <c r="C539" s="6"/>
      <c r="G539" s="6"/>
      <c r="H539" s="6"/>
      <c r="I539" s="6"/>
      <c r="J539" s="6"/>
      <c r="K539" s="6"/>
      <c r="L539" s="6"/>
      <c r="M539" s="6"/>
      <c r="N539" s="6"/>
      <c r="O539" s="6"/>
      <c r="P539" s="6"/>
      <c r="Q539" s="6"/>
      <c r="R539" s="6"/>
      <c r="S539" s="6"/>
      <c r="T539" s="6"/>
      <c r="U539" s="6"/>
      <c r="V539" s="6"/>
    </row>
    <row r="540" spans="3:22" ht="12" customHeight="1" x14ac:dyDescent="0.2">
      <c r="C540" s="6"/>
      <c r="G540" s="6"/>
      <c r="H540" s="6"/>
      <c r="I540" s="6"/>
      <c r="J540" s="6"/>
      <c r="K540" s="6"/>
      <c r="L540" s="6"/>
      <c r="M540" s="6"/>
      <c r="N540" s="6"/>
      <c r="O540" s="6"/>
      <c r="P540" s="6"/>
      <c r="Q540" s="6"/>
      <c r="R540" s="6"/>
      <c r="S540" s="6"/>
      <c r="T540" s="6"/>
      <c r="U540" s="6"/>
      <c r="V540" s="6"/>
    </row>
    <row r="541" spans="3:22" ht="12" customHeight="1" x14ac:dyDescent="0.2">
      <c r="C541" s="6"/>
      <c r="G541" s="6"/>
      <c r="H541" s="6"/>
      <c r="I541" s="6"/>
      <c r="J541" s="6"/>
      <c r="K541" s="6"/>
      <c r="L541" s="6"/>
      <c r="M541" s="6"/>
      <c r="N541" s="6"/>
      <c r="O541" s="6"/>
      <c r="P541" s="6"/>
      <c r="Q541" s="6"/>
      <c r="R541" s="6"/>
      <c r="S541" s="6"/>
      <c r="T541" s="6"/>
      <c r="U541" s="6"/>
      <c r="V541" s="6"/>
    </row>
    <row r="542" spans="3:22" ht="12" customHeight="1" x14ac:dyDescent="0.2">
      <c r="C542" s="6"/>
      <c r="G542" s="6"/>
      <c r="H542" s="6"/>
      <c r="I542" s="6"/>
      <c r="J542" s="6"/>
      <c r="K542" s="6"/>
      <c r="L542" s="6"/>
      <c r="M542" s="6"/>
      <c r="N542" s="6"/>
      <c r="O542" s="6"/>
      <c r="P542" s="6"/>
      <c r="Q542" s="6"/>
      <c r="R542" s="6"/>
      <c r="S542" s="6"/>
      <c r="T542" s="6"/>
      <c r="U542" s="6"/>
      <c r="V542" s="6"/>
    </row>
    <row r="543" spans="3:22" ht="12" customHeight="1" x14ac:dyDescent="0.2">
      <c r="C543" s="6"/>
      <c r="G543" s="6"/>
      <c r="H543" s="6"/>
      <c r="I543" s="6"/>
      <c r="J543" s="6"/>
      <c r="K543" s="6"/>
      <c r="L543" s="6"/>
      <c r="M543" s="6"/>
      <c r="N543" s="6"/>
      <c r="O543" s="6"/>
      <c r="P543" s="6"/>
      <c r="Q543" s="6"/>
      <c r="R543" s="6"/>
      <c r="S543" s="6"/>
      <c r="T543" s="6"/>
      <c r="U543" s="6"/>
      <c r="V543" s="6"/>
    </row>
    <row r="544" spans="3:22" ht="12" customHeight="1" x14ac:dyDescent="0.2">
      <c r="C544" s="6"/>
      <c r="G544" s="6"/>
      <c r="H544" s="6"/>
      <c r="I544" s="6"/>
      <c r="J544" s="6"/>
      <c r="K544" s="6"/>
      <c r="L544" s="6"/>
      <c r="M544" s="6"/>
      <c r="N544" s="6"/>
      <c r="O544" s="6"/>
      <c r="P544" s="6"/>
      <c r="Q544" s="6"/>
      <c r="R544" s="6"/>
      <c r="S544" s="6"/>
      <c r="T544" s="6"/>
      <c r="U544" s="6"/>
      <c r="V544" s="6"/>
    </row>
    <row r="545" spans="3:22" ht="12" customHeight="1" x14ac:dyDescent="0.2">
      <c r="C545" s="6"/>
      <c r="G545" s="6"/>
      <c r="H545" s="6"/>
      <c r="I545" s="6"/>
      <c r="J545" s="6"/>
      <c r="K545" s="6"/>
      <c r="L545" s="6"/>
      <c r="M545" s="6"/>
      <c r="N545" s="6"/>
      <c r="O545" s="6"/>
      <c r="P545" s="6"/>
      <c r="Q545" s="6"/>
      <c r="R545" s="6"/>
      <c r="S545" s="6"/>
      <c r="T545" s="6"/>
      <c r="U545" s="6"/>
      <c r="V545" s="6"/>
    </row>
    <row r="546" spans="3:22" ht="12" customHeight="1" x14ac:dyDescent="0.2">
      <c r="C546" s="6"/>
      <c r="G546" s="6"/>
      <c r="H546" s="6"/>
      <c r="I546" s="6"/>
      <c r="J546" s="6"/>
      <c r="K546" s="6"/>
      <c r="L546" s="6"/>
      <c r="M546" s="6"/>
      <c r="N546" s="6"/>
      <c r="O546" s="6"/>
      <c r="P546" s="6"/>
      <c r="Q546" s="6"/>
      <c r="R546" s="6"/>
      <c r="S546" s="6"/>
      <c r="T546" s="6"/>
      <c r="U546" s="6"/>
      <c r="V546" s="6"/>
    </row>
    <row r="547" spans="3:22" ht="12" customHeight="1" x14ac:dyDescent="0.2">
      <c r="C547" s="6"/>
      <c r="G547" s="6"/>
      <c r="H547" s="6"/>
      <c r="I547" s="6"/>
      <c r="J547" s="6"/>
      <c r="K547" s="6"/>
      <c r="L547" s="6"/>
      <c r="M547" s="6"/>
      <c r="N547" s="6"/>
      <c r="O547" s="6"/>
      <c r="P547" s="6"/>
      <c r="Q547" s="6"/>
      <c r="R547" s="6"/>
      <c r="S547" s="6"/>
      <c r="T547" s="6"/>
      <c r="U547" s="6"/>
      <c r="V547" s="6"/>
    </row>
    <row r="548" spans="3:22" ht="12" customHeight="1" x14ac:dyDescent="0.2">
      <c r="C548" s="6"/>
      <c r="G548" s="6"/>
      <c r="H548" s="6"/>
      <c r="I548" s="6"/>
      <c r="J548" s="6"/>
      <c r="K548" s="6"/>
      <c r="L548" s="6"/>
      <c r="M548" s="6"/>
      <c r="N548" s="6"/>
      <c r="O548" s="6"/>
      <c r="P548" s="6"/>
      <c r="Q548" s="6"/>
      <c r="R548" s="6"/>
      <c r="S548" s="6"/>
      <c r="T548" s="6"/>
      <c r="U548" s="6"/>
      <c r="V548" s="6"/>
    </row>
    <row r="549" spans="3:22" ht="12" customHeight="1" x14ac:dyDescent="0.2">
      <c r="C549" s="6"/>
      <c r="G549" s="6"/>
      <c r="H549" s="6"/>
      <c r="I549" s="6"/>
      <c r="J549" s="6"/>
      <c r="K549" s="6"/>
      <c r="L549" s="6"/>
      <c r="M549" s="6"/>
      <c r="N549" s="6"/>
      <c r="O549" s="6"/>
      <c r="P549" s="6"/>
      <c r="Q549" s="6"/>
      <c r="R549" s="6"/>
      <c r="S549" s="6"/>
      <c r="T549" s="6"/>
      <c r="U549" s="6"/>
      <c r="V549" s="6"/>
    </row>
    <row r="550" spans="3:22" ht="12" customHeight="1" x14ac:dyDescent="0.2">
      <c r="C550" s="6"/>
      <c r="G550" s="6"/>
      <c r="H550" s="6"/>
      <c r="I550" s="6"/>
      <c r="J550" s="6"/>
      <c r="K550" s="6"/>
      <c r="L550" s="6"/>
      <c r="M550" s="6"/>
      <c r="N550" s="6"/>
      <c r="O550" s="6"/>
      <c r="P550" s="6"/>
      <c r="Q550" s="6"/>
      <c r="R550" s="6"/>
      <c r="S550" s="6"/>
      <c r="T550" s="6"/>
      <c r="U550" s="6"/>
      <c r="V550" s="6"/>
    </row>
    <row r="551" spans="3:22" ht="12" customHeight="1" x14ac:dyDescent="0.2">
      <c r="C551" s="6"/>
      <c r="G551" s="6"/>
      <c r="H551" s="6"/>
      <c r="I551" s="6"/>
      <c r="J551" s="6"/>
      <c r="K551" s="6"/>
      <c r="L551" s="6"/>
      <c r="M551" s="6"/>
      <c r="N551" s="6"/>
      <c r="O551" s="6"/>
      <c r="P551" s="6"/>
      <c r="Q551" s="6"/>
      <c r="R551" s="6"/>
      <c r="S551" s="6"/>
      <c r="T551" s="6"/>
      <c r="U551" s="6"/>
      <c r="V551" s="6"/>
    </row>
    <row r="552" spans="3:22" ht="12" customHeight="1" x14ac:dyDescent="0.2">
      <c r="C552" s="6"/>
      <c r="G552" s="6"/>
      <c r="H552" s="6"/>
      <c r="I552" s="6"/>
      <c r="J552" s="6"/>
      <c r="K552" s="6"/>
      <c r="L552" s="6"/>
      <c r="M552" s="6"/>
      <c r="N552" s="6"/>
      <c r="O552" s="6"/>
      <c r="P552" s="6"/>
      <c r="Q552" s="6"/>
      <c r="R552" s="6"/>
      <c r="S552" s="6"/>
      <c r="T552" s="6"/>
      <c r="U552" s="6"/>
      <c r="V552" s="6"/>
    </row>
    <row r="553" spans="3:22" ht="12" customHeight="1" x14ac:dyDescent="0.2">
      <c r="C553" s="6"/>
      <c r="G553" s="6"/>
      <c r="H553" s="6"/>
      <c r="I553" s="6"/>
      <c r="J553" s="6"/>
      <c r="K553" s="6"/>
      <c r="L553" s="6"/>
      <c r="M553" s="6"/>
      <c r="N553" s="6"/>
      <c r="O553" s="6"/>
      <c r="P553" s="6"/>
      <c r="Q553" s="6"/>
      <c r="R553" s="6"/>
      <c r="S553" s="6"/>
      <c r="T553" s="6"/>
      <c r="U553" s="6"/>
      <c r="V553" s="6"/>
    </row>
    <row r="554" spans="3:22" ht="12" customHeight="1" x14ac:dyDescent="0.2">
      <c r="C554" s="6"/>
      <c r="G554" s="6"/>
      <c r="H554" s="6"/>
      <c r="I554" s="6"/>
      <c r="J554" s="6"/>
      <c r="K554" s="6"/>
      <c r="L554" s="6"/>
      <c r="M554" s="6"/>
      <c r="N554" s="6"/>
      <c r="O554" s="6"/>
      <c r="P554" s="6"/>
      <c r="Q554" s="6"/>
      <c r="R554" s="6"/>
      <c r="S554" s="6"/>
      <c r="T554" s="6"/>
      <c r="U554" s="6"/>
      <c r="V554" s="6"/>
    </row>
    <row r="555" spans="3:22" ht="12" customHeight="1" x14ac:dyDescent="0.2">
      <c r="C555" s="6"/>
      <c r="G555" s="6"/>
      <c r="H555" s="6"/>
      <c r="I555" s="6"/>
      <c r="J555" s="6"/>
      <c r="K555" s="6"/>
      <c r="L555" s="6"/>
      <c r="M555" s="6"/>
      <c r="N555" s="6"/>
      <c r="O555" s="6"/>
      <c r="P555" s="6"/>
      <c r="Q555" s="6"/>
      <c r="R555" s="6"/>
      <c r="S555" s="6"/>
      <c r="T555" s="6"/>
      <c r="U555" s="6"/>
      <c r="V555" s="6"/>
    </row>
    <row r="556" spans="3:22" ht="12" customHeight="1" x14ac:dyDescent="0.2">
      <c r="C556" s="6"/>
      <c r="G556" s="6"/>
      <c r="H556" s="6"/>
      <c r="I556" s="6"/>
      <c r="J556" s="6"/>
      <c r="K556" s="6"/>
      <c r="L556" s="6"/>
      <c r="M556" s="6"/>
      <c r="N556" s="6"/>
      <c r="O556" s="6"/>
      <c r="P556" s="6"/>
      <c r="Q556" s="6"/>
      <c r="R556" s="6"/>
      <c r="S556" s="6"/>
      <c r="T556" s="6"/>
      <c r="U556" s="6"/>
      <c r="V556" s="6"/>
    </row>
    <row r="557" spans="3:22" ht="12" customHeight="1" x14ac:dyDescent="0.2">
      <c r="C557" s="6"/>
      <c r="G557" s="6"/>
      <c r="H557" s="6"/>
      <c r="I557" s="6"/>
      <c r="J557" s="6"/>
      <c r="K557" s="6"/>
      <c r="L557" s="6"/>
      <c r="M557" s="6"/>
      <c r="N557" s="6"/>
      <c r="O557" s="6"/>
      <c r="P557" s="6"/>
      <c r="Q557" s="6"/>
      <c r="R557" s="6"/>
      <c r="S557" s="6"/>
      <c r="T557" s="6"/>
      <c r="U557" s="6"/>
      <c r="V557" s="6"/>
    </row>
    <row r="558" spans="3:22" ht="12" customHeight="1" x14ac:dyDescent="0.2">
      <c r="C558" s="6"/>
      <c r="G558" s="6"/>
      <c r="H558" s="6"/>
      <c r="I558" s="6"/>
      <c r="J558" s="6"/>
      <c r="K558" s="6"/>
      <c r="L558" s="6"/>
      <c r="M558" s="6"/>
      <c r="N558" s="6"/>
      <c r="O558" s="6"/>
      <c r="P558" s="6"/>
      <c r="Q558" s="6"/>
      <c r="R558" s="6"/>
      <c r="S558" s="6"/>
      <c r="T558" s="6"/>
      <c r="U558" s="6"/>
      <c r="V558" s="6"/>
    </row>
    <row r="559" spans="3:22" ht="12" customHeight="1" x14ac:dyDescent="0.2">
      <c r="C559" s="6"/>
      <c r="G559" s="6"/>
      <c r="H559" s="6"/>
      <c r="I559" s="6"/>
      <c r="J559" s="6"/>
      <c r="K559" s="6"/>
      <c r="L559" s="6"/>
      <c r="M559" s="6"/>
      <c r="N559" s="6"/>
      <c r="O559" s="6"/>
      <c r="P559" s="6"/>
      <c r="Q559" s="6"/>
      <c r="R559" s="6"/>
      <c r="S559" s="6"/>
      <c r="T559" s="6"/>
      <c r="U559" s="6"/>
      <c r="V559" s="6"/>
    </row>
    <row r="560" spans="3:22" ht="12" customHeight="1" x14ac:dyDescent="0.2">
      <c r="C560" s="6"/>
      <c r="G560" s="6"/>
      <c r="H560" s="6"/>
      <c r="I560" s="6"/>
      <c r="J560" s="6"/>
      <c r="K560" s="6"/>
      <c r="L560" s="6"/>
      <c r="M560" s="6"/>
      <c r="N560" s="6"/>
      <c r="O560" s="6"/>
      <c r="P560" s="6"/>
      <c r="Q560" s="6"/>
      <c r="R560" s="6"/>
      <c r="S560" s="6"/>
      <c r="T560" s="6"/>
      <c r="U560" s="6"/>
      <c r="V560" s="6"/>
    </row>
    <row r="561" spans="3:22" ht="12" customHeight="1" x14ac:dyDescent="0.2">
      <c r="C561" s="6"/>
      <c r="G561" s="6"/>
      <c r="H561" s="6"/>
      <c r="I561" s="6"/>
      <c r="J561" s="6"/>
      <c r="K561" s="6"/>
      <c r="L561" s="6"/>
      <c r="M561" s="6"/>
      <c r="N561" s="6"/>
      <c r="O561" s="6"/>
      <c r="P561" s="6"/>
      <c r="Q561" s="6"/>
      <c r="R561" s="6"/>
      <c r="S561" s="6"/>
      <c r="T561" s="6"/>
      <c r="U561" s="6"/>
      <c r="V561" s="6"/>
    </row>
    <row r="562" spans="3:22" ht="12" customHeight="1" x14ac:dyDescent="0.2">
      <c r="C562" s="6"/>
      <c r="G562" s="6"/>
      <c r="H562" s="6"/>
      <c r="I562" s="6"/>
      <c r="J562" s="6"/>
      <c r="K562" s="6"/>
      <c r="L562" s="6"/>
      <c r="M562" s="6"/>
      <c r="N562" s="6"/>
      <c r="O562" s="6"/>
      <c r="P562" s="6"/>
      <c r="Q562" s="6"/>
      <c r="R562" s="6"/>
      <c r="S562" s="6"/>
      <c r="T562" s="6"/>
      <c r="U562" s="6"/>
      <c r="V562" s="6"/>
    </row>
    <row r="563" spans="3:22" ht="12" customHeight="1" x14ac:dyDescent="0.2">
      <c r="C563" s="6"/>
      <c r="G563" s="6"/>
      <c r="H563" s="6"/>
      <c r="I563" s="6"/>
      <c r="J563" s="6"/>
      <c r="K563" s="6"/>
      <c r="L563" s="6"/>
      <c r="M563" s="6"/>
      <c r="N563" s="6"/>
      <c r="O563" s="6"/>
      <c r="P563" s="6"/>
      <c r="Q563" s="6"/>
      <c r="R563" s="6"/>
      <c r="S563" s="6"/>
      <c r="T563" s="6"/>
      <c r="U563" s="6"/>
      <c r="V563" s="6"/>
    </row>
    <row r="564" spans="3:22" ht="12" customHeight="1" x14ac:dyDescent="0.2">
      <c r="C564" s="6"/>
      <c r="G564" s="6"/>
      <c r="H564" s="6"/>
      <c r="I564" s="6"/>
      <c r="J564" s="6"/>
      <c r="K564" s="6"/>
      <c r="L564" s="6"/>
      <c r="M564" s="6"/>
      <c r="N564" s="6"/>
      <c r="O564" s="6"/>
      <c r="P564" s="6"/>
      <c r="Q564" s="6"/>
      <c r="R564" s="6"/>
      <c r="S564" s="6"/>
      <c r="T564" s="6"/>
      <c r="U564" s="6"/>
      <c r="V564" s="6"/>
    </row>
    <row r="565" spans="3:22" ht="12" customHeight="1" x14ac:dyDescent="0.2">
      <c r="C565" s="6"/>
      <c r="G565" s="6"/>
      <c r="H565" s="6"/>
      <c r="I565" s="6"/>
      <c r="J565" s="6"/>
      <c r="K565" s="6"/>
      <c r="L565" s="6"/>
      <c r="M565" s="6"/>
      <c r="N565" s="6"/>
      <c r="O565" s="6"/>
      <c r="P565" s="6"/>
      <c r="Q565" s="6"/>
      <c r="R565" s="6"/>
      <c r="S565" s="6"/>
      <c r="T565" s="6"/>
      <c r="U565" s="6"/>
      <c r="V565" s="6"/>
    </row>
    <row r="566" spans="3:22" ht="12" customHeight="1" x14ac:dyDescent="0.2">
      <c r="C566" s="6"/>
      <c r="G566" s="6"/>
      <c r="H566" s="6"/>
      <c r="I566" s="6"/>
      <c r="J566" s="6"/>
      <c r="K566" s="6"/>
      <c r="L566" s="6"/>
      <c r="M566" s="6"/>
      <c r="N566" s="6"/>
      <c r="O566" s="6"/>
      <c r="P566" s="6"/>
      <c r="Q566" s="6"/>
      <c r="R566" s="6"/>
      <c r="S566" s="6"/>
      <c r="T566" s="6"/>
      <c r="U566" s="6"/>
      <c r="V566" s="6"/>
    </row>
    <row r="567" spans="3:22" ht="12" customHeight="1" x14ac:dyDescent="0.2">
      <c r="C567" s="6"/>
      <c r="G567" s="6"/>
      <c r="H567" s="6"/>
      <c r="I567" s="6"/>
      <c r="J567" s="6"/>
      <c r="K567" s="6"/>
      <c r="L567" s="6"/>
      <c r="M567" s="6"/>
      <c r="N567" s="6"/>
      <c r="O567" s="6"/>
      <c r="P567" s="6"/>
      <c r="Q567" s="6"/>
      <c r="R567" s="6"/>
      <c r="S567" s="6"/>
      <c r="T567" s="6"/>
      <c r="U567" s="6"/>
      <c r="V567" s="6"/>
    </row>
    <row r="568" spans="3:22" ht="12" customHeight="1" x14ac:dyDescent="0.2">
      <c r="C568" s="6"/>
      <c r="G568" s="6"/>
      <c r="H568" s="6"/>
      <c r="I568" s="6"/>
      <c r="J568" s="6"/>
      <c r="K568" s="6"/>
      <c r="L568" s="6"/>
      <c r="M568" s="6"/>
      <c r="N568" s="6"/>
      <c r="O568" s="6"/>
      <c r="P568" s="6"/>
      <c r="Q568" s="6"/>
      <c r="R568" s="6"/>
      <c r="S568" s="6"/>
      <c r="T568" s="6"/>
      <c r="U568" s="6"/>
      <c r="V568" s="6"/>
    </row>
    <row r="569" spans="3:22" ht="12" customHeight="1" x14ac:dyDescent="0.2">
      <c r="C569" s="6"/>
      <c r="G569" s="6"/>
      <c r="H569" s="6"/>
      <c r="I569" s="6"/>
      <c r="J569" s="6"/>
      <c r="K569" s="6"/>
      <c r="L569" s="6"/>
      <c r="M569" s="6"/>
      <c r="N569" s="6"/>
      <c r="O569" s="6"/>
      <c r="P569" s="6"/>
      <c r="Q569" s="6"/>
      <c r="R569" s="6"/>
      <c r="S569" s="6"/>
      <c r="T569" s="6"/>
      <c r="U569" s="6"/>
      <c r="V569" s="6"/>
    </row>
    <row r="570" spans="3:22" ht="12" customHeight="1" x14ac:dyDescent="0.2">
      <c r="C570" s="6"/>
      <c r="G570" s="6"/>
      <c r="H570" s="6"/>
      <c r="I570" s="6"/>
      <c r="J570" s="6"/>
      <c r="K570" s="6"/>
      <c r="L570" s="6"/>
      <c r="M570" s="6"/>
      <c r="N570" s="6"/>
      <c r="O570" s="6"/>
      <c r="P570" s="6"/>
      <c r="Q570" s="6"/>
      <c r="R570" s="6"/>
      <c r="S570" s="6"/>
      <c r="T570" s="6"/>
      <c r="U570" s="6"/>
      <c r="V570" s="6"/>
    </row>
    <row r="571" spans="3:22" ht="12" customHeight="1" x14ac:dyDescent="0.2">
      <c r="C571" s="6"/>
      <c r="G571" s="6"/>
      <c r="H571" s="6"/>
      <c r="I571" s="6"/>
      <c r="J571" s="6"/>
      <c r="K571" s="6"/>
      <c r="L571" s="6"/>
      <c r="M571" s="6"/>
      <c r="N571" s="6"/>
      <c r="O571" s="6"/>
      <c r="P571" s="6"/>
      <c r="Q571" s="6"/>
      <c r="R571" s="6"/>
      <c r="S571" s="6"/>
      <c r="T571" s="6"/>
      <c r="U571" s="6"/>
      <c r="V571" s="6"/>
    </row>
    <row r="572" spans="3:22" ht="12" customHeight="1" x14ac:dyDescent="0.2">
      <c r="C572" s="6"/>
      <c r="G572" s="6"/>
      <c r="H572" s="6"/>
      <c r="I572" s="6"/>
      <c r="J572" s="6"/>
      <c r="K572" s="6"/>
      <c r="L572" s="6"/>
      <c r="M572" s="6"/>
      <c r="N572" s="6"/>
      <c r="O572" s="6"/>
      <c r="P572" s="6"/>
      <c r="Q572" s="6"/>
      <c r="R572" s="6"/>
      <c r="S572" s="6"/>
      <c r="T572" s="6"/>
      <c r="U572" s="6"/>
      <c r="V572" s="6"/>
    </row>
    <row r="573" spans="3:22" ht="12" customHeight="1" x14ac:dyDescent="0.2">
      <c r="C573" s="6"/>
      <c r="G573" s="6"/>
      <c r="H573" s="6"/>
      <c r="I573" s="6"/>
      <c r="J573" s="6"/>
      <c r="K573" s="6"/>
      <c r="L573" s="6"/>
      <c r="M573" s="6"/>
      <c r="N573" s="6"/>
      <c r="O573" s="6"/>
      <c r="P573" s="6"/>
      <c r="Q573" s="6"/>
      <c r="R573" s="6"/>
      <c r="S573" s="6"/>
      <c r="T573" s="6"/>
      <c r="U573" s="6"/>
      <c r="V573" s="6"/>
    </row>
    <row r="574" spans="3:22" ht="12" customHeight="1" x14ac:dyDescent="0.2">
      <c r="C574" s="6"/>
      <c r="G574" s="6"/>
      <c r="H574" s="6"/>
      <c r="I574" s="6"/>
      <c r="J574" s="6"/>
      <c r="K574" s="6"/>
      <c r="L574" s="6"/>
      <c r="M574" s="6"/>
      <c r="N574" s="6"/>
      <c r="O574" s="6"/>
      <c r="P574" s="6"/>
      <c r="Q574" s="6"/>
      <c r="R574" s="6"/>
      <c r="S574" s="6"/>
      <c r="T574" s="6"/>
      <c r="U574" s="6"/>
      <c r="V574" s="6"/>
    </row>
    <row r="575" spans="3:22" ht="12" customHeight="1" x14ac:dyDescent="0.2">
      <c r="C575" s="6"/>
      <c r="G575" s="6"/>
      <c r="H575" s="6"/>
      <c r="I575" s="6"/>
      <c r="J575" s="6"/>
      <c r="K575" s="6"/>
      <c r="L575" s="6"/>
      <c r="M575" s="6"/>
      <c r="N575" s="6"/>
      <c r="O575" s="6"/>
      <c r="P575" s="6"/>
      <c r="Q575" s="6"/>
      <c r="R575" s="6"/>
      <c r="S575" s="6"/>
      <c r="T575" s="6"/>
      <c r="U575" s="6"/>
      <c r="V575" s="6"/>
    </row>
    <row r="576" spans="3:22" ht="12" customHeight="1" x14ac:dyDescent="0.2">
      <c r="C576" s="6"/>
      <c r="G576" s="6"/>
      <c r="H576" s="6"/>
      <c r="I576" s="6"/>
      <c r="J576" s="6"/>
      <c r="K576" s="6"/>
      <c r="L576" s="6"/>
      <c r="M576" s="6"/>
      <c r="N576" s="6"/>
      <c r="O576" s="6"/>
      <c r="P576" s="6"/>
      <c r="Q576" s="6"/>
      <c r="R576" s="6"/>
      <c r="S576" s="6"/>
      <c r="T576" s="6"/>
      <c r="U576" s="6"/>
      <c r="V576" s="6"/>
    </row>
    <row r="577" spans="3:22" ht="12" customHeight="1" x14ac:dyDescent="0.2">
      <c r="C577" s="6"/>
      <c r="G577" s="6"/>
      <c r="H577" s="6"/>
      <c r="I577" s="6"/>
      <c r="J577" s="6"/>
      <c r="K577" s="6"/>
      <c r="L577" s="6"/>
      <c r="M577" s="6"/>
      <c r="N577" s="6"/>
      <c r="O577" s="6"/>
      <c r="P577" s="6"/>
      <c r="Q577" s="6"/>
      <c r="R577" s="6"/>
      <c r="S577" s="6"/>
      <c r="T577" s="6"/>
      <c r="U577" s="6"/>
      <c r="V577" s="6"/>
    </row>
    <row r="578" spans="3:22" ht="12" customHeight="1" x14ac:dyDescent="0.2">
      <c r="C578" s="6"/>
      <c r="G578" s="6"/>
      <c r="H578" s="6"/>
      <c r="I578" s="6"/>
      <c r="J578" s="6"/>
      <c r="K578" s="6"/>
      <c r="L578" s="6"/>
      <c r="M578" s="6"/>
      <c r="N578" s="6"/>
      <c r="O578" s="6"/>
      <c r="P578" s="6"/>
      <c r="Q578" s="6"/>
      <c r="R578" s="6"/>
      <c r="S578" s="6"/>
      <c r="T578" s="6"/>
      <c r="U578" s="6"/>
      <c r="V578" s="6"/>
    </row>
    <row r="579" spans="3:22" ht="12" customHeight="1" x14ac:dyDescent="0.2">
      <c r="C579" s="6"/>
      <c r="G579" s="6"/>
      <c r="H579" s="6"/>
      <c r="I579" s="6"/>
      <c r="J579" s="6"/>
      <c r="K579" s="6"/>
      <c r="L579" s="6"/>
      <c r="M579" s="6"/>
      <c r="N579" s="6"/>
      <c r="O579" s="6"/>
      <c r="P579" s="6"/>
      <c r="Q579" s="6"/>
      <c r="R579" s="6"/>
      <c r="S579" s="6"/>
      <c r="T579" s="6"/>
      <c r="U579" s="6"/>
      <c r="V579" s="6"/>
    </row>
    <row r="580" spans="3:22" ht="12" customHeight="1" x14ac:dyDescent="0.2">
      <c r="C580" s="6"/>
      <c r="G580" s="6"/>
      <c r="H580" s="6"/>
      <c r="I580" s="6"/>
      <c r="J580" s="6"/>
      <c r="K580" s="6"/>
      <c r="L580" s="6"/>
      <c r="M580" s="6"/>
      <c r="N580" s="6"/>
      <c r="O580" s="6"/>
      <c r="P580" s="6"/>
      <c r="Q580" s="6"/>
      <c r="R580" s="6"/>
      <c r="S580" s="6"/>
      <c r="T580" s="6"/>
      <c r="U580" s="6"/>
      <c r="V580" s="6"/>
    </row>
    <row r="581" spans="3:22" ht="12" customHeight="1" x14ac:dyDescent="0.2">
      <c r="C581" s="6"/>
      <c r="G581" s="6"/>
      <c r="H581" s="6"/>
      <c r="I581" s="6"/>
      <c r="J581" s="6"/>
      <c r="K581" s="6"/>
      <c r="L581" s="6"/>
      <c r="M581" s="6"/>
      <c r="N581" s="6"/>
      <c r="O581" s="6"/>
      <c r="P581" s="6"/>
      <c r="Q581" s="6"/>
      <c r="R581" s="6"/>
      <c r="S581" s="6"/>
      <c r="T581" s="6"/>
      <c r="U581" s="6"/>
      <c r="V581" s="6"/>
    </row>
    <row r="582" spans="3:22" ht="12" customHeight="1" x14ac:dyDescent="0.2">
      <c r="C582" s="6"/>
      <c r="G582" s="6"/>
      <c r="H582" s="6"/>
      <c r="I582" s="6"/>
      <c r="J582" s="6"/>
      <c r="K582" s="6"/>
      <c r="L582" s="6"/>
      <c r="M582" s="6"/>
      <c r="N582" s="6"/>
      <c r="O582" s="6"/>
      <c r="P582" s="6"/>
      <c r="Q582" s="6"/>
      <c r="R582" s="6"/>
      <c r="S582" s="6"/>
      <c r="T582" s="6"/>
      <c r="U582" s="6"/>
      <c r="V582" s="6"/>
    </row>
    <row r="583" spans="3:22" ht="12" customHeight="1" x14ac:dyDescent="0.2">
      <c r="C583" s="6"/>
      <c r="G583" s="6"/>
      <c r="H583" s="6"/>
      <c r="I583" s="6"/>
      <c r="J583" s="6"/>
      <c r="K583" s="6"/>
      <c r="L583" s="6"/>
      <c r="M583" s="6"/>
      <c r="N583" s="6"/>
      <c r="O583" s="6"/>
      <c r="P583" s="6"/>
      <c r="Q583" s="6"/>
      <c r="R583" s="6"/>
      <c r="S583" s="6"/>
      <c r="T583" s="6"/>
      <c r="U583" s="6"/>
      <c r="V583" s="6"/>
    </row>
    <row r="584" spans="3:22" ht="12" customHeight="1" x14ac:dyDescent="0.2">
      <c r="C584" s="6"/>
      <c r="G584" s="6"/>
      <c r="H584" s="6"/>
      <c r="I584" s="6"/>
      <c r="J584" s="6"/>
      <c r="K584" s="6"/>
      <c r="L584" s="6"/>
      <c r="M584" s="6"/>
      <c r="N584" s="6"/>
      <c r="O584" s="6"/>
      <c r="P584" s="6"/>
      <c r="Q584" s="6"/>
      <c r="R584" s="6"/>
      <c r="S584" s="6"/>
      <c r="T584" s="6"/>
      <c r="U584" s="6"/>
      <c r="V584" s="6"/>
    </row>
    <row r="585" spans="3:22" ht="12" customHeight="1" x14ac:dyDescent="0.2">
      <c r="C585" s="6"/>
      <c r="G585" s="6"/>
      <c r="H585" s="6"/>
      <c r="I585" s="6"/>
      <c r="J585" s="6"/>
      <c r="K585" s="6"/>
      <c r="L585" s="6"/>
      <c r="M585" s="6"/>
      <c r="N585" s="6"/>
      <c r="O585" s="6"/>
      <c r="P585" s="6"/>
      <c r="Q585" s="6"/>
      <c r="R585" s="6"/>
      <c r="S585" s="6"/>
      <c r="T585" s="6"/>
      <c r="U585" s="6"/>
      <c r="V585" s="6"/>
    </row>
    <row r="586" spans="3:22" ht="12" customHeight="1" x14ac:dyDescent="0.2">
      <c r="C586" s="6"/>
      <c r="G586" s="6"/>
      <c r="H586" s="6"/>
      <c r="I586" s="6"/>
      <c r="J586" s="6"/>
      <c r="K586" s="6"/>
      <c r="L586" s="6"/>
      <c r="M586" s="6"/>
      <c r="N586" s="6"/>
      <c r="O586" s="6"/>
      <c r="P586" s="6"/>
      <c r="Q586" s="6"/>
      <c r="R586" s="6"/>
      <c r="S586" s="6"/>
      <c r="T586" s="6"/>
      <c r="U586" s="6"/>
      <c r="V586" s="6"/>
    </row>
    <row r="587" spans="3:22" ht="12" customHeight="1" x14ac:dyDescent="0.2">
      <c r="C587" s="6"/>
      <c r="G587" s="6"/>
      <c r="H587" s="6"/>
      <c r="I587" s="6"/>
      <c r="J587" s="6"/>
      <c r="K587" s="6"/>
      <c r="L587" s="6"/>
      <c r="M587" s="6"/>
      <c r="N587" s="6"/>
      <c r="O587" s="6"/>
      <c r="P587" s="6"/>
      <c r="Q587" s="6"/>
      <c r="R587" s="6"/>
      <c r="S587" s="6"/>
      <c r="T587" s="6"/>
      <c r="U587" s="6"/>
      <c r="V587" s="6"/>
    </row>
    <row r="588" spans="3:22" ht="12" customHeight="1" x14ac:dyDescent="0.2">
      <c r="C588" s="6"/>
      <c r="G588" s="6"/>
      <c r="H588" s="6"/>
      <c r="I588" s="6"/>
      <c r="J588" s="6"/>
      <c r="K588" s="6"/>
      <c r="L588" s="6"/>
      <c r="M588" s="6"/>
      <c r="N588" s="6"/>
      <c r="O588" s="6"/>
      <c r="P588" s="6"/>
      <c r="Q588" s="6"/>
      <c r="R588" s="6"/>
      <c r="S588" s="6"/>
      <c r="T588" s="6"/>
      <c r="U588" s="6"/>
      <c r="V588" s="6"/>
    </row>
    <row r="589" spans="3:22" ht="12" customHeight="1" x14ac:dyDescent="0.2">
      <c r="C589" s="6"/>
      <c r="G589" s="6"/>
      <c r="H589" s="6"/>
      <c r="I589" s="6"/>
      <c r="J589" s="6"/>
      <c r="K589" s="6"/>
      <c r="L589" s="6"/>
      <c r="M589" s="6"/>
      <c r="N589" s="6"/>
      <c r="O589" s="6"/>
      <c r="P589" s="6"/>
      <c r="Q589" s="6"/>
      <c r="R589" s="6"/>
      <c r="S589" s="6"/>
      <c r="T589" s="6"/>
      <c r="U589" s="6"/>
      <c r="V589" s="6"/>
    </row>
    <row r="590" spans="3:22" ht="12" customHeight="1" x14ac:dyDescent="0.2">
      <c r="C590" s="6"/>
      <c r="G590" s="6"/>
      <c r="H590" s="6"/>
      <c r="I590" s="6"/>
      <c r="J590" s="6"/>
      <c r="K590" s="6"/>
      <c r="L590" s="6"/>
      <c r="M590" s="6"/>
      <c r="N590" s="6"/>
      <c r="O590" s="6"/>
      <c r="P590" s="6"/>
      <c r="Q590" s="6"/>
      <c r="R590" s="6"/>
      <c r="S590" s="6"/>
      <c r="T590" s="6"/>
      <c r="U590" s="6"/>
      <c r="V590" s="6"/>
    </row>
    <row r="591" spans="3:22" ht="12" customHeight="1" x14ac:dyDescent="0.2">
      <c r="C591" s="6"/>
      <c r="G591" s="6"/>
      <c r="H591" s="6"/>
      <c r="I591" s="6"/>
      <c r="J591" s="6"/>
      <c r="K591" s="6"/>
      <c r="L591" s="6"/>
      <c r="M591" s="6"/>
      <c r="N591" s="6"/>
      <c r="O591" s="6"/>
      <c r="P591" s="6"/>
      <c r="Q591" s="6"/>
      <c r="R591" s="6"/>
      <c r="S591" s="6"/>
      <c r="T591" s="6"/>
      <c r="U591" s="6"/>
      <c r="V591" s="6"/>
    </row>
    <row r="592" spans="3:22" ht="12" customHeight="1" x14ac:dyDescent="0.2">
      <c r="C592" s="6"/>
      <c r="G592" s="6"/>
      <c r="H592" s="6"/>
      <c r="I592" s="6"/>
      <c r="J592" s="6"/>
      <c r="K592" s="6"/>
      <c r="L592" s="6"/>
      <c r="M592" s="6"/>
      <c r="N592" s="6"/>
      <c r="O592" s="6"/>
      <c r="P592" s="6"/>
      <c r="Q592" s="6"/>
      <c r="R592" s="6"/>
      <c r="S592" s="6"/>
      <c r="T592" s="6"/>
      <c r="U592" s="6"/>
      <c r="V592" s="6"/>
    </row>
    <row r="593" spans="3:22" ht="12" customHeight="1" x14ac:dyDescent="0.2">
      <c r="C593" s="6"/>
      <c r="G593" s="6"/>
      <c r="H593" s="6"/>
      <c r="I593" s="6"/>
      <c r="J593" s="6"/>
      <c r="K593" s="6"/>
      <c r="L593" s="6"/>
      <c r="M593" s="6"/>
      <c r="N593" s="6"/>
      <c r="O593" s="6"/>
      <c r="P593" s="6"/>
      <c r="Q593" s="6"/>
      <c r="R593" s="6"/>
      <c r="S593" s="6"/>
      <c r="T593" s="6"/>
      <c r="U593" s="6"/>
      <c r="V593" s="6"/>
    </row>
    <row r="594" spans="3:22" ht="12" customHeight="1" x14ac:dyDescent="0.2">
      <c r="C594" s="6"/>
      <c r="G594" s="6"/>
      <c r="H594" s="6"/>
      <c r="I594" s="6"/>
      <c r="J594" s="6"/>
      <c r="K594" s="6"/>
      <c r="L594" s="6"/>
      <c r="M594" s="6"/>
      <c r="N594" s="6"/>
      <c r="O594" s="6"/>
      <c r="P594" s="6"/>
      <c r="Q594" s="6"/>
      <c r="R594" s="6"/>
      <c r="S594" s="6"/>
      <c r="T594" s="6"/>
      <c r="U594" s="6"/>
      <c r="V594" s="6"/>
    </row>
    <row r="595" spans="3:22" ht="12" customHeight="1" x14ac:dyDescent="0.2">
      <c r="C595" s="6"/>
      <c r="G595" s="6"/>
      <c r="H595" s="6"/>
      <c r="I595" s="6"/>
      <c r="J595" s="6"/>
      <c r="K595" s="6"/>
      <c r="L595" s="6"/>
      <c r="M595" s="6"/>
      <c r="N595" s="6"/>
      <c r="O595" s="6"/>
      <c r="P595" s="6"/>
      <c r="Q595" s="6"/>
      <c r="R595" s="6"/>
      <c r="S595" s="6"/>
      <c r="T595" s="6"/>
      <c r="U595" s="6"/>
      <c r="V595" s="6"/>
    </row>
    <row r="596" spans="3:22" ht="12" customHeight="1" x14ac:dyDescent="0.2">
      <c r="C596" s="6"/>
      <c r="G596" s="6"/>
      <c r="H596" s="6"/>
      <c r="I596" s="6"/>
      <c r="J596" s="6"/>
      <c r="K596" s="6"/>
      <c r="L596" s="6"/>
      <c r="M596" s="6"/>
      <c r="N596" s="6"/>
      <c r="O596" s="6"/>
      <c r="P596" s="6"/>
      <c r="Q596" s="6"/>
      <c r="R596" s="6"/>
      <c r="S596" s="6"/>
      <c r="T596" s="6"/>
      <c r="U596" s="6"/>
      <c r="V596" s="6"/>
    </row>
    <row r="597" spans="3:22" ht="12" customHeight="1" x14ac:dyDescent="0.2">
      <c r="C597" s="6"/>
      <c r="G597" s="6"/>
      <c r="H597" s="6"/>
      <c r="I597" s="6"/>
      <c r="J597" s="6"/>
      <c r="K597" s="6"/>
      <c r="L597" s="6"/>
      <c r="M597" s="6"/>
      <c r="N597" s="6"/>
      <c r="O597" s="6"/>
      <c r="P597" s="6"/>
      <c r="Q597" s="6"/>
      <c r="R597" s="6"/>
      <c r="S597" s="6"/>
      <c r="T597" s="6"/>
      <c r="U597" s="6"/>
      <c r="V597" s="6"/>
    </row>
    <row r="598" spans="3:22" ht="12" customHeight="1" x14ac:dyDescent="0.2">
      <c r="C598" s="6"/>
      <c r="G598" s="6"/>
      <c r="H598" s="6"/>
      <c r="I598" s="6"/>
      <c r="J598" s="6"/>
      <c r="K598" s="6"/>
      <c r="L598" s="6"/>
      <c r="M598" s="6"/>
      <c r="N598" s="6"/>
      <c r="O598" s="6"/>
      <c r="P598" s="6"/>
      <c r="Q598" s="6"/>
      <c r="R598" s="6"/>
      <c r="S598" s="6"/>
      <c r="T598" s="6"/>
      <c r="U598" s="6"/>
      <c r="V598" s="6"/>
    </row>
    <row r="599" spans="3:22" ht="12" customHeight="1" x14ac:dyDescent="0.2">
      <c r="C599" s="6"/>
      <c r="G599" s="6"/>
      <c r="H599" s="6"/>
      <c r="I599" s="6"/>
      <c r="J599" s="6"/>
      <c r="K599" s="6"/>
      <c r="L599" s="6"/>
      <c r="M599" s="6"/>
      <c r="N599" s="6"/>
      <c r="O599" s="6"/>
      <c r="P599" s="6"/>
      <c r="Q599" s="6"/>
      <c r="R599" s="6"/>
      <c r="S599" s="6"/>
      <c r="T599" s="6"/>
      <c r="U599" s="6"/>
      <c r="V599" s="6"/>
    </row>
    <row r="600" spans="3:22" ht="12" customHeight="1" x14ac:dyDescent="0.2">
      <c r="C600" s="6"/>
      <c r="G600" s="6"/>
      <c r="H600" s="6"/>
      <c r="I600" s="6"/>
      <c r="J600" s="6"/>
      <c r="K600" s="6"/>
      <c r="L600" s="6"/>
      <c r="M600" s="6"/>
      <c r="N600" s="6"/>
      <c r="O600" s="6"/>
      <c r="P600" s="6"/>
      <c r="Q600" s="6"/>
      <c r="R600" s="6"/>
      <c r="S600" s="6"/>
      <c r="T600" s="6"/>
      <c r="U600" s="6"/>
      <c r="V600" s="6"/>
    </row>
    <row r="601" spans="3:22" ht="12" customHeight="1" x14ac:dyDescent="0.2">
      <c r="C601" s="6"/>
      <c r="G601" s="6"/>
      <c r="H601" s="6"/>
      <c r="I601" s="6"/>
      <c r="J601" s="6"/>
      <c r="K601" s="6"/>
      <c r="L601" s="6"/>
      <c r="M601" s="6"/>
      <c r="N601" s="6"/>
      <c r="O601" s="6"/>
      <c r="P601" s="6"/>
      <c r="Q601" s="6"/>
      <c r="R601" s="6"/>
      <c r="S601" s="6"/>
      <c r="T601" s="6"/>
      <c r="U601" s="6"/>
      <c r="V601" s="6"/>
    </row>
    <row r="602" spans="3:22" ht="12" customHeight="1" x14ac:dyDescent="0.2">
      <c r="C602" s="6"/>
      <c r="G602" s="6"/>
      <c r="H602" s="6"/>
      <c r="I602" s="6"/>
      <c r="J602" s="6"/>
      <c r="K602" s="6"/>
      <c r="L602" s="6"/>
      <c r="M602" s="6"/>
      <c r="N602" s="6"/>
      <c r="O602" s="6"/>
      <c r="P602" s="6"/>
      <c r="Q602" s="6"/>
      <c r="R602" s="6"/>
      <c r="S602" s="6"/>
      <c r="T602" s="6"/>
      <c r="U602" s="6"/>
      <c r="V602" s="6"/>
    </row>
    <row r="603" spans="3:22" ht="12" customHeight="1" x14ac:dyDescent="0.2">
      <c r="C603" s="6"/>
      <c r="G603" s="6"/>
      <c r="H603" s="6"/>
      <c r="I603" s="6"/>
      <c r="J603" s="6"/>
      <c r="K603" s="6"/>
      <c r="L603" s="6"/>
      <c r="M603" s="6"/>
      <c r="N603" s="6"/>
      <c r="O603" s="6"/>
      <c r="P603" s="6"/>
      <c r="Q603" s="6"/>
      <c r="R603" s="6"/>
      <c r="S603" s="6"/>
      <c r="T603" s="6"/>
      <c r="U603" s="6"/>
      <c r="V603" s="6"/>
    </row>
    <row r="604" spans="3:22" ht="12" customHeight="1" x14ac:dyDescent="0.2">
      <c r="C604" s="6"/>
      <c r="G604" s="6"/>
      <c r="H604" s="6"/>
      <c r="I604" s="6"/>
      <c r="J604" s="6"/>
      <c r="K604" s="6"/>
      <c r="L604" s="6"/>
      <c r="M604" s="6"/>
      <c r="N604" s="6"/>
      <c r="O604" s="6"/>
      <c r="P604" s="6"/>
      <c r="Q604" s="6"/>
      <c r="R604" s="6"/>
      <c r="S604" s="6"/>
      <c r="T604" s="6"/>
      <c r="U604" s="6"/>
      <c r="V604" s="6"/>
    </row>
    <row r="605" spans="3:22" ht="12" customHeight="1" x14ac:dyDescent="0.2">
      <c r="C605" s="6"/>
      <c r="G605" s="6"/>
      <c r="H605" s="6"/>
      <c r="I605" s="6"/>
      <c r="J605" s="6"/>
      <c r="K605" s="6"/>
      <c r="L605" s="6"/>
      <c r="M605" s="6"/>
      <c r="N605" s="6"/>
      <c r="O605" s="6"/>
      <c r="P605" s="6"/>
      <c r="Q605" s="6"/>
      <c r="R605" s="6"/>
      <c r="S605" s="6"/>
      <c r="T605" s="6"/>
      <c r="U605" s="6"/>
      <c r="V605" s="6"/>
    </row>
    <row r="606" spans="3:22" ht="12" customHeight="1" x14ac:dyDescent="0.2">
      <c r="C606" s="6"/>
      <c r="G606" s="6"/>
      <c r="H606" s="6"/>
      <c r="I606" s="6"/>
      <c r="J606" s="6"/>
      <c r="K606" s="6"/>
      <c r="L606" s="6"/>
      <c r="M606" s="6"/>
      <c r="N606" s="6"/>
      <c r="O606" s="6"/>
      <c r="P606" s="6"/>
      <c r="Q606" s="6"/>
      <c r="R606" s="6"/>
      <c r="S606" s="6"/>
      <c r="T606" s="6"/>
      <c r="U606" s="6"/>
      <c r="V606" s="6"/>
    </row>
    <row r="607" spans="3:22" ht="12" customHeight="1" x14ac:dyDescent="0.2">
      <c r="C607" s="6"/>
      <c r="G607" s="6"/>
      <c r="H607" s="6"/>
      <c r="I607" s="6"/>
      <c r="J607" s="6"/>
      <c r="K607" s="6"/>
      <c r="L607" s="6"/>
      <c r="M607" s="6"/>
      <c r="N607" s="6"/>
      <c r="O607" s="6"/>
      <c r="P607" s="6"/>
      <c r="Q607" s="6"/>
      <c r="R607" s="6"/>
      <c r="S607" s="6"/>
      <c r="T607" s="6"/>
      <c r="U607" s="6"/>
      <c r="V607" s="6"/>
    </row>
    <row r="608" spans="3:22" ht="12" customHeight="1" x14ac:dyDescent="0.2">
      <c r="C608" s="6"/>
      <c r="G608" s="6"/>
      <c r="H608" s="6"/>
      <c r="I608" s="6"/>
      <c r="J608" s="6"/>
      <c r="K608" s="6"/>
      <c r="L608" s="6"/>
      <c r="M608" s="6"/>
      <c r="N608" s="6"/>
      <c r="O608" s="6"/>
      <c r="P608" s="6"/>
      <c r="Q608" s="6"/>
      <c r="R608" s="6"/>
      <c r="S608" s="6"/>
      <c r="T608" s="6"/>
      <c r="U608" s="6"/>
      <c r="V608" s="6"/>
    </row>
    <row r="609" spans="1:22" ht="12" customHeight="1" x14ac:dyDescent="0.2">
      <c r="C609" s="6"/>
      <c r="G609" s="6"/>
      <c r="H609" s="6"/>
      <c r="I609" s="6"/>
      <c r="J609" s="6"/>
      <c r="K609" s="6"/>
      <c r="L609" s="6"/>
      <c r="M609" s="6"/>
      <c r="N609" s="6"/>
      <c r="O609" s="6"/>
      <c r="P609" s="6"/>
      <c r="Q609" s="6"/>
      <c r="R609" s="6"/>
      <c r="S609" s="6"/>
      <c r="T609" s="6"/>
      <c r="U609" s="6"/>
      <c r="V609" s="6"/>
    </row>
    <row r="610" spans="1:22" ht="12" customHeight="1" x14ac:dyDescent="0.2">
      <c r="C610" s="6"/>
      <c r="G610" s="6"/>
      <c r="H610" s="6"/>
      <c r="I610" s="6"/>
      <c r="J610" s="6"/>
      <c r="K610" s="6"/>
      <c r="L610" s="6"/>
      <c r="M610" s="6"/>
      <c r="N610" s="6"/>
      <c r="O610" s="6"/>
      <c r="P610" s="6"/>
      <c r="Q610" s="6"/>
      <c r="R610" s="6"/>
      <c r="S610" s="6"/>
      <c r="T610" s="6"/>
      <c r="U610" s="6"/>
      <c r="V610" s="6"/>
    </row>
    <row r="611" spans="1:22" ht="12" customHeight="1" x14ac:dyDescent="0.2">
      <c r="C611" s="6"/>
      <c r="G611" s="6"/>
      <c r="H611" s="6"/>
      <c r="I611" s="6"/>
      <c r="J611" s="6"/>
      <c r="K611" s="6"/>
      <c r="L611" s="6"/>
      <c r="M611" s="6"/>
      <c r="N611" s="6"/>
      <c r="O611" s="6"/>
      <c r="P611" s="6"/>
      <c r="Q611" s="6"/>
      <c r="R611" s="6"/>
      <c r="S611" s="6"/>
      <c r="T611" s="6"/>
      <c r="U611" s="6"/>
      <c r="V611" s="6"/>
    </row>
    <row r="612" spans="1:22" ht="12" customHeight="1" x14ac:dyDescent="0.2">
      <c r="C612" s="6"/>
      <c r="G612" s="6"/>
      <c r="H612" s="6"/>
      <c r="I612" s="6"/>
      <c r="J612" s="6"/>
      <c r="K612" s="6"/>
      <c r="L612" s="6"/>
      <c r="M612" s="6"/>
      <c r="N612" s="6"/>
      <c r="O612" s="6"/>
      <c r="P612" s="6"/>
      <c r="Q612" s="6"/>
      <c r="R612" s="6"/>
      <c r="S612" s="6"/>
      <c r="T612" s="6"/>
      <c r="U612" s="6"/>
      <c r="V612" s="6"/>
    </row>
    <row r="613" spans="1:22" ht="12" customHeight="1" x14ac:dyDescent="0.2">
      <c r="C613" s="6"/>
      <c r="G613" s="6"/>
      <c r="H613" s="6"/>
      <c r="I613" s="6"/>
      <c r="J613" s="6"/>
      <c r="K613" s="6"/>
      <c r="L613" s="6"/>
      <c r="M613" s="6"/>
      <c r="N613" s="6"/>
      <c r="O613" s="6"/>
      <c r="P613" s="6"/>
      <c r="Q613" s="6"/>
      <c r="R613" s="6"/>
      <c r="S613" s="6"/>
      <c r="T613" s="6"/>
      <c r="U613" s="6"/>
      <c r="V613" s="6"/>
    </row>
    <row r="614" spans="1:22" ht="12" customHeight="1" x14ac:dyDescent="0.2">
      <c r="C614" s="6"/>
      <c r="G614" s="6"/>
      <c r="H614" s="6"/>
      <c r="I614" s="6"/>
      <c r="J614" s="6"/>
      <c r="K614" s="6"/>
      <c r="L614" s="6"/>
      <c r="M614" s="6"/>
      <c r="N614" s="6"/>
      <c r="O614" s="6"/>
      <c r="P614" s="6"/>
      <c r="Q614" s="6"/>
      <c r="R614" s="6"/>
      <c r="S614" s="6"/>
      <c r="T614" s="6"/>
      <c r="U614" s="6"/>
      <c r="V614" s="6"/>
    </row>
    <row r="615" spans="1:22" ht="12" customHeight="1" x14ac:dyDescent="0.2">
      <c r="C615" s="6"/>
      <c r="G615" s="6"/>
      <c r="H615" s="6"/>
      <c r="I615" s="6"/>
      <c r="J615" s="6"/>
      <c r="K615" s="6"/>
      <c r="L615" s="6"/>
      <c r="M615" s="6"/>
      <c r="N615" s="6"/>
      <c r="O615" s="6"/>
      <c r="P615" s="6"/>
      <c r="Q615" s="6"/>
      <c r="R615" s="6"/>
      <c r="S615" s="6"/>
      <c r="T615" s="6"/>
      <c r="U615" s="6"/>
      <c r="V615" s="6"/>
    </row>
    <row r="616" spans="1:22" ht="12" customHeight="1" x14ac:dyDescent="0.2">
      <c r="C616" s="6"/>
      <c r="G616" s="6"/>
      <c r="H616" s="6"/>
      <c r="I616" s="6"/>
      <c r="J616" s="6"/>
      <c r="K616" s="6"/>
      <c r="L616" s="6"/>
      <c r="M616" s="6"/>
      <c r="N616" s="6"/>
      <c r="O616" s="6"/>
      <c r="P616" s="6"/>
      <c r="Q616" s="6"/>
      <c r="R616" s="6"/>
      <c r="S616" s="6"/>
      <c r="T616" s="6"/>
      <c r="U616" s="6"/>
      <c r="V616" s="6"/>
    </row>
    <row r="617" spans="1:22" ht="12" customHeight="1" x14ac:dyDescent="0.2">
      <c r="C617" s="6"/>
      <c r="G617" s="6"/>
      <c r="H617" s="6"/>
      <c r="I617" s="6"/>
      <c r="J617" s="6"/>
      <c r="K617" s="6"/>
      <c r="L617" s="6"/>
      <c r="M617" s="6"/>
      <c r="N617" s="6"/>
      <c r="O617" s="6"/>
      <c r="P617" s="6"/>
      <c r="Q617" s="6"/>
      <c r="R617" s="6"/>
      <c r="S617" s="6"/>
      <c r="T617" s="6"/>
      <c r="U617" s="6"/>
      <c r="V617" s="6"/>
    </row>
    <row r="618" spans="1:22" ht="12" customHeight="1" x14ac:dyDescent="0.2">
      <c r="C618" s="6"/>
      <c r="G618" s="6"/>
      <c r="H618" s="6"/>
      <c r="I618" s="6"/>
      <c r="J618" s="6"/>
      <c r="K618" s="6"/>
      <c r="L618" s="6"/>
      <c r="M618" s="6"/>
      <c r="N618" s="6"/>
      <c r="O618" s="6"/>
      <c r="P618" s="6"/>
      <c r="Q618" s="6"/>
      <c r="R618" s="6"/>
      <c r="S618" s="6"/>
      <c r="T618" s="6"/>
      <c r="U618" s="6"/>
      <c r="V618" s="6"/>
    </row>
    <row r="619" spans="1:22" ht="12" customHeight="1" x14ac:dyDescent="0.2">
      <c r="C619" s="6"/>
      <c r="G619" s="6"/>
      <c r="H619" s="6"/>
      <c r="I619" s="6"/>
      <c r="J619" s="6"/>
      <c r="K619" s="6"/>
      <c r="L619" s="6"/>
      <c r="M619" s="6"/>
      <c r="N619" s="6"/>
      <c r="O619" s="6"/>
      <c r="P619" s="6"/>
      <c r="Q619" s="6"/>
      <c r="R619" s="6"/>
      <c r="S619" s="6"/>
      <c r="T619" s="6"/>
      <c r="U619" s="6"/>
      <c r="V619" s="6"/>
    </row>
    <row r="620" spans="1:22" ht="12" customHeight="1" x14ac:dyDescent="0.2">
      <c r="C620" s="6"/>
      <c r="G620" s="6"/>
      <c r="H620" s="6"/>
      <c r="I620" s="6"/>
      <c r="J620" s="6"/>
      <c r="K620" s="6"/>
      <c r="L620" s="6"/>
      <c r="M620" s="6"/>
      <c r="N620" s="6"/>
      <c r="O620" s="6"/>
      <c r="P620" s="6"/>
      <c r="Q620" s="6"/>
      <c r="R620" s="6"/>
      <c r="S620" s="6"/>
      <c r="T620" s="6"/>
      <c r="U620" s="6"/>
      <c r="V620" s="6"/>
    </row>
    <row r="621" spans="1:22" ht="12" customHeight="1" x14ac:dyDescent="0.2">
      <c r="C621" s="6"/>
      <c r="G621" s="6"/>
      <c r="H621" s="6"/>
      <c r="I621" s="6"/>
      <c r="J621" s="6"/>
      <c r="K621" s="6"/>
      <c r="L621" s="6"/>
      <c r="M621" s="6"/>
      <c r="N621" s="6"/>
      <c r="O621" s="6"/>
      <c r="P621" s="6"/>
      <c r="Q621" s="6"/>
      <c r="R621" s="6"/>
      <c r="S621" s="6"/>
      <c r="T621" s="6"/>
      <c r="U621" s="6"/>
      <c r="V621" s="6"/>
    </row>
    <row r="622" spans="1:22" ht="12" customHeight="1" x14ac:dyDescent="0.2">
      <c r="C622" s="6"/>
      <c r="G622" s="6"/>
      <c r="H622" s="6"/>
      <c r="I622" s="6"/>
      <c r="J622" s="6"/>
      <c r="K622" s="6"/>
      <c r="L622" s="6"/>
      <c r="M622" s="6"/>
      <c r="N622" s="6"/>
      <c r="O622" s="6"/>
      <c r="P622" s="6"/>
      <c r="Q622" s="6"/>
      <c r="R622" s="6"/>
      <c r="S622" s="6"/>
      <c r="T622" s="6"/>
      <c r="U622" s="6"/>
      <c r="V622" s="6"/>
    </row>
    <row r="623" spans="1:22" ht="12" customHeight="1" x14ac:dyDescent="0.2">
      <c r="A623" s="12"/>
      <c r="C623" s="6"/>
      <c r="G623" s="6"/>
      <c r="H623" s="6"/>
      <c r="I623" s="6"/>
      <c r="J623" s="6"/>
      <c r="K623" s="6"/>
      <c r="L623" s="6"/>
      <c r="M623" s="6"/>
      <c r="N623" s="6"/>
      <c r="O623" s="6"/>
      <c r="P623" s="6"/>
      <c r="Q623" s="6"/>
      <c r="R623" s="6"/>
      <c r="S623" s="6"/>
      <c r="T623" s="6"/>
      <c r="U623" s="6"/>
      <c r="V623" s="6"/>
    </row>
    <row r="624" spans="1:22" ht="12" customHeight="1" x14ac:dyDescent="0.2">
      <c r="A624" s="12"/>
      <c r="C624" s="6"/>
      <c r="G624" s="6"/>
      <c r="H624" s="6"/>
      <c r="I624" s="6"/>
      <c r="J624" s="6"/>
      <c r="K624" s="6"/>
      <c r="L624" s="6"/>
      <c r="M624" s="6"/>
      <c r="N624" s="6"/>
      <c r="O624" s="6"/>
      <c r="P624" s="6"/>
      <c r="Q624" s="6"/>
      <c r="R624" s="6"/>
      <c r="S624" s="6"/>
      <c r="T624" s="6"/>
      <c r="U624" s="6"/>
      <c r="V624" s="6"/>
    </row>
    <row r="625" spans="1:22" ht="12" customHeight="1" x14ac:dyDescent="0.2">
      <c r="A625" s="12"/>
      <c r="C625" s="6"/>
      <c r="G625" s="6"/>
      <c r="H625" s="6"/>
      <c r="I625" s="6"/>
      <c r="J625" s="6"/>
      <c r="K625" s="6"/>
      <c r="L625" s="6"/>
      <c r="M625" s="6"/>
      <c r="N625" s="6"/>
      <c r="O625" s="6"/>
      <c r="P625" s="6"/>
      <c r="Q625" s="6"/>
      <c r="R625" s="6"/>
      <c r="S625" s="6"/>
      <c r="T625" s="6"/>
      <c r="U625" s="6"/>
      <c r="V625" s="6"/>
    </row>
    <row r="626" spans="1:22" ht="12" customHeight="1" x14ac:dyDescent="0.2">
      <c r="C626" s="6"/>
      <c r="G626" s="6"/>
      <c r="H626" s="6"/>
      <c r="I626" s="6"/>
      <c r="J626" s="6"/>
      <c r="K626" s="6"/>
      <c r="L626" s="6"/>
      <c r="M626" s="6"/>
      <c r="N626" s="6"/>
      <c r="O626" s="6"/>
      <c r="P626" s="6"/>
      <c r="Q626" s="6"/>
      <c r="R626" s="6"/>
      <c r="S626" s="6"/>
      <c r="T626" s="6"/>
      <c r="U626" s="6"/>
      <c r="V626" s="6"/>
    </row>
    <row r="627" spans="1:22" ht="12" customHeight="1" x14ac:dyDescent="0.2">
      <c r="C627" s="6"/>
      <c r="G627" s="6"/>
      <c r="H627" s="6"/>
      <c r="I627" s="6"/>
      <c r="J627" s="6"/>
      <c r="K627" s="6"/>
      <c r="L627" s="6"/>
      <c r="M627" s="6"/>
      <c r="N627" s="6"/>
      <c r="O627" s="6"/>
      <c r="P627" s="6"/>
      <c r="Q627" s="6"/>
      <c r="R627" s="6"/>
      <c r="S627" s="6"/>
      <c r="T627" s="6"/>
      <c r="U627" s="6"/>
      <c r="V627" s="6"/>
    </row>
    <row r="628" spans="1:22" ht="12" customHeight="1" x14ac:dyDescent="0.2">
      <c r="A628" s="25"/>
      <c r="C628" s="6"/>
      <c r="G628" s="6"/>
      <c r="H628" s="6"/>
      <c r="I628" s="6"/>
      <c r="J628" s="6"/>
      <c r="K628" s="6"/>
      <c r="L628" s="6"/>
      <c r="M628" s="6"/>
      <c r="N628" s="6"/>
      <c r="O628" s="6"/>
      <c r="P628" s="6"/>
      <c r="Q628" s="6"/>
      <c r="R628" s="6"/>
      <c r="S628" s="6"/>
      <c r="T628" s="6"/>
      <c r="U628" s="6"/>
      <c r="V628" s="6"/>
    </row>
    <row r="629" spans="1:22" ht="12" customHeight="1" x14ac:dyDescent="0.2">
      <c r="A629" s="33"/>
      <c r="C629" s="6"/>
      <c r="G629" s="6"/>
      <c r="H629" s="6"/>
      <c r="I629" s="6"/>
      <c r="J629" s="6"/>
      <c r="K629" s="6"/>
      <c r="L629" s="6"/>
      <c r="M629" s="6"/>
      <c r="N629" s="6"/>
      <c r="O629" s="6"/>
      <c r="P629" s="6"/>
      <c r="Q629" s="6"/>
      <c r="R629" s="6"/>
      <c r="S629" s="6"/>
      <c r="T629" s="6"/>
      <c r="U629" s="6"/>
      <c r="V629" s="6"/>
    </row>
    <row r="630" spans="1:22" ht="12" customHeight="1" x14ac:dyDescent="0.2">
      <c r="A630" s="12"/>
      <c r="C630" s="6"/>
      <c r="G630" s="6"/>
      <c r="H630" s="6"/>
      <c r="I630" s="6"/>
      <c r="J630" s="6"/>
      <c r="K630" s="6"/>
      <c r="L630" s="6"/>
      <c r="M630" s="6"/>
      <c r="N630" s="6"/>
      <c r="O630" s="6"/>
      <c r="P630" s="6"/>
      <c r="Q630" s="6"/>
      <c r="R630" s="6"/>
      <c r="S630" s="6"/>
      <c r="T630" s="6"/>
      <c r="U630" s="6"/>
      <c r="V630" s="6"/>
    </row>
    <row r="631" spans="1:22" ht="12" customHeight="1" x14ac:dyDescent="0.2">
      <c r="C631" s="6"/>
      <c r="G631" s="6"/>
      <c r="H631" s="6"/>
      <c r="I631" s="6"/>
      <c r="J631" s="6"/>
      <c r="K631" s="6"/>
      <c r="L631" s="6"/>
      <c r="M631" s="6"/>
      <c r="N631" s="6"/>
      <c r="O631" s="6"/>
      <c r="P631" s="6"/>
      <c r="Q631" s="6"/>
      <c r="R631" s="6"/>
      <c r="S631" s="6"/>
      <c r="T631" s="6"/>
      <c r="U631" s="6"/>
      <c r="V631" s="6"/>
    </row>
    <row r="632" spans="1:22" ht="12" customHeight="1" x14ac:dyDescent="0.2">
      <c r="C632" s="6"/>
      <c r="G632" s="6"/>
      <c r="H632" s="6"/>
      <c r="I632" s="6"/>
      <c r="J632" s="6"/>
      <c r="K632" s="6"/>
      <c r="L632" s="6"/>
      <c r="M632" s="6"/>
      <c r="N632" s="6"/>
      <c r="O632" s="6"/>
      <c r="P632" s="6"/>
      <c r="Q632" s="6"/>
      <c r="R632" s="6"/>
      <c r="S632" s="6"/>
      <c r="T632" s="6"/>
      <c r="U632" s="6"/>
      <c r="V632" s="6"/>
    </row>
    <row r="633" spans="1:22" ht="12" customHeight="1" x14ac:dyDescent="0.2">
      <c r="C633" s="6"/>
      <c r="G633" s="6"/>
      <c r="H633" s="6"/>
      <c r="I633" s="6"/>
      <c r="J633" s="6"/>
      <c r="K633" s="6"/>
      <c r="L633" s="6"/>
      <c r="M633" s="6"/>
      <c r="N633" s="6"/>
      <c r="O633" s="6"/>
      <c r="P633" s="6"/>
      <c r="Q633" s="6"/>
      <c r="R633" s="6"/>
      <c r="S633" s="6"/>
      <c r="T633" s="6"/>
      <c r="U633" s="6"/>
      <c r="V633" s="6"/>
    </row>
    <row r="634" spans="1:22" ht="12" customHeight="1" x14ac:dyDescent="0.2">
      <c r="C634" s="6"/>
      <c r="G634" s="6"/>
      <c r="H634" s="6"/>
      <c r="I634" s="6"/>
      <c r="J634" s="6"/>
      <c r="K634" s="6"/>
      <c r="L634" s="6"/>
      <c r="M634" s="6"/>
      <c r="N634" s="6"/>
      <c r="O634" s="6"/>
      <c r="P634" s="6"/>
      <c r="Q634" s="6"/>
      <c r="R634" s="6"/>
      <c r="S634" s="6"/>
      <c r="T634" s="6"/>
      <c r="U634" s="6"/>
      <c r="V634" s="6"/>
    </row>
    <row r="635" spans="1:22" ht="12" customHeight="1" x14ac:dyDescent="0.2">
      <c r="C635" s="6"/>
      <c r="G635" s="6"/>
      <c r="H635" s="6"/>
      <c r="I635" s="6"/>
      <c r="J635" s="6"/>
      <c r="K635" s="6"/>
      <c r="L635" s="6"/>
      <c r="M635" s="6"/>
      <c r="N635" s="6"/>
      <c r="O635" s="6"/>
      <c r="P635" s="6"/>
      <c r="Q635" s="6"/>
      <c r="R635" s="6"/>
      <c r="S635" s="6"/>
      <c r="T635" s="6"/>
      <c r="U635" s="6"/>
      <c r="V635" s="6"/>
    </row>
    <row r="636" spans="1:22" ht="12" customHeight="1" x14ac:dyDescent="0.2">
      <c r="C636" s="6"/>
      <c r="G636" s="6"/>
      <c r="H636" s="6"/>
      <c r="I636" s="6"/>
      <c r="J636" s="6"/>
      <c r="K636" s="6"/>
      <c r="L636" s="6"/>
      <c r="M636" s="6"/>
      <c r="N636" s="6"/>
      <c r="O636" s="6"/>
      <c r="P636" s="6"/>
      <c r="Q636" s="6"/>
      <c r="R636" s="6"/>
      <c r="S636" s="6"/>
      <c r="T636" s="6"/>
      <c r="U636" s="6"/>
      <c r="V636" s="6"/>
    </row>
    <row r="637" spans="1:22" ht="12" customHeight="1" x14ac:dyDescent="0.2">
      <c r="C637" s="6"/>
      <c r="G637" s="6"/>
      <c r="H637" s="6"/>
      <c r="I637" s="6"/>
      <c r="J637" s="6"/>
      <c r="K637" s="6"/>
      <c r="L637" s="6"/>
      <c r="M637" s="6"/>
      <c r="N637" s="6"/>
      <c r="O637" s="6"/>
      <c r="P637" s="6"/>
      <c r="Q637" s="6"/>
      <c r="R637" s="6"/>
      <c r="S637" s="6"/>
      <c r="T637" s="6"/>
      <c r="U637" s="6"/>
      <c r="V637" s="6"/>
    </row>
    <row r="638" spans="1:22" ht="12" customHeight="1" x14ac:dyDescent="0.2">
      <c r="C638" s="6"/>
      <c r="G638" s="6"/>
      <c r="H638" s="6"/>
      <c r="I638" s="6"/>
      <c r="J638" s="6"/>
      <c r="K638" s="6"/>
      <c r="L638" s="6"/>
      <c r="M638" s="6"/>
      <c r="N638" s="6"/>
      <c r="O638" s="6"/>
      <c r="P638" s="6"/>
      <c r="Q638" s="6"/>
      <c r="R638" s="6"/>
      <c r="S638" s="6"/>
      <c r="T638" s="6"/>
      <c r="U638" s="6"/>
      <c r="V638" s="6"/>
    </row>
    <row r="639" spans="1:22" ht="12" customHeight="1" x14ac:dyDescent="0.2">
      <c r="C639" s="6"/>
      <c r="G639" s="6"/>
      <c r="H639" s="6"/>
      <c r="I639" s="6"/>
      <c r="J639" s="6"/>
      <c r="K639" s="6"/>
      <c r="L639" s="6"/>
      <c r="M639" s="6"/>
      <c r="N639" s="6"/>
      <c r="O639" s="6"/>
      <c r="P639" s="6"/>
      <c r="Q639" s="6"/>
      <c r="R639" s="6"/>
      <c r="S639" s="6"/>
      <c r="T639" s="6"/>
      <c r="U639" s="6"/>
      <c r="V639" s="6"/>
    </row>
    <row r="640" spans="1:22" ht="12" customHeight="1" x14ac:dyDescent="0.2">
      <c r="C640" s="6"/>
      <c r="G640" s="6"/>
      <c r="H640" s="6"/>
      <c r="I640" s="6"/>
      <c r="J640" s="6"/>
      <c r="K640" s="6"/>
      <c r="L640" s="6"/>
      <c r="M640" s="6"/>
      <c r="N640" s="6"/>
      <c r="O640" s="6"/>
      <c r="P640" s="6"/>
      <c r="Q640" s="6"/>
      <c r="R640" s="6"/>
      <c r="S640" s="6"/>
      <c r="T640" s="6"/>
      <c r="U640" s="6"/>
      <c r="V640" s="6"/>
    </row>
    <row r="641" spans="3:22" ht="12" customHeight="1" x14ac:dyDescent="0.2">
      <c r="C641" s="6"/>
      <c r="G641" s="6"/>
      <c r="H641" s="6"/>
      <c r="I641" s="6"/>
      <c r="J641" s="6"/>
      <c r="K641" s="6"/>
      <c r="L641" s="6"/>
      <c r="M641" s="6"/>
      <c r="N641" s="6"/>
      <c r="O641" s="6"/>
      <c r="P641" s="6"/>
      <c r="Q641" s="6"/>
      <c r="R641" s="6"/>
      <c r="S641" s="6"/>
      <c r="T641" s="6"/>
      <c r="U641" s="6"/>
      <c r="V641" s="6"/>
    </row>
    <row r="642" spans="3:22" ht="12" customHeight="1" x14ac:dyDescent="0.2">
      <c r="C642" s="6"/>
      <c r="G642" s="6"/>
      <c r="H642" s="6"/>
      <c r="I642" s="6"/>
      <c r="J642" s="6"/>
      <c r="K642" s="6"/>
      <c r="L642" s="6"/>
      <c r="M642" s="6"/>
      <c r="N642" s="6"/>
      <c r="O642" s="6"/>
      <c r="P642" s="6"/>
      <c r="Q642" s="6"/>
      <c r="R642" s="6"/>
      <c r="S642" s="6"/>
      <c r="T642" s="6"/>
      <c r="U642" s="6"/>
      <c r="V642" s="6"/>
    </row>
    <row r="643" spans="3:22" ht="12" customHeight="1" x14ac:dyDescent="0.2">
      <c r="C643" s="6"/>
      <c r="G643" s="6"/>
      <c r="H643" s="6"/>
      <c r="I643" s="6"/>
      <c r="J643" s="6"/>
      <c r="K643" s="6"/>
      <c r="L643" s="6"/>
      <c r="M643" s="6"/>
      <c r="N643" s="6"/>
      <c r="O643" s="6"/>
      <c r="P643" s="6"/>
      <c r="Q643" s="6"/>
      <c r="R643" s="6"/>
      <c r="S643" s="6"/>
      <c r="T643" s="6"/>
      <c r="U643" s="6"/>
      <c r="V643" s="6"/>
    </row>
    <row r="644" spans="3:22" ht="12" customHeight="1" x14ac:dyDescent="0.2">
      <c r="C644" s="6"/>
      <c r="G644" s="6"/>
      <c r="H644" s="6"/>
      <c r="I644" s="6"/>
      <c r="J644" s="6"/>
      <c r="K644" s="6"/>
      <c r="L644" s="6"/>
      <c r="M644" s="6"/>
      <c r="N644" s="6"/>
      <c r="O644" s="6"/>
      <c r="P644" s="6"/>
      <c r="Q644" s="6"/>
      <c r="R644" s="6"/>
      <c r="S644" s="6"/>
      <c r="T644" s="6"/>
      <c r="U644" s="6"/>
      <c r="V644" s="6"/>
    </row>
    <row r="645" spans="3:22" ht="12" customHeight="1" x14ac:dyDescent="0.2">
      <c r="C645" s="6"/>
      <c r="G645" s="6"/>
      <c r="H645" s="6"/>
      <c r="I645" s="6"/>
      <c r="J645" s="6"/>
      <c r="K645" s="6"/>
      <c r="L645" s="6"/>
      <c r="M645" s="6"/>
      <c r="N645" s="6"/>
      <c r="O645" s="6"/>
      <c r="P645" s="6"/>
      <c r="Q645" s="6"/>
      <c r="R645" s="6"/>
      <c r="S645" s="6"/>
      <c r="T645" s="6"/>
      <c r="U645" s="6"/>
      <c r="V645" s="6"/>
    </row>
    <row r="646" spans="3:22" ht="12" customHeight="1" x14ac:dyDescent="0.2">
      <c r="C646" s="6"/>
      <c r="G646" s="6"/>
      <c r="H646" s="6"/>
      <c r="I646" s="6"/>
      <c r="J646" s="6"/>
      <c r="K646" s="6"/>
      <c r="L646" s="6"/>
      <c r="M646" s="6"/>
      <c r="N646" s="6"/>
      <c r="O646" s="6"/>
      <c r="P646" s="6"/>
      <c r="Q646" s="6"/>
      <c r="R646" s="6"/>
      <c r="S646" s="6"/>
      <c r="T646" s="6"/>
      <c r="U646" s="6"/>
      <c r="V646" s="6"/>
    </row>
    <row r="647" spans="3:22" ht="12" customHeight="1" x14ac:dyDescent="0.2">
      <c r="C647" s="6"/>
      <c r="G647" s="6"/>
      <c r="H647" s="6"/>
      <c r="I647" s="6"/>
      <c r="J647" s="6"/>
      <c r="K647" s="6"/>
      <c r="L647" s="6"/>
      <c r="M647" s="6"/>
      <c r="N647" s="6"/>
      <c r="O647" s="6"/>
      <c r="P647" s="6"/>
      <c r="Q647" s="6"/>
      <c r="R647" s="6"/>
      <c r="S647" s="6"/>
      <c r="T647" s="6"/>
      <c r="U647" s="6"/>
      <c r="V647" s="6"/>
    </row>
    <row r="648" spans="3:22" ht="12" customHeight="1" x14ac:dyDescent="0.2">
      <c r="C648" s="6"/>
      <c r="G648" s="6"/>
      <c r="H648" s="6"/>
      <c r="I648" s="6"/>
      <c r="J648" s="6"/>
      <c r="K648" s="6"/>
      <c r="L648" s="6"/>
      <c r="M648" s="6"/>
      <c r="N648" s="6"/>
      <c r="O648" s="6"/>
      <c r="P648" s="6"/>
      <c r="Q648" s="6"/>
      <c r="R648" s="6"/>
      <c r="S648" s="6"/>
      <c r="T648" s="6"/>
      <c r="U648" s="6"/>
      <c r="V648" s="6"/>
    </row>
    <row r="649" spans="3:22" ht="12" customHeight="1" x14ac:dyDescent="0.2">
      <c r="C649" s="6"/>
      <c r="G649" s="6"/>
      <c r="H649" s="6"/>
      <c r="I649" s="6"/>
      <c r="J649" s="6"/>
      <c r="K649" s="6"/>
      <c r="L649" s="6"/>
      <c r="M649" s="6"/>
      <c r="N649" s="6"/>
      <c r="O649" s="6"/>
      <c r="P649" s="6"/>
      <c r="Q649" s="6"/>
      <c r="R649" s="6"/>
      <c r="S649" s="6"/>
      <c r="T649" s="6"/>
      <c r="U649" s="6"/>
      <c r="V649" s="6"/>
    </row>
    <row r="650" spans="3:22" ht="12" customHeight="1" x14ac:dyDescent="0.2">
      <c r="C650" s="6"/>
      <c r="G650" s="6"/>
      <c r="H650" s="6"/>
      <c r="I650" s="6"/>
      <c r="J650" s="6"/>
      <c r="K650" s="6"/>
      <c r="L650" s="6"/>
      <c r="M650" s="6"/>
      <c r="N650" s="6"/>
      <c r="O650" s="6"/>
      <c r="P650" s="6"/>
      <c r="Q650" s="6"/>
      <c r="R650" s="6"/>
      <c r="S650" s="6"/>
      <c r="T650" s="6"/>
      <c r="U650" s="6"/>
      <c r="V650" s="6"/>
    </row>
    <row r="651" spans="3:22" ht="12" customHeight="1" x14ac:dyDescent="0.2">
      <c r="C651" s="6"/>
      <c r="G651" s="6"/>
      <c r="H651" s="6"/>
      <c r="I651" s="6"/>
      <c r="J651" s="6"/>
      <c r="K651" s="6"/>
      <c r="L651" s="6"/>
      <c r="M651" s="6"/>
      <c r="N651" s="6"/>
      <c r="O651" s="6"/>
      <c r="P651" s="6"/>
      <c r="Q651" s="6"/>
      <c r="R651" s="6"/>
      <c r="S651" s="6"/>
      <c r="T651" s="6"/>
      <c r="U651" s="6"/>
      <c r="V651" s="6"/>
    </row>
    <row r="652" spans="3:22" ht="12" customHeight="1" x14ac:dyDescent="0.2">
      <c r="C652" s="6"/>
      <c r="G652" s="6"/>
      <c r="H652" s="6"/>
      <c r="I652" s="6"/>
      <c r="J652" s="6"/>
      <c r="K652" s="6"/>
      <c r="L652" s="6"/>
      <c r="M652" s="6"/>
      <c r="N652" s="6"/>
      <c r="O652" s="6"/>
      <c r="P652" s="6"/>
      <c r="Q652" s="6"/>
      <c r="R652" s="6"/>
      <c r="S652" s="6"/>
      <c r="T652" s="6"/>
      <c r="U652" s="6"/>
      <c r="V652" s="6"/>
    </row>
    <row r="653" spans="3:22" ht="12" customHeight="1" x14ac:dyDescent="0.2">
      <c r="C653" s="6"/>
      <c r="G653" s="6"/>
      <c r="H653" s="6"/>
      <c r="I653" s="6"/>
      <c r="J653" s="6"/>
      <c r="K653" s="6"/>
      <c r="L653" s="6"/>
      <c r="M653" s="6"/>
      <c r="N653" s="6"/>
      <c r="O653" s="6"/>
      <c r="P653" s="6"/>
      <c r="Q653" s="6"/>
      <c r="R653" s="6"/>
      <c r="S653" s="6"/>
      <c r="T653" s="6"/>
      <c r="U653" s="6"/>
      <c r="V653" s="6"/>
    </row>
    <row r="654" spans="3:22" ht="12" customHeight="1" x14ac:dyDescent="0.2">
      <c r="C654" s="6"/>
      <c r="G654" s="6"/>
      <c r="H654" s="6"/>
      <c r="I654" s="6"/>
      <c r="J654" s="6"/>
      <c r="K654" s="6"/>
      <c r="L654" s="6"/>
      <c r="M654" s="6"/>
      <c r="N654" s="6"/>
      <c r="O654" s="6"/>
      <c r="P654" s="6"/>
      <c r="Q654" s="6"/>
      <c r="R654" s="6"/>
      <c r="S654" s="6"/>
      <c r="T654" s="6"/>
      <c r="U654" s="6"/>
      <c r="V654" s="6"/>
    </row>
    <row r="655" spans="3:22" ht="12" customHeight="1" x14ac:dyDescent="0.2">
      <c r="C655" s="6"/>
      <c r="G655" s="6"/>
      <c r="H655" s="6"/>
      <c r="I655" s="6"/>
      <c r="J655" s="6"/>
      <c r="K655" s="6"/>
      <c r="L655" s="6"/>
      <c r="M655" s="6"/>
      <c r="N655" s="6"/>
      <c r="O655" s="6"/>
      <c r="P655" s="6"/>
      <c r="Q655" s="6"/>
      <c r="R655" s="6"/>
      <c r="S655" s="6"/>
      <c r="T655" s="6"/>
      <c r="U655" s="6"/>
      <c r="V655" s="6"/>
    </row>
    <row r="656" spans="3:22" ht="12" customHeight="1" x14ac:dyDescent="0.2">
      <c r="C656" s="6"/>
      <c r="G656" s="6"/>
      <c r="H656" s="6"/>
      <c r="I656" s="6"/>
      <c r="J656" s="6"/>
      <c r="K656" s="6"/>
      <c r="L656" s="6"/>
      <c r="M656" s="6"/>
      <c r="N656" s="6"/>
      <c r="O656" s="6"/>
      <c r="P656" s="6"/>
      <c r="Q656" s="6"/>
      <c r="R656" s="6"/>
      <c r="S656" s="6"/>
      <c r="T656" s="6"/>
      <c r="U656" s="6"/>
      <c r="V656" s="6"/>
    </row>
    <row r="657" spans="3:22" ht="12" customHeight="1" x14ac:dyDescent="0.2">
      <c r="C657" s="6"/>
      <c r="G657" s="6"/>
      <c r="H657" s="6"/>
      <c r="I657" s="6"/>
      <c r="J657" s="6"/>
      <c r="K657" s="6"/>
      <c r="L657" s="6"/>
      <c r="M657" s="6"/>
      <c r="N657" s="6"/>
      <c r="O657" s="6"/>
      <c r="P657" s="6"/>
      <c r="Q657" s="6"/>
      <c r="R657" s="6"/>
      <c r="S657" s="6"/>
      <c r="T657" s="6"/>
      <c r="U657" s="6"/>
      <c r="V657" s="6"/>
    </row>
    <row r="658" spans="3:22" ht="12" customHeight="1" x14ac:dyDescent="0.2">
      <c r="C658" s="6"/>
      <c r="G658" s="6"/>
      <c r="H658" s="6"/>
      <c r="I658" s="6"/>
      <c r="J658" s="6"/>
      <c r="K658" s="6"/>
      <c r="L658" s="6"/>
      <c r="M658" s="6"/>
      <c r="N658" s="6"/>
      <c r="O658" s="6"/>
      <c r="P658" s="6"/>
      <c r="Q658" s="6"/>
      <c r="R658" s="6"/>
      <c r="S658" s="6"/>
      <c r="T658" s="6"/>
      <c r="U658" s="6"/>
      <c r="V658" s="6"/>
    </row>
    <row r="659" spans="3:22" ht="12" customHeight="1" x14ac:dyDescent="0.2">
      <c r="C659" s="6"/>
      <c r="G659" s="6"/>
      <c r="H659" s="6"/>
      <c r="I659" s="6"/>
      <c r="J659" s="6"/>
      <c r="K659" s="6"/>
      <c r="L659" s="6"/>
      <c r="M659" s="6"/>
      <c r="N659" s="6"/>
      <c r="O659" s="6"/>
      <c r="P659" s="6"/>
      <c r="Q659" s="6"/>
      <c r="R659" s="6"/>
      <c r="S659" s="6"/>
      <c r="T659" s="6"/>
      <c r="U659" s="6"/>
      <c r="V659" s="6"/>
    </row>
    <row r="660" spans="3:22" ht="12" customHeight="1" x14ac:dyDescent="0.2">
      <c r="C660" s="6"/>
      <c r="G660" s="6"/>
      <c r="H660" s="6"/>
      <c r="I660" s="6"/>
      <c r="J660" s="6"/>
      <c r="K660" s="6"/>
      <c r="L660" s="6"/>
      <c r="M660" s="6"/>
      <c r="N660" s="6"/>
      <c r="O660" s="6"/>
      <c r="P660" s="6"/>
      <c r="Q660" s="6"/>
      <c r="R660" s="6"/>
      <c r="S660" s="6"/>
      <c r="T660" s="6"/>
      <c r="U660" s="6"/>
      <c r="V660" s="6"/>
    </row>
    <row r="661" spans="3:22" ht="12" customHeight="1" x14ac:dyDescent="0.2">
      <c r="C661" s="6"/>
      <c r="G661" s="6"/>
      <c r="H661" s="6"/>
      <c r="I661" s="6"/>
      <c r="J661" s="6"/>
      <c r="K661" s="6"/>
      <c r="L661" s="6"/>
      <c r="M661" s="6"/>
      <c r="N661" s="6"/>
      <c r="O661" s="6"/>
      <c r="P661" s="6"/>
      <c r="Q661" s="6"/>
      <c r="R661" s="6"/>
      <c r="S661" s="6"/>
      <c r="T661" s="6"/>
      <c r="U661" s="6"/>
      <c r="V661" s="6"/>
    </row>
    <row r="662" spans="3:22" ht="12" customHeight="1" x14ac:dyDescent="0.2">
      <c r="C662" s="6"/>
      <c r="G662" s="6"/>
      <c r="H662" s="6"/>
      <c r="I662" s="6"/>
      <c r="J662" s="6"/>
      <c r="K662" s="6"/>
      <c r="L662" s="6"/>
      <c r="M662" s="6"/>
      <c r="N662" s="6"/>
      <c r="O662" s="6"/>
      <c r="P662" s="6"/>
      <c r="Q662" s="6"/>
      <c r="R662" s="6"/>
      <c r="S662" s="6"/>
      <c r="T662" s="6"/>
      <c r="U662" s="6"/>
      <c r="V662" s="6"/>
    </row>
    <row r="663" spans="3:22" ht="12" customHeight="1" x14ac:dyDescent="0.2">
      <c r="C663" s="6"/>
      <c r="G663" s="6"/>
      <c r="H663" s="6"/>
      <c r="I663" s="6"/>
      <c r="J663" s="6"/>
      <c r="K663" s="6"/>
      <c r="L663" s="6"/>
      <c r="M663" s="6"/>
      <c r="N663" s="6"/>
      <c r="O663" s="6"/>
      <c r="P663" s="6"/>
      <c r="Q663" s="6"/>
      <c r="R663" s="6"/>
      <c r="S663" s="6"/>
      <c r="T663" s="6"/>
      <c r="U663" s="6"/>
      <c r="V663" s="6"/>
    </row>
    <row r="664" spans="3:22" ht="12" customHeight="1" x14ac:dyDescent="0.2">
      <c r="C664" s="6"/>
      <c r="G664" s="6"/>
      <c r="H664" s="6"/>
      <c r="I664" s="6"/>
      <c r="J664" s="6"/>
      <c r="K664" s="6"/>
      <c r="L664" s="6"/>
      <c r="M664" s="6"/>
      <c r="N664" s="6"/>
      <c r="O664" s="6"/>
      <c r="P664" s="6"/>
      <c r="Q664" s="6"/>
      <c r="R664" s="6"/>
      <c r="S664" s="6"/>
      <c r="T664" s="6"/>
      <c r="U664" s="6"/>
      <c r="V664" s="6"/>
    </row>
    <row r="665" spans="3:22" ht="12" customHeight="1" x14ac:dyDescent="0.2">
      <c r="C665" s="6"/>
      <c r="G665" s="6"/>
      <c r="H665" s="6"/>
      <c r="I665" s="6"/>
      <c r="J665" s="6"/>
      <c r="K665" s="6"/>
      <c r="L665" s="6"/>
      <c r="M665" s="6"/>
      <c r="N665" s="6"/>
      <c r="O665" s="6"/>
      <c r="P665" s="6"/>
      <c r="Q665" s="6"/>
      <c r="R665" s="6"/>
      <c r="S665" s="6"/>
      <c r="T665" s="6"/>
      <c r="U665" s="6"/>
      <c r="V665" s="6"/>
    </row>
    <row r="666" spans="3:22" ht="12" customHeight="1" x14ac:dyDescent="0.2">
      <c r="C666" s="6"/>
      <c r="G666" s="6"/>
      <c r="H666" s="6"/>
      <c r="I666" s="6"/>
      <c r="J666" s="6"/>
      <c r="K666" s="6"/>
      <c r="L666" s="6"/>
      <c r="M666" s="6"/>
      <c r="N666" s="6"/>
      <c r="O666" s="6"/>
      <c r="P666" s="6"/>
      <c r="Q666" s="6"/>
      <c r="R666" s="6"/>
      <c r="S666" s="6"/>
      <c r="T666" s="6"/>
      <c r="U666" s="6"/>
      <c r="V666" s="6"/>
    </row>
    <row r="667" spans="3:22" ht="12" customHeight="1" x14ac:dyDescent="0.2">
      <c r="C667" s="6"/>
      <c r="G667" s="6"/>
      <c r="H667" s="6"/>
      <c r="I667" s="6"/>
      <c r="J667" s="6"/>
      <c r="K667" s="6"/>
      <c r="L667" s="6"/>
      <c r="M667" s="6"/>
      <c r="N667" s="6"/>
      <c r="O667" s="6"/>
      <c r="P667" s="6"/>
      <c r="Q667" s="6"/>
      <c r="R667" s="6"/>
      <c r="S667" s="6"/>
      <c r="T667" s="6"/>
      <c r="U667" s="6"/>
      <c r="V667" s="6"/>
    </row>
    <row r="668" spans="3:22" ht="12" customHeight="1" x14ac:dyDescent="0.2">
      <c r="C668" s="6"/>
      <c r="G668" s="6"/>
      <c r="H668" s="6"/>
      <c r="I668" s="6"/>
      <c r="J668" s="6"/>
      <c r="K668" s="6"/>
      <c r="L668" s="6"/>
      <c r="M668" s="6"/>
      <c r="N668" s="6"/>
      <c r="O668" s="6"/>
      <c r="P668" s="6"/>
      <c r="Q668" s="6"/>
      <c r="R668" s="6"/>
      <c r="S668" s="6"/>
      <c r="T668" s="6"/>
      <c r="U668" s="6"/>
      <c r="V668" s="6"/>
    </row>
    <row r="669" spans="3:22" ht="12" customHeight="1" x14ac:dyDescent="0.2">
      <c r="C669" s="6"/>
      <c r="G669" s="6"/>
      <c r="H669" s="6"/>
      <c r="I669" s="6"/>
      <c r="J669" s="6"/>
      <c r="K669" s="6"/>
      <c r="L669" s="6"/>
      <c r="M669" s="6"/>
      <c r="N669" s="6"/>
      <c r="O669" s="6"/>
      <c r="P669" s="6"/>
      <c r="Q669" s="6"/>
      <c r="R669" s="6"/>
      <c r="S669" s="6"/>
      <c r="T669" s="6"/>
      <c r="U669" s="6"/>
      <c r="V669" s="6"/>
    </row>
    <row r="670" spans="3:22" ht="12" customHeight="1" x14ac:dyDescent="0.2">
      <c r="C670" s="6"/>
      <c r="G670" s="6"/>
      <c r="H670" s="6"/>
      <c r="I670" s="6"/>
      <c r="J670" s="6"/>
      <c r="K670" s="6"/>
      <c r="L670" s="6"/>
      <c r="M670" s="6"/>
      <c r="N670" s="6"/>
      <c r="O670" s="6"/>
      <c r="P670" s="6"/>
      <c r="Q670" s="6"/>
      <c r="R670" s="6"/>
      <c r="S670" s="6"/>
      <c r="T670" s="6"/>
      <c r="U670" s="6"/>
      <c r="V670" s="6"/>
    </row>
    <row r="671" spans="3:22" ht="12" customHeight="1" x14ac:dyDescent="0.2">
      <c r="C671" s="6"/>
      <c r="G671" s="6"/>
      <c r="H671" s="6"/>
      <c r="I671" s="6"/>
      <c r="J671" s="6"/>
      <c r="K671" s="6"/>
      <c r="L671" s="6"/>
      <c r="M671" s="6"/>
      <c r="N671" s="6"/>
      <c r="O671" s="6"/>
      <c r="P671" s="6"/>
      <c r="Q671" s="6"/>
      <c r="R671" s="6"/>
      <c r="S671" s="6"/>
      <c r="T671" s="6"/>
      <c r="U671" s="6"/>
      <c r="V671" s="6"/>
    </row>
    <row r="672" spans="3:22" ht="12" customHeight="1" x14ac:dyDescent="0.2">
      <c r="C672" s="6"/>
      <c r="G672" s="6"/>
      <c r="H672" s="6"/>
      <c r="I672" s="6"/>
      <c r="J672" s="6"/>
      <c r="K672" s="6"/>
      <c r="L672" s="6"/>
      <c r="M672" s="6"/>
      <c r="N672" s="6"/>
      <c r="O672" s="6"/>
      <c r="P672" s="6"/>
      <c r="Q672" s="6"/>
      <c r="R672" s="6"/>
      <c r="S672" s="6"/>
      <c r="T672" s="6"/>
      <c r="U672" s="6"/>
      <c r="V672" s="6"/>
    </row>
    <row r="673" spans="3:22" ht="12" customHeight="1" x14ac:dyDescent="0.2">
      <c r="C673" s="6"/>
      <c r="G673" s="6"/>
      <c r="H673" s="6"/>
      <c r="I673" s="6"/>
      <c r="J673" s="6"/>
      <c r="K673" s="6"/>
      <c r="L673" s="6"/>
      <c r="M673" s="6"/>
      <c r="N673" s="6"/>
      <c r="O673" s="6"/>
      <c r="P673" s="6"/>
      <c r="Q673" s="6"/>
      <c r="R673" s="6"/>
      <c r="S673" s="6"/>
      <c r="T673" s="6"/>
      <c r="U673" s="6"/>
      <c r="V673" s="6"/>
    </row>
    <row r="674" spans="3:22" ht="12" customHeight="1" x14ac:dyDescent="0.2">
      <c r="C674" s="6"/>
      <c r="G674" s="6"/>
      <c r="H674" s="6"/>
      <c r="I674" s="6"/>
      <c r="J674" s="6"/>
      <c r="K674" s="6"/>
      <c r="L674" s="6"/>
      <c r="M674" s="6"/>
      <c r="N674" s="6"/>
      <c r="O674" s="6"/>
      <c r="P674" s="6"/>
      <c r="Q674" s="6"/>
      <c r="R674" s="6"/>
      <c r="S674" s="6"/>
      <c r="T674" s="6"/>
      <c r="U674" s="6"/>
      <c r="V674" s="6"/>
    </row>
    <row r="675" spans="3:22" ht="12" customHeight="1" x14ac:dyDescent="0.2">
      <c r="C675" s="6"/>
      <c r="G675" s="6"/>
      <c r="H675" s="6"/>
      <c r="I675" s="6"/>
      <c r="J675" s="6"/>
      <c r="K675" s="6"/>
      <c r="L675" s="6"/>
      <c r="M675" s="6"/>
      <c r="N675" s="6"/>
      <c r="O675" s="6"/>
      <c r="P675" s="6"/>
      <c r="Q675" s="6"/>
      <c r="R675" s="6"/>
      <c r="S675" s="6"/>
      <c r="T675" s="6"/>
      <c r="U675" s="6"/>
      <c r="V675" s="6"/>
    </row>
    <row r="676" spans="3:22" ht="12" customHeight="1" x14ac:dyDescent="0.2">
      <c r="C676" s="6"/>
      <c r="G676" s="6"/>
      <c r="H676" s="6"/>
      <c r="I676" s="6"/>
      <c r="J676" s="6"/>
      <c r="K676" s="6"/>
      <c r="L676" s="6"/>
      <c r="M676" s="6"/>
      <c r="N676" s="6"/>
      <c r="O676" s="6"/>
      <c r="P676" s="6"/>
      <c r="Q676" s="6"/>
      <c r="R676" s="6"/>
      <c r="S676" s="6"/>
      <c r="T676" s="6"/>
      <c r="U676" s="6"/>
      <c r="V676" s="6"/>
    </row>
    <row r="677" spans="3:22" ht="12" customHeight="1" x14ac:dyDescent="0.2">
      <c r="C677" s="6"/>
      <c r="G677" s="6"/>
      <c r="H677" s="6"/>
      <c r="I677" s="6"/>
      <c r="J677" s="6"/>
      <c r="K677" s="6"/>
      <c r="L677" s="6"/>
      <c r="M677" s="6"/>
      <c r="N677" s="6"/>
      <c r="O677" s="6"/>
      <c r="P677" s="6"/>
      <c r="Q677" s="6"/>
      <c r="R677" s="6"/>
      <c r="S677" s="6"/>
      <c r="T677" s="6"/>
      <c r="U677" s="6"/>
      <c r="V677" s="6"/>
    </row>
    <row r="678" spans="3:22" ht="12" customHeight="1" x14ac:dyDescent="0.2">
      <c r="C678" s="6"/>
      <c r="G678" s="6"/>
      <c r="H678" s="6"/>
      <c r="I678" s="6"/>
      <c r="J678" s="6"/>
      <c r="K678" s="6"/>
      <c r="L678" s="6"/>
      <c r="M678" s="6"/>
      <c r="N678" s="6"/>
      <c r="O678" s="6"/>
      <c r="P678" s="6"/>
      <c r="Q678" s="6"/>
      <c r="R678" s="6"/>
      <c r="S678" s="6"/>
      <c r="T678" s="6"/>
      <c r="U678" s="6"/>
      <c r="V678" s="6"/>
    </row>
    <row r="679" spans="3:22" ht="12" customHeight="1" x14ac:dyDescent="0.2">
      <c r="C679" s="6"/>
      <c r="G679" s="6"/>
      <c r="H679" s="6"/>
      <c r="I679" s="6"/>
      <c r="J679" s="6"/>
      <c r="K679" s="6"/>
      <c r="L679" s="6"/>
      <c r="M679" s="6"/>
      <c r="N679" s="6"/>
      <c r="O679" s="6"/>
      <c r="P679" s="6"/>
      <c r="Q679" s="6"/>
      <c r="R679" s="6"/>
      <c r="S679" s="6"/>
      <c r="T679" s="6"/>
      <c r="U679" s="6"/>
      <c r="V679" s="6"/>
    </row>
    <row r="680" spans="3:22" ht="12" customHeight="1" x14ac:dyDescent="0.2">
      <c r="C680" s="6"/>
      <c r="G680" s="6"/>
      <c r="H680" s="6"/>
      <c r="I680" s="6"/>
      <c r="J680" s="6"/>
      <c r="K680" s="6"/>
      <c r="L680" s="6"/>
      <c r="M680" s="6"/>
      <c r="N680" s="6"/>
      <c r="O680" s="6"/>
      <c r="P680" s="6"/>
      <c r="Q680" s="6"/>
      <c r="R680" s="6"/>
      <c r="S680" s="6"/>
      <c r="T680" s="6"/>
      <c r="U680" s="6"/>
      <c r="V680" s="6"/>
    </row>
    <row r="681" spans="3:22" ht="12" customHeight="1" x14ac:dyDescent="0.2">
      <c r="C681" s="6"/>
      <c r="G681" s="6"/>
      <c r="H681" s="6"/>
      <c r="I681" s="6"/>
      <c r="J681" s="6"/>
      <c r="K681" s="6"/>
      <c r="L681" s="6"/>
      <c r="M681" s="6"/>
      <c r="N681" s="6"/>
      <c r="O681" s="6"/>
      <c r="P681" s="6"/>
      <c r="Q681" s="6"/>
      <c r="R681" s="6"/>
      <c r="S681" s="6"/>
      <c r="T681" s="6"/>
      <c r="U681" s="6"/>
      <c r="V681" s="6"/>
    </row>
    <row r="682" spans="3:22" ht="12" customHeight="1" x14ac:dyDescent="0.2">
      <c r="C682" s="6"/>
      <c r="G682" s="6"/>
      <c r="H682" s="6"/>
      <c r="I682" s="6"/>
      <c r="J682" s="6"/>
      <c r="K682" s="6"/>
      <c r="L682" s="6"/>
      <c r="M682" s="6"/>
      <c r="N682" s="6"/>
      <c r="O682" s="6"/>
      <c r="P682" s="6"/>
      <c r="Q682" s="6"/>
      <c r="R682" s="6"/>
      <c r="S682" s="6"/>
      <c r="T682" s="6"/>
      <c r="U682" s="6"/>
      <c r="V682" s="6"/>
    </row>
    <row r="683" spans="3:22" ht="12" customHeight="1" x14ac:dyDescent="0.2">
      <c r="C683" s="6"/>
      <c r="G683" s="6"/>
      <c r="H683" s="6"/>
      <c r="I683" s="6"/>
      <c r="J683" s="6"/>
      <c r="K683" s="6"/>
      <c r="L683" s="6"/>
      <c r="M683" s="6"/>
      <c r="N683" s="6"/>
      <c r="O683" s="6"/>
      <c r="P683" s="6"/>
      <c r="Q683" s="6"/>
      <c r="R683" s="6"/>
      <c r="S683" s="6"/>
      <c r="T683" s="6"/>
      <c r="U683" s="6"/>
      <c r="V683" s="6"/>
    </row>
    <row r="684" spans="3:22" ht="12" customHeight="1" x14ac:dyDescent="0.2">
      <c r="C684" s="6"/>
      <c r="G684" s="6"/>
      <c r="H684" s="6"/>
      <c r="I684" s="6"/>
      <c r="J684" s="6"/>
      <c r="K684" s="6"/>
      <c r="L684" s="6"/>
      <c r="M684" s="6"/>
      <c r="N684" s="6"/>
      <c r="O684" s="6"/>
      <c r="P684" s="6"/>
      <c r="Q684" s="6"/>
      <c r="R684" s="6"/>
      <c r="S684" s="6"/>
      <c r="T684" s="6"/>
      <c r="U684" s="6"/>
      <c r="V684" s="6"/>
    </row>
    <row r="685" spans="3:22" ht="12" customHeight="1" x14ac:dyDescent="0.2">
      <c r="C685" s="6"/>
      <c r="G685" s="6"/>
      <c r="H685" s="6"/>
      <c r="I685" s="6"/>
      <c r="J685" s="6"/>
      <c r="K685" s="6"/>
      <c r="L685" s="6"/>
      <c r="M685" s="6"/>
      <c r="N685" s="6"/>
      <c r="O685" s="6"/>
      <c r="P685" s="6"/>
      <c r="Q685" s="6"/>
      <c r="R685" s="6"/>
      <c r="S685" s="6"/>
      <c r="T685" s="6"/>
      <c r="U685" s="6"/>
      <c r="V685" s="6"/>
    </row>
    <row r="686" spans="3:22" ht="12" customHeight="1" x14ac:dyDescent="0.2">
      <c r="C686" s="6"/>
      <c r="G686" s="6"/>
      <c r="H686" s="6"/>
      <c r="I686" s="6"/>
      <c r="J686" s="6"/>
      <c r="K686" s="6"/>
      <c r="L686" s="6"/>
      <c r="M686" s="6"/>
      <c r="N686" s="6"/>
      <c r="O686" s="6"/>
      <c r="P686" s="6"/>
      <c r="Q686" s="6"/>
      <c r="R686" s="6"/>
      <c r="S686" s="6"/>
      <c r="T686" s="6"/>
      <c r="U686" s="6"/>
      <c r="V686" s="6"/>
    </row>
    <row r="687" spans="3:22" ht="12" customHeight="1" x14ac:dyDescent="0.2">
      <c r="C687" s="6"/>
      <c r="G687" s="6"/>
      <c r="H687" s="6"/>
      <c r="I687" s="6"/>
      <c r="J687" s="6"/>
      <c r="K687" s="6"/>
      <c r="L687" s="6"/>
      <c r="M687" s="6"/>
      <c r="N687" s="6"/>
      <c r="O687" s="6"/>
      <c r="P687" s="6"/>
      <c r="Q687" s="6"/>
      <c r="R687" s="6"/>
      <c r="S687" s="6"/>
      <c r="T687" s="6"/>
      <c r="U687" s="6"/>
      <c r="V687" s="6"/>
    </row>
    <row r="688" spans="3:22" ht="12" customHeight="1" x14ac:dyDescent="0.2">
      <c r="C688" s="6"/>
      <c r="G688" s="6"/>
      <c r="H688" s="6"/>
      <c r="I688" s="6"/>
      <c r="J688" s="6"/>
      <c r="K688" s="6"/>
      <c r="L688" s="6"/>
      <c r="M688" s="6"/>
      <c r="N688" s="6"/>
      <c r="O688" s="6"/>
      <c r="P688" s="6"/>
      <c r="Q688" s="6"/>
      <c r="R688" s="6"/>
      <c r="S688" s="6"/>
      <c r="T688" s="6"/>
      <c r="U688" s="6"/>
      <c r="V688" s="6"/>
    </row>
    <row r="689" spans="3:22" ht="12" customHeight="1" x14ac:dyDescent="0.2">
      <c r="C689" s="6"/>
      <c r="G689" s="6"/>
      <c r="H689" s="6"/>
      <c r="I689" s="6"/>
      <c r="J689" s="6"/>
      <c r="K689" s="6"/>
      <c r="L689" s="6"/>
      <c r="M689" s="6"/>
      <c r="N689" s="6"/>
      <c r="O689" s="6"/>
      <c r="P689" s="6"/>
      <c r="Q689" s="6"/>
      <c r="R689" s="6"/>
      <c r="S689" s="6"/>
      <c r="T689" s="6"/>
      <c r="U689" s="6"/>
      <c r="V689" s="6"/>
    </row>
    <row r="690" spans="3:22" ht="12" customHeight="1" x14ac:dyDescent="0.2">
      <c r="C690" s="6"/>
      <c r="G690" s="6"/>
      <c r="H690" s="6"/>
      <c r="I690" s="6"/>
      <c r="J690" s="6"/>
      <c r="K690" s="6"/>
      <c r="L690" s="6"/>
      <c r="M690" s="6"/>
      <c r="N690" s="6"/>
      <c r="O690" s="6"/>
      <c r="P690" s="6"/>
      <c r="Q690" s="6"/>
      <c r="R690" s="6"/>
      <c r="S690" s="6"/>
      <c r="T690" s="6"/>
      <c r="U690" s="6"/>
      <c r="V690" s="6"/>
    </row>
    <row r="691" spans="3:22" ht="12" customHeight="1" x14ac:dyDescent="0.2">
      <c r="C691" s="6"/>
      <c r="G691" s="6"/>
      <c r="H691" s="6"/>
      <c r="I691" s="6"/>
      <c r="J691" s="6"/>
      <c r="K691" s="6"/>
      <c r="L691" s="6"/>
      <c r="M691" s="6"/>
      <c r="N691" s="6"/>
      <c r="O691" s="6"/>
      <c r="P691" s="6"/>
      <c r="Q691" s="6"/>
      <c r="R691" s="6"/>
      <c r="S691" s="6"/>
      <c r="T691" s="6"/>
      <c r="U691" s="6"/>
      <c r="V691" s="6"/>
    </row>
    <row r="692" spans="3:22" ht="12" customHeight="1" x14ac:dyDescent="0.2">
      <c r="C692" s="6"/>
      <c r="G692" s="6"/>
      <c r="H692" s="6"/>
      <c r="I692" s="6"/>
      <c r="J692" s="6"/>
      <c r="K692" s="6"/>
      <c r="L692" s="6"/>
      <c r="M692" s="6"/>
      <c r="N692" s="6"/>
      <c r="O692" s="6"/>
      <c r="P692" s="6"/>
      <c r="Q692" s="6"/>
      <c r="R692" s="6"/>
      <c r="S692" s="6"/>
      <c r="T692" s="6"/>
      <c r="U692" s="6"/>
      <c r="V692" s="6"/>
    </row>
    <row r="693" spans="3:22" ht="12" customHeight="1" x14ac:dyDescent="0.2">
      <c r="C693" s="6"/>
      <c r="G693" s="6"/>
      <c r="H693" s="6"/>
      <c r="I693" s="6"/>
      <c r="J693" s="6"/>
      <c r="K693" s="6"/>
      <c r="L693" s="6"/>
      <c r="M693" s="6"/>
      <c r="N693" s="6"/>
      <c r="O693" s="6"/>
      <c r="P693" s="6"/>
      <c r="Q693" s="6"/>
      <c r="R693" s="6"/>
      <c r="S693" s="6"/>
      <c r="T693" s="6"/>
      <c r="U693" s="6"/>
      <c r="V693" s="6"/>
    </row>
    <row r="694" spans="3:22" ht="12" customHeight="1" x14ac:dyDescent="0.2">
      <c r="C694" s="6"/>
      <c r="G694" s="6"/>
      <c r="H694" s="6"/>
      <c r="I694" s="6"/>
      <c r="J694" s="6"/>
      <c r="K694" s="6"/>
      <c r="L694" s="6"/>
      <c r="M694" s="6"/>
      <c r="N694" s="6"/>
      <c r="O694" s="6"/>
      <c r="P694" s="6"/>
      <c r="Q694" s="6"/>
      <c r="R694" s="6"/>
      <c r="S694" s="6"/>
      <c r="T694" s="6"/>
      <c r="U694" s="6"/>
      <c r="V694" s="6"/>
    </row>
    <row r="695" spans="3:22" ht="12" customHeight="1" x14ac:dyDescent="0.2">
      <c r="C695" s="6"/>
      <c r="G695" s="6"/>
      <c r="H695" s="6"/>
      <c r="I695" s="6"/>
      <c r="J695" s="6"/>
      <c r="K695" s="6"/>
      <c r="L695" s="6"/>
      <c r="M695" s="6"/>
      <c r="N695" s="6"/>
      <c r="O695" s="6"/>
      <c r="P695" s="6"/>
      <c r="Q695" s="6"/>
      <c r="R695" s="6"/>
      <c r="S695" s="6"/>
      <c r="T695" s="6"/>
      <c r="U695" s="6"/>
      <c r="V695" s="6"/>
    </row>
    <row r="696" spans="3:22" ht="12" customHeight="1" x14ac:dyDescent="0.2">
      <c r="C696" s="6"/>
      <c r="G696" s="6"/>
      <c r="H696" s="6"/>
      <c r="I696" s="6"/>
      <c r="J696" s="6"/>
      <c r="K696" s="6"/>
      <c r="L696" s="6"/>
      <c r="M696" s="6"/>
      <c r="N696" s="6"/>
      <c r="O696" s="6"/>
      <c r="P696" s="6"/>
      <c r="Q696" s="6"/>
      <c r="R696" s="6"/>
      <c r="S696" s="6"/>
      <c r="T696" s="6"/>
      <c r="U696" s="6"/>
      <c r="V696" s="6"/>
    </row>
    <row r="697" spans="3:22" ht="12" customHeight="1" x14ac:dyDescent="0.2">
      <c r="C697" s="6"/>
      <c r="G697" s="6"/>
      <c r="H697" s="6"/>
      <c r="I697" s="6"/>
      <c r="J697" s="6"/>
      <c r="K697" s="6"/>
      <c r="L697" s="6"/>
      <c r="M697" s="6"/>
      <c r="N697" s="6"/>
      <c r="O697" s="6"/>
      <c r="P697" s="6"/>
      <c r="Q697" s="6"/>
      <c r="R697" s="6"/>
      <c r="S697" s="6"/>
      <c r="T697" s="6"/>
      <c r="U697" s="6"/>
      <c r="V697" s="6"/>
    </row>
    <row r="698" spans="3:22" ht="12" customHeight="1" x14ac:dyDescent="0.2">
      <c r="C698" s="6"/>
      <c r="G698" s="6"/>
      <c r="H698" s="6"/>
      <c r="I698" s="6"/>
      <c r="J698" s="6"/>
      <c r="K698" s="6"/>
      <c r="L698" s="6"/>
      <c r="M698" s="6"/>
      <c r="N698" s="6"/>
      <c r="O698" s="6"/>
      <c r="P698" s="6"/>
      <c r="Q698" s="6"/>
      <c r="R698" s="6"/>
      <c r="S698" s="6"/>
      <c r="T698" s="6"/>
      <c r="U698" s="6"/>
      <c r="V698" s="6"/>
    </row>
    <row r="699" spans="3:22" ht="12" customHeight="1" x14ac:dyDescent="0.2">
      <c r="C699" s="6"/>
      <c r="G699" s="6"/>
      <c r="H699" s="6"/>
      <c r="I699" s="6"/>
      <c r="J699" s="6"/>
      <c r="K699" s="6"/>
      <c r="L699" s="6"/>
      <c r="M699" s="6"/>
      <c r="N699" s="6"/>
      <c r="O699" s="6"/>
      <c r="P699" s="6"/>
      <c r="Q699" s="6"/>
      <c r="R699" s="6"/>
      <c r="S699" s="6"/>
      <c r="T699" s="6"/>
      <c r="U699" s="6"/>
      <c r="V699" s="6"/>
    </row>
    <row r="700" spans="3:22" ht="12" customHeight="1" x14ac:dyDescent="0.2">
      <c r="C700" s="6"/>
      <c r="G700" s="6"/>
      <c r="H700" s="6"/>
      <c r="I700" s="6"/>
      <c r="J700" s="6"/>
      <c r="K700" s="6"/>
      <c r="L700" s="6"/>
      <c r="M700" s="6"/>
      <c r="N700" s="6"/>
      <c r="O700" s="6"/>
      <c r="P700" s="6"/>
      <c r="Q700" s="6"/>
      <c r="R700" s="6"/>
      <c r="S700" s="6"/>
      <c r="T700" s="6"/>
      <c r="U700" s="6"/>
      <c r="V700" s="6"/>
    </row>
    <row r="701" spans="3:22" ht="12" customHeight="1" x14ac:dyDescent="0.2">
      <c r="C701" s="6"/>
      <c r="G701" s="6"/>
      <c r="H701" s="6"/>
      <c r="I701" s="6"/>
      <c r="J701" s="6"/>
      <c r="K701" s="6"/>
      <c r="L701" s="6"/>
      <c r="M701" s="6"/>
      <c r="N701" s="6"/>
      <c r="O701" s="6"/>
      <c r="P701" s="6"/>
      <c r="Q701" s="6"/>
      <c r="R701" s="6"/>
      <c r="S701" s="6"/>
      <c r="T701" s="6"/>
      <c r="U701" s="6"/>
      <c r="V701" s="6"/>
    </row>
    <row r="702" spans="3:22" ht="12" customHeight="1" x14ac:dyDescent="0.2">
      <c r="C702" s="6"/>
      <c r="G702" s="6"/>
      <c r="H702" s="6"/>
      <c r="I702" s="6"/>
      <c r="J702" s="6"/>
      <c r="K702" s="6"/>
      <c r="L702" s="6"/>
      <c r="M702" s="6"/>
      <c r="N702" s="6"/>
      <c r="O702" s="6"/>
      <c r="P702" s="6"/>
      <c r="Q702" s="6"/>
      <c r="R702" s="6"/>
      <c r="S702" s="6"/>
      <c r="T702" s="6"/>
      <c r="U702" s="6"/>
      <c r="V702" s="6"/>
    </row>
    <row r="703" spans="3:22" ht="12" customHeight="1" x14ac:dyDescent="0.2">
      <c r="C703" s="6"/>
      <c r="G703" s="6"/>
      <c r="H703" s="6"/>
      <c r="I703" s="6"/>
      <c r="J703" s="6"/>
      <c r="K703" s="6"/>
      <c r="L703" s="6"/>
      <c r="M703" s="6"/>
      <c r="N703" s="6"/>
      <c r="O703" s="6"/>
      <c r="P703" s="6"/>
      <c r="Q703" s="6"/>
      <c r="R703" s="6"/>
      <c r="S703" s="6"/>
      <c r="T703" s="6"/>
      <c r="U703" s="6"/>
      <c r="V703" s="6"/>
    </row>
    <row r="704" spans="3:22" ht="12" customHeight="1" x14ac:dyDescent="0.2">
      <c r="C704" s="6"/>
      <c r="G704" s="6"/>
      <c r="H704" s="6"/>
      <c r="I704" s="6"/>
      <c r="J704" s="6"/>
      <c r="K704" s="6"/>
      <c r="L704" s="6"/>
      <c r="M704" s="6"/>
      <c r="N704" s="6"/>
      <c r="O704" s="6"/>
      <c r="P704" s="6"/>
      <c r="Q704" s="6"/>
      <c r="R704" s="6"/>
      <c r="S704" s="6"/>
      <c r="T704" s="6"/>
      <c r="U704" s="6"/>
      <c r="V704" s="6"/>
    </row>
    <row r="705" spans="3:22" ht="12" customHeight="1" x14ac:dyDescent="0.2">
      <c r="C705" s="6"/>
      <c r="G705" s="6"/>
      <c r="H705" s="6"/>
      <c r="I705" s="6"/>
      <c r="J705" s="6"/>
      <c r="K705" s="6"/>
      <c r="L705" s="6"/>
      <c r="M705" s="6"/>
      <c r="N705" s="6"/>
      <c r="O705" s="6"/>
      <c r="P705" s="6"/>
      <c r="Q705" s="6"/>
      <c r="R705" s="6"/>
      <c r="S705" s="6"/>
      <c r="T705" s="6"/>
      <c r="U705" s="6"/>
      <c r="V705" s="6"/>
    </row>
    <row r="706" spans="3:22" ht="12" customHeight="1" x14ac:dyDescent="0.2">
      <c r="C706" s="6"/>
      <c r="G706" s="6"/>
      <c r="H706" s="6"/>
      <c r="I706" s="6"/>
      <c r="J706" s="6"/>
      <c r="K706" s="6"/>
      <c r="L706" s="6"/>
      <c r="M706" s="6"/>
      <c r="N706" s="6"/>
      <c r="O706" s="6"/>
      <c r="P706" s="6"/>
      <c r="Q706" s="6"/>
      <c r="R706" s="6"/>
      <c r="S706" s="6"/>
      <c r="T706" s="6"/>
      <c r="U706" s="6"/>
      <c r="V706" s="6"/>
    </row>
    <row r="707" spans="3:22" ht="12" customHeight="1" x14ac:dyDescent="0.2">
      <c r="C707" s="6"/>
      <c r="G707" s="6"/>
      <c r="H707" s="6"/>
      <c r="I707" s="6"/>
      <c r="J707" s="6"/>
      <c r="K707" s="6"/>
      <c r="L707" s="6"/>
      <c r="M707" s="6"/>
      <c r="N707" s="6"/>
      <c r="O707" s="6"/>
      <c r="P707" s="6"/>
      <c r="Q707" s="6"/>
      <c r="R707" s="6"/>
      <c r="S707" s="6"/>
      <c r="T707" s="6"/>
      <c r="U707" s="6"/>
      <c r="V707" s="6"/>
    </row>
    <row r="708" spans="3:22" ht="12" customHeight="1" x14ac:dyDescent="0.2">
      <c r="C708" s="6"/>
      <c r="G708" s="6"/>
      <c r="H708" s="6"/>
      <c r="I708" s="6"/>
      <c r="J708" s="6"/>
      <c r="K708" s="6"/>
      <c r="L708" s="6"/>
      <c r="M708" s="6"/>
      <c r="N708" s="6"/>
      <c r="O708" s="6"/>
      <c r="P708" s="6"/>
      <c r="Q708" s="6"/>
      <c r="R708" s="6"/>
      <c r="S708" s="6"/>
      <c r="T708" s="6"/>
      <c r="U708" s="6"/>
      <c r="V708" s="6"/>
    </row>
    <row r="709" spans="3:22" ht="12" customHeight="1" x14ac:dyDescent="0.2">
      <c r="C709" s="6"/>
      <c r="G709" s="6"/>
      <c r="H709" s="6"/>
      <c r="I709" s="6"/>
      <c r="J709" s="6"/>
      <c r="K709" s="6"/>
      <c r="L709" s="6"/>
      <c r="M709" s="6"/>
      <c r="N709" s="6"/>
      <c r="O709" s="6"/>
      <c r="P709" s="6"/>
      <c r="Q709" s="6"/>
      <c r="R709" s="6"/>
      <c r="S709" s="6"/>
      <c r="T709" s="6"/>
      <c r="U709" s="6"/>
      <c r="V709" s="6"/>
    </row>
    <row r="710" spans="3:22" ht="12" customHeight="1" x14ac:dyDescent="0.2">
      <c r="C710" s="6"/>
      <c r="G710" s="6"/>
      <c r="H710" s="6"/>
      <c r="I710" s="6"/>
      <c r="J710" s="6"/>
      <c r="K710" s="6"/>
      <c r="L710" s="6"/>
      <c r="M710" s="6"/>
      <c r="N710" s="6"/>
      <c r="O710" s="6"/>
      <c r="P710" s="6"/>
      <c r="Q710" s="6"/>
      <c r="R710" s="6"/>
      <c r="S710" s="6"/>
      <c r="T710" s="6"/>
      <c r="U710" s="6"/>
      <c r="V710" s="6"/>
    </row>
    <row r="711" spans="3:22" ht="12" customHeight="1" x14ac:dyDescent="0.2">
      <c r="C711" s="6"/>
      <c r="G711" s="6"/>
      <c r="H711" s="6"/>
      <c r="I711" s="6"/>
      <c r="J711" s="6"/>
      <c r="K711" s="6"/>
      <c r="L711" s="6"/>
      <c r="M711" s="6"/>
      <c r="N711" s="6"/>
      <c r="O711" s="6"/>
      <c r="P711" s="6"/>
      <c r="Q711" s="6"/>
      <c r="R711" s="6"/>
      <c r="S711" s="6"/>
      <c r="T711" s="6"/>
      <c r="U711" s="6"/>
      <c r="V711" s="6"/>
    </row>
    <row r="712" spans="3:22" ht="12" customHeight="1" x14ac:dyDescent="0.2">
      <c r="C712" s="6"/>
      <c r="G712" s="6"/>
      <c r="H712" s="6"/>
      <c r="I712" s="6"/>
      <c r="J712" s="6"/>
      <c r="K712" s="6"/>
      <c r="L712" s="6"/>
      <c r="M712" s="6"/>
      <c r="N712" s="6"/>
      <c r="O712" s="6"/>
      <c r="P712" s="6"/>
      <c r="Q712" s="6"/>
      <c r="R712" s="6"/>
      <c r="S712" s="6"/>
      <c r="T712" s="6"/>
      <c r="U712" s="6"/>
      <c r="V712" s="6"/>
    </row>
    <row r="713" spans="3:22" ht="12" customHeight="1" x14ac:dyDescent="0.2">
      <c r="C713" s="6"/>
      <c r="G713" s="6"/>
      <c r="H713" s="6"/>
      <c r="I713" s="6"/>
      <c r="J713" s="6"/>
      <c r="K713" s="6"/>
      <c r="L713" s="6"/>
      <c r="M713" s="6"/>
      <c r="N713" s="6"/>
      <c r="O713" s="6"/>
      <c r="P713" s="6"/>
      <c r="Q713" s="6"/>
      <c r="R713" s="6"/>
      <c r="S713" s="6"/>
      <c r="T713" s="6"/>
      <c r="U713" s="6"/>
      <c r="V713" s="6"/>
    </row>
    <row r="714" spans="3:22" ht="12" customHeight="1" x14ac:dyDescent="0.2">
      <c r="C714" s="6"/>
      <c r="G714" s="6"/>
      <c r="H714" s="6"/>
      <c r="I714" s="6"/>
      <c r="J714" s="6"/>
      <c r="K714" s="6"/>
      <c r="L714" s="6"/>
      <c r="M714" s="6"/>
      <c r="N714" s="6"/>
      <c r="O714" s="6"/>
      <c r="P714" s="6"/>
      <c r="Q714" s="6"/>
      <c r="R714" s="6"/>
      <c r="S714" s="6"/>
      <c r="T714" s="6"/>
      <c r="U714" s="6"/>
      <c r="V714" s="6"/>
    </row>
    <row r="715" spans="3:22" ht="12" customHeight="1" x14ac:dyDescent="0.2">
      <c r="C715" s="6"/>
      <c r="G715" s="6"/>
      <c r="H715" s="6"/>
      <c r="I715" s="6"/>
      <c r="J715" s="6"/>
      <c r="K715" s="6"/>
      <c r="L715" s="6"/>
      <c r="M715" s="6"/>
      <c r="N715" s="6"/>
      <c r="O715" s="6"/>
      <c r="P715" s="6"/>
      <c r="Q715" s="6"/>
      <c r="R715" s="6"/>
      <c r="S715" s="6"/>
      <c r="T715" s="6"/>
      <c r="U715" s="6"/>
      <c r="V715" s="6"/>
    </row>
    <row r="716" spans="3:22" ht="12" customHeight="1" x14ac:dyDescent="0.2">
      <c r="C716" s="6"/>
      <c r="G716" s="6"/>
      <c r="H716" s="6"/>
      <c r="I716" s="6"/>
      <c r="J716" s="6"/>
      <c r="K716" s="6"/>
      <c r="L716" s="6"/>
      <c r="M716" s="6"/>
      <c r="N716" s="6"/>
      <c r="O716" s="6"/>
      <c r="P716" s="6"/>
      <c r="Q716" s="6"/>
      <c r="R716" s="6"/>
      <c r="S716" s="6"/>
      <c r="T716" s="6"/>
      <c r="U716" s="6"/>
      <c r="V716" s="6"/>
    </row>
    <row r="717" spans="3:22" ht="12" customHeight="1" x14ac:dyDescent="0.2">
      <c r="C717" s="6"/>
      <c r="G717" s="6"/>
      <c r="H717" s="6"/>
      <c r="I717" s="6"/>
      <c r="J717" s="6"/>
      <c r="K717" s="6"/>
      <c r="L717" s="6"/>
      <c r="M717" s="6"/>
      <c r="N717" s="6"/>
      <c r="O717" s="6"/>
      <c r="P717" s="6"/>
      <c r="Q717" s="6"/>
      <c r="R717" s="6"/>
      <c r="S717" s="6"/>
      <c r="T717" s="6"/>
      <c r="U717" s="6"/>
      <c r="V717" s="6"/>
    </row>
    <row r="718" spans="3:22" ht="12" customHeight="1" x14ac:dyDescent="0.2">
      <c r="C718" s="6"/>
      <c r="G718" s="6"/>
      <c r="H718" s="6"/>
      <c r="I718" s="6"/>
      <c r="J718" s="6"/>
      <c r="K718" s="6"/>
      <c r="L718" s="6"/>
      <c r="M718" s="6"/>
      <c r="N718" s="6"/>
      <c r="O718" s="6"/>
      <c r="P718" s="6"/>
      <c r="Q718" s="6"/>
      <c r="R718" s="6"/>
      <c r="S718" s="6"/>
      <c r="T718" s="6"/>
      <c r="U718" s="6"/>
      <c r="V718" s="6"/>
    </row>
    <row r="719" spans="3:22" ht="12" customHeight="1" x14ac:dyDescent="0.2">
      <c r="C719" s="6"/>
      <c r="G719" s="6"/>
      <c r="H719" s="6"/>
      <c r="I719" s="6"/>
      <c r="J719" s="6"/>
      <c r="K719" s="6"/>
      <c r="L719" s="6"/>
      <c r="M719" s="6"/>
      <c r="N719" s="6"/>
      <c r="O719" s="6"/>
      <c r="P719" s="6"/>
      <c r="Q719" s="6"/>
      <c r="R719" s="6"/>
      <c r="S719" s="6"/>
      <c r="T719" s="6"/>
      <c r="U719" s="6"/>
      <c r="V719" s="6"/>
    </row>
    <row r="720" spans="3:22" ht="12" customHeight="1" x14ac:dyDescent="0.2">
      <c r="C720" s="6"/>
      <c r="G720" s="6"/>
      <c r="H720" s="6"/>
      <c r="I720" s="6"/>
      <c r="J720" s="6"/>
      <c r="K720" s="6"/>
      <c r="L720" s="6"/>
      <c r="M720" s="6"/>
      <c r="N720" s="6"/>
      <c r="O720" s="6"/>
      <c r="P720" s="6"/>
      <c r="Q720" s="6"/>
      <c r="R720" s="6"/>
      <c r="S720" s="6"/>
      <c r="T720" s="6"/>
      <c r="U720" s="6"/>
      <c r="V720" s="6"/>
    </row>
    <row r="721" spans="3:22" ht="12" customHeight="1" x14ac:dyDescent="0.2">
      <c r="C721" s="6"/>
      <c r="G721" s="6"/>
      <c r="H721" s="6"/>
      <c r="I721" s="6"/>
      <c r="J721" s="6"/>
      <c r="K721" s="6"/>
      <c r="L721" s="6"/>
      <c r="M721" s="6"/>
      <c r="N721" s="6"/>
      <c r="O721" s="6"/>
      <c r="P721" s="6"/>
      <c r="Q721" s="6"/>
      <c r="R721" s="6"/>
      <c r="S721" s="6"/>
      <c r="T721" s="6"/>
      <c r="U721" s="6"/>
      <c r="V721" s="6"/>
    </row>
    <row r="722" spans="3:22" ht="12" customHeight="1" x14ac:dyDescent="0.2">
      <c r="C722" s="6"/>
      <c r="G722" s="6"/>
      <c r="H722" s="6"/>
      <c r="I722" s="6"/>
      <c r="J722" s="6"/>
      <c r="K722" s="6"/>
      <c r="L722" s="6"/>
      <c r="M722" s="6"/>
      <c r="N722" s="6"/>
      <c r="O722" s="6"/>
      <c r="P722" s="6"/>
      <c r="Q722" s="6"/>
      <c r="R722" s="6"/>
      <c r="S722" s="6"/>
      <c r="T722" s="6"/>
      <c r="U722" s="6"/>
      <c r="V722" s="6"/>
    </row>
    <row r="723" spans="3:22" ht="12" customHeight="1" x14ac:dyDescent="0.2">
      <c r="C723" s="6"/>
      <c r="G723" s="6"/>
      <c r="H723" s="6"/>
      <c r="I723" s="6"/>
      <c r="J723" s="6"/>
      <c r="K723" s="6"/>
      <c r="L723" s="6"/>
      <c r="M723" s="6"/>
      <c r="N723" s="6"/>
      <c r="O723" s="6"/>
      <c r="P723" s="6"/>
      <c r="Q723" s="6"/>
      <c r="R723" s="6"/>
      <c r="S723" s="6"/>
      <c r="T723" s="6"/>
      <c r="U723" s="6"/>
      <c r="V723" s="6"/>
    </row>
    <row r="724" spans="3:22" ht="12" customHeight="1" x14ac:dyDescent="0.2">
      <c r="C724" s="6"/>
      <c r="G724" s="6"/>
      <c r="H724" s="6"/>
      <c r="I724" s="6"/>
      <c r="J724" s="6"/>
      <c r="K724" s="6"/>
      <c r="L724" s="6"/>
      <c r="M724" s="6"/>
      <c r="N724" s="6"/>
      <c r="O724" s="6"/>
      <c r="P724" s="6"/>
      <c r="Q724" s="6"/>
      <c r="R724" s="6"/>
      <c r="S724" s="6"/>
      <c r="T724" s="6"/>
      <c r="U724" s="6"/>
      <c r="V724" s="6"/>
    </row>
    <row r="725" spans="3:22" ht="12" customHeight="1" x14ac:dyDescent="0.2">
      <c r="C725" s="6"/>
      <c r="G725" s="6"/>
      <c r="H725" s="6"/>
      <c r="I725" s="6"/>
      <c r="J725" s="6"/>
      <c r="K725" s="6"/>
      <c r="L725" s="6"/>
      <c r="M725" s="6"/>
      <c r="N725" s="6"/>
      <c r="O725" s="6"/>
      <c r="P725" s="6"/>
      <c r="Q725" s="6"/>
      <c r="R725" s="6"/>
      <c r="S725" s="6"/>
      <c r="T725" s="6"/>
      <c r="U725" s="6"/>
      <c r="V725" s="6"/>
    </row>
    <row r="726" spans="3:22" ht="12" customHeight="1" x14ac:dyDescent="0.2">
      <c r="C726" s="6"/>
      <c r="G726" s="6"/>
      <c r="H726" s="6"/>
      <c r="I726" s="6"/>
      <c r="J726" s="6"/>
      <c r="K726" s="6"/>
      <c r="L726" s="6"/>
      <c r="M726" s="6"/>
      <c r="N726" s="6"/>
      <c r="O726" s="6"/>
      <c r="P726" s="6"/>
      <c r="Q726" s="6"/>
      <c r="R726" s="6"/>
      <c r="S726" s="6"/>
      <c r="T726" s="6"/>
      <c r="U726" s="6"/>
      <c r="V726" s="6"/>
    </row>
    <row r="727" spans="3:22" ht="12" customHeight="1" x14ac:dyDescent="0.2">
      <c r="C727" s="6"/>
      <c r="G727" s="6"/>
      <c r="H727" s="6"/>
      <c r="I727" s="6"/>
      <c r="J727" s="6"/>
      <c r="K727" s="6"/>
      <c r="L727" s="6"/>
      <c r="M727" s="6"/>
      <c r="N727" s="6"/>
      <c r="O727" s="6"/>
      <c r="P727" s="6"/>
      <c r="Q727" s="6"/>
      <c r="R727" s="6"/>
      <c r="S727" s="6"/>
      <c r="T727" s="6"/>
      <c r="U727" s="6"/>
      <c r="V727" s="6"/>
    </row>
    <row r="728" spans="3:22" ht="12" customHeight="1" x14ac:dyDescent="0.2">
      <c r="C728" s="6"/>
      <c r="G728" s="6"/>
      <c r="H728" s="6"/>
      <c r="I728" s="6"/>
      <c r="J728" s="6"/>
      <c r="K728" s="6"/>
      <c r="L728" s="6"/>
      <c r="M728" s="6"/>
      <c r="N728" s="6"/>
      <c r="O728" s="6"/>
      <c r="P728" s="6"/>
      <c r="Q728" s="6"/>
      <c r="R728" s="6"/>
      <c r="S728" s="6"/>
      <c r="T728" s="6"/>
      <c r="U728" s="6"/>
      <c r="V728" s="6"/>
    </row>
    <row r="729" spans="3:22" ht="12" customHeight="1" x14ac:dyDescent="0.2">
      <c r="C729" s="6"/>
      <c r="G729" s="6"/>
      <c r="H729" s="6"/>
      <c r="I729" s="6"/>
      <c r="J729" s="6"/>
      <c r="K729" s="6"/>
      <c r="L729" s="6"/>
      <c r="M729" s="6"/>
      <c r="N729" s="6"/>
      <c r="O729" s="6"/>
      <c r="P729" s="6"/>
      <c r="Q729" s="6"/>
      <c r="R729" s="6"/>
      <c r="S729" s="6"/>
      <c r="T729" s="6"/>
      <c r="U729" s="6"/>
      <c r="V729" s="6"/>
    </row>
    <row r="730" spans="3:22" ht="12" customHeight="1" x14ac:dyDescent="0.2">
      <c r="C730" s="6"/>
      <c r="G730" s="6"/>
      <c r="H730" s="6"/>
      <c r="I730" s="6"/>
      <c r="J730" s="6"/>
      <c r="K730" s="6"/>
      <c r="L730" s="6"/>
      <c r="M730" s="6"/>
      <c r="N730" s="6"/>
      <c r="O730" s="6"/>
      <c r="P730" s="6"/>
      <c r="Q730" s="6"/>
      <c r="R730" s="6"/>
      <c r="S730" s="6"/>
      <c r="T730" s="6"/>
      <c r="U730" s="6"/>
      <c r="V730" s="6"/>
    </row>
    <row r="731" spans="3:22" ht="12" customHeight="1" x14ac:dyDescent="0.2">
      <c r="C731" s="6"/>
      <c r="G731" s="6"/>
      <c r="H731" s="6"/>
      <c r="I731" s="6"/>
      <c r="J731" s="6"/>
      <c r="K731" s="6"/>
      <c r="L731" s="6"/>
      <c r="M731" s="6"/>
      <c r="N731" s="6"/>
      <c r="O731" s="6"/>
      <c r="P731" s="6"/>
      <c r="Q731" s="6"/>
      <c r="R731" s="6"/>
      <c r="S731" s="6"/>
      <c r="T731" s="6"/>
      <c r="U731" s="6"/>
      <c r="V731" s="6"/>
    </row>
    <row r="732" spans="3:22" ht="12" customHeight="1" x14ac:dyDescent="0.2">
      <c r="C732" s="6"/>
      <c r="G732" s="6"/>
      <c r="H732" s="6"/>
      <c r="I732" s="6"/>
      <c r="J732" s="6"/>
      <c r="K732" s="6"/>
      <c r="L732" s="6"/>
      <c r="M732" s="6"/>
      <c r="N732" s="6"/>
      <c r="O732" s="6"/>
      <c r="P732" s="6"/>
      <c r="Q732" s="6"/>
      <c r="R732" s="6"/>
      <c r="S732" s="6"/>
      <c r="T732" s="6"/>
      <c r="U732" s="6"/>
      <c r="V732" s="6"/>
    </row>
    <row r="733" spans="3:22" ht="12" customHeight="1" x14ac:dyDescent="0.2">
      <c r="C733" s="6"/>
      <c r="G733" s="6"/>
      <c r="H733" s="6"/>
      <c r="I733" s="6"/>
      <c r="J733" s="6"/>
      <c r="K733" s="6"/>
      <c r="L733" s="6"/>
      <c r="M733" s="6"/>
      <c r="N733" s="6"/>
      <c r="O733" s="6"/>
      <c r="P733" s="6"/>
      <c r="Q733" s="6"/>
      <c r="R733" s="6"/>
      <c r="S733" s="6"/>
      <c r="T733" s="6"/>
      <c r="U733" s="6"/>
      <c r="V733" s="6"/>
    </row>
    <row r="734" spans="3:22" ht="12" customHeight="1" x14ac:dyDescent="0.2">
      <c r="C734" s="6"/>
      <c r="G734" s="6"/>
      <c r="H734" s="6"/>
      <c r="I734" s="6"/>
      <c r="J734" s="6"/>
      <c r="K734" s="6"/>
      <c r="L734" s="6"/>
      <c r="M734" s="6"/>
      <c r="N734" s="6"/>
      <c r="O734" s="6"/>
      <c r="P734" s="6"/>
      <c r="Q734" s="6"/>
      <c r="R734" s="6"/>
      <c r="S734" s="6"/>
      <c r="T734" s="6"/>
      <c r="U734" s="6"/>
      <c r="V734" s="6"/>
    </row>
    <row r="735" spans="3:22" ht="12" customHeight="1" x14ac:dyDescent="0.2">
      <c r="C735" s="6"/>
      <c r="G735" s="6"/>
      <c r="H735" s="6"/>
      <c r="I735" s="6"/>
      <c r="J735" s="6"/>
      <c r="K735" s="6"/>
      <c r="L735" s="6"/>
      <c r="M735" s="6"/>
      <c r="N735" s="6"/>
      <c r="O735" s="6"/>
      <c r="P735" s="6"/>
      <c r="Q735" s="6"/>
      <c r="R735" s="6"/>
      <c r="S735" s="6"/>
      <c r="T735" s="6"/>
      <c r="U735" s="6"/>
      <c r="V735" s="6"/>
    </row>
    <row r="736" spans="3:22" ht="12" customHeight="1" x14ac:dyDescent="0.2">
      <c r="C736" s="6"/>
      <c r="G736" s="6"/>
      <c r="H736" s="6"/>
      <c r="I736" s="6"/>
      <c r="J736" s="6"/>
      <c r="K736" s="6"/>
      <c r="L736" s="6"/>
      <c r="M736" s="6"/>
      <c r="N736" s="6"/>
      <c r="O736" s="6"/>
      <c r="P736" s="6"/>
      <c r="Q736" s="6"/>
      <c r="R736" s="6"/>
      <c r="S736" s="6"/>
      <c r="T736" s="6"/>
      <c r="U736" s="6"/>
      <c r="V736" s="6"/>
    </row>
    <row r="737" spans="1:22" ht="12" customHeight="1" x14ac:dyDescent="0.2">
      <c r="C737" s="6"/>
      <c r="G737" s="6"/>
      <c r="H737" s="6"/>
      <c r="I737" s="6"/>
      <c r="J737" s="6"/>
      <c r="K737" s="6"/>
      <c r="L737" s="6"/>
      <c r="M737" s="6"/>
      <c r="N737" s="6"/>
      <c r="O737" s="6"/>
      <c r="P737" s="6"/>
      <c r="Q737" s="6"/>
      <c r="R737" s="6"/>
      <c r="S737" s="6"/>
      <c r="T737" s="6"/>
      <c r="U737" s="6"/>
      <c r="V737" s="6"/>
    </row>
    <row r="738" spans="1:22" ht="12" customHeight="1" x14ac:dyDescent="0.2">
      <c r="C738" s="6"/>
      <c r="G738" s="6"/>
      <c r="H738" s="6"/>
      <c r="I738" s="6"/>
      <c r="J738" s="6"/>
      <c r="K738" s="6"/>
      <c r="L738" s="6"/>
      <c r="M738" s="6"/>
      <c r="N738" s="6"/>
      <c r="O738" s="6"/>
      <c r="P738" s="6"/>
      <c r="Q738" s="6"/>
      <c r="R738" s="6"/>
      <c r="S738" s="6"/>
      <c r="T738" s="6"/>
      <c r="U738" s="6"/>
      <c r="V738" s="6"/>
    </row>
    <row r="739" spans="1:22" ht="12" customHeight="1" x14ac:dyDescent="0.2">
      <c r="C739" s="6"/>
      <c r="G739" s="6"/>
      <c r="H739" s="6"/>
      <c r="I739" s="6"/>
      <c r="J739" s="6"/>
      <c r="K739" s="6"/>
      <c r="L739" s="6"/>
      <c r="M739" s="6"/>
      <c r="N739" s="6"/>
      <c r="O739" s="6"/>
      <c r="P739" s="6"/>
      <c r="Q739" s="6"/>
      <c r="R739" s="6"/>
      <c r="S739" s="6"/>
      <c r="T739" s="6"/>
      <c r="U739" s="6"/>
      <c r="V739" s="6"/>
    </row>
    <row r="740" spans="1:22" ht="12" customHeight="1" x14ac:dyDescent="0.2">
      <c r="C740" s="6"/>
      <c r="G740" s="6"/>
      <c r="H740" s="6"/>
      <c r="I740" s="6"/>
      <c r="J740" s="6"/>
      <c r="K740" s="6"/>
      <c r="L740" s="6"/>
      <c r="M740" s="6"/>
      <c r="N740" s="6"/>
      <c r="O740" s="6"/>
      <c r="P740" s="6"/>
      <c r="Q740" s="6"/>
      <c r="R740" s="6"/>
      <c r="S740" s="6"/>
      <c r="T740" s="6"/>
      <c r="U740" s="6"/>
      <c r="V740" s="6"/>
    </row>
    <row r="741" spans="1:22" ht="12" customHeight="1" x14ac:dyDescent="0.2">
      <c r="C741" s="6"/>
      <c r="G741" s="6"/>
      <c r="H741" s="6"/>
      <c r="I741" s="6"/>
      <c r="J741" s="6"/>
      <c r="K741" s="6"/>
      <c r="L741" s="6"/>
      <c r="M741" s="6"/>
      <c r="N741" s="6"/>
      <c r="O741" s="6"/>
      <c r="P741" s="6"/>
      <c r="Q741" s="6"/>
      <c r="R741" s="6"/>
      <c r="S741" s="6"/>
      <c r="T741" s="6"/>
      <c r="U741" s="6"/>
      <c r="V741" s="6"/>
    </row>
    <row r="742" spans="1:22" ht="12" customHeight="1" x14ac:dyDescent="0.2">
      <c r="C742" s="6"/>
      <c r="G742" s="6"/>
      <c r="H742" s="6"/>
      <c r="I742" s="6"/>
      <c r="J742" s="6"/>
      <c r="K742" s="6"/>
      <c r="L742" s="6"/>
      <c r="M742" s="6"/>
      <c r="N742" s="6"/>
      <c r="O742" s="6"/>
      <c r="P742" s="6"/>
      <c r="Q742" s="6"/>
      <c r="R742" s="6"/>
      <c r="S742" s="6"/>
      <c r="T742" s="6"/>
      <c r="U742" s="6"/>
      <c r="V742" s="6"/>
    </row>
    <row r="743" spans="1:22" ht="12" customHeight="1" x14ac:dyDescent="0.2">
      <c r="A743" s="12"/>
      <c r="C743" s="6"/>
      <c r="G743" s="6"/>
      <c r="H743" s="6"/>
      <c r="I743" s="6"/>
      <c r="J743" s="6"/>
      <c r="K743" s="6"/>
      <c r="L743" s="6"/>
      <c r="M743" s="6"/>
      <c r="N743" s="6"/>
      <c r="O743" s="6"/>
      <c r="P743" s="6"/>
      <c r="Q743" s="6"/>
      <c r="R743" s="6"/>
      <c r="S743" s="6"/>
      <c r="T743" s="6"/>
      <c r="U743" s="6"/>
      <c r="V743" s="6"/>
    </row>
    <row r="744" spans="1:22" ht="12" customHeight="1" x14ac:dyDescent="0.2">
      <c r="A744" s="12"/>
      <c r="C744" s="6"/>
      <c r="G744" s="6"/>
      <c r="H744" s="6"/>
      <c r="I744" s="6"/>
      <c r="J744" s="6"/>
      <c r="K744" s="6"/>
      <c r="L744" s="6"/>
      <c r="M744" s="6"/>
      <c r="N744" s="6"/>
      <c r="O744" s="6"/>
      <c r="P744" s="6"/>
      <c r="Q744" s="6"/>
      <c r="R744" s="6"/>
      <c r="S744" s="6"/>
      <c r="T744" s="6"/>
      <c r="U744" s="6"/>
      <c r="V744" s="6"/>
    </row>
    <row r="745" spans="1:22" ht="12" customHeight="1" x14ac:dyDescent="0.2">
      <c r="A745" s="12"/>
      <c r="C745" s="6"/>
      <c r="G745" s="6"/>
      <c r="H745" s="6"/>
      <c r="I745" s="6"/>
      <c r="J745" s="6"/>
      <c r="K745" s="6"/>
      <c r="L745" s="6"/>
      <c r="M745" s="6"/>
      <c r="N745" s="6"/>
      <c r="O745" s="6"/>
      <c r="P745" s="6"/>
      <c r="Q745" s="6"/>
      <c r="R745" s="6"/>
      <c r="S745" s="6"/>
      <c r="T745" s="6"/>
      <c r="U745" s="6"/>
      <c r="V745" s="6"/>
    </row>
    <row r="746" spans="1:22" ht="12" customHeight="1" x14ac:dyDescent="0.2">
      <c r="C746" s="6"/>
      <c r="G746" s="6"/>
      <c r="H746" s="6"/>
      <c r="I746" s="6"/>
      <c r="J746" s="6"/>
      <c r="K746" s="6"/>
      <c r="L746" s="6"/>
      <c r="M746" s="6"/>
      <c r="N746" s="6"/>
      <c r="O746" s="6"/>
      <c r="P746" s="6"/>
      <c r="Q746" s="6"/>
      <c r="R746" s="6"/>
      <c r="S746" s="6"/>
      <c r="T746" s="6"/>
      <c r="U746" s="6"/>
      <c r="V746" s="6"/>
    </row>
    <row r="747" spans="1:22" ht="12" customHeight="1" x14ac:dyDescent="0.2">
      <c r="C747" s="6"/>
      <c r="G747" s="6"/>
      <c r="H747" s="6"/>
      <c r="I747" s="6"/>
      <c r="J747" s="6"/>
      <c r="K747" s="6"/>
      <c r="L747" s="6"/>
      <c r="M747" s="6"/>
      <c r="N747" s="6"/>
      <c r="O747" s="6"/>
      <c r="P747" s="6"/>
      <c r="Q747" s="6"/>
      <c r="R747" s="6"/>
      <c r="S747" s="6"/>
      <c r="T747" s="6"/>
      <c r="U747" s="6"/>
      <c r="V747" s="6"/>
    </row>
    <row r="748" spans="1:22" ht="12" customHeight="1" x14ac:dyDescent="0.2">
      <c r="A748" s="25"/>
      <c r="C748" s="6"/>
      <c r="G748" s="6"/>
      <c r="H748" s="6"/>
      <c r="I748" s="6"/>
      <c r="J748" s="6"/>
      <c r="K748" s="6"/>
      <c r="L748" s="6"/>
      <c r="M748" s="6"/>
      <c r="N748" s="6"/>
      <c r="O748" s="6"/>
      <c r="P748" s="6"/>
      <c r="Q748" s="6"/>
      <c r="R748" s="6"/>
      <c r="S748" s="6"/>
      <c r="T748" s="6"/>
      <c r="U748" s="6"/>
      <c r="V748" s="6"/>
    </row>
    <row r="749" spans="1:22" ht="12" customHeight="1" x14ac:dyDescent="0.2">
      <c r="A749" s="33"/>
      <c r="C749" s="6"/>
      <c r="G749" s="6"/>
      <c r="H749" s="6"/>
      <c r="I749" s="6"/>
      <c r="J749" s="6"/>
      <c r="K749" s="6"/>
      <c r="L749" s="6"/>
      <c r="M749" s="6"/>
      <c r="N749" s="6"/>
      <c r="O749" s="6"/>
      <c r="P749" s="6"/>
      <c r="Q749" s="6"/>
      <c r="R749" s="6"/>
      <c r="S749" s="6"/>
      <c r="T749" s="6"/>
      <c r="U749" s="6"/>
      <c r="V749" s="6"/>
    </row>
    <row r="750" spans="1:22" ht="12" customHeight="1" x14ac:dyDescent="0.2">
      <c r="A750" s="12"/>
      <c r="C750" s="6"/>
      <c r="G750" s="6"/>
      <c r="H750" s="6"/>
      <c r="I750" s="6"/>
      <c r="J750" s="6"/>
      <c r="K750" s="6"/>
      <c r="L750" s="6"/>
      <c r="M750" s="6"/>
      <c r="N750" s="6"/>
      <c r="O750" s="6"/>
      <c r="P750" s="6"/>
      <c r="Q750" s="6"/>
      <c r="R750" s="6"/>
      <c r="S750" s="6"/>
      <c r="T750" s="6"/>
      <c r="U750" s="6"/>
      <c r="V750" s="6"/>
    </row>
    <row r="751" spans="1:22" ht="12" customHeight="1" x14ac:dyDescent="0.2">
      <c r="C751" s="6"/>
      <c r="G751" s="6"/>
      <c r="H751" s="6"/>
      <c r="I751" s="6"/>
      <c r="J751" s="6"/>
      <c r="K751" s="6"/>
      <c r="L751" s="6"/>
      <c r="M751" s="6"/>
      <c r="N751" s="6"/>
      <c r="O751" s="6"/>
      <c r="P751" s="6"/>
      <c r="Q751" s="6"/>
      <c r="R751" s="6"/>
      <c r="S751" s="6"/>
      <c r="T751" s="6"/>
      <c r="U751" s="6"/>
      <c r="V751" s="6"/>
    </row>
    <row r="752" spans="1:22" ht="12" customHeight="1" x14ac:dyDescent="0.2">
      <c r="C752" s="6"/>
      <c r="G752" s="6"/>
      <c r="H752" s="6"/>
      <c r="I752" s="6"/>
      <c r="J752" s="6"/>
      <c r="K752" s="6"/>
      <c r="L752" s="6"/>
      <c r="M752" s="6"/>
      <c r="N752" s="6"/>
      <c r="O752" s="6"/>
      <c r="P752" s="6"/>
      <c r="Q752" s="6"/>
      <c r="R752" s="6"/>
      <c r="S752" s="6"/>
      <c r="T752" s="6"/>
      <c r="U752" s="6"/>
      <c r="V752" s="6"/>
    </row>
    <row r="753" spans="3:22" ht="12" customHeight="1" x14ac:dyDescent="0.2">
      <c r="C753" s="6"/>
      <c r="G753" s="6"/>
      <c r="H753" s="6"/>
      <c r="I753" s="6"/>
      <c r="J753" s="6"/>
      <c r="K753" s="6"/>
      <c r="L753" s="6"/>
      <c r="M753" s="6"/>
      <c r="N753" s="6"/>
      <c r="O753" s="6"/>
      <c r="P753" s="6"/>
      <c r="Q753" s="6"/>
      <c r="R753" s="6"/>
      <c r="S753" s="6"/>
      <c r="T753" s="6"/>
      <c r="U753" s="6"/>
      <c r="V753" s="6"/>
    </row>
    <row r="754" spans="3:22" ht="12" customHeight="1" x14ac:dyDescent="0.2">
      <c r="C754" s="6"/>
      <c r="G754" s="6"/>
      <c r="H754" s="6"/>
      <c r="I754" s="6"/>
      <c r="J754" s="6"/>
      <c r="K754" s="6"/>
      <c r="L754" s="6"/>
      <c r="M754" s="6"/>
      <c r="N754" s="6"/>
      <c r="O754" s="6"/>
      <c r="P754" s="6"/>
      <c r="Q754" s="6"/>
      <c r="R754" s="6"/>
      <c r="S754" s="6"/>
      <c r="T754" s="6"/>
      <c r="U754" s="6"/>
      <c r="V754" s="6"/>
    </row>
    <row r="755" spans="3:22" ht="12" customHeight="1" x14ac:dyDescent="0.2">
      <c r="C755" s="6"/>
      <c r="G755" s="6"/>
      <c r="H755" s="6"/>
      <c r="I755" s="6"/>
      <c r="J755" s="6"/>
      <c r="K755" s="6"/>
      <c r="L755" s="6"/>
      <c r="M755" s="6"/>
      <c r="N755" s="6"/>
      <c r="O755" s="6"/>
      <c r="P755" s="6"/>
      <c r="Q755" s="6"/>
      <c r="R755" s="6"/>
      <c r="S755" s="6"/>
      <c r="T755" s="6"/>
      <c r="U755" s="6"/>
      <c r="V755" s="6"/>
    </row>
    <row r="756" spans="3:22" ht="12" customHeight="1" x14ac:dyDescent="0.2">
      <c r="C756" s="6"/>
      <c r="G756" s="6"/>
      <c r="H756" s="6"/>
      <c r="I756" s="6"/>
      <c r="J756" s="6"/>
      <c r="K756" s="6"/>
      <c r="L756" s="6"/>
      <c r="M756" s="6"/>
      <c r="N756" s="6"/>
      <c r="O756" s="6"/>
      <c r="P756" s="6"/>
      <c r="Q756" s="6"/>
      <c r="R756" s="6"/>
      <c r="S756" s="6"/>
      <c r="T756" s="6"/>
      <c r="U756" s="6"/>
      <c r="V756" s="6"/>
    </row>
    <row r="757" spans="3:22" ht="12" customHeight="1" x14ac:dyDescent="0.2">
      <c r="C757" s="6"/>
      <c r="G757" s="6"/>
      <c r="H757" s="6"/>
      <c r="I757" s="6"/>
      <c r="J757" s="6"/>
      <c r="K757" s="6"/>
      <c r="L757" s="6"/>
      <c r="M757" s="6"/>
      <c r="N757" s="6"/>
      <c r="O757" s="6"/>
      <c r="P757" s="6"/>
      <c r="Q757" s="6"/>
      <c r="R757" s="6"/>
      <c r="S757" s="6"/>
      <c r="T757" s="6"/>
      <c r="U757" s="6"/>
      <c r="V757" s="6"/>
    </row>
    <row r="758" spans="3:22" ht="12" customHeight="1" x14ac:dyDescent="0.2">
      <c r="C758" s="6"/>
      <c r="G758" s="6"/>
      <c r="H758" s="6"/>
      <c r="I758" s="6"/>
      <c r="J758" s="6"/>
      <c r="K758" s="6"/>
      <c r="L758" s="6"/>
      <c r="M758" s="6"/>
      <c r="N758" s="6"/>
      <c r="O758" s="6"/>
      <c r="P758" s="6"/>
      <c r="Q758" s="6"/>
      <c r="R758" s="6"/>
      <c r="S758" s="6"/>
      <c r="T758" s="6"/>
      <c r="U758" s="6"/>
      <c r="V758" s="6"/>
    </row>
    <row r="759" spans="3:22" ht="12" customHeight="1" x14ac:dyDescent="0.2">
      <c r="C759" s="6"/>
      <c r="G759" s="6"/>
      <c r="H759" s="6"/>
      <c r="I759" s="6"/>
      <c r="J759" s="6"/>
      <c r="K759" s="6"/>
      <c r="L759" s="6"/>
      <c r="M759" s="6"/>
      <c r="N759" s="6"/>
      <c r="O759" s="6"/>
      <c r="P759" s="6"/>
      <c r="Q759" s="6"/>
      <c r="R759" s="6"/>
      <c r="S759" s="6"/>
      <c r="T759" s="6"/>
      <c r="U759" s="6"/>
      <c r="V759" s="6"/>
    </row>
    <row r="760" spans="3:22" ht="12" customHeight="1" x14ac:dyDescent="0.2">
      <c r="C760" s="6"/>
      <c r="G760" s="6"/>
      <c r="H760" s="6"/>
      <c r="I760" s="6"/>
      <c r="J760" s="6"/>
      <c r="K760" s="6"/>
      <c r="L760" s="6"/>
      <c r="M760" s="6"/>
      <c r="N760" s="6"/>
      <c r="O760" s="6"/>
      <c r="P760" s="6"/>
      <c r="Q760" s="6"/>
      <c r="R760" s="6"/>
      <c r="S760" s="6"/>
      <c r="T760" s="6"/>
      <c r="U760" s="6"/>
      <c r="V760" s="6"/>
    </row>
    <row r="761" spans="3:22" ht="12" customHeight="1" x14ac:dyDescent="0.2">
      <c r="C761" s="6"/>
      <c r="G761" s="6"/>
      <c r="H761" s="6"/>
      <c r="I761" s="6"/>
      <c r="J761" s="6"/>
      <c r="K761" s="6"/>
      <c r="L761" s="6"/>
      <c r="M761" s="6"/>
      <c r="N761" s="6"/>
      <c r="O761" s="6"/>
      <c r="P761" s="6"/>
      <c r="Q761" s="6"/>
      <c r="R761" s="6"/>
      <c r="S761" s="6"/>
      <c r="T761" s="6"/>
      <c r="U761" s="6"/>
      <c r="V761" s="6"/>
    </row>
    <row r="762" spans="3:22" ht="12" customHeight="1" x14ac:dyDescent="0.2">
      <c r="C762" s="6"/>
      <c r="G762" s="6"/>
      <c r="H762" s="6"/>
      <c r="I762" s="6"/>
      <c r="J762" s="6"/>
      <c r="K762" s="6"/>
      <c r="L762" s="6"/>
      <c r="M762" s="6"/>
      <c r="N762" s="6"/>
      <c r="O762" s="6"/>
      <c r="P762" s="6"/>
      <c r="Q762" s="6"/>
      <c r="R762" s="6"/>
      <c r="S762" s="6"/>
      <c r="T762" s="6"/>
      <c r="U762" s="6"/>
      <c r="V762" s="6"/>
    </row>
    <row r="763" spans="3:22" ht="12" customHeight="1" x14ac:dyDescent="0.2">
      <c r="C763" s="6"/>
      <c r="G763" s="6"/>
      <c r="H763" s="6"/>
      <c r="I763" s="6"/>
      <c r="J763" s="6"/>
      <c r="K763" s="6"/>
      <c r="L763" s="6"/>
      <c r="M763" s="6"/>
      <c r="N763" s="6"/>
      <c r="O763" s="6"/>
      <c r="P763" s="6"/>
      <c r="Q763" s="6"/>
      <c r="R763" s="6"/>
      <c r="S763" s="6"/>
      <c r="T763" s="6"/>
      <c r="U763" s="6"/>
      <c r="V763" s="6"/>
    </row>
    <row r="764" spans="3:22" ht="12" customHeight="1" x14ac:dyDescent="0.2">
      <c r="C764" s="6"/>
      <c r="G764" s="6"/>
      <c r="H764" s="6"/>
      <c r="I764" s="6"/>
      <c r="J764" s="6"/>
      <c r="K764" s="6"/>
      <c r="L764" s="6"/>
      <c r="M764" s="6"/>
      <c r="N764" s="6"/>
      <c r="O764" s="6"/>
      <c r="P764" s="6"/>
      <c r="Q764" s="6"/>
      <c r="R764" s="6"/>
      <c r="S764" s="6"/>
      <c r="T764" s="6"/>
      <c r="U764" s="6"/>
      <c r="V764" s="6"/>
    </row>
    <row r="765" spans="3:22" ht="12" customHeight="1" x14ac:dyDescent="0.2">
      <c r="C765" s="6"/>
      <c r="G765" s="6"/>
      <c r="H765" s="6"/>
      <c r="I765" s="6"/>
      <c r="J765" s="6"/>
      <c r="K765" s="6"/>
      <c r="L765" s="6"/>
      <c r="M765" s="6"/>
      <c r="N765" s="6"/>
      <c r="O765" s="6"/>
      <c r="P765" s="6"/>
      <c r="Q765" s="6"/>
      <c r="R765" s="6"/>
      <c r="S765" s="6"/>
      <c r="T765" s="6"/>
      <c r="U765" s="6"/>
      <c r="V765" s="6"/>
    </row>
    <row r="766" spans="3:22" ht="12" customHeight="1" x14ac:dyDescent="0.2">
      <c r="C766" s="6"/>
      <c r="G766" s="6"/>
      <c r="H766" s="6"/>
      <c r="I766" s="6"/>
      <c r="J766" s="6"/>
      <c r="K766" s="6"/>
      <c r="L766" s="6"/>
      <c r="M766" s="6"/>
      <c r="N766" s="6"/>
      <c r="O766" s="6"/>
      <c r="P766" s="6"/>
      <c r="Q766" s="6"/>
      <c r="R766" s="6"/>
      <c r="S766" s="6"/>
      <c r="T766" s="6"/>
      <c r="U766" s="6"/>
      <c r="V766" s="6"/>
    </row>
    <row r="767" spans="3:22" ht="12" customHeight="1" x14ac:dyDescent="0.2">
      <c r="C767" s="6"/>
      <c r="G767" s="6"/>
      <c r="H767" s="6"/>
      <c r="I767" s="6"/>
      <c r="J767" s="6"/>
      <c r="K767" s="6"/>
      <c r="L767" s="6"/>
      <c r="M767" s="6"/>
      <c r="N767" s="6"/>
      <c r="O767" s="6"/>
      <c r="P767" s="6"/>
      <c r="Q767" s="6"/>
      <c r="R767" s="6"/>
      <c r="S767" s="6"/>
      <c r="T767" s="6"/>
      <c r="U767" s="6"/>
      <c r="V767" s="6"/>
    </row>
    <row r="768" spans="3:22" ht="12" customHeight="1" x14ac:dyDescent="0.2">
      <c r="C768" s="6"/>
      <c r="G768" s="6"/>
      <c r="H768" s="6"/>
      <c r="I768" s="6"/>
      <c r="J768" s="6"/>
      <c r="K768" s="6"/>
      <c r="L768" s="6"/>
      <c r="M768" s="6"/>
      <c r="N768" s="6"/>
      <c r="O768" s="6"/>
      <c r="P768" s="6"/>
      <c r="Q768" s="6"/>
      <c r="R768" s="6"/>
      <c r="S768" s="6"/>
      <c r="T768" s="6"/>
      <c r="U768" s="6"/>
      <c r="V768" s="6"/>
    </row>
    <row r="769" spans="3:22" ht="12" customHeight="1" x14ac:dyDescent="0.2">
      <c r="C769" s="6"/>
      <c r="G769" s="6"/>
      <c r="H769" s="6"/>
      <c r="I769" s="6"/>
      <c r="J769" s="6"/>
      <c r="K769" s="6"/>
      <c r="L769" s="6"/>
      <c r="M769" s="6"/>
      <c r="N769" s="6"/>
      <c r="O769" s="6"/>
      <c r="P769" s="6"/>
      <c r="Q769" s="6"/>
      <c r="R769" s="6"/>
      <c r="S769" s="6"/>
      <c r="T769" s="6"/>
      <c r="U769" s="6"/>
      <c r="V769" s="6"/>
    </row>
    <row r="770" spans="3:22" ht="12" customHeight="1" x14ac:dyDescent="0.2">
      <c r="C770" s="6"/>
      <c r="G770" s="6"/>
      <c r="H770" s="6"/>
      <c r="I770" s="6"/>
      <c r="J770" s="6"/>
      <c r="K770" s="6"/>
      <c r="L770" s="6"/>
      <c r="M770" s="6"/>
      <c r="N770" s="6"/>
      <c r="O770" s="6"/>
      <c r="P770" s="6"/>
      <c r="Q770" s="6"/>
      <c r="R770" s="6"/>
      <c r="S770" s="6"/>
      <c r="T770" s="6"/>
      <c r="U770" s="6"/>
      <c r="V770" s="6"/>
    </row>
    <row r="771" spans="3:22" ht="12" customHeight="1" x14ac:dyDescent="0.2">
      <c r="C771" s="6"/>
      <c r="G771" s="6"/>
      <c r="H771" s="6"/>
      <c r="I771" s="6"/>
      <c r="J771" s="6"/>
      <c r="K771" s="6"/>
      <c r="L771" s="6"/>
      <c r="M771" s="6"/>
      <c r="N771" s="6"/>
      <c r="O771" s="6"/>
      <c r="P771" s="6"/>
      <c r="Q771" s="6"/>
      <c r="R771" s="6"/>
      <c r="S771" s="6"/>
      <c r="T771" s="6"/>
      <c r="U771" s="6"/>
      <c r="V771" s="6"/>
    </row>
    <row r="772" spans="3:22" ht="12" customHeight="1" x14ac:dyDescent="0.2">
      <c r="C772" s="6"/>
      <c r="G772" s="6"/>
      <c r="H772" s="6"/>
      <c r="I772" s="6"/>
      <c r="J772" s="6"/>
      <c r="K772" s="6"/>
      <c r="L772" s="6"/>
      <c r="M772" s="6"/>
      <c r="N772" s="6"/>
      <c r="O772" s="6"/>
      <c r="P772" s="6"/>
      <c r="Q772" s="6"/>
      <c r="R772" s="6"/>
      <c r="S772" s="6"/>
      <c r="T772" s="6"/>
      <c r="U772" s="6"/>
      <c r="V772" s="6"/>
    </row>
    <row r="773" spans="3:22" ht="12" customHeight="1" x14ac:dyDescent="0.2">
      <c r="C773" s="6"/>
      <c r="G773" s="6"/>
      <c r="H773" s="6"/>
      <c r="I773" s="6"/>
      <c r="J773" s="6"/>
      <c r="K773" s="6"/>
      <c r="L773" s="6"/>
      <c r="M773" s="6"/>
      <c r="N773" s="6"/>
      <c r="O773" s="6"/>
      <c r="P773" s="6"/>
      <c r="Q773" s="6"/>
      <c r="R773" s="6"/>
      <c r="S773" s="6"/>
      <c r="T773" s="6"/>
      <c r="U773" s="6"/>
      <c r="V773" s="6"/>
    </row>
    <row r="774" spans="3:22" ht="12" customHeight="1" x14ac:dyDescent="0.2">
      <c r="C774" s="6"/>
      <c r="G774" s="6"/>
      <c r="H774" s="6"/>
      <c r="I774" s="6"/>
      <c r="J774" s="6"/>
      <c r="K774" s="6"/>
      <c r="L774" s="6"/>
      <c r="M774" s="6"/>
      <c r="N774" s="6"/>
      <c r="O774" s="6"/>
      <c r="P774" s="6"/>
      <c r="Q774" s="6"/>
      <c r="R774" s="6"/>
      <c r="S774" s="6"/>
      <c r="T774" s="6"/>
      <c r="U774" s="6"/>
      <c r="V774" s="6"/>
    </row>
    <row r="775" spans="3:22" ht="12" customHeight="1" x14ac:dyDescent="0.2">
      <c r="C775" s="6"/>
      <c r="G775" s="6"/>
      <c r="H775" s="6"/>
      <c r="I775" s="6"/>
      <c r="J775" s="6"/>
      <c r="K775" s="6"/>
      <c r="L775" s="6"/>
      <c r="M775" s="6"/>
      <c r="N775" s="6"/>
      <c r="O775" s="6"/>
      <c r="P775" s="6"/>
      <c r="Q775" s="6"/>
      <c r="R775" s="6"/>
      <c r="S775" s="6"/>
      <c r="T775" s="6"/>
      <c r="U775" s="6"/>
      <c r="V775" s="6"/>
    </row>
    <row r="776" spans="3:22" ht="12" customHeight="1" x14ac:dyDescent="0.2">
      <c r="C776" s="6"/>
      <c r="G776" s="6"/>
      <c r="H776" s="6"/>
      <c r="I776" s="6"/>
      <c r="J776" s="6"/>
      <c r="K776" s="6"/>
      <c r="L776" s="6"/>
      <c r="M776" s="6"/>
      <c r="N776" s="6"/>
      <c r="O776" s="6"/>
      <c r="P776" s="6"/>
      <c r="Q776" s="6"/>
      <c r="R776" s="6"/>
      <c r="S776" s="6"/>
      <c r="T776" s="6"/>
      <c r="U776" s="6"/>
      <c r="V776" s="6"/>
    </row>
    <row r="777" spans="3:22" ht="12" customHeight="1" x14ac:dyDescent="0.2">
      <c r="C777" s="6"/>
      <c r="G777" s="6"/>
      <c r="H777" s="6"/>
      <c r="I777" s="6"/>
      <c r="J777" s="6"/>
      <c r="K777" s="6"/>
      <c r="L777" s="6"/>
      <c r="M777" s="6"/>
      <c r="N777" s="6"/>
      <c r="O777" s="6"/>
      <c r="P777" s="6"/>
      <c r="Q777" s="6"/>
      <c r="R777" s="6"/>
      <c r="S777" s="6"/>
      <c r="T777" s="6"/>
      <c r="U777" s="6"/>
      <c r="V777" s="6"/>
    </row>
    <row r="778" spans="3:22" ht="12" customHeight="1" x14ac:dyDescent="0.2">
      <c r="C778" s="6"/>
      <c r="G778" s="6"/>
      <c r="H778" s="6"/>
      <c r="I778" s="6"/>
      <c r="J778" s="6"/>
      <c r="K778" s="6"/>
      <c r="L778" s="6"/>
      <c r="M778" s="6"/>
      <c r="N778" s="6"/>
      <c r="O778" s="6"/>
      <c r="P778" s="6"/>
      <c r="Q778" s="6"/>
      <c r="R778" s="6"/>
      <c r="S778" s="6"/>
      <c r="T778" s="6"/>
      <c r="U778" s="6"/>
      <c r="V778" s="6"/>
    </row>
    <row r="779" spans="3:22" ht="12" customHeight="1" x14ac:dyDescent="0.2">
      <c r="C779" s="6"/>
      <c r="G779" s="6"/>
      <c r="H779" s="6"/>
      <c r="I779" s="6"/>
      <c r="J779" s="6"/>
      <c r="K779" s="6"/>
      <c r="L779" s="6"/>
      <c r="M779" s="6"/>
      <c r="N779" s="6"/>
      <c r="O779" s="6"/>
      <c r="P779" s="6"/>
      <c r="Q779" s="6"/>
      <c r="R779" s="6"/>
      <c r="S779" s="6"/>
      <c r="T779" s="6"/>
      <c r="U779" s="6"/>
      <c r="V779" s="6"/>
    </row>
    <row r="780" spans="3:22" ht="12" customHeight="1" x14ac:dyDescent="0.2">
      <c r="C780" s="6"/>
      <c r="G780" s="6"/>
      <c r="H780" s="6"/>
      <c r="I780" s="6"/>
      <c r="J780" s="6"/>
      <c r="K780" s="6"/>
      <c r="L780" s="6"/>
      <c r="M780" s="6"/>
      <c r="N780" s="6"/>
      <c r="O780" s="6"/>
      <c r="P780" s="6"/>
      <c r="Q780" s="6"/>
      <c r="R780" s="6"/>
      <c r="S780" s="6"/>
      <c r="T780" s="6"/>
      <c r="U780" s="6"/>
      <c r="V780" s="6"/>
    </row>
    <row r="781" spans="3:22" ht="12" customHeight="1" x14ac:dyDescent="0.2">
      <c r="C781" s="6"/>
      <c r="G781" s="6"/>
      <c r="H781" s="6"/>
      <c r="I781" s="6"/>
      <c r="J781" s="6"/>
      <c r="K781" s="6"/>
      <c r="L781" s="6"/>
      <c r="M781" s="6"/>
      <c r="N781" s="6"/>
      <c r="O781" s="6"/>
      <c r="P781" s="6"/>
      <c r="Q781" s="6"/>
      <c r="R781" s="6"/>
      <c r="S781" s="6"/>
      <c r="T781" s="6"/>
      <c r="U781" s="6"/>
      <c r="V781" s="6"/>
    </row>
    <row r="782" spans="3:22" ht="12" customHeight="1" x14ac:dyDescent="0.2">
      <c r="C782" s="6"/>
      <c r="G782" s="6"/>
      <c r="H782" s="6"/>
      <c r="I782" s="6"/>
      <c r="J782" s="6"/>
      <c r="K782" s="6"/>
      <c r="L782" s="6"/>
      <c r="M782" s="6"/>
      <c r="N782" s="6"/>
      <c r="O782" s="6"/>
      <c r="P782" s="6"/>
      <c r="Q782" s="6"/>
      <c r="R782" s="6"/>
      <c r="S782" s="6"/>
      <c r="T782" s="6"/>
      <c r="U782" s="6"/>
      <c r="V782" s="6"/>
    </row>
    <row r="783" spans="3:22" ht="12" customHeight="1" x14ac:dyDescent="0.2">
      <c r="C783" s="6"/>
      <c r="G783" s="6"/>
      <c r="H783" s="6"/>
      <c r="I783" s="6"/>
      <c r="J783" s="6"/>
      <c r="K783" s="6"/>
      <c r="L783" s="6"/>
      <c r="M783" s="6"/>
      <c r="N783" s="6"/>
      <c r="O783" s="6"/>
      <c r="P783" s="6"/>
      <c r="Q783" s="6"/>
      <c r="R783" s="6"/>
      <c r="S783" s="6"/>
      <c r="T783" s="6"/>
      <c r="U783" s="6"/>
      <c r="V783" s="6"/>
    </row>
    <row r="784" spans="3:22" ht="12" customHeight="1" x14ac:dyDescent="0.2">
      <c r="C784" s="6"/>
      <c r="G784" s="6"/>
      <c r="H784" s="6"/>
      <c r="I784" s="6"/>
      <c r="J784" s="6"/>
      <c r="K784" s="6"/>
      <c r="L784" s="6"/>
      <c r="M784" s="6"/>
      <c r="N784" s="6"/>
      <c r="O784" s="6"/>
      <c r="P784" s="6"/>
      <c r="Q784" s="6"/>
      <c r="R784" s="6"/>
      <c r="S784" s="6"/>
      <c r="T784" s="6"/>
      <c r="U784" s="6"/>
      <c r="V784" s="6"/>
    </row>
    <row r="785" spans="3:22" ht="12" customHeight="1" x14ac:dyDescent="0.2">
      <c r="C785" s="6"/>
      <c r="G785" s="6"/>
      <c r="H785" s="6"/>
      <c r="I785" s="6"/>
      <c r="J785" s="6"/>
      <c r="K785" s="6"/>
      <c r="L785" s="6"/>
      <c r="M785" s="6"/>
      <c r="N785" s="6"/>
      <c r="O785" s="6"/>
      <c r="P785" s="6"/>
      <c r="Q785" s="6"/>
      <c r="R785" s="6"/>
      <c r="S785" s="6"/>
      <c r="T785" s="6"/>
      <c r="U785" s="6"/>
      <c r="V785" s="6"/>
    </row>
    <row r="786" spans="3:22" ht="12" customHeight="1" x14ac:dyDescent="0.2">
      <c r="C786" s="6"/>
      <c r="G786" s="6"/>
      <c r="H786" s="6"/>
      <c r="I786" s="6"/>
      <c r="J786" s="6"/>
      <c r="K786" s="6"/>
      <c r="L786" s="6"/>
      <c r="M786" s="6"/>
      <c r="N786" s="6"/>
      <c r="O786" s="6"/>
      <c r="P786" s="6"/>
      <c r="Q786" s="6"/>
      <c r="R786" s="6"/>
      <c r="S786" s="6"/>
      <c r="T786" s="6"/>
      <c r="U786" s="6"/>
      <c r="V786" s="6"/>
    </row>
    <row r="787" spans="3:22" ht="12" customHeight="1" x14ac:dyDescent="0.2">
      <c r="C787" s="6"/>
      <c r="G787" s="6"/>
      <c r="H787" s="6"/>
      <c r="I787" s="6"/>
      <c r="J787" s="6"/>
      <c r="K787" s="6"/>
      <c r="L787" s="6"/>
      <c r="M787" s="6"/>
      <c r="N787" s="6"/>
      <c r="O787" s="6"/>
      <c r="P787" s="6"/>
      <c r="Q787" s="6"/>
      <c r="R787" s="6"/>
      <c r="S787" s="6"/>
      <c r="T787" s="6"/>
      <c r="U787" s="6"/>
      <c r="V787" s="6"/>
    </row>
    <row r="788" spans="3:22" ht="12" customHeight="1" x14ac:dyDescent="0.2">
      <c r="C788" s="6"/>
      <c r="G788" s="6"/>
      <c r="H788" s="6"/>
      <c r="I788" s="6"/>
      <c r="J788" s="6"/>
      <c r="K788" s="6"/>
      <c r="L788" s="6"/>
      <c r="M788" s="6"/>
      <c r="N788" s="6"/>
      <c r="O788" s="6"/>
      <c r="P788" s="6"/>
      <c r="Q788" s="6"/>
      <c r="R788" s="6"/>
      <c r="S788" s="6"/>
      <c r="T788" s="6"/>
      <c r="U788" s="6"/>
      <c r="V788" s="6"/>
    </row>
    <row r="789" spans="3:22" ht="12" customHeight="1" x14ac:dyDescent="0.2">
      <c r="C789" s="6"/>
      <c r="G789" s="6"/>
      <c r="H789" s="6"/>
      <c r="I789" s="6"/>
      <c r="J789" s="6"/>
      <c r="K789" s="6"/>
      <c r="L789" s="6"/>
      <c r="M789" s="6"/>
      <c r="N789" s="6"/>
      <c r="O789" s="6"/>
      <c r="P789" s="6"/>
      <c r="Q789" s="6"/>
      <c r="R789" s="6"/>
      <c r="S789" s="6"/>
      <c r="T789" s="6"/>
      <c r="U789" s="6"/>
      <c r="V789" s="6"/>
    </row>
    <row r="790" spans="3:22" ht="12" customHeight="1" x14ac:dyDescent="0.2">
      <c r="C790" s="6"/>
      <c r="G790" s="6"/>
      <c r="H790" s="6"/>
      <c r="I790" s="6"/>
      <c r="J790" s="6"/>
      <c r="K790" s="6"/>
      <c r="L790" s="6"/>
      <c r="M790" s="6"/>
      <c r="N790" s="6"/>
      <c r="O790" s="6"/>
      <c r="P790" s="6"/>
      <c r="Q790" s="6"/>
      <c r="R790" s="6"/>
      <c r="S790" s="6"/>
      <c r="T790" s="6"/>
      <c r="U790" s="6"/>
      <c r="V790" s="6"/>
    </row>
    <row r="791" spans="3:22" ht="12" customHeight="1" x14ac:dyDescent="0.2">
      <c r="C791" s="6"/>
      <c r="G791" s="6"/>
      <c r="H791" s="6"/>
      <c r="I791" s="6"/>
      <c r="J791" s="6"/>
      <c r="K791" s="6"/>
      <c r="L791" s="6"/>
      <c r="M791" s="6"/>
      <c r="N791" s="6"/>
      <c r="O791" s="6"/>
      <c r="P791" s="6"/>
      <c r="Q791" s="6"/>
      <c r="R791" s="6"/>
      <c r="S791" s="6"/>
      <c r="T791" s="6"/>
      <c r="U791" s="6"/>
      <c r="V791" s="6"/>
    </row>
    <row r="792" spans="3:22" ht="12" customHeight="1" x14ac:dyDescent="0.2">
      <c r="C792" s="6"/>
      <c r="G792" s="6"/>
      <c r="H792" s="6"/>
      <c r="I792" s="6"/>
      <c r="J792" s="6"/>
      <c r="K792" s="6"/>
      <c r="L792" s="6"/>
      <c r="M792" s="6"/>
      <c r="N792" s="6"/>
      <c r="O792" s="6"/>
      <c r="P792" s="6"/>
      <c r="Q792" s="6"/>
      <c r="R792" s="6"/>
      <c r="S792" s="6"/>
      <c r="T792" s="6"/>
      <c r="U792" s="6"/>
      <c r="V792" s="6"/>
    </row>
    <row r="793" spans="3:22" ht="12" customHeight="1" x14ac:dyDescent="0.2">
      <c r="C793" s="6"/>
      <c r="G793" s="6"/>
      <c r="H793" s="6"/>
      <c r="I793" s="6"/>
      <c r="J793" s="6"/>
      <c r="K793" s="6"/>
      <c r="L793" s="6"/>
      <c r="M793" s="6"/>
      <c r="N793" s="6"/>
      <c r="O793" s="6"/>
      <c r="P793" s="6"/>
      <c r="Q793" s="6"/>
      <c r="R793" s="6"/>
      <c r="S793" s="6"/>
      <c r="T793" s="6"/>
      <c r="U793" s="6"/>
      <c r="V793" s="6"/>
    </row>
    <row r="794" spans="3:22" ht="12" customHeight="1" x14ac:dyDescent="0.2">
      <c r="C794" s="6"/>
      <c r="G794" s="6"/>
      <c r="H794" s="6"/>
      <c r="I794" s="6"/>
      <c r="J794" s="6"/>
      <c r="K794" s="6"/>
      <c r="L794" s="6"/>
      <c r="M794" s="6"/>
      <c r="N794" s="6"/>
      <c r="O794" s="6"/>
      <c r="P794" s="6"/>
      <c r="Q794" s="6"/>
      <c r="R794" s="6"/>
      <c r="S794" s="6"/>
      <c r="T794" s="6"/>
      <c r="U794" s="6"/>
      <c r="V794" s="6"/>
    </row>
    <row r="795" spans="3:22" ht="12" customHeight="1" x14ac:dyDescent="0.2">
      <c r="C795" s="6"/>
      <c r="G795" s="6"/>
      <c r="H795" s="6"/>
      <c r="I795" s="6"/>
      <c r="J795" s="6"/>
      <c r="K795" s="6"/>
      <c r="L795" s="6"/>
      <c r="M795" s="6"/>
      <c r="N795" s="6"/>
      <c r="O795" s="6"/>
      <c r="P795" s="6"/>
      <c r="Q795" s="6"/>
      <c r="R795" s="6"/>
      <c r="S795" s="6"/>
      <c r="T795" s="6"/>
      <c r="U795" s="6"/>
      <c r="V795" s="6"/>
    </row>
    <row r="796" spans="3:22" ht="12" customHeight="1" x14ac:dyDescent="0.2">
      <c r="C796" s="6"/>
      <c r="G796" s="6"/>
      <c r="H796" s="6"/>
      <c r="I796" s="6"/>
      <c r="J796" s="6"/>
      <c r="K796" s="6"/>
      <c r="L796" s="6"/>
      <c r="M796" s="6"/>
      <c r="N796" s="6"/>
      <c r="O796" s="6"/>
      <c r="P796" s="6"/>
      <c r="Q796" s="6"/>
      <c r="R796" s="6"/>
      <c r="S796" s="6"/>
      <c r="T796" s="6"/>
      <c r="U796" s="6"/>
      <c r="V796" s="6"/>
    </row>
    <row r="797" spans="3:22" ht="12" customHeight="1" x14ac:dyDescent="0.2">
      <c r="C797" s="6"/>
      <c r="G797" s="6"/>
      <c r="H797" s="6"/>
      <c r="I797" s="6"/>
      <c r="J797" s="6"/>
      <c r="K797" s="6"/>
      <c r="L797" s="6"/>
      <c r="M797" s="6"/>
      <c r="N797" s="6"/>
      <c r="O797" s="6"/>
      <c r="P797" s="6"/>
      <c r="Q797" s="6"/>
      <c r="R797" s="6"/>
      <c r="S797" s="6"/>
      <c r="T797" s="6"/>
      <c r="U797" s="6"/>
      <c r="V797" s="6"/>
    </row>
    <row r="798" spans="3:22" ht="12" customHeight="1" x14ac:dyDescent="0.2">
      <c r="C798" s="6"/>
      <c r="G798" s="6"/>
      <c r="H798" s="6"/>
      <c r="I798" s="6"/>
      <c r="J798" s="6"/>
      <c r="K798" s="6"/>
      <c r="L798" s="6"/>
      <c r="M798" s="6"/>
      <c r="N798" s="6"/>
      <c r="O798" s="6"/>
      <c r="P798" s="6"/>
      <c r="Q798" s="6"/>
      <c r="R798" s="6"/>
      <c r="S798" s="6"/>
      <c r="T798" s="6"/>
      <c r="U798" s="6"/>
      <c r="V798" s="6"/>
    </row>
    <row r="799" spans="3:22" ht="12" customHeight="1" x14ac:dyDescent="0.2">
      <c r="C799" s="6"/>
      <c r="G799" s="6"/>
      <c r="H799" s="6"/>
      <c r="I799" s="6"/>
      <c r="J799" s="6"/>
      <c r="K799" s="6"/>
      <c r="L799" s="6"/>
      <c r="M799" s="6"/>
      <c r="N799" s="6"/>
      <c r="O799" s="6"/>
      <c r="P799" s="6"/>
      <c r="Q799" s="6"/>
      <c r="R799" s="6"/>
      <c r="S799" s="6"/>
      <c r="T799" s="6"/>
      <c r="U799" s="6"/>
      <c r="V799" s="6"/>
    </row>
    <row r="800" spans="3:22" ht="12" customHeight="1" x14ac:dyDescent="0.2">
      <c r="C800" s="6"/>
      <c r="G800" s="6"/>
      <c r="H800" s="6"/>
      <c r="I800" s="6"/>
      <c r="J800" s="6"/>
      <c r="K800" s="6"/>
      <c r="L800" s="6"/>
      <c r="M800" s="6"/>
      <c r="N800" s="6"/>
      <c r="O800" s="6"/>
      <c r="P800" s="6"/>
      <c r="Q800" s="6"/>
      <c r="R800" s="6"/>
      <c r="S800" s="6"/>
      <c r="T800" s="6"/>
      <c r="U800" s="6"/>
      <c r="V800" s="6"/>
    </row>
    <row r="801" spans="3:22" ht="12" customHeight="1" x14ac:dyDescent="0.2">
      <c r="C801" s="6"/>
      <c r="G801" s="6"/>
      <c r="H801" s="6"/>
      <c r="I801" s="6"/>
      <c r="J801" s="6"/>
      <c r="K801" s="6"/>
      <c r="L801" s="6"/>
      <c r="M801" s="6"/>
      <c r="N801" s="6"/>
      <c r="O801" s="6"/>
      <c r="P801" s="6"/>
      <c r="Q801" s="6"/>
      <c r="R801" s="6"/>
      <c r="S801" s="6"/>
      <c r="T801" s="6"/>
      <c r="U801" s="6"/>
      <c r="V801" s="6"/>
    </row>
    <row r="802" spans="3:22" ht="12" customHeight="1" x14ac:dyDescent="0.2">
      <c r="C802" s="6"/>
      <c r="G802" s="6"/>
      <c r="H802" s="6"/>
      <c r="I802" s="6"/>
      <c r="J802" s="6"/>
      <c r="K802" s="6"/>
      <c r="L802" s="6"/>
      <c r="M802" s="6"/>
      <c r="N802" s="6"/>
      <c r="O802" s="6"/>
      <c r="P802" s="6"/>
      <c r="Q802" s="6"/>
      <c r="R802" s="6"/>
      <c r="S802" s="6"/>
      <c r="T802" s="6"/>
      <c r="U802" s="6"/>
      <c r="V802" s="6"/>
    </row>
    <row r="803" spans="3:22" ht="12" customHeight="1" x14ac:dyDescent="0.2">
      <c r="C803" s="6"/>
      <c r="G803" s="6"/>
      <c r="H803" s="6"/>
      <c r="I803" s="6"/>
      <c r="J803" s="6"/>
      <c r="K803" s="6"/>
      <c r="L803" s="6"/>
      <c r="M803" s="6"/>
      <c r="N803" s="6"/>
      <c r="O803" s="6"/>
      <c r="P803" s="6"/>
      <c r="Q803" s="6"/>
      <c r="R803" s="6"/>
      <c r="S803" s="6"/>
      <c r="T803" s="6"/>
      <c r="U803" s="6"/>
      <c r="V803" s="6"/>
    </row>
    <row r="804" spans="3:22" ht="12" customHeight="1" x14ac:dyDescent="0.2">
      <c r="C804" s="6"/>
      <c r="G804" s="6"/>
      <c r="H804" s="6"/>
      <c r="I804" s="6"/>
      <c r="J804" s="6"/>
      <c r="K804" s="6"/>
      <c r="L804" s="6"/>
      <c r="M804" s="6"/>
      <c r="N804" s="6"/>
      <c r="O804" s="6"/>
      <c r="P804" s="6"/>
      <c r="Q804" s="6"/>
      <c r="R804" s="6"/>
      <c r="S804" s="6"/>
      <c r="T804" s="6"/>
      <c r="U804" s="6"/>
      <c r="V804" s="6"/>
    </row>
    <row r="805" spans="3:22" ht="12" customHeight="1" x14ac:dyDescent="0.2">
      <c r="C805" s="6"/>
      <c r="G805" s="6"/>
      <c r="H805" s="6"/>
      <c r="I805" s="6"/>
      <c r="J805" s="6"/>
      <c r="K805" s="6"/>
      <c r="L805" s="6"/>
      <c r="M805" s="6"/>
      <c r="N805" s="6"/>
      <c r="O805" s="6"/>
      <c r="P805" s="6"/>
      <c r="Q805" s="6"/>
      <c r="R805" s="6"/>
      <c r="S805" s="6"/>
      <c r="T805" s="6"/>
      <c r="U805" s="6"/>
      <c r="V805" s="6"/>
    </row>
    <row r="806" spans="3:22" ht="12" customHeight="1" x14ac:dyDescent="0.2">
      <c r="C806" s="6"/>
      <c r="G806" s="6"/>
      <c r="H806" s="6"/>
      <c r="I806" s="6"/>
      <c r="J806" s="6"/>
      <c r="K806" s="6"/>
      <c r="L806" s="6"/>
      <c r="M806" s="6"/>
      <c r="N806" s="6"/>
      <c r="O806" s="6"/>
      <c r="P806" s="6"/>
      <c r="Q806" s="6"/>
      <c r="R806" s="6"/>
      <c r="S806" s="6"/>
      <c r="T806" s="6"/>
      <c r="U806" s="6"/>
      <c r="V806" s="6"/>
    </row>
    <row r="807" spans="3:22" ht="12" customHeight="1" x14ac:dyDescent="0.2">
      <c r="C807" s="6"/>
      <c r="G807" s="6"/>
      <c r="H807" s="6"/>
      <c r="I807" s="6"/>
      <c r="J807" s="6"/>
      <c r="K807" s="6"/>
      <c r="L807" s="6"/>
      <c r="M807" s="6"/>
      <c r="N807" s="6"/>
      <c r="O807" s="6"/>
      <c r="P807" s="6"/>
      <c r="Q807" s="6"/>
      <c r="R807" s="6"/>
      <c r="S807" s="6"/>
      <c r="T807" s="6"/>
      <c r="U807" s="6"/>
      <c r="V807" s="6"/>
    </row>
    <row r="808" spans="3:22" ht="12" customHeight="1" x14ac:dyDescent="0.2">
      <c r="C808" s="6"/>
      <c r="G808" s="6"/>
      <c r="H808" s="6"/>
      <c r="I808" s="6"/>
      <c r="J808" s="6"/>
      <c r="K808" s="6"/>
      <c r="L808" s="6"/>
      <c r="M808" s="6"/>
      <c r="N808" s="6"/>
      <c r="O808" s="6"/>
      <c r="P808" s="6"/>
      <c r="Q808" s="6"/>
      <c r="R808" s="6"/>
      <c r="S808" s="6"/>
      <c r="T808" s="6"/>
      <c r="U808" s="6"/>
      <c r="V808" s="6"/>
    </row>
    <row r="809" spans="3:22" ht="12" customHeight="1" x14ac:dyDescent="0.2">
      <c r="C809" s="6"/>
      <c r="G809" s="6"/>
      <c r="H809" s="6"/>
      <c r="I809" s="6"/>
      <c r="J809" s="6"/>
      <c r="K809" s="6"/>
      <c r="L809" s="6"/>
      <c r="M809" s="6"/>
      <c r="N809" s="6"/>
      <c r="O809" s="6"/>
      <c r="P809" s="6"/>
      <c r="Q809" s="6"/>
      <c r="R809" s="6"/>
      <c r="S809" s="6"/>
      <c r="T809" s="6"/>
      <c r="U809" s="6"/>
      <c r="V809" s="6"/>
    </row>
    <row r="810" spans="3:22" ht="12" customHeight="1" x14ac:dyDescent="0.2">
      <c r="C810" s="6"/>
      <c r="G810" s="6"/>
      <c r="H810" s="6"/>
      <c r="I810" s="6"/>
      <c r="J810" s="6"/>
      <c r="K810" s="6"/>
      <c r="L810" s="6"/>
      <c r="M810" s="6"/>
      <c r="N810" s="6"/>
      <c r="O810" s="6"/>
      <c r="P810" s="6"/>
      <c r="Q810" s="6"/>
      <c r="R810" s="6"/>
      <c r="S810" s="6"/>
      <c r="T810" s="6"/>
      <c r="U810" s="6"/>
      <c r="V810" s="6"/>
    </row>
    <row r="811" spans="3:22" ht="12" customHeight="1" x14ac:dyDescent="0.2">
      <c r="C811" s="6"/>
      <c r="G811" s="6"/>
      <c r="H811" s="6"/>
      <c r="I811" s="6"/>
      <c r="J811" s="6"/>
      <c r="K811" s="6"/>
      <c r="L811" s="6"/>
      <c r="M811" s="6"/>
      <c r="N811" s="6"/>
      <c r="O811" s="6"/>
      <c r="P811" s="6"/>
      <c r="Q811" s="6"/>
      <c r="R811" s="6"/>
      <c r="S811" s="6"/>
      <c r="T811" s="6"/>
      <c r="U811" s="6"/>
      <c r="V811" s="6"/>
    </row>
    <row r="812" spans="3:22" ht="12" customHeight="1" x14ac:dyDescent="0.2">
      <c r="C812" s="6"/>
      <c r="G812" s="6"/>
      <c r="H812" s="6"/>
      <c r="I812" s="6"/>
      <c r="J812" s="6"/>
      <c r="K812" s="6"/>
      <c r="L812" s="6"/>
      <c r="M812" s="6"/>
      <c r="N812" s="6"/>
      <c r="O812" s="6"/>
      <c r="P812" s="6"/>
      <c r="Q812" s="6"/>
      <c r="R812" s="6"/>
      <c r="S812" s="6"/>
      <c r="T812" s="6"/>
      <c r="U812" s="6"/>
      <c r="V812" s="6"/>
    </row>
    <row r="813" spans="3:22" ht="12" customHeight="1" x14ac:dyDescent="0.2">
      <c r="C813" s="6"/>
      <c r="G813" s="6"/>
      <c r="H813" s="6"/>
      <c r="I813" s="6"/>
      <c r="J813" s="6"/>
      <c r="K813" s="6"/>
      <c r="L813" s="6"/>
      <c r="M813" s="6"/>
      <c r="N813" s="6"/>
      <c r="O813" s="6"/>
      <c r="P813" s="6"/>
      <c r="Q813" s="6"/>
      <c r="R813" s="6"/>
      <c r="S813" s="6"/>
      <c r="T813" s="6"/>
      <c r="U813" s="6"/>
      <c r="V813" s="6"/>
    </row>
    <row r="814" spans="3:22" ht="12" customHeight="1" x14ac:dyDescent="0.2">
      <c r="C814" s="6"/>
      <c r="G814" s="6"/>
      <c r="H814" s="6"/>
      <c r="I814" s="6"/>
      <c r="J814" s="6"/>
      <c r="K814" s="6"/>
      <c r="L814" s="6"/>
      <c r="M814" s="6"/>
      <c r="N814" s="6"/>
      <c r="O814" s="6"/>
      <c r="P814" s="6"/>
      <c r="Q814" s="6"/>
      <c r="R814" s="6"/>
      <c r="S814" s="6"/>
      <c r="T814" s="6"/>
      <c r="U814" s="6"/>
      <c r="V814" s="6"/>
    </row>
    <row r="815" spans="3:22" ht="12" customHeight="1" x14ac:dyDescent="0.2">
      <c r="C815" s="6"/>
      <c r="G815" s="6"/>
      <c r="H815" s="6"/>
      <c r="I815" s="6"/>
      <c r="J815" s="6"/>
      <c r="K815" s="6"/>
      <c r="L815" s="6"/>
      <c r="M815" s="6"/>
      <c r="N815" s="6"/>
      <c r="O815" s="6"/>
      <c r="P815" s="6"/>
      <c r="Q815" s="6"/>
      <c r="R815" s="6"/>
      <c r="S815" s="6"/>
      <c r="T815" s="6"/>
      <c r="U815" s="6"/>
      <c r="V815" s="6"/>
    </row>
    <row r="816" spans="3:22" ht="12" customHeight="1" x14ac:dyDescent="0.2">
      <c r="C816" s="6"/>
      <c r="G816" s="6"/>
      <c r="H816" s="6"/>
      <c r="I816" s="6"/>
      <c r="J816" s="6"/>
      <c r="K816" s="6"/>
      <c r="L816" s="6"/>
      <c r="M816" s="6"/>
      <c r="N816" s="6"/>
      <c r="O816" s="6"/>
      <c r="P816" s="6"/>
      <c r="Q816" s="6"/>
      <c r="R816" s="6"/>
      <c r="S816" s="6"/>
      <c r="T816" s="6"/>
      <c r="U816" s="6"/>
      <c r="V816" s="6"/>
    </row>
    <row r="817" spans="3:22" ht="12" customHeight="1" x14ac:dyDescent="0.2">
      <c r="C817" s="6"/>
      <c r="G817" s="6"/>
      <c r="H817" s="6"/>
      <c r="I817" s="6"/>
      <c r="J817" s="6"/>
      <c r="K817" s="6"/>
      <c r="L817" s="6"/>
      <c r="M817" s="6"/>
      <c r="N817" s="6"/>
      <c r="O817" s="6"/>
      <c r="P817" s="6"/>
      <c r="Q817" s="6"/>
      <c r="R817" s="6"/>
      <c r="S817" s="6"/>
      <c r="T817" s="6"/>
      <c r="U817" s="6"/>
      <c r="V817" s="6"/>
    </row>
    <row r="818" spans="3:22" ht="12" customHeight="1" x14ac:dyDescent="0.2">
      <c r="C818" s="6"/>
      <c r="G818" s="6"/>
      <c r="H818" s="6"/>
      <c r="I818" s="6"/>
      <c r="J818" s="6"/>
      <c r="K818" s="6"/>
      <c r="L818" s="6"/>
      <c r="M818" s="6"/>
      <c r="N818" s="6"/>
      <c r="O818" s="6"/>
      <c r="P818" s="6"/>
      <c r="Q818" s="6"/>
      <c r="R818" s="6"/>
      <c r="S818" s="6"/>
      <c r="T818" s="6"/>
      <c r="U818" s="6"/>
      <c r="V818" s="6"/>
    </row>
    <row r="819" spans="3:22" ht="12" customHeight="1" x14ac:dyDescent="0.2">
      <c r="C819" s="6"/>
      <c r="G819" s="6"/>
      <c r="H819" s="6"/>
      <c r="I819" s="6"/>
      <c r="J819" s="6"/>
      <c r="K819" s="6"/>
      <c r="L819" s="6"/>
      <c r="M819" s="6"/>
      <c r="N819" s="6"/>
      <c r="O819" s="6"/>
      <c r="P819" s="6"/>
      <c r="Q819" s="6"/>
      <c r="R819" s="6"/>
      <c r="S819" s="6"/>
      <c r="T819" s="6"/>
      <c r="U819" s="6"/>
      <c r="V819" s="6"/>
    </row>
    <row r="820" spans="3:22" ht="12" customHeight="1" x14ac:dyDescent="0.2">
      <c r="C820" s="6"/>
      <c r="G820" s="6"/>
      <c r="H820" s="6"/>
      <c r="I820" s="6"/>
      <c r="J820" s="6"/>
      <c r="K820" s="6"/>
      <c r="L820" s="6"/>
      <c r="M820" s="6"/>
      <c r="N820" s="6"/>
      <c r="O820" s="6"/>
      <c r="P820" s="6"/>
      <c r="Q820" s="6"/>
      <c r="R820" s="6"/>
      <c r="S820" s="6"/>
      <c r="T820" s="6"/>
      <c r="U820" s="6"/>
      <c r="V820" s="6"/>
    </row>
    <row r="821" spans="3:22" ht="12" customHeight="1" x14ac:dyDescent="0.2">
      <c r="C821" s="6"/>
      <c r="G821" s="6"/>
      <c r="H821" s="6"/>
      <c r="I821" s="6"/>
      <c r="J821" s="6"/>
      <c r="K821" s="6"/>
      <c r="L821" s="6"/>
      <c r="M821" s="6"/>
      <c r="N821" s="6"/>
      <c r="O821" s="6"/>
      <c r="P821" s="6"/>
      <c r="Q821" s="6"/>
      <c r="R821" s="6"/>
      <c r="S821" s="6"/>
      <c r="T821" s="6"/>
      <c r="U821" s="6"/>
      <c r="V821" s="6"/>
    </row>
    <row r="822" spans="3:22" ht="12" customHeight="1" x14ac:dyDescent="0.2">
      <c r="C822" s="6"/>
      <c r="G822" s="6"/>
      <c r="H822" s="6"/>
      <c r="I822" s="6"/>
      <c r="J822" s="6"/>
      <c r="K822" s="6"/>
      <c r="L822" s="6"/>
      <c r="M822" s="6"/>
      <c r="N822" s="6"/>
      <c r="O822" s="6"/>
      <c r="P822" s="6"/>
      <c r="Q822" s="6"/>
      <c r="R822" s="6"/>
      <c r="S822" s="6"/>
      <c r="T822" s="6"/>
      <c r="U822" s="6"/>
      <c r="V822" s="6"/>
    </row>
    <row r="823" spans="3:22" ht="12" customHeight="1" x14ac:dyDescent="0.2">
      <c r="C823" s="6"/>
      <c r="G823" s="6"/>
      <c r="H823" s="6"/>
      <c r="I823" s="6"/>
      <c r="J823" s="6"/>
      <c r="K823" s="6"/>
      <c r="L823" s="6"/>
      <c r="M823" s="6"/>
      <c r="N823" s="6"/>
      <c r="O823" s="6"/>
      <c r="P823" s="6"/>
      <c r="Q823" s="6"/>
      <c r="R823" s="6"/>
      <c r="S823" s="6"/>
      <c r="T823" s="6"/>
      <c r="U823" s="6"/>
      <c r="V823" s="6"/>
    </row>
    <row r="824" spans="3:22" ht="12" customHeight="1" x14ac:dyDescent="0.2">
      <c r="C824" s="6"/>
      <c r="G824" s="6"/>
      <c r="H824" s="6"/>
      <c r="I824" s="6"/>
      <c r="J824" s="6"/>
      <c r="K824" s="6"/>
      <c r="L824" s="6"/>
      <c r="M824" s="6"/>
      <c r="N824" s="6"/>
      <c r="O824" s="6"/>
      <c r="P824" s="6"/>
      <c r="Q824" s="6"/>
      <c r="R824" s="6"/>
      <c r="S824" s="6"/>
      <c r="T824" s="6"/>
      <c r="U824" s="6"/>
      <c r="V824" s="6"/>
    </row>
    <row r="825" spans="3:22" ht="12" customHeight="1" x14ac:dyDescent="0.2">
      <c r="C825" s="6"/>
      <c r="G825" s="6"/>
      <c r="H825" s="6"/>
      <c r="I825" s="6"/>
      <c r="J825" s="6"/>
      <c r="K825" s="6"/>
      <c r="L825" s="6"/>
      <c r="M825" s="6"/>
      <c r="N825" s="6"/>
      <c r="O825" s="6"/>
      <c r="P825" s="6"/>
      <c r="Q825" s="6"/>
      <c r="R825" s="6"/>
      <c r="S825" s="6"/>
      <c r="T825" s="6"/>
      <c r="U825" s="6"/>
      <c r="V825" s="6"/>
    </row>
    <row r="826" spans="3:22" ht="12" customHeight="1" x14ac:dyDescent="0.2">
      <c r="C826" s="6"/>
      <c r="G826" s="6"/>
      <c r="H826" s="6"/>
      <c r="I826" s="6"/>
      <c r="J826" s="6"/>
      <c r="K826" s="6"/>
      <c r="L826" s="6"/>
      <c r="M826" s="6"/>
      <c r="N826" s="6"/>
      <c r="O826" s="6"/>
      <c r="P826" s="6"/>
      <c r="Q826" s="6"/>
      <c r="R826" s="6"/>
      <c r="S826" s="6"/>
      <c r="T826" s="6"/>
      <c r="U826" s="6"/>
      <c r="V826" s="6"/>
    </row>
    <row r="827" spans="3:22" ht="12" customHeight="1" x14ac:dyDescent="0.2">
      <c r="C827" s="6"/>
      <c r="G827" s="6"/>
      <c r="H827" s="6"/>
      <c r="I827" s="6"/>
      <c r="J827" s="6"/>
      <c r="K827" s="6"/>
      <c r="L827" s="6"/>
      <c r="M827" s="6"/>
      <c r="N827" s="6"/>
      <c r="O827" s="6"/>
      <c r="P827" s="6"/>
      <c r="Q827" s="6"/>
      <c r="R827" s="6"/>
      <c r="S827" s="6"/>
      <c r="T827" s="6"/>
      <c r="U827" s="6"/>
      <c r="V827" s="6"/>
    </row>
    <row r="828" spans="3:22" ht="12" customHeight="1" x14ac:dyDescent="0.2">
      <c r="C828" s="6"/>
      <c r="G828" s="6"/>
      <c r="H828" s="6"/>
      <c r="I828" s="6"/>
      <c r="J828" s="6"/>
      <c r="K828" s="6"/>
      <c r="L828" s="6"/>
      <c r="M828" s="6"/>
      <c r="N828" s="6"/>
      <c r="O828" s="6"/>
      <c r="P828" s="6"/>
      <c r="Q828" s="6"/>
      <c r="R828" s="6"/>
      <c r="S828" s="6"/>
      <c r="T828" s="6"/>
      <c r="U828" s="6"/>
      <c r="V828" s="6"/>
    </row>
    <row r="829" spans="3:22" ht="12" customHeight="1" x14ac:dyDescent="0.2">
      <c r="C829" s="6"/>
      <c r="G829" s="6"/>
      <c r="H829" s="6"/>
      <c r="I829" s="6"/>
      <c r="J829" s="6"/>
      <c r="K829" s="6"/>
      <c r="L829" s="6"/>
      <c r="M829" s="6"/>
      <c r="N829" s="6"/>
      <c r="O829" s="6"/>
      <c r="P829" s="6"/>
      <c r="Q829" s="6"/>
      <c r="R829" s="6"/>
      <c r="S829" s="6"/>
      <c r="T829" s="6"/>
      <c r="U829" s="6"/>
      <c r="V829" s="6"/>
    </row>
    <row r="830" spans="3:22" ht="12" customHeight="1" x14ac:dyDescent="0.2">
      <c r="C830" s="6"/>
      <c r="G830" s="6"/>
      <c r="H830" s="6"/>
      <c r="I830" s="6"/>
      <c r="J830" s="6"/>
      <c r="K830" s="6"/>
      <c r="L830" s="6"/>
      <c r="M830" s="6"/>
      <c r="N830" s="6"/>
      <c r="O830" s="6"/>
      <c r="P830" s="6"/>
      <c r="Q830" s="6"/>
      <c r="R830" s="6"/>
      <c r="S830" s="6"/>
      <c r="T830" s="6"/>
      <c r="U830" s="6"/>
      <c r="V830" s="6"/>
    </row>
    <row r="831" spans="3:22" ht="12" customHeight="1" x14ac:dyDescent="0.2">
      <c r="C831" s="6"/>
      <c r="G831" s="6"/>
      <c r="H831" s="6"/>
      <c r="I831" s="6"/>
      <c r="J831" s="6"/>
      <c r="K831" s="6"/>
      <c r="L831" s="6"/>
      <c r="M831" s="6"/>
      <c r="N831" s="6"/>
      <c r="O831" s="6"/>
      <c r="P831" s="6"/>
      <c r="Q831" s="6"/>
      <c r="R831" s="6"/>
      <c r="S831" s="6"/>
      <c r="T831" s="6"/>
      <c r="U831" s="6"/>
      <c r="V831" s="6"/>
    </row>
    <row r="832" spans="3:22" ht="12" customHeight="1" x14ac:dyDescent="0.2">
      <c r="C832" s="6"/>
      <c r="G832" s="6"/>
      <c r="H832" s="6"/>
      <c r="I832" s="6"/>
      <c r="J832" s="6"/>
      <c r="K832" s="6"/>
      <c r="L832" s="6"/>
      <c r="M832" s="6"/>
      <c r="N832" s="6"/>
      <c r="O832" s="6"/>
      <c r="P832" s="6"/>
      <c r="Q832" s="6"/>
      <c r="R832" s="6"/>
      <c r="S832" s="6"/>
      <c r="T832" s="6"/>
      <c r="U832" s="6"/>
      <c r="V832" s="6"/>
    </row>
    <row r="833" spans="3:22" ht="12" customHeight="1" x14ac:dyDescent="0.2">
      <c r="C833" s="6"/>
      <c r="G833" s="6"/>
      <c r="H833" s="6"/>
      <c r="I833" s="6"/>
      <c r="J833" s="6"/>
      <c r="K833" s="6"/>
      <c r="L833" s="6"/>
      <c r="M833" s="6"/>
      <c r="N833" s="6"/>
      <c r="O833" s="6"/>
      <c r="P833" s="6"/>
      <c r="Q833" s="6"/>
      <c r="R833" s="6"/>
      <c r="S833" s="6"/>
      <c r="T833" s="6"/>
      <c r="U833" s="6"/>
      <c r="V833" s="6"/>
    </row>
    <row r="834" spans="3:22" ht="12" customHeight="1" x14ac:dyDescent="0.2">
      <c r="C834" s="6"/>
      <c r="G834" s="6"/>
      <c r="H834" s="6"/>
      <c r="I834" s="6"/>
      <c r="J834" s="6"/>
      <c r="K834" s="6"/>
      <c r="L834" s="6"/>
      <c r="M834" s="6"/>
      <c r="N834" s="6"/>
      <c r="O834" s="6"/>
      <c r="P834" s="6"/>
      <c r="Q834" s="6"/>
      <c r="R834" s="6"/>
      <c r="S834" s="6"/>
      <c r="T834" s="6"/>
      <c r="U834" s="6"/>
      <c r="V834" s="6"/>
    </row>
    <row r="835" spans="3:22" ht="12" customHeight="1" x14ac:dyDescent="0.2">
      <c r="C835" s="6"/>
      <c r="G835" s="6"/>
      <c r="H835" s="6"/>
      <c r="I835" s="6"/>
      <c r="J835" s="6"/>
      <c r="K835" s="6"/>
      <c r="L835" s="6"/>
      <c r="M835" s="6"/>
      <c r="N835" s="6"/>
      <c r="O835" s="6"/>
      <c r="P835" s="6"/>
      <c r="Q835" s="6"/>
      <c r="R835" s="6"/>
      <c r="S835" s="6"/>
      <c r="T835" s="6"/>
      <c r="U835" s="6"/>
      <c r="V835" s="6"/>
    </row>
    <row r="836" spans="3:22" ht="12" customHeight="1" x14ac:dyDescent="0.2">
      <c r="C836" s="6"/>
      <c r="G836" s="6"/>
      <c r="H836" s="6"/>
      <c r="I836" s="6"/>
      <c r="J836" s="6"/>
      <c r="K836" s="6"/>
      <c r="L836" s="6"/>
      <c r="M836" s="6"/>
      <c r="N836" s="6"/>
      <c r="O836" s="6"/>
      <c r="P836" s="6"/>
      <c r="Q836" s="6"/>
      <c r="R836" s="6"/>
      <c r="S836" s="6"/>
      <c r="T836" s="6"/>
      <c r="U836" s="6"/>
      <c r="V836" s="6"/>
    </row>
    <row r="837" spans="3:22" ht="12" customHeight="1" x14ac:dyDescent="0.2">
      <c r="C837" s="6"/>
      <c r="G837" s="6"/>
      <c r="H837" s="6"/>
      <c r="I837" s="6"/>
      <c r="J837" s="6"/>
      <c r="K837" s="6"/>
      <c r="L837" s="6"/>
      <c r="M837" s="6"/>
      <c r="N837" s="6"/>
      <c r="O837" s="6"/>
      <c r="P837" s="6"/>
      <c r="Q837" s="6"/>
      <c r="R837" s="6"/>
      <c r="S837" s="6"/>
      <c r="T837" s="6"/>
      <c r="U837" s="6"/>
      <c r="V837" s="6"/>
    </row>
    <row r="838" spans="3:22" ht="12" customHeight="1" x14ac:dyDescent="0.2">
      <c r="C838" s="6"/>
      <c r="G838" s="6"/>
      <c r="H838" s="6"/>
      <c r="I838" s="6"/>
      <c r="J838" s="6"/>
      <c r="K838" s="6"/>
      <c r="L838" s="6"/>
      <c r="M838" s="6"/>
      <c r="N838" s="6"/>
      <c r="O838" s="6"/>
      <c r="P838" s="6"/>
      <c r="Q838" s="6"/>
      <c r="R838" s="6"/>
      <c r="S838" s="6"/>
      <c r="T838" s="6"/>
      <c r="U838" s="6"/>
      <c r="V838" s="6"/>
    </row>
    <row r="839" spans="3:22" ht="12" customHeight="1" x14ac:dyDescent="0.2">
      <c r="C839" s="6"/>
      <c r="G839" s="6"/>
      <c r="H839" s="6"/>
      <c r="I839" s="6"/>
      <c r="J839" s="6"/>
      <c r="K839" s="6"/>
      <c r="L839" s="6"/>
      <c r="M839" s="6"/>
      <c r="N839" s="6"/>
      <c r="O839" s="6"/>
      <c r="P839" s="6"/>
      <c r="Q839" s="6"/>
      <c r="R839" s="6"/>
      <c r="S839" s="6"/>
      <c r="T839" s="6"/>
      <c r="U839" s="6"/>
      <c r="V839" s="6"/>
    </row>
    <row r="840" spans="3:22" ht="12" customHeight="1" x14ac:dyDescent="0.2">
      <c r="C840" s="6"/>
      <c r="G840" s="6"/>
      <c r="H840" s="6"/>
      <c r="I840" s="6"/>
      <c r="J840" s="6"/>
      <c r="K840" s="6"/>
      <c r="L840" s="6"/>
      <c r="M840" s="6"/>
      <c r="N840" s="6"/>
      <c r="O840" s="6"/>
      <c r="P840" s="6"/>
      <c r="Q840" s="6"/>
      <c r="R840" s="6"/>
      <c r="S840" s="6"/>
      <c r="T840" s="6"/>
      <c r="U840" s="6"/>
      <c r="V840" s="6"/>
    </row>
    <row r="841" spans="3:22" ht="12" customHeight="1" x14ac:dyDescent="0.2">
      <c r="C841" s="6"/>
      <c r="G841" s="6"/>
      <c r="H841" s="6"/>
      <c r="I841" s="6"/>
      <c r="J841" s="6"/>
      <c r="K841" s="6"/>
      <c r="L841" s="6"/>
      <c r="M841" s="6"/>
      <c r="N841" s="6"/>
      <c r="O841" s="6"/>
      <c r="P841" s="6"/>
      <c r="Q841" s="6"/>
      <c r="R841" s="6"/>
      <c r="S841" s="6"/>
      <c r="T841" s="6"/>
      <c r="U841" s="6"/>
      <c r="V841" s="6"/>
    </row>
    <row r="842" spans="3:22" ht="12" customHeight="1" x14ac:dyDescent="0.2">
      <c r="C842" s="6"/>
      <c r="G842" s="6"/>
      <c r="H842" s="6"/>
      <c r="I842" s="6"/>
      <c r="J842" s="6"/>
      <c r="K842" s="6"/>
      <c r="L842" s="6"/>
      <c r="M842" s="6"/>
      <c r="N842" s="6"/>
      <c r="O842" s="6"/>
      <c r="P842" s="6"/>
      <c r="Q842" s="6"/>
      <c r="R842" s="6"/>
      <c r="S842" s="6"/>
      <c r="T842" s="6"/>
      <c r="U842" s="6"/>
      <c r="V842" s="6"/>
    </row>
    <row r="843" spans="3:22" ht="12" customHeight="1" x14ac:dyDescent="0.2">
      <c r="C843" s="6"/>
      <c r="G843" s="6"/>
      <c r="H843" s="6"/>
      <c r="I843" s="6"/>
      <c r="J843" s="6"/>
      <c r="K843" s="6"/>
      <c r="L843" s="6"/>
      <c r="M843" s="6"/>
      <c r="N843" s="6"/>
      <c r="O843" s="6"/>
      <c r="P843" s="6"/>
      <c r="Q843" s="6"/>
      <c r="R843" s="6"/>
      <c r="S843" s="6"/>
      <c r="T843" s="6"/>
      <c r="U843" s="6"/>
      <c r="V843" s="6"/>
    </row>
    <row r="844" spans="3:22" ht="12" customHeight="1" x14ac:dyDescent="0.2">
      <c r="C844" s="6"/>
      <c r="G844" s="6"/>
      <c r="H844" s="6"/>
      <c r="I844" s="6"/>
      <c r="J844" s="6"/>
      <c r="K844" s="6"/>
      <c r="L844" s="6"/>
      <c r="M844" s="6"/>
      <c r="N844" s="6"/>
      <c r="O844" s="6"/>
      <c r="P844" s="6"/>
      <c r="Q844" s="6"/>
      <c r="R844" s="6"/>
      <c r="S844" s="6"/>
      <c r="T844" s="6"/>
      <c r="U844" s="6"/>
      <c r="V844" s="6"/>
    </row>
    <row r="845" spans="3:22" ht="12" customHeight="1" x14ac:dyDescent="0.2">
      <c r="C845" s="6"/>
      <c r="G845" s="6"/>
      <c r="H845" s="6"/>
      <c r="I845" s="6"/>
      <c r="J845" s="6"/>
      <c r="K845" s="6"/>
      <c r="L845" s="6"/>
      <c r="M845" s="6"/>
      <c r="N845" s="6"/>
      <c r="O845" s="6"/>
      <c r="P845" s="6"/>
      <c r="Q845" s="6"/>
      <c r="R845" s="6"/>
      <c r="S845" s="6"/>
      <c r="T845" s="6"/>
      <c r="U845" s="6"/>
      <c r="V845" s="6"/>
    </row>
    <row r="846" spans="3:22" ht="12" customHeight="1" x14ac:dyDescent="0.2">
      <c r="C846" s="6"/>
      <c r="G846" s="6"/>
      <c r="H846" s="6"/>
      <c r="I846" s="6"/>
      <c r="J846" s="6"/>
      <c r="K846" s="6"/>
      <c r="L846" s="6"/>
      <c r="M846" s="6"/>
      <c r="N846" s="6"/>
      <c r="O846" s="6"/>
      <c r="P846" s="6"/>
      <c r="Q846" s="6"/>
      <c r="R846" s="6"/>
      <c r="S846" s="6"/>
      <c r="T846" s="6"/>
      <c r="U846" s="6"/>
      <c r="V846" s="6"/>
    </row>
    <row r="847" spans="3:22" ht="12" customHeight="1" x14ac:dyDescent="0.2">
      <c r="C847" s="6"/>
      <c r="G847" s="6"/>
      <c r="H847" s="6"/>
      <c r="I847" s="6"/>
      <c r="J847" s="6"/>
      <c r="K847" s="6"/>
      <c r="L847" s="6"/>
      <c r="M847" s="6"/>
      <c r="N847" s="6"/>
      <c r="O847" s="6"/>
      <c r="P847" s="6"/>
      <c r="Q847" s="6"/>
      <c r="R847" s="6"/>
      <c r="S847" s="6"/>
      <c r="T847" s="6"/>
      <c r="U847" s="6"/>
      <c r="V847" s="6"/>
    </row>
    <row r="848" spans="3:22" ht="12" customHeight="1" x14ac:dyDescent="0.2">
      <c r="C848" s="6"/>
      <c r="G848" s="6"/>
      <c r="H848" s="6"/>
      <c r="I848" s="6"/>
      <c r="J848" s="6"/>
      <c r="K848" s="6"/>
      <c r="L848" s="6"/>
      <c r="M848" s="6"/>
      <c r="N848" s="6"/>
      <c r="O848" s="6"/>
      <c r="P848" s="6"/>
      <c r="Q848" s="6"/>
      <c r="R848" s="6"/>
      <c r="S848" s="6"/>
      <c r="T848" s="6"/>
      <c r="U848" s="6"/>
      <c r="V848" s="6"/>
    </row>
    <row r="849" spans="3:22" ht="12" customHeight="1" x14ac:dyDescent="0.2">
      <c r="C849" s="6"/>
      <c r="G849" s="6"/>
      <c r="H849" s="6"/>
      <c r="I849" s="6"/>
      <c r="J849" s="6"/>
      <c r="K849" s="6"/>
      <c r="L849" s="6"/>
      <c r="M849" s="6"/>
      <c r="N849" s="6"/>
      <c r="O849" s="6"/>
      <c r="P849" s="6"/>
      <c r="Q849" s="6"/>
      <c r="R849" s="6"/>
      <c r="S849" s="6"/>
      <c r="T849" s="6"/>
      <c r="U849" s="6"/>
      <c r="V849" s="6"/>
    </row>
    <row r="850" spans="3:22" ht="12" customHeight="1" x14ac:dyDescent="0.2">
      <c r="C850" s="6"/>
      <c r="G850" s="6"/>
      <c r="H850" s="6"/>
      <c r="I850" s="6"/>
      <c r="J850" s="6"/>
      <c r="K850" s="6"/>
      <c r="L850" s="6"/>
      <c r="M850" s="6"/>
      <c r="N850" s="6"/>
      <c r="O850" s="6"/>
      <c r="P850" s="6"/>
      <c r="Q850" s="6"/>
      <c r="R850" s="6"/>
      <c r="S850" s="6"/>
      <c r="T850" s="6"/>
      <c r="U850" s="6"/>
      <c r="V850" s="6"/>
    </row>
    <row r="851" spans="3:22" ht="12" customHeight="1" x14ac:dyDescent="0.2">
      <c r="C851" s="6"/>
      <c r="G851" s="6"/>
      <c r="H851" s="6"/>
      <c r="I851" s="6"/>
      <c r="J851" s="6"/>
      <c r="K851" s="6"/>
      <c r="L851" s="6"/>
      <c r="M851" s="6"/>
      <c r="N851" s="6"/>
      <c r="O851" s="6"/>
      <c r="P851" s="6"/>
      <c r="Q851" s="6"/>
      <c r="R851" s="6"/>
      <c r="S851" s="6"/>
      <c r="T851" s="6"/>
      <c r="U851" s="6"/>
      <c r="V851" s="6"/>
    </row>
    <row r="852" spans="3:22" ht="12" customHeight="1" x14ac:dyDescent="0.2">
      <c r="C852" s="6"/>
      <c r="G852" s="6"/>
      <c r="H852" s="6"/>
      <c r="I852" s="6"/>
      <c r="J852" s="6"/>
      <c r="K852" s="6"/>
      <c r="L852" s="6"/>
      <c r="M852" s="6"/>
      <c r="N852" s="6"/>
      <c r="O852" s="6"/>
      <c r="P852" s="6"/>
      <c r="Q852" s="6"/>
      <c r="R852" s="6"/>
      <c r="S852" s="6"/>
      <c r="T852" s="6"/>
      <c r="U852" s="6"/>
      <c r="V852" s="6"/>
    </row>
    <row r="853" spans="3:22" ht="12" customHeight="1" x14ac:dyDescent="0.2">
      <c r="C853" s="6"/>
      <c r="G853" s="6"/>
      <c r="H853" s="6"/>
      <c r="I853" s="6"/>
      <c r="J853" s="6"/>
      <c r="K853" s="6"/>
      <c r="L853" s="6"/>
      <c r="M853" s="6"/>
      <c r="N853" s="6"/>
      <c r="O853" s="6"/>
      <c r="P853" s="6"/>
      <c r="Q853" s="6"/>
      <c r="R853" s="6"/>
      <c r="S853" s="6"/>
      <c r="T853" s="6"/>
      <c r="U853" s="6"/>
      <c r="V853" s="6"/>
    </row>
    <row r="854" spans="3:22" ht="12" customHeight="1" x14ac:dyDescent="0.2">
      <c r="C854" s="6"/>
      <c r="G854" s="6"/>
      <c r="H854" s="6"/>
      <c r="I854" s="6"/>
      <c r="J854" s="6"/>
      <c r="K854" s="6"/>
      <c r="L854" s="6"/>
      <c r="M854" s="6"/>
      <c r="N854" s="6"/>
      <c r="O854" s="6"/>
      <c r="P854" s="6"/>
      <c r="Q854" s="6"/>
      <c r="R854" s="6"/>
      <c r="S854" s="6"/>
      <c r="T854" s="6"/>
      <c r="U854" s="6"/>
      <c r="V854" s="6"/>
    </row>
    <row r="855" spans="3:22" ht="12" customHeight="1" x14ac:dyDescent="0.2">
      <c r="C855" s="6"/>
      <c r="G855" s="6"/>
      <c r="H855" s="6"/>
      <c r="I855" s="6"/>
      <c r="J855" s="6"/>
      <c r="K855" s="6"/>
      <c r="L855" s="6"/>
      <c r="M855" s="6"/>
      <c r="N855" s="6"/>
      <c r="O855" s="6"/>
      <c r="P855" s="6"/>
      <c r="Q855" s="6"/>
      <c r="R855" s="6"/>
      <c r="S855" s="6"/>
      <c r="T855" s="6"/>
      <c r="U855" s="6"/>
      <c r="V855" s="6"/>
    </row>
    <row r="856" spans="3:22" ht="12" customHeight="1" x14ac:dyDescent="0.2">
      <c r="C856" s="6"/>
      <c r="G856" s="6"/>
      <c r="H856" s="6"/>
      <c r="I856" s="6"/>
      <c r="J856" s="6"/>
      <c r="K856" s="6"/>
      <c r="L856" s="6"/>
      <c r="M856" s="6"/>
      <c r="N856" s="6"/>
      <c r="O856" s="6"/>
      <c r="P856" s="6"/>
      <c r="Q856" s="6"/>
      <c r="R856" s="6"/>
      <c r="S856" s="6"/>
      <c r="T856" s="6"/>
      <c r="U856" s="6"/>
      <c r="V856" s="6"/>
    </row>
    <row r="857" spans="3:22" ht="12" customHeight="1" x14ac:dyDescent="0.2">
      <c r="C857" s="6"/>
      <c r="G857" s="6"/>
      <c r="H857" s="6"/>
      <c r="I857" s="6"/>
      <c r="J857" s="6"/>
      <c r="K857" s="6"/>
      <c r="L857" s="6"/>
      <c r="M857" s="6"/>
      <c r="N857" s="6"/>
      <c r="O857" s="6"/>
      <c r="P857" s="6"/>
      <c r="Q857" s="6"/>
      <c r="R857" s="6"/>
      <c r="S857" s="6"/>
      <c r="T857" s="6"/>
      <c r="U857" s="6"/>
      <c r="V857" s="6"/>
    </row>
    <row r="858" spans="3:22" ht="12" customHeight="1" x14ac:dyDescent="0.2">
      <c r="C858" s="6"/>
      <c r="G858" s="6"/>
      <c r="H858" s="6"/>
      <c r="I858" s="6"/>
      <c r="J858" s="6"/>
      <c r="K858" s="6"/>
      <c r="L858" s="6"/>
      <c r="M858" s="6"/>
      <c r="N858" s="6"/>
      <c r="O858" s="6"/>
      <c r="P858" s="6"/>
      <c r="Q858" s="6"/>
      <c r="R858" s="6"/>
      <c r="S858" s="6"/>
      <c r="T858" s="6"/>
      <c r="U858" s="6"/>
      <c r="V858" s="6"/>
    </row>
    <row r="859" spans="3:22" ht="12" customHeight="1" x14ac:dyDescent="0.2">
      <c r="C859" s="6"/>
      <c r="G859" s="6"/>
      <c r="H859" s="6"/>
      <c r="I859" s="6"/>
      <c r="J859" s="6"/>
      <c r="K859" s="6"/>
      <c r="L859" s="6"/>
      <c r="M859" s="6"/>
      <c r="N859" s="6"/>
      <c r="O859" s="6"/>
      <c r="P859" s="6"/>
      <c r="Q859" s="6"/>
      <c r="R859" s="6"/>
      <c r="S859" s="6"/>
      <c r="T859" s="6"/>
      <c r="U859" s="6"/>
      <c r="V859" s="6"/>
    </row>
    <row r="860" spans="3:22" ht="12" customHeight="1" x14ac:dyDescent="0.2">
      <c r="C860" s="6"/>
      <c r="G860" s="6"/>
      <c r="H860" s="6"/>
      <c r="I860" s="6"/>
      <c r="J860" s="6"/>
      <c r="K860" s="6"/>
      <c r="L860" s="6"/>
      <c r="M860" s="6"/>
      <c r="N860" s="6"/>
      <c r="O860" s="6"/>
      <c r="P860" s="6"/>
      <c r="Q860" s="6"/>
      <c r="R860" s="6"/>
      <c r="S860" s="6"/>
      <c r="T860" s="6"/>
      <c r="U860" s="6"/>
      <c r="V860" s="6"/>
    </row>
    <row r="861" spans="3:22" ht="12" customHeight="1" x14ac:dyDescent="0.2">
      <c r="C861" s="6"/>
      <c r="G861" s="6"/>
      <c r="H861" s="6"/>
      <c r="I861" s="6"/>
      <c r="J861" s="6"/>
      <c r="K861" s="6"/>
      <c r="L861" s="6"/>
      <c r="M861" s="6"/>
      <c r="N861" s="6"/>
      <c r="O861" s="6"/>
      <c r="P861" s="6"/>
      <c r="Q861" s="6"/>
      <c r="R861" s="6"/>
      <c r="S861" s="6"/>
      <c r="T861" s="6"/>
      <c r="U861" s="6"/>
      <c r="V861" s="6"/>
    </row>
  </sheetData>
  <dataValidations count="3">
    <dataValidation type="list" allowBlank="1" showInputMessage="1" showErrorMessage="1" sqref="Q59:R88 Q95:R124 Q23:R52 G12">
      <formula1>"ja,nee"</formula1>
    </dataValidation>
    <dataValidation type="list" allowBlank="1" showInputMessage="1" showErrorMessage="1" sqref="G11">
      <formula1>$C$150:$C$155</formula1>
    </dataValidation>
    <dataValidation type="list" allowBlank="1" showInputMessage="1" showErrorMessage="1" sqref="G10">
      <formula1>$C$146:$C$149</formula1>
    </dataValidation>
  </dataValidations>
  <pageMargins left="0.7" right="0.7" top="0.75" bottom="0.75" header="0.3" footer="0.3"/>
  <pageSetup paperSize="9" scale="44" orientation="portrait" r:id="rId1"/>
  <headerFooter>
    <oddHeader>&amp;L&amp;"Arial,Vet"&amp;F&amp;R&amp;"Arial,Vet"&amp;A</oddHeader>
    <oddFooter>&amp;L&amp;"Arial,Vet"keizer / goedhart&amp;C&amp;"Arial,Vet"pagina &amp;P&amp;R&amp;"Arial,Vet"&amp;D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K861"/>
  <sheetViews>
    <sheetView zoomScale="90" zoomScaleNormal="90" zoomScaleSheetLayoutView="85" workbookViewId="0">
      <selection activeCell="B2" sqref="B2"/>
    </sheetView>
  </sheetViews>
  <sheetFormatPr defaultRowHeight="12" customHeight="1" x14ac:dyDescent="0.2"/>
  <cols>
    <col min="1" max="1" width="3.7109375" style="6" customWidth="1"/>
    <col min="2" max="2" width="2.7109375" style="6" customWidth="1"/>
    <col min="3" max="3" width="4.7109375" style="62" customWidth="1"/>
    <col min="4" max="4" width="13.42578125" style="6" customWidth="1"/>
    <col min="5" max="5" width="8.28515625" style="6" customWidth="1"/>
    <col min="6" max="6" width="2.140625" style="6" customWidth="1"/>
    <col min="7" max="7" width="6" style="7" customWidth="1"/>
    <col min="8" max="8" width="4.7109375" style="7" customWidth="1"/>
    <col min="9" max="9" width="5.5703125" style="7" customWidth="1"/>
    <col min="10" max="10" width="6.28515625" style="7" customWidth="1"/>
    <col min="11" max="11" width="1.7109375" style="7" customWidth="1"/>
    <col min="12" max="12" width="6" style="7" customWidth="1"/>
    <col min="13" max="13" width="4.7109375" style="7" customWidth="1"/>
    <col min="14" max="14" width="5.28515625" style="7" customWidth="1"/>
    <col min="15" max="15" width="4.5703125" style="7" customWidth="1"/>
    <col min="16" max="16" width="1.7109375" style="7" customWidth="1"/>
    <col min="17" max="17" width="8.28515625" style="7" customWidth="1"/>
    <col min="18" max="18" width="9.85546875" style="7" customWidth="1"/>
    <col min="19" max="20" width="13.85546875" style="7" customWidth="1"/>
    <col min="21" max="21" width="14.5703125" style="7" customWidth="1"/>
    <col min="22" max="22" width="2.28515625" style="7" customWidth="1"/>
    <col min="23" max="23" width="12.28515625" style="6" customWidth="1"/>
    <col min="24" max="24" width="13.42578125" style="6" customWidth="1"/>
    <col min="25" max="25" width="12.7109375" style="6" customWidth="1"/>
    <col min="26" max="26" width="2.7109375" style="6" customWidth="1"/>
    <col min="27" max="27" width="2.85546875" style="6" customWidth="1"/>
    <col min="28" max="16384" width="9.140625" style="6"/>
  </cols>
  <sheetData>
    <row r="2" spans="2:27" ht="12" customHeight="1" x14ac:dyDescent="0.2">
      <c r="B2" s="8"/>
      <c r="C2" s="63"/>
      <c r="D2" s="9"/>
      <c r="E2" s="9"/>
      <c r="F2" s="9"/>
      <c r="G2" s="10"/>
      <c r="H2" s="10"/>
      <c r="I2" s="10"/>
      <c r="J2" s="10"/>
      <c r="K2" s="10"/>
      <c r="L2" s="10"/>
      <c r="M2" s="10"/>
      <c r="N2" s="10"/>
      <c r="O2" s="10"/>
      <c r="P2" s="10"/>
      <c r="Q2" s="10"/>
      <c r="R2" s="10"/>
      <c r="S2" s="10"/>
      <c r="T2" s="10"/>
      <c r="U2" s="10"/>
      <c r="V2" s="10"/>
      <c r="W2" s="10"/>
      <c r="X2" s="10"/>
      <c r="Y2" s="10"/>
      <c r="Z2" s="9"/>
      <c r="AA2" s="11"/>
    </row>
    <row r="3" spans="2:27" s="12" customFormat="1" ht="12" customHeight="1" x14ac:dyDescent="0.2">
      <c r="B3" s="13"/>
      <c r="C3" s="64"/>
      <c r="D3" s="14"/>
      <c r="E3" s="14"/>
      <c r="F3" s="14"/>
      <c r="G3" s="15"/>
      <c r="H3" s="15"/>
      <c r="I3" s="15"/>
      <c r="J3" s="15"/>
      <c r="K3" s="15"/>
      <c r="L3" s="15"/>
      <c r="M3" s="15"/>
      <c r="N3" s="15"/>
      <c r="O3" s="15"/>
      <c r="P3" s="15"/>
      <c r="Q3" s="15"/>
      <c r="R3" s="15"/>
      <c r="S3" s="15"/>
      <c r="T3" s="15"/>
      <c r="U3" s="15"/>
      <c r="V3" s="15"/>
      <c r="W3" s="15"/>
      <c r="X3" s="15"/>
      <c r="Y3" s="15"/>
      <c r="Z3" s="14"/>
      <c r="AA3" s="16"/>
    </row>
    <row r="4" spans="2:27" s="12" customFormat="1" ht="18.75" customHeight="1" x14ac:dyDescent="0.3">
      <c r="B4" s="13"/>
      <c r="C4" s="176" t="s">
        <v>107</v>
      </c>
      <c r="D4" s="14"/>
      <c r="E4" s="14"/>
      <c r="F4" s="14"/>
      <c r="G4" s="15"/>
      <c r="H4" s="15"/>
      <c r="I4" s="17"/>
      <c r="J4" s="15"/>
      <c r="K4" s="15"/>
      <c r="L4" s="15"/>
      <c r="M4" s="15"/>
      <c r="N4" s="17"/>
      <c r="O4" s="15"/>
      <c r="P4" s="15"/>
      <c r="Q4" s="15"/>
      <c r="R4" s="15"/>
      <c r="S4" s="15"/>
      <c r="T4" s="15"/>
      <c r="U4" s="15"/>
      <c r="V4" s="15"/>
      <c r="W4" s="15"/>
      <c r="X4" s="15"/>
      <c r="Y4" s="15"/>
      <c r="Z4" s="14"/>
      <c r="AA4" s="16"/>
    </row>
    <row r="5" spans="2:27" s="12" customFormat="1" ht="18.75" customHeight="1" x14ac:dyDescent="0.25">
      <c r="B5" s="13"/>
      <c r="C5" s="72" t="str">
        <f>+G8</f>
        <v>Vereniging Reformatorisch Passend Onderwijs voor Voortgezet Onderwijs</v>
      </c>
      <c r="D5" s="14"/>
      <c r="E5" s="14"/>
      <c r="F5" s="14"/>
      <c r="G5" s="15"/>
      <c r="H5" s="15"/>
      <c r="I5" s="17"/>
      <c r="J5" s="15"/>
      <c r="K5" s="15"/>
      <c r="L5" s="15"/>
      <c r="M5" s="15"/>
      <c r="N5" s="17"/>
      <c r="O5" s="15"/>
      <c r="P5" s="15"/>
      <c r="Q5" s="15"/>
      <c r="R5" s="15"/>
      <c r="S5" s="15"/>
      <c r="T5" s="15"/>
      <c r="U5" s="15"/>
      <c r="V5" s="15"/>
      <c r="W5" s="15"/>
      <c r="X5" s="15"/>
      <c r="Y5" s="15"/>
      <c r="Z5" s="14"/>
      <c r="AA5" s="16"/>
    </row>
    <row r="6" spans="2:27" s="12" customFormat="1" ht="28.5" customHeight="1" x14ac:dyDescent="0.25">
      <c r="B6" s="13"/>
      <c r="C6" s="72"/>
      <c r="D6" s="14"/>
      <c r="E6" s="14"/>
      <c r="F6" s="14"/>
      <c r="G6" s="15"/>
      <c r="H6" s="15"/>
      <c r="I6" s="17"/>
      <c r="J6" s="15"/>
      <c r="K6" s="15"/>
      <c r="L6" s="15"/>
      <c r="M6" s="15"/>
      <c r="N6" s="17"/>
      <c r="O6" s="15"/>
      <c r="P6" s="15"/>
      <c r="Q6" s="15"/>
      <c r="R6" s="15"/>
      <c r="S6" s="15"/>
      <c r="T6" s="15"/>
      <c r="U6" s="15"/>
      <c r="V6" s="15"/>
      <c r="W6" s="15"/>
      <c r="X6" s="15"/>
      <c r="Y6" s="15"/>
      <c r="Z6" s="14"/>
      <c r="AA6" s="16"/>
    </row>
    <row r="7" spans="2:27" s="12" customFormat="1" ht="12.75" customHeight="1" x14ac:dyDescent="0.2">
      <c r="B7" s="13"/>
      <c r="C7" s="85"/>
      <c r="D7" s="85"/>
      <c r="E7" s="85"/>
      <c r="F7" s="85"/>
      <c r="G7" s="86"/>
      <c r="H7" s="86"/>
      <c r="I7" s="86"/>
      <c r="J7" s="86"/>
      <c r="K7" s="86"/>
      <c r="L7" s="86"/>
      <c r="M7" s="86"/>
      <c r="N7" s="85"/>
      <c r="O7" s="15"/>
      <c r="P7" s="15"/>
      <c r="Q7" s="15"/>
      <c r="R7" s="15"/>
      <c r="S7" s="15"/>
      <c r="T7" s="15"/>
      <c r="U7" s="15"/>
      <c r="V7" s="15"/>
      <c r="W7" s="15"/>
      <c r="X7" s="15"/>
      <c r="Y7" s="15"/>
      <c r="Z7" s="14"/>
      <c r="AA7" s="16"/>
    </row>
    <row r="8" spans="2:27" s="12" customFormat="1" ht="12.75" customHeight="1" x14ac:dyDescent="0.25">
      <c r="B8" s="13"/>
      <c r="C8" s="85"/>
      <c r="D8" s="201" t="s">
        <v>48</v>
      </c>
      <c r="E8" s="201"/>
      <c r="F8" s="201"/>
      <c r="G8" s="204" t="str">
        <f>+'1 februari'!G8</f>
        <v>Vereniging Reformatorisch Passend Onderwijs voor Voortgezet Onderwijs</v>
      </c>
      <c r="H8" s="86"/>
      <c r="I8" s="86"/>
      <c r="J8" s="86"/>
      <c r="K8" s="86"/>
      <c r="L8" s="86"/>
      <c r="M8" s="86"/>
      <c r="N8" s="85"/>
      <c r="O8" s="15"/>
      <c r="P8" s="15"/>
      <c r="Q8" s="15"/>
      <c r="R8" s="15"/>
      <c r="S8" s="15"/>
      <c r="T8" s="15"/>
      <c r="U8" s="15"/>
      <c r="V8" s="15"/>
      <c r="W8" s="15"/>
      <c r="X8" s="15"/>
      <c r="Y8" s="15"/>
      <c r="Z8" s="14"/>
      <c r="AA8" s="16"/>
    </row>
    <row r="9" spans="2:27" s="12" customFormat="1" ht="12.75" customHeight="1" x14ac:dyDescent="0.25">
      <c r="B9" s="13"/>
      <c r="C9" s="85"/>
      <c r="D9" s="201" t="s">
        <v>49</v>
      </c>
      <c r="E9" s="201"/>
      <c r="F9" s="201"/>
      <c r="G9" s="204" t="s">
        <v>91</v>
      </c>
      <c r="H9" s="86"/>
      <c r="I9" s="86"/>
      <c r="J9" s="86"/>
      <c r="K9" s="86"/>
      <c r="L9" s="86"/>
      <c r="M9" s="86"/>
      <c r="N9" s="85"/>
      <c r="O9" s="15"/>
      <c r="P9" s="15"/>
      <c r="Q9" s="15"/>
      <c r="R9" s="15"/>
      <c r="S9" s="15"/>
      <c r="T9" s="15"/>
      <c r="U9" s="15"/>
      <c r="V9" s="15"/>
      <c r="W9" s="15"/>
      <c r="X9" s="15"/>
      <c r="Y9" s="15"/>
      <c r="Z9" s="14"/>
      <c r="AA9" s="16"/>
    </row>
    <row r="10" spans="2:27" s="12" customFormat="1" ht="12.75" customHeight="1" x14ac:dyDescent="0.25">
      <c r="B10" s="13"/>
      <c r="C10" s="85"/>
      <c r="D10" s="202" t="s">
        <v>50</v>
      </c>
      <c r="E10" s="201"/>
      <c r="F10" s="201"/>
      <c r="G10" s="205" t="s">
        <v>26</v>
      </c>
      <c r="H10" s="86"/>
      <c r="I10" s="86"/>
      <c r="J10" s="86"/>
      <c r="K10" s="86"/>
      <c r="L10" s="86"/>
      <c r="M10" s="86"/>
      <c r="N10" s="85"/>
      <c r="O10" s="15"/>
      <c r="P10" s="15"/>
      <c r="Q10" s="15"/>
      <c r="R10" s="15"/>
      <c r="S10" s="15"/>
      <c r="T10" s="15"/>
      <c r="U10" s="15"/>
      <c r="V10" s="15"/>
      <c r="W10" s="15"/>
      <c r="X10" s="15"/>
      <c r="Y10" s="15"/>
      <c r="Z10" s="14"/>
      <c r="AA10" s="16"/>
    </row>
    <row r="11" spans="2:27" s="12" customFormat="1" ht="12.75" customHeight="1" x14ac:dyDescent="0.25">
      <c r="B11" s="13"/>
      <c r="C11" s="85"/>
      <c r="D11" s="203" t="s">
        <v>0</v>
      </c>
      <c r="E11" s="201"/>
      <c r="F11" s="201"/>
      <c r="G11" s="205" t="s">
        <v>31</v>
      </c>
      <c r="H11" s="86"/>
      <c r="I11" s="86"/>
      <c r="J11" s="86"/>
      <c r="K11" s="86"/>
      <c r="L11" s="86"/>
      <c r="M11" s="86"/>
      <c r="N11" s="85"/>
      <c r="O11" s="15"/>
      <c r="P11" s="15"/>
      <c r="Q11" s="15"/>
      <c r="R11" s="15"/>
      <c r="S11" s="15"/>
      <c r="T11" s="15"/>
      <c r="U11" s="15"/>
      <c r="V11" s="15"/>
      <c r="W11" s="15"/>
      <c r="X11" s="15"/>
      <c r="Y11" s="15"/>
      <c r="Z11" s="14"/>
      <c r="AA11" s="16"/>
    </row>
    <row r="12" spans="2:27" s="12" customFormat="1" ht="12.75" customHeight="1" x14ac:dyDescent="0.25">
      <c r="B12" s="13"/>
      <c r="C12" s="85"/>
      <c r="D12" s="203" t="s">
        <v>54</v>
      </c>
      <c r="E12" s="201"/>
      <c r="F12" s="201"/>
      <c r="G12" s="205" t="s">
        <v>9</v>
      </c>
      <c r="H12" s="86"/>
      <c r="I12" s="86"/>
      <c r="J12" s="86"/>
      <c r="K12" s="86"/>
      <c r="L12" s="86"/>
      <c r="M12" s="86"/>
      <c r="N12" s="85"/>
      <c r="O12" s="15"/>
      <c r="P12" s="15"/>
      <c r="Q12" s="15"/>
      <c r="R12" s="15"/>
      <c r="S12" s="15"/>
      <c r="T12" s="15"/>
      <c r="U12" s="15"/>
      <c r="V12" s="15"/>
      <c r="W12" s="15"/>
      <c r="X12" s="15"/>
      <c r="Y12" s="15"/>
      <c r="Z12" s="14"/>
      <c r="AA12" s="16"/>
    </row>
    <row r="13" spans="2:27" s="12" customFormat="1" ht="12.75" customHeight="1" x14ac:dyDescent="0.2">
      <c r="B13" s="13"/>
      <c r="C13" s="85"/>
      <c r="D13" s="85"/>
      <c r="E13" s="85"/>
      <c r="F13" s="85"/>
      <c r="G13" s="86"/>
      <c r="H13" s="86"/>
      <c r="I13" s="86"/>
      <c r="J13" s="86"/>
      <c r="K13" s="86"/>
      <c r="L13" s="86"/>
      <c r="M13" s="86"/>
      <c r="N13" s="85"/>
      <c r="O13" s="15"/>
      <c r="P13" s="15"/>
      <c r="Q13" s="15"/>
      <c r="R13" s="15"/>
      <c r="S13" s="15"/>
      <c r="T13" s="15"/>
      <c r="U13" s="15"/>
      <c r="V13" s="15"/>
      <c r="W13" s="15"/>
      <c r="X13" s="15"/>
      <c r="Y13" s="15"/>
      <c r="Z13" s="14"/>
      <c r="AA13" s="16"/>
    </row>
    <row r="14" spans="2:27" s="12" customFormat="1" ht="19.5" customHeight="1" x14ac:dyDescent="0.25">
      <c r="B14" s="13"/>
      <c r="C14" s="72"/>
      <c r="D14" s="14"/>
      <c r="E14" s="14"/>
      <c r="F14" s="14"/>
      <c r="G14" s="15"/>
      <c r="H14" s="15"/>
      <c r="I14" s="17"/>
      <c r="J14" s="15"/>
      <c r="K14" s="15"/>
      <c r="L14" s="15"/>
      <c r="M14" s="15"/>
      <c r="N14" s="17"/>
      <c r="O14" s="15"/>
      <c r="P14" s="15"/>
      <c r="Q14" s="15"/>
      <c r="R14" s="15"/>
      <c r="S14" s="15"/>
      <c r="T14" s="15"/>
      <c r="U14" s="15"/>
      <c r="V14" s="15"/>
      <c r="W14" s="15"/>
      <c r="X14" s="15"/>
      <c r="Y14" s="15"/>
      <c r="Z14" s="14"/>
      <c r="AA14" s="16"/>
    </row>
    <row r="15" spans="2:27" s="12" customFormat="1" ht="18.75" customHeight="1" x14ac:dyDescent="0.25">
      <c r="B15" s="13"/>
      <c r="C15" s="186" t="s">
        <v>113</v>
      </c>
      <c r="D15" s="193"/>
      <c r="E15" s="193"/>
      <c r="F15" s="193"/>
      <c r="G15" s="191" t="s">
        <v>114</v>
      </c>
      <c r="H15" s="194"/>
      <c r="I15" s="194"/>
      <c r="J15" s="192"/>
      <c r="K15" s="194"/>
      <c r="L15" s="15"/>
      <c r="M15" s="15"/>
      <c r="N15" s="15"/>
      <c r="O15" s="17"/>
      <c r="P15" s="15"/>
      <c r="Q15" s="15"/>
      <c r="R15" s="15"/>
      <c r="S15" s="15"/>
      <c r="T15" s="15"/>
      <c r="U15" s="15"/>
      <c r="V15" s="15"/>
      <c r="W15" s="15"/>
      <c r="X15" s="15"/>
      <c r="Y15" s="15"/>
      <c r="Z15" s="14"/>
      <c r="AA15" s="16"/>
    </row>
    <row r="16" spans="2:27" s="183" customFormat="1" ht="12" customHeight="1" x14ac:dyDescent="0.25">
      <c r="B16" s="78"/>
      <c r="C16" s="187" t="s">
        <v>111</v>
      </c>
      <c r="D16" s="188"/>
      <c r="E16" s="189" t="s">
        <v>36</v>
      </c>
      <c r="F16" s="189"/>
      <c r="G16" s="188" t="s">
        <v>112</v>
      </c>
      <c r="H16" s="190"/>
      <c r="I16" s="190"/>
      <c r="J16" s="195" t="s">
        <v>121</v>
      </c>
      <c r="K16" s="190"/>
      <c r="L16" s="184"/>
      <c r="M16" s="184"/>
      <c r="N16" s="184"/>
      <c r="O16" s="21"/>
      <c r="P16" s="184"/>
      <c r="Q16" s="184"/>
      <c r="R16" s="184"/>
      <c r="S16" s="184"/>
      <c r="T16" s="184"/>
      <c r="U16" s="184"/>
      <c r="V16" s="184"/>
      <c r="W16" s="185"/>
      <c r="X16" s="185"/>
      <c r="Y16" s="185"/>
      <c r="Z16" s="70"/>
      <c r="AA16" s="37"/>
    </row>
    <row r="17" spans="2:27" ht="12" customHeight="1" x14ac:dyDescent="0.25">
      <c r="B17" s="18"/>
      <c r="C17" s="96"/>
      <c r="D17" s="19"/>
      <c r="E17" s="19"/>
      <c r="F17" s="19"/>
      <c r="G17"/>
      <c r="H17" s="20"/>
      <c r="I17" s="21"/>
      <c r="J17" s="20"/>
      <c r="K17" s="20"/>
      <c r="L17" s="20"/>
      <c r="M17" s="20"/>
      <c r="N17" s="21"/>
      <c r="O17" s="20"/>
      <c r="P17" s="20"/>
      <c r="Q17" s="20"/>
      <c r="R17" s="20"/>
      <c r="S17" s="20"/>
      <c r="T17" s="180"/>
      <c r="U17" s="179"/>
      <c r="V17" s="179"/>
      <c r="W17" s="20"/>
      <c r="X17" s="20"/>
      <c r="Y17" s="20"/>
      <c r="Z17" s="19"/>
      <c r="AA17" s="22"/>
    </row>
    <row r="18" spans="2:27" ht="12" customHeight="1" x14ac:dyDescent="0.2">
      <c r="B18" s="18"/>
      <c r="C18" s="1"/>
      <c r="D18" s="2"/>
      <c r="E18" s="2"/>
      <c r="F18" s="2"/>
      <c r="G18" s="42"/>
      <c r="H18" s="42"/>
      <c r="I18" s="42"/>
      <c r="J18" s="42"/>
      <c r="K18" s="42"/>
      <c r="L18" s="42"/>
      <c r="M18" s="42"/>
      <c r="N18" s="42"/>
      <c r="O18" s="42"/>
      <c r="P18" s="42"/>
      <c r="Q18" s="42"/>
      <c r="R18" s="42"/>
      <c r="S18" s="42"/>
      <c r="T18" s="42"/>
      <c r="U18" s="23"/>
      <c r="V18" s="23"/>
      <c r="W18" s="23"/>
      <c r="X18" s="23"/>
      <c r="Y18" s="23"/>
      <c r="Z18" s="24"/>
      <c r="AA18" s="22"/>
    </row>
    <row r="19" spans="2:27" s="25" customFormat="1" ht="12" customHeight="1" x14ac:dyDescent="0.2">
      <c r="B19" s="26"/>
      <c r="C19" s="177"/>
      <c r="D19" s="177" t="s">
        <v>56</v>
      </c>
      <c r="E19" s="27"/>
      <c r="F19" s="27"/>
      <c r="G19" s="28" t="s">
        <v>120</v>
      </c>
      <c r="H19" s="29"/>
      <c r="I19" s="29"/>
      <c r="J19" s="30"/>
      <c r="K19" s="30"/>
      <c r="L19" s="28"/>
      <c r="M19" s="29"/>
      <c r="N19" s="121"/>
      <c r="O19" s="30"/>
      <c r="P19" s="30"/>
      <c r="Q19" s="177"/>
      <c r="R19" s="177"/>
      <c r="S19" s="30"/>
      <c r="T19" s="30"/>
      <c r="U19" s="30"/>
      <c r="V19" s="30"/>
      <c r="W19" s="30"/>
      <c r="X19" s="30"/>
      <c r="Y19" s="30"/>
      <c r="Z19" s="31"/>
      <c r="AA19" s="32"/>
    </row>
    <row r="20" spans="2:27" s="104" customFormat="1" ht="12" customHeight="1" x14ac:dyDescent="0.2">
      <c r="B20" s="75"/>
      <c r="C20" s="100"/>
      <c r="D20" s="76"/>
      <c r="E20" s="102"/>
      <c r="F20" s="103"/>
      <c r="G20" s="178"/>
      <c r="H20" s="105"/>
      <c r="I20" s="122"/>
      <c r="J20" s="106"/>
      <c r="K20" s="106"/>
      <c r="L20" s="107"/>
      <c r="M20" s="105"/>
      <c r="N20" s="123"/>
      <c r="O20" s="106"/>
      <c r="P20" s="106"/>
      <c r="Q20" s="79" t="s">
        <v>86</v>
      </c>
      <c r="R20" s="81" t="s">
        <v>86</v>
      </c>
      <c r="S20" s="181" t="s">
        <v>78</v>
      </c>
      <c r="T20" s="106"/>
      <c r="U20" s="106"/>
      <c r="V20" s="106"/>
      <c r="W20" s="81" t="s">
        <v>76</v>
      </c>
      <c r="X20" s="35"/>
      <c r="Y20" s="35"/>
      <c r="Z20" s="36"/>
      <c r="AA20" s="37"/>
    </row>
    <row r="21" spans="2:27" s="104" customFormat="1" ht="12" customHeight="1" x14ac:dyDescent="0.2">
      <c r="B21" s="75"/>
      <c r="C21" s="100"/>
      <c r="D21" s="83" t="s">
        <v>57</v>
      </c>
      <c r="E21" s="101"/>
      <c r="F21" s="102"/>
      <c r="G21" s="76" t="s">
        <v>105</v>
      </c>
      <c r="H21" s="39"/>
      <c r="I21" s="39"/>
      <c r="J21" s="39"/>
      <c r="K21" s="39"/>
      <c r="L21" s="76" t="s">
        <v>106</v>
      </c>
      <c r="M21" s="39"/>
      <c r="N21" s="39"/>
      <c r="O21" s="39"/>
      <c r="P21" s="39"/>
      <c r="Q21" s="81" t="s">
        <v>87</v>
      </c>
      <c r="R21" s="81" t="s">
        <v>89</v>
      </c>
      <c r="S21" s="76" t="s">
        <v>108</v>
      </c>
      <c r="T21" s="81"/>
      <c r="U21" s="40" t="s">
        <v>58</v>
      </c>
      <c r="V21" s="40"/>
      <c r="W21" s="76" t="s">
        <v>127</v>
      </c>
      <c r="X21" s="40"/>
      <c r="Y21" s="40" t="s">
        <v>58</v>
      </c>
      <c r="Z21" s="41"/>
      <c r="AA21" s="16"/>
    </row>
    <row r="22" spans="2:27" s="99" customFormat="1" ht="12" customHeight="1" x14ac:dyDescent="0.2">
      <c r="B22" s="80"/>
      <c r="C22" s="73"/>
      <c r="D22" s="77" t="s">
        <v>59</v>
      </c>
      <c r="E22" s="73" t="s">
        <v>60</v>
      </c>
      <c r="F22" s="77"/>
      <c r="G22" s="74" t="s">
        <v>17</v>
      </c>
      <c r="H22" s="74" t="s">
        <v>18</v>
      </c>
      <c r="I22" s="74" t="s">
        <v>19</v>
      </c>
      <c r="J22" s="74" t="s">
        <v>61</v>
      </c>
      <c r="K22" s="74"/>
      <c r="L22" s="74" t="s">
        <v>17</v>
      </c>
      <c r="M22" s="74" t="s">
        <v>18</v>
      </c>
      <c r="N22" s="74" t="s">
        <v>19</v>
      </c>
      <c r="O22" s="73" t="s">
        <v>61</v>
      </c>
      <c r="P22" s="74"/>
      <c r="Q22" s="74" t="s">
        <v>88</v>
      </c>
      <c r="R22" s="81" t="s">
        <v>88</v>
      </c>
      <c r="S22" s="74" t="s">
        <v>67</v>
      </c>
      <c r="T22" s="74" t="s">
        <v>68</v>
      </c>
      <c r="U22" s="40" t="s">
        <v>109</v>
      </c>
      <c r="V22" s="40"/>
      <c r="W22" s="42" t="s">
        <v>67</v>
      </c>
      <c r="X22" s="42" t="s">
        <v>68</v>
      </c>
      <c r="Y22" s="40" t="s">
        <v>62</v>
      </c>
      <c r="Z22" s="5"/>
      <c r="AA22" s="22"/>
    </row>
    <row r="23" spans="2:27" ht="12" customHeight="1" x14ac:dyDescent="0.2">
      <c r="B23" s="18"/>
      <c r="C23" s="1">
        <v>1</v>
      </c>
      <c r="D23" s="212" t="str">
        <f>+'1 febr 2017'!D23</f>
        <v>de Ambelt</v>
      </c>
      <c r="E23" s="212" t="str">
        <f>+'1 febr 2017'!E23</f>
        <v>02YN</v>
      </c>
      <c r="F23" s="43"/>
      <c r="G23" s="44">
        <v>2</v>
      </c>
      <c r="H23" s="44">
        <v>0</v>
      </c>
      <c r="I23" s="44">
        <v>0</v>
      </c>
      <c r="J23" s="68">
        <f>SUM(G23:I23)</f>
        <v>2</v>
      </c>
      <c r="K23" s="42"/>
      <c r="L23" s="44">
        <v>0</v>
      </c>
      <c r="M23" s="44">
        <v>0</v>
      </c>
      <c r="N23" s="44">
        <v>1</v>
      </c>
      <c r="O23" s="68">
        <f>SUM(L23:N23)</f>
        <v>1</v>
      </c>
      <c r="P23" s="42"/>
      <c r="Q23" s="93" t="s">
        <v>55</v>
      </c>
      <c r="R23" s="93" t="s">
        <v>55</v>
      </c>
      <c r="S23" s="124">
        <f>IF(Q23="nee",0,IF((J23-O23)&lt;0,0,(J23-O23)*(tab!$C$19*tab!$G$8+tab!$D$23)))</f>
        <v>4073.884935</v>
      </c>
      <c r="T23" s="124">
        <f>IF((J23-O23)&lt;=0,0,IF((G23-L23)*tab!$E$29+(H23-M23)*tab!$F$29+(I23-N23)*tab!$G$29&lt;=0,0,(G23-L23)*tab!$E$29+(H23-M23)*tab!$F$29+(I23-N23)*tab!$G$29))</f>
        <v>0</v>
      </c>
      <c r="U23" s="124">
        <f>IF(SUM(S23:T23)&lt;0,0,SUM(S23:T23))</f>
        <v>4073.884935</v>
      </c>
      <c r="V23" s="182"/>
      <c r="W23" s="124">
        <f>IF(R23="nee",0,IF((J23-O23)&lt;0,0,(J23-O23)*tab!$C$57))</f>
        <v>659.14</v>
      </c>
      <c r="X23" s="124">
        <f>IF(R23="nee",0,IF((J23-O23)&lt;=0,0,IF((G23-L23)*tab!$G$57+(H23-M23)*tab!$H$57+(I23-N23)*tab!$I$57&lt;=0,0,(G23-L23)*tab!$G$57+(H23-M23)*tab!$H$57+(I23-N23)*tab!$I$57)))</f>
        <v>0</v>
      </c>
      <c r="Y23" s="124">
        <f>SUM(W23:X23)</f>
        <v>659.14</v>
      </c>
      <c r="Z23" s="5"/>
      <c r="AA23" s="22"/>
    </row>
    <row r="24" spans="2:27" ht="12" customHeight="1" x14ac:dyDescent="0.2">
      <c r="B24" s="18"/>
      <c r="C24" s="1">
        <v>2</v>
      </c>
      <c r="D24" s="212" t="str">
        <f>+'1 febr 2017'!D24</f>
        <v>De Korenaer</v>
      </c>
      <c r="E24" s="212" t="str">
        <f>+'1 febr 2017'!E24</f>
        <v>03TV</v>
      </c>
      <c r="F24" s="43"/>
      <c r="G24" s="44">
        <v>3</v>
      </c>
      <c r="H24" s="44">
        <v>0</v>
      </c>
      <c r="I24" s="44">
        <v>0</v>
      </c>
      <c r="J24" s="68">
        <f t="shared" ref="J24:J52" si="0">SUM(G24:I24)</f>
        <v>3</v>
      </c>
      <c r="K24" s="42"/>
      <c r="L24" s="44">
        <v>0</v>
      </c>
      <c r="M24" s="44">
        <v>0</v>
      </c>
      <c r="N24" s="44">
        <v>2</v>
      </c>
      <c r="O24" s="68">
        <f t="shared" ref="O24:O52" si="1">SUM(L24:N24)</f>
        <v>2</v>
      </c>
      <c r="P24" s="42"/>
      <c r="Q24" s="93" t="s">
        <v>55</v>
      </c>
      <c r="R24" s="93" t="s">
        <v>55</v>
      </c>
      <c r="S24" s="124">
        <f>IF(Q24="nee",0,IF((J24-O24)&lt;0,0,(J24-O24)*(tab!$C$19*tab!$G$8+tab!$D$23)))</f>
        <v>4073.884935</v>
      </c>
      <c r="T24" s="124">
        <f>IF((J24-O24)&lt;=0,0,IF((G24-L24)*tab!$E$29+(H24-M24)*tab!$F$29+(I24-N24)*tab!$G$29&lt;=0,0,(G24-L24)*tab!$E$29+(H24-M24)*tab!$F$29+(I24-N24)*tab!$G$29))</f>
        <v>0</v>
      </c>
      <c r="U24" s="124">
        <f t="shared" ref="U24:U52" si="2">IF(SUM(S24:T24)&lt;0,0,SUM(S24:T24))</f>
        <v>4073.884935</v>
      </c>
      <c r="V24" s="182"/>
      <c r="W24" s="124">
        <f>IF(R24="nee",0,IF((J24-O24)&lt;0,0,(J24-O24)*tab!$C$57))</f>
        <v>659.14</v>
      </c>
      <c r="X24" s="124">
        <f>IF(R24="nee",0,IF((J24-O24)&lt;=0,0,IF((G24-L24)*tab!$G$57+(H24-M24)*tab!$H$57+(I24-N24)*tab!$I$57&lt;=0,0,(G24-L24)*tab!$G$57+(H24-M24)*tab!$H$57+(I24-N24)*tab!$I$57)))</f>
        <v>0</v>
      </c>
      <c r="Y24" s="124">
        <f t="shared" ref="Y24:Y52" si="3">SUM(W24:X24)</f>
        <v>659.14</v>
      </c>
      <c r="Z24" s="5"/>
      <c r="AA24" s="22"/>
    </row>
    <row r="25" spans="2:27" ht="12" customHeight="1" x14ac:dyDescent="0.2">
      <c r="B25" s="18"/>
      <c r="C25" s="1">
        <v>3</v>
      </c>
      <c r="D25" s="212" t="str">
        <f>+'1 febr 2017'!D25</f>
        <v>SGM Harreveld</v>
      </c>
      <c r="E25" s="212" t="str">
        <f>+'1 febr 2017'!E25</f>
        <v>04YK</v>
      </c>
      <c r="F25" s="43"/>
      <c r="G25" s="44">
        <v>0</v>
      </c>
      <c r="H25" s="44">
        <v>0</v>
      </c>
      <c r="I25" s="44">
        <v>1</v>
      </c>
      <c r="J25" s="68">
        <f t="shared" si="0"/>
        <v>1</v>
      </c>
      <c r="K25" s="42"/>
      <c r="L25" s="44">
        <v>2</v>
      </c>
      <c r="M25" s="44">
        <v>0</v>
      </c>
      <c r="N25" s="44">
        <v>0</v>
      </c>
      <c r="O25" s="68">
        <f t="shared" si="1"/>
        <v>2</v>
      </c>
      <c r="P25" s="42"/>
      <c r="Q25" s="93" t="s">
        <v>55</v>
      </c>
      <c r="R25" s="93" t="s">
        <v>55</v>
      </c>
      <c r="S25" s="124">
        <f>IF(Q25="nee",0,IF((J25-O25)&lt;0,0,(J25-O25)*(tab!$C$19*tab!$G$8+tab!$D$23)))</f>
        <v>0</v>
      </c>
      <c r="T25" s="124">
        <f>IF((J25-O25)&lt;=0,0,IF((G25-L25)*tab!$E$29+(H25-M25)*tab!$F$29+(I25-N25)*tab!$G$29&lt;=0,0,(G25-L25)*tab!$E$29+(H25-M25)*tab!$F$29+(I25-N25)*tab!$G$29))</f>
        <v>0</v>
      </c>
      <c r="U25" s="124">
        <f t="shared" si="2"/>
        <v>0</v>
      </c>
      <c r="V25" s="182"/>
      <c r="W25" s="124">
        <f>IF(R25="nee",0,IF((J25-O25)&lt;0,0,(J25-O25)*tab!$C$57))</f>
        <v>0</v>
      </c>
      <c r="X25" s="124">
        <f>IF(R25="nee",0,IF((J25-O25)&lt;=0,0,IF((G25-L25)*tab!$G$57+(H25-M25)*tab!$H$57+(I25-N25)*tab!$I$57&lt;=0,0,(G25-L25)*tab!$G$57+(H25-M25)*tab!$H$57+(I25-N25)*tab!$I$57)))</f>
        <v>0</v>
      </c>
      <c r="Y25" s="124">
        <f t="shared" si="3"/>
        <v>0</v>
      </c>
      <c r="Z25" s="5"/>
      <c r="AA25" s="22"/>
    </row>
    <row r="26" spans="2:27" ht="12" customHeight="1" x14ac:dyDescent="0.2">
      <c r="B26" s="18"/>
      <c r="C26" s="1">
        <v>4</v>
      </c>
      <c r="D26" s="212" t="str">
        <f>+'1 febr 2017'!D26</f>
        <v>Intermetzo Zonnehuizen Onderw</v>
      </c>
      <c r="E26" s="212" t="str">
        <f>+'1 febr 2017'!E26</f>
        <v>23GL</v>
      </c>
      <c r="F26" s="43"/>
      <c r="G26" s="44">
        <v>0</v>
      </c>
      <c r="H26" s="44">
        <v>0</v>
      </c>
      <c r="I26" s="44">
        <v>2</v>
      </c>
      <c r="J26" s="68">
        <f t="shared" si="0"/>
        <v>2</v>
      </c>
      <c r="K26" s="42"/>
      <c r="L26" s="44">
        <v>3</v>
      </c>
      <c r="M26" s="44">
        <v>0</v>
      </c>
      <c r="N26" s="44">
        <v>0</v>
      </c>
      <c r="O26" s="68">
        <f t="shared" si="1"/>
        <v>3</v>
      </c>
      <c r="P26" s="42"/>
      <c r="Q26" s="93" t="s">
        <v>55</v>
      </c>
      <c r="R26" s="93" t="s">
        <v>55</v>
      </c>
      <c r="S26" s="124">
        <f>IF(Q26="nee",0,IF((J26-O26)&lt;0,0,(J26-O26)*(tab!$C$19*tab!$G$8+tab!$D$23)))</f>
        <v>0</v>
      </c>
      <c r="T26" s="124">
        <f>IF((J26-O26)&lt;=0,0,IF((G26-L26)*tab!$E$29+(H26-M26)*tab!$F$29+(I26-N26)*tab!$G$29&lt;=0,0,(G26-L26)*tab!$E$29+(H26-M26)*tab!$F$29+(I26-N26)*tab!$G$29))</f>
        <v>0</v>
      </c>
      <c r="U26" s="124">
        <f t="shared" si="2"/>
        <v>0</v>
      </c>
      <c r="V26" s="182"/>
      <c r="W26" s="124">
        <f>IF(R26="nee",0,IF((J26-O26)&lt;0,0,(J26-O26)*tab!$C$57))</f>
        <v>0</v>
      </c>
      <c r="X26" s="124">
        <f>IF(R26="nee",0,IF((J26-O26)&lt;=0,0,IF((G26-L26)*tab!$G$57+(H26-M26)*tab!$H$57+(I26-N26)*tab!$I$57&lt;=0,0,(G26-L26)*tab!$G$57+(H26-M26)*tab!$H$57+(I26-N26)*tab!$I$57)))</f>
        <v>0</v>
      </c>
      <c r="Y26" s="124">
        <f t="shared" si="3"/>
        <v>0</v>
      </c>
      <c r="Z26" s="5"/>
      <c r="AA26" s="22"/>
    </row>
    <row r="27" spans="2:27" ht="12" customHeight="1" x14ac:dyDescent="0.2">
      <c r="B27" s="18"/>
      <c r="C27" s="1">
        <v>5</v>
      </c>
      <c r="D27" s="212" t="str">
        <f>+'1 febr 2017'!D27</f>
        <v>ZMLK De Rank</v>
      </c>
      <c r="E27" s="212" t="str">
        <f>+'1 febr 2017'!E27</f>
        <v>26MN</v>
      </c>
      <c r="F27" s="43"/>
      <c r="G27" s="44">
        <v>4</v>
      </c>
      <c r="H27" s="44">
        <v>0</v>
      </c>
      <c r="I27" s="44">
        <v>0</v>
      </c>
      <c r="J27" s="68">
        <f t="shared" si="0"/>
        <v>4</v>
      </c>
      <c r="K27" s="42"/>
      <c r="L27" s="44">
        <v>0</v>
      </c>
      <c r="M27" s="44">
        <v>0</v>
      </c>
      <c r="N27" s="44">
        <v>3</v>
      </c>
      <c r="O27" s="68">
        <f t="shared" si="1"/>
        <v>3</v>
      </c>
      <c r="P27" s="42"/>
      <c r="Q27" s="93" t="s">
        <v>55</v>
      </c>
      <c r="R27" s="93" t="s">
        <v>55</v>
      </c>
      <c r="S27" s="124">
        <f>IF(Q27="nee",0,IF((J27-O27)&lt;0,0,(J27-O27)*(tab!$C$19*tab!$G$8+tab!$D$23)))</f>
        <v>4073.884935</v>
      </c>
      <c r="T27" s="124">
        <f>IF((J27-O27)&lt;=0,0,IF((G27-L27)*tab!$E$29+(H27-M27)*tab!$F$29+(I27-N27)*tab!$G$29&lt;=0,0,(G27-L27)*tab!$E$29+(H27-M27)*tab!$F$29+(I27-N27)*tab!$G$29))</f>
        <v>0</v>
      </c>
      <c r="U27" s="124">
        <f t="shared" si="2"/>
        <v>4073.884935</v>
      </c>
      <c r="V27" s="182"/>
      <c r="W27" s="124">
        <f>IF(R27="nee",0,IF((J27-O27)&lt;0,0,(J27-O27)*tab!$C$57))</f>
        <v>659.14</v>
      </c>
      <c r="X27" s="124">
        <f>IF(R27="nee",0,IF((J27-O27)&lt;=0,0,IF((G27-L27)*tab!$G$57+(H27-M27)*tab!$H$57+(I27-N27)*tab!$I$57&lt;=0,0,(G27-L27)*tab!$G$57+(H27-M27)*tab!$H$57+(I27-N27)*tab!$I$57)))</f>
        <v>0</v>
      </c>
      <c r="Y27" s="124">
        <f t="shared" si="3"/>
        <v>659.14</v>
      </c>
      <c r="Z27" s="5"/>
      <c r="AA27" s="22"/>
    </row>
    <row r="28" spans="2:27" ht="12" customHeight="1" x14ac:dyDescent="0.2">
      <c r="B28" s="18"/>
      <c r="C28" s="1">
        <v>6</v>
      </c>
      <c r="D28" s="212" t="str">
        <f>+'1 febr 2017'!D28</f>
        <v>Obadjaschool</v>
      </c>
      <c r="E28" s="212" t="str">
        <f>+'1 febr 2017'!E28</f>
        <v>26NC</v>
      </c>
      <c r="F28" s="43"/>
      <c r="G28" s="44">
        <v>4</v>
      </c>
      <c r="H28" s="44">
        <v>0</v>
      </c>
      <c r="I28" s="44">
        <v>0</v>
      </c>
      <c r="J28" s="68">
        <f t="shared" si="0"/>
        <v>4</v>
      </c>
      <c r="K28" s="42"/>
      <c r="L28" s="44">
        <v>0</v>
      </c>
      <c r="M28" s="44">
        <v>0</v>
      </c>
      <c r="N28" s="44">
        <v>5</v>
      </c>
      <c r="O28" s="68">
        <f t="shared" si="1"/>
        <v>5</v>
      </c>
      <c r="P28" s="42"/>
      <c r="Q28" s="93" t="s">
        <v>55</v>
      </c>
      <c r="R28" s="93" t="s">
        <v>55</v>
      </c>
      <c r="S28" s="124">
        <f>IF(Q28="nee",0,IF((J28-O28)&lt;0,0,(J28-O28)*(tab!$C$19*tab!$G$8+tab!$D$23)))</f>
        <v>0</v>
      </c>
      <c r="T28" s="124">
        <f>IF((J28-O28)&lt;=0,0,IF((G28-L28)*tab!$E$29+(H28-M28)*tab!$F$29+(I28-N28)*tab!$G$29&lt;=0,0,(G28-L28)*tab!$E$29+(H28-M28)*tab!$F$29+(I28-N28)*tab!$G$29))</f>
        <v>0</v>
      </c>
      <c r="U28" s="124">
        <f t="shared" si="2"/>
        <v>0</v>
      </c>
      <c r="V28" s="182"/>
      <c r="W28" s="124">
        <f>IF(R28="nee",0,IF((J28-O28)&lt;0,0,(J28-O28)*tab!$C$57))</f>
        <v>0</v>
      </c>
      <c r="X28" s="124">
        <f>IF(R28="nee",0,IF((J28-O28)&lt;=0,0,IF((G28-L28)*tab!$G$57+(H28-M28)*tab!$H$57+(I28-N28)*tab!$I$57&lt;=0,0,(G28-L28)*tab!$G$57+(H28-M28)*tab!$H$57+(I28-N28)*tab!$I$57)))</f>
        <v>0</v>
      </c>
      <c r="Y28" s="124">
        <f t="shared" si="3"/>
        <v>0</v>
      </c>
      <c r="Z28" s="5"/>
      <c r="AA28" s="22"/>
    </row>
    <row r="29" spans="2:27" ht="12" customHeight="1" x14ac:dyDescent="0.2">
      <c r="B29" s="18"/>
      <c r="C29" s="1">
        <v>7</v>
      </c>
      <c r="D29" s="212" t="str">
        <f>+'1 febr 2017'!D29</f>
        <v>SSBO Ebenhaezer</v>
      </c>
      <c r="E29" s="212" t="str">
        <f>+'1 febr 2017'!E29</f>
        <v>26NE</v>
      </c>
      <c r="F29" s="43"/>
      <c r="G29" s="44">
        <v>0</v>
      </c>
      <c r="H29" s="44">
        <v>0</v>
      </c>
      <c r="I29" s="44">
        <v>5</v>
      </c>
      <c r="J29" s="68">
        <f t="shared" si="0"/>
        <v>5</v>
      </c>
      <c r="K29" s="42"/>
      <c r="L29" s="44">
        <v>4</v>
      </c>
      <c r="M29" s="44">
        <v>0</v>
      </c>
      <c r="N29" s="44">
        <v>0</v>
      </c>
      <c r="O29" s="68">
        <f t="shared" si="1"/>
        <v>4</v>
      </c>
      <c r="P29" s="42"/>
      <c r="Q29" s="93" t="s">
        <v>55</v>
      </c>
      <c r="R29" s="93" t="s">
        <v>55</v>
      </c>
      <c r="S29" s="124">
        <f>IF(Q29="nee",0,IF((J29-O29)&lt;0,0,(J29-O29)*(tab!$C$19*tab!$G$8+tab!$D$23)))</f>
        <v>4073.884935</v>
      </c>
      <c r="T29" s="124">
        <f>IF((J29-O29)&lt;=0,0,IF((G29-L29)*tab!$E$29+(H29-M29)*tab!$F$29+(I29-N29)*tab!$G$29&lt;=0,0,(G29-L29)*tab!$E$29+(H29-M29)*tab!$F$29+(I29-N29)*tab!$G$29))</f>
        <v>65020.584019999995</v>
      </c>
      <c r="U29" s="124">
        <f t="shared" si="2"/>
        <v>69094.468954999989</v>
      </c>
      <c r="V29" s="182"/>
      <c r="W29" s="124">
        <f>IF(R29="nee",0,IF((J29-O29)&lt;0,0,(J29-O29)*tab!$C$57))</f>
        <v>659.14</v>
      </c>
      <c r="X29" s="124">
        <f>IF(R29="nee",0,IF((J29-O29)&lt;=0,0,IF((G29-L29)*tab!$G$57+(H29-M29)*tab!$H$57+(I29-N29)*tab!$I$57&lt;=0,0,(G29-L29)*tab!$G$57+(H29-M29)*tab!$H$57+(I29-N29)*tab!$I$57)))</f>
        <v>4962.0599999999995</v>
      </c>
      <c r="Y29" s="124">
        <f t="shared" si="3"/>
        <v>5621.2</v>
      </c>
      <c r="Z29" s="5"/>
      <c r="AA29" s="22"/>
    </row>
    <row r="30" spans="2:27" ht="12" customHeight="1" x14ac:dyDescent="0.2">
      <c r="B30" s="18"/>
      <c r="C30" s="1">
        <v>8</v>
      </c>
      <c r="D30" s="212" t="str">
        <f>+'1 febr 2017'!D30</f>
        <v>Samuelschool</v>
      </c>
      <c r="E30" s="212" t="str">
        <f>+'1 febr 2017'!E30</f>
        <v>26NU</v>
      </c>
      <c r="F30" s="43"/>
      <c r="G30" s="44">
        <v>0</v>
      </c>
      <c r="H30" s="44">
        <v>0</v>
      </c>
      <c r="I30" s="44">
        <v>0</v>
      </c>
      <c r="J30" s="68">
        <f t="shared" si="0"/>
        <v>0</v>
      </c>
      <c r="K30" s="42"/>
      <c r="L30" s="44">
        <v>0</v>
      </c>
      <c r="M30" s="44">
        <v>0</v>
      </c>
      <c r="N30" s="44">
        <v>0</v>
      </c>
      <c r="O30" s="68">
        <f t="shared" si="1"/>
        <v>0</v>
      </c>
      <c r="P30" s="42"/>
      <c r="Q30" s="93" t="s">
        <v>55</v>
      </c>
      <c r="R30" s="93" t="s">
        <v>55</v>
      </c>
      <c r="S30" s="124">
        <f>IF(Q30="nee",0,IF((J30-O30)&lt;0,0,(J30-O30)*(tab!$C$19*tab!$G$8+tab!$D$23)))</f>
        <v>0</v>
      </c>
      <c r="T30" s="124">
        <f>IF((J30-O30)&lt;=0,0,IF((G30-L30)*tab!$E$29+(H30-M30)*tab!$F$29+(I30-N30)*tab!$G$29&lt;=0,0,(G30-L30)*tab!$E$29+(H30-M30)*tab!$F$29+(I30-N30)*tab!$G$29))</f>
        <v>0</v>
      </c>
      <c r="U30" s="124">
        <f t="shared" si="2"/>
        <v>0</v>
      </c>
      <c r="V30" s="182"/>
      <c r="W30" s="124">
        <f>IF(R30="nee",0,IF((J30-O30)&lt;0,0,(J30-O30)*tab!$C$57))</f>
        <v>0</v>
      </c>
      <c r="X30" s="124">
        <f>IF(R30="nee",0,IF((J30-O30)&lt;=0,0,IF((G30-L30)*tab!$G$57+(H30-M30)*tab!$H$57+(I30-N30)*tab!$I$57&lt;=0,0,(G30-L30)*tab!$G$57+(H30-M30)*tab!$H$57+(I30-N30)*tab!$I$57)))</f>
        <v>0</v>
      </c>
      <c r="Y30" s="124">
        <f t="shared" si="3"/>
        <v>0</v>
      </c>
      <c r="Z30" s="5"/>
      <c r="AA30" s="22"/>
    </row>
    <row r="31" spans="2:27" ht="12" customHeight="1" x14ac:dyDescent="0.2">
      <c r="B31" s="18"/>
      <c r="C31" s="1">
        <v>9</v>
      </c>
      <c r="D31" s="212" t="str">
        <f>+'1 febr 2017'!D31</f>
        <v/>
      </c>
      <c r="E31" s="212" t="str">
        <f>+'1 febr 2017'!E31</f>
        <v/>
      </c>
      <c r="F31" s="43"/>
      <c r="G31" s="44">
        <v>0</v>
      </c>
      <c r="H31" s="44">
        <v>0</v>
      </c>
      <c r="I31" s="44">
        <v>0</v>
      </c>
      <c r="J31" s="68">
        <f t="shared" si="0"/>
        <v>0</v>
      </c>
      <c r="K31" s="42"/>
      <c r="L31" s="44">
        <v>0</v>
      </c>
      <c r="M31" s="44">
        <v>0</v>
      </c>
      <c r="N31" s="44">
        <v>0</v>
      </c>
      <c r="O31" s="68">
        <f t="shared" si="1"/>
        <v>0</v>
      </c>
      <c r="P31" s="42"/>
      <c r="Q31" s="93" t="s">
        <v>55</v>
      </c>
      <c r="R31" s="93" t="s">
        <v>55</v>
      </c>
      <c r="S31" s="124">
        <f>IF(Q31="nee",0,IF((J31-O31)&lt;0,0,(J31-O31)*(tab!$C$19*tab!$G$8+tab!$D$23)))</f>
        <v>0</v>
      </c>
      <c r="T31" s="124">
        <f>IF((J31-O31)&lt;=0,0,IF((G31-L31)*tab!$E$29+(H31-M31)*tab!$F$29+(I31-N31)*tab!$G$29&lt;=0,0,(G31-L31)*tab!$E$29+(H31-M31)*tab!$F$29+(I31-N31)*tab!$G$29))</f>
        <v>0</v>
      </c>
      <c r="U31" s="124">
        <f t="shared" si="2"/>
        <v>0</v>
      </c>
      <c r="V31" s="182"/>
      <c r="W31" s="124">
        <f>IF(R31="nee",0,IF((J31-O31)&lt;0,0,(J31-O31)*tab!$C$57))</f>
        <v>0</v>
      </c>
      <c r="X31" s="124">
        <f>IF(R31="nee",0,IF((J31-O31)&lt;=0,0,IF((G31-L31)*tab!$G$57+(H31-M31)*tab!$H$57+(I31-N31)*tab!$I$57&lt;=0,0,(G31-L31)*tab!$G$57+(H31-M31)*tab!$H$57+(I31-N31)*tab!$I$57)))</f>
        <v>0</v>
      </c>
      <c r="Y31" s="124">
        <f t="shared" si="3"/>
        <v>0</v>
      </c>
      <c r="Z31" s="5"/>
      <c r="AA31" s="22"/>
    </row>
    <row r="32" spans="2:27" ht="12" customHeight="1" x14ac:dyDescent="0.2">
      <c r="B32" s="18"/>
      <c r="C32" s="1">
        <v>10</v>
      </c>
      <c r="D32" s="212" t="str">
        <f>+'1 febr 2017'!D32</f>
        <v/>
      </c>
      <c r="E32" s="212" t="str">
        <f>+'1 febr 2017'!E32</f>
        <v/>
      </c>
      <c r="F32" s="43"/>
      <c r="G32" s="44">
        <v>0</v>
      </c>
      <c r="H32" s="44">
        <v>0</v>
      </c>
      <c r="I32" s="44">
        <v>0</v>
      </c>
      <c r="J32" s="68">
        <f t="shared" si="0"/>
        <v>0</v>
      </c>
      <c r="K32" s="42"/>
      <c r="L32" s="44">
        <v>0</v>
      </c>
      <c r="M32" s="44">
        <v>0</v>
      </c>
      <c r="N32" s="44">
        <v>0</v>
      </c>
      <c r="O32" s="68">
        <f t="shared" si="1"/>
        <v>0</v>
      </c>
      <c r="P32" s="42"/>
      <c r="Q32" s="93" t="s">
        <v>55</v>
      </c>
      <c r="R32" s="93" t="s">
        <v>55</v>
      </c>
      <c r="S32" s="124">
        <f>IF(Q32="nee",0,IF((J32-O32)&lt;0,0,(J32-O32)*(tab!$C$19*tab!$G$8+tab!$D$23)))</f>
        <v>0</v>
      </c>
      <c r="T32" s="124">
        <f>IF((J32-O32)&lt;=0,0,IF((G32-L32)*tab!$E$29+(H32-M32)*tab!$F$29+(I32-N32)*tab!$G$29&lt;=0,0,(G32-L32)*tab!$E$29+(H32-M32)*tab!$F$29+(I32-N32)*tab!$G$29))</f>
        <v>0</v>
      </c>
      <c r="U32" s="124">
        <f t="shared" si="2"/>
        <v>0</v>
      </c>
      <c r="V32" s="182"/>
      <c r="W32" s="124">
        <f>IF(R32="nee",0,IF((J32-O32)&lt;0,0,(J32-O32)*tab!$C$57))</f>
        <v>0</v>
      </c>
      <c r="X32" s="124">
        <f>IF(R32="nee",0,IF((J32-O32)&lt;=0,0,IF((G32-L32)*tab!$G$57+(H32-M32)*tab!$H$57+(I32-N32)*tab!$I$57&lt;=0,0,(G32-L32)*tab!$G$57+(H32-M32)*tab!$H$57+(I32-N32)*tab!$I$57)))</f>
        <v>0</v>
      </c>
      <c r="Y32" s="124">
        <f t="shared" si="3"/>
        <v>0</v>
      </c>
      <c r="Z32" s="5"/>
      <c r="AA32" s="22"/>
    </row>
    <row r="33" spans="2:27" ht="12" customHeight="1" x14ac:dyDescent="0.2">
      <c r="B33" s="18"/>
      <c r="C33" s="1">
        <v>11</v>
      </c>
      <c r="D33" s="212" t="str">
        <f>+'1 febr 2017'!D33</f>
        <v/>
      </c>
      <c r="E33" s="212" t="str">
        <f>+'1 febr 2017'!E33</f>
        <v/>
      </c>
      <c r="F33" s="43"/>
      <c r="G33" s="44">
        <v>0</v>
      </c>
      <c r="H33" s="44">
        <v>0</v>
      </c>
      <c r="I33" s="44">
        <v>0</v>
      </c>
      <c r="J33" s="68">
        <f t="shared" si="0"/>
        <v>0</v>
      </c>
      <c r="K33" s="42"/>
      <c r="L33" s="44">
        <v>0</v>
      </c>
      <c r="M33" s="44">
        <v>0</v>
      </c>
      <c r="N33" s="44">
        <v>0</v>
      </c>
      <c r="O33" s="68">
        <f t="shared" si="1"/>
        <v>0</v>
      </c>
      <c r="P33" s="42"/>
      <c r="Q33" s="93" t="s">
        <v>55</v>
      </c>
      <c r="R33" s="93" t="s">
        <v>55</v>
      </c>
      <c r="S33" s="124">
        <f>IF(Q33="nee",0,IF((J33-O33)&lt;0,0,(J33-O33)*(tab!$C$19*tab!$G$8+tab!$D$23)))</f>
        <v>0</v>
      </c>
      <c r="T33" s="124">
        <f>IF((J33-O33)&lt;=0,0,IF((G33-L33)*tab!$E$29+(H33-M33)*tab!$F$29+(I33-N33)*tab!$G$29&lt;=0,0,(G33-L33)*tab!$E$29+(H33-M33)*tab!$F$29+(I33-N33)*tab!$G$29))</f>
        <v>0</v>
      </c>
      <c r="U33" s="124">
        <f t="shared" si="2"/>
        <v>0</v>
      </c>
      <c r="V33" s="182"/>
      <c r="W33" s="124">
        <f>IF(R33="nee",0,IF((J33-O33)&lt;0,0,(J33-O33)*tab!$C$57))</f>
        <v>0</v>
      </c>
      <c r="X33" s="124">
        <f>IF(R33="nee",0,IF((J33-O33)&lt;=0,0,IF((G33-L33)*tab!$G$57+(H33-M33)*tab!$H$57+(I33-N33)*tab!$I$57&lt;=0,0,(G33-L33)*tab!$G$57+(H33-M33)*tab!$H$57+(I33-N33)*tab!$I$57)))</f>
        <v>0</v>
      </c>
      <c r="Y33" s="124">
        <f t="shared" si="3"/>
        <v>0</v>
      </c>
      <c r="Z33" s="5"/>
      <c r="AA33" s="22"/>
    </row>
    <row r="34" spans="2:27" ht="12" customHeight="1" x14ac:dyDescent="0.2">
      <c r="B34" s="18"/>
      <c r="C34" s="1">
        <v>12</v>
      </c>
      <c r="D34" s="212" t="str">
        <f>+'1 febr 2017'!D34</f>
        <v/>
      </c>
      <c r="E34" s="212" t="str">
        <f>+'1 febr 2017'!E34</f>
        <v/>
      </c>
      <c r="F34" s="43"/>
      <c r="G34" s="44">
        <v>2</v>
      </c>
      <c r="H34" s="44">
        <v>2</v>
      </c>
      <c r="I34" s="44">
        <v>2</v>
      </c>
      <c r="J34" s="68">
        <f t="shared" si="0"/>
        <v>6</v>
      </c>
      <c r="K34" s="42"/>
      <c r="L34" s="44">
        <v>1</v>
      </c>
      <c r="M34" s="44">
        <v>1</v>
      </c>
      <c r="N34" s="44">
        <v>1</v>
      </c>
      <c r="O34" s="68">
        <f t="shared" si="1"/>
        <v>3</v>
      </c>
      <c r="P34" s="42"/>
      <c r="Q34" s="93" t="s">
        <v>55</v>
      </c>
      <c r="R34" s="93" t="s">
        <v>55</v>
      </c>
      <c r="S34" s="124">
        <f>IF(Q34="nee",0,IF((J34-O34)&lt;0,0,(J34-O34)*(tab!$C$19*tab!$G$8+tab!$D$23)))</f>
        <v>12221.654805</v>
      </c>
      <c r="T34" s="124">
        <f>IF((J34-O34)&lt;=0,0,IF((G34-L34)*tab!$E$29+(H34-M34)*tab!$F$29+(I34-N34)*tab!$G$29&lt;=0,0,(G34-L34)*tab!$E$29+(H34-M34)*tab!$F$29+(I34-N34)*tab!$G$29))</f>
        <v>42646.283007999999</v>
      </c>
      <c r="U34" s="124">
        <f t="shared" si="2"/>
        <v>54867.937812999997</v>
      </c>
      <c r="V34" s="182"/>
      <c r="W34" s="124">
        <f>IF(R34="nee",0,IF((J34-O34)&lt;0,0,(J34-O34)*tab!$C$57))</f>
        <v>1977.42</v>
      </c>
      <c r="X34" s="124">
        <f>IF(R34="nee",0,IF((J34-O34)&lt;=0,0,IF((G34-L34)*tab!$G$57+(H34-M34)*tab!$H$57+(I34-N34)*tab!$I$57&lt;=0,0,(G34-L34)*tab!$G$57+(H34-M34)*tab!$H$57+(I34-N34)*tab!$I$57)))</f>
        <v>3528.3999999999996</v>
      </c>
      <c r="Y34" s="124">
        <f t="shared" si="3"/>
        <v>5505.82</v>
      </c>
      <c r="Z34" s="5"/>
      <c r="AA34" s="22"/>
    </row>
    <row r="35" spans="2:27" ht="12" customHeight="1" x14ac:dyDescent="0.2">
      <c r="B35" s="18"/>
      <c r="C35" s="1">
        <v>13</v>
      </c>
      <c r="D35" s="212" t="str">
        <f>+'1 febr 2017'!D35</f>
        <v/>
      </c>
      <c r="E35" s="212" t="str">
        <f>+'1 febr 2017'!E35</f>
        <v/>
      </c>
      <c r="F35" s="43"/>
      <c r="G35" s="44"/>
      <c r="H35" s="44"/>
      <c r="I35" s="44"/>
      <c r="J35" s="68">
        <f t="shared" si="0"/>
        <v>0</v>
      </c>
      <c r="K35" s="42"/>
      <c r="L35" s="44"/>
      <c r="M35" s="44"/>
      <c r="N35" s="44"/>
      <c r="O35" s="68">
        <f t="shared" si="1"/>
        <v>0</v>
      </c>
      <c r="P35" s="42"/>
      <c r="Q35" s="93" t="s">
        <v>55</v>
      </c>
      <c r="R35" s="93" t="s">
        <v>55</v>
      </c>
      <c r="S35" s="124">
        <f>IF(Q35="nee",0,IF((J35-O35)&lt;0,0,(J35-O35)*(tab!$C$19*tab!$G$8+tab!$D$23)))</f>
        <v>0</v>
      </c>
      <c r="T35" s="124">
        <f>IF((J35-O35)&lt;=0,0,IF((G35-L35)*tab!$E$29+(H35-M35)*tab!$F$29+(I35-N35)*tab!$G$29&lt;=0,0,(G35-L35)*tab!$E$29+(H35-M35)*tab!$F$29+(I35-N35)*tab!$G$29))</f>
        <v>0</v>
      </c>
      <c r="U35" s="124">
        <f t="shared" si="2"/>
        <v>0</v>
      </c>
      <c r="V35" s="182"/>
      <c r="W35" s="124">
        <f>IF(R35="nee",0,IF((J35-O35)&lt;0,0,(J35-O35)*tab!$C$57))</f>
        <v>0</v>
      </c>
      <c r="X35" s="124">
        <f>IF(R35="nee",0,IF((J35-O35)&lt;=0,0,IF((G35-L35)*tab!$G$57+(H35-M35)*tab!$H$57+(I35-N35)*tab!$I$57&lt;=0,0,(G35-L35)*tab!$G$57+(H35-M35)*tab!$H$57+(I35-N35)*tab!$I$57)))</f>
        <v>0</v>
      </c>
      <c r="Y35" s="124">
        <f t="shared" si="3"/>
        <v>0</v>
      </c>
      <c r="Z35" s="5"/>
      <c r="AA35" s="22"/>
    </row>
    <row r="36" spans="2:27" ht="12" customHeight="1" x14ac:dyDescent="0.2">
      <c r="B36" s="18"/>
      <c r="C36" s="1">
        <v>14</v>
      </c>
      <c r="D36" s="212" t="str">
        <f>+'1 febr 2017'!D36</f>
        <v/>
      </c>
      <c r="E36" s="212" t="str">
        <f>+'1 febr 2017'!E36</f>
        <v/>
      </c>
      <c r="F36" s="43"/>
      <c r="G36" s="44"/>
      <c r="H36" s="44"/>
      <c r="I36" s="44"/>
      <c r="J36" s="68">
        <f t="shared" si="0"/>
        <v>0</v>
      </c>
      <c r="K36" s="42"/>
      <c r="L36" s="44"/>
      <c r="M36" s="44"/>
      <c r="N36" s="44"/>
      <c r="O36" s="68">
        <f t="shared" si="1"/>
        <v>0</v>
      </c>
      <c r="P36" s="42"/>
      <c r="Q36" s="93" t="s">
        <v>55</v>
      </c>
      <c r="R36" s="93" t="s">
        <v>55</v>
      </c>
      <c r="S36" s="124">
        <f>IF(Q36="nee",0,IF((J36-O36)&lt;0,0,(J36-O36)*(tab!$C$19*tab!$G$8+tab!$D$23)))</f>
        <v>0</v>
      </c>
      <c r="T36" s="124">
        <f>IF((J36-O36)&lt;=0,0,IF((G36-L36)*tab!$E$29+(H36-M36)*tab!$F$29+(I36-N36)*tab!$G$29&lt;=0,0,(G36-L36)*tab!$E$29+(H36-M36)*tab!$F$29+(I36-N36)*tab!$G$29))</f>
        <v>0</v>
      </c>
      <c r="U36" s="124">
        <f t="shared" si="2"/>
        <v>0</v>
      </c>
      <c r="V36" s="182"/>
      <c r="W36" s="124">
        <f>IF(R36="nee",0,IF((J36-O36)&lt;0,0,(J36-O36)*tab!$C$57))</f>
        <v>0</v>
      </c>
      <c r="X36" s="124">
        <f>IF(R36="nee",0,IF((J36-O36)&lt;=0,0,IF((G36-L36)*tab!$G$57+(H36-M36)*tab!$H$57+(I36-N36)*tab!$I$57&lt;=0,0,(G36-L36)*tab!$G$57+(H36-M36)*tab!$H$57+(I36-N36)*tab!$I$57)))</f>
        <v>0</v>
      </c>
      <c r="Y36" s="124">
        <f t="shared" si="3"/>
        <v>0</v>
      </c>
      <c r="Z36" s="5"/>
      <c r="AA36" s="22"/>
    </row>
    <row r="37" spans="2:27" ht="12" customHeight="1" x14ac:dyDescent="0.2">
      <c r="B37" s="18"/>
      <c r="C37" s="1">
        <v>15</v>
      </c>
      <c r="D37" s="212" t="str">
        <f>+'1 febr 2017'!D37</f>
        <v/>
      </c>
      <c r="E37" s="212" t="str">
        <f>+'1 febr 2017'!E37</f>
        <v/>
      </c>
      <c r="F37" s="43"/>
      <c r="G37" s="44"/>
      <c r="H37" s="44"/>
      <c r="I37" s="44"/>
      <c r="J37" s="68">
        <f t="shared" si="0"/>
        <v>0</v>
      </c>
      <c r="K37" s="42"/>
      <c r="L37" s="44"/>
      <c r="M37" s="44"/>
      <c r="N37" s="44"/>
      <c r="O37" s="68">
        <f t="shared" si="1"/>
        <v>0</v>
      </c>
      <c r="P37" s="42"/>
      <c r="Q37" s="93" t="s">
        <v>55</v>
      </c>
      <c r="R37" s="93" t="s">
        <v>55</v>
      </c>
      <c r="S37" s="124">
        <f>IF(Q37="nee",0,IF((J37-O37)&lt;0,0,(J37-O37)*(tab!$C$19*tab!$G$8+tab!$D$23)))</f>
        <v>0</v>
      </c>
      <c r="T37" s="124">
        <f>IF((J37-O37)&lt;=0,0,IF((G37-L37)*tab!$E$29+(H37-M37)*tab!$F$29+(I37-N37)*tab!$G$29&lt;=0,0,(G37-L37)*tab!$E$29+(H37-M37)*tab!$F$29+(I37-N37)*tab!$G$29))</f>
        <v>0</v>
      </c>
      <c r="U37" s="124">
        <f t="shared" si="2"/>
        <v>0</v>
      </c>
      <c r="V37" s="182"/>
      <c r="W37" s="124">
        <f>IF(R37="nee",0,IF((J37-O37)&lt;0,0,(J37-O37)*tab!$C$57))</f>
        <v>0</v>
      </c>
      <c r="X37" s="124">
        <f>IF(R37="nee",0,IF((J37-O37)&lt;=0,0,IF((G37-L37)*tab!$G$57+(H37-M37)*tab!$H$57+(I37-N37)*tab!$I$57&lt;=0,0,(G37-L37)*tab!$G$57+(H37-M37)*tab!$H$57+(I37-N37)*tab!$I$57)))</f>
        <v>0</v>
      </c>
      <c r="Y37" s="124">
        <f t="shared" si="3"/>
        <v>0</v>
      </c>
      <c r="Z37" s="5"/>
      <c r="AA37" s="22"/>
    </row>
    <row r="38" spans="2:27" ht="12" customHeight="1" x14ac:dyDescent="0.2">
      <c r="B38" s="18"/>
      <c r="C38" s="1">
        <v>16</v>
      </c>
      <c r="D38" s="212" t="str">
        <f>+'1 febr 2017'!D38</f>
        <v/>
      </c>
      <c r="E38" s="212" t="str">
        <f>+'1 febr 2017'!E38</f>
        <v/>
      </c>
      <c r="F38" s="43"/>
      <c r="G38" s="44"/>
      <c r="H38" s="44"/>
      <c r="I38" s="44"/>
      <c r="J38" s="68">
        <f t="shared" si="0"/>
        <v>0</v>
      </c>
      <c r="K38" s="42"/>
      <c r="L38" s="44"/>
      <c r="M38" s="44"/>
      <c r="N38" s="44"/>
      <c r="O38" s="68">
        <f t="shared" si="1"/>
        <v>0</v>
      </c>
      <c r="P38" s="42"/>
      <c r="Q38" s="93" t="s">
        <v>55</v>
      </c>
      <c r="R38" s="93" t="s">
        <v>55</v>
      </c>
      <c r="S38" s="124">
        <f>IF(Q38="nee",0,IF((J38-O38)&lt;0,0,(J38-O38)*(tab!$C$19*tab!$G$8+tab!$D$23)))</f>
        <v>0</v>
      </c>
      <c r="T38" s="124">
        <f>IF((J38-O38)&lt;=0,0,IF((G38-L38)*tab!$E$29+(H38-M38)*tab!$F$29+(I38-N38)*tab!$G$29&lt;=0,0,(G38-L38)*tab!$E$29+(H38-M38)*tab!$F$29+(I38-N38)*tab!$G$29))</f>
        <v>0</v>
      </c>
      <c r="U38" s="124">
        <f t="shared" si="2"/>
        <v>0</v>
      </c>
      <c r="V38" s="182"/>
      <c r="W38" s="124">
        <f>IF(R38="nee",0,IF((J38-O38)&lt;0,0,(J38-O38)*tab!$C$57))</f>
        <v>0</v>
      </c>
      <c r="X38" s="124">
        <f>IF(R38="nee",0,IF((J38-O38)&lt;=0,0,IF((G38-L38)*tab!$G$57+(H38-M38)*tab!$H$57+(I38-N38)*tab!$I$57&lt;=0,0,(G38-L38)*tab!$G$57+(H38-M38)*tab!$H$57+(I38-N38)*tab!$I$57)))</f>
        <v>0</v>
      </c>
      <c r="Y38" s="124">
        <f t="shared" si="3"/>
        <v>0</v>
      </c>
      <c r="Z38" s="5"/>
      <c r="AA38" s="22"/>
    </row>
    <row r="39" spans="2:27" ht="12" customHeight="1" x14ac:dyDescent="0.2">
      <c r="B39" s="18"/>
      <c r="C39" s="1">
        <v>17</v>
      </c>
      <c r="D39" s="212" t="str">
        <f>+'1 febr 2017'!D39</f>
        <v/>
      </c>
      <c r="E39" s="212" t="str">
        <f>+'1 febr 2017'!E39</f>
        <v/>
      </c>
      <c r="F39" s="43"/>
      <c r="G39" s="44"/>
      <c r="H39" s="44"/>
      <c r="I39" s="44"/>
      <c r="J39" s="68">
        <f t="shared" si="0"/>
        <v>0</v>
      </c>
      <c r="K39" s="42"/>
      <c r="L39" s="44"/>
      <c r="M39" s="44"/>
      <c r="N39" s="44"/>
      <c r="O39" s="68">
        <f t="shared" si="1"/>
        <v>0</v>
      </c>
      <c r="P39" s="42"/>
      <c r="Q39" s="93" t="s">
        <v>55</v>
      </c>
      <c r="R39" s="93" t="s">
        <v>55</v>
      </c>
      <c r="S39" s="124">
        <f>IF(Q39="nee",0,IF((J39-O39)&lt;0,0,(J39-O39)*(tab!$C$19*tab!$G$8+tab!$D$23)))</f>
        <v>0</v>
      </c>
      <c r="T39" s="124">
        <f>IF((J39-O39)&lt;=0,0,IF((G39-L39)*tab!$E$29+(H39-M39)*tab!$F$29+(I39-N39)*tab!$G$29&lt;=0,0,(G39-L39)*tab!$E$29+(H39-M39)*tab!$F$29+(I39-N39)*tab!$G$29))</f>
        <v>0</v>
      </c>
      <c r="U39" s="124">
        <f t="shared" si="2"/>
        <v>0</v>
      </c>
      <c r="V39" s="182"/>
      <c r="W39" s="124">
        <f>IF(R39="nee",0,IF((J39-O39)&lt;0,0,(J39-O39)*tab!$C$57))</f>
        <v>0</v>
      </c>
      <c r="X39" s="124">
        <f>IF(R39="nee",0,IF((J39-O39)&lt;=0,0,IF((G39-L39)*tab!$G$57+(H39-M39)*tab!$H$57+(I39-N39)*tab!$I$57&lt;=0,0,(G39-L39)*tab!$G$57+(H39-M39)*tab!$H$57+(I39-N39)*tab!$I$57)))</f>
        <v>0</v>
      </c>
      <c r="Y39" s="124">
        <f t="shared" si="3"/>
        <v>0</v>
      </c>
      <c r="Z39" s="5"/>
      <c r="AA39" s="22"/>
    </row>
    <row r="40" spans="2:27" ht="12" customHeight="1" x14ac:dyDescent="0.2">
      <c r="B40" s="18"/>
      <c r="C40" s="1">
        <v>18</v>
      </c>
      <c r="D40" s="212" t="str">
        <f>+'1 febr 2017'!D40</f>
        <v/>
      </c>
      <c r="E40" s="212" t="str">
        <f>+'1 febr 2017'!E40</f>
        <v/>
      </c>
      <c r="F40" s="43"/>
      <c r="G40" s="44"/>
      <c r="H40" s="44"/>
      <c r="I40" s="44"/>
      <c r="J40" s="68">
        <f t="shared" si="0"/>
        <v>0</v>
      </c>
      <c r="K40" s="42"/>
      <c r="L40" s="44"/>
      <c r="M40" s="44"/>
      <c r="N40" s="44"/>
      <c r="O40" s="68">
        <f t="shared" si="1"/>
        <v>0</v>
      </c>
      <c r="P40" s="42"/>
      <c r="Q40" s="93" t="s">
        <v>55</v>
      </c>
      <c r="R40" s="93" t="s">
        <v>55</v>
      </c>
      <c r="S40" s="124">
        <f>IF(Q40="nee",0,IF((J40-O40)&lt;0,0,(J40-O40)*(tab!$C$19*tab!$G$8+tab!$D$23)))</f>
        <v>0</v>
      </c>
      <c r="T40" s="124">
        <f>IF((J40-O40)&lt;=0,0,IF((G40-L40)*tab!$E$29+(H40-M40)*tab!$F$29+(I40-N40)*tab!$G$29&lt;=0,0,(G40-L40)*tab!$E$29+(H40-M40)*tab!$F$29+(I40-N40)*tab!$G$29))</f>
        <v>0</v>
      </c>
      <c r="U40" s="124">
        <f t="shared" si="2"/>
        <v>0</v>
      </c>
      <c r="V40" s="182"/>
      <c r="W40" s="124">
        <f>IF(R40="nee",0,IF((J40-O40)&lt;0,0,(J40-O40)*tab!$C$57))</f>
        <v>0</v>
      </c>
      <c r="X40" s="124">
        <f>IF(R40="nee",0,IF((J40-O40)&lt;=0,0,IF((G40-L40)*tab!$G$57+(H40-M40)*tab!$H$57+(I40-N40)*tab!$I$57&lt;=0,0,(G40-L40)*tab!$G$57+(H40-M40)*tab!$H$57+(I40-N40)*tab!$I$57)))</f>
        <v>0</v>
      </c>
      <c r="Y40" s="124">
        <f t="shared" si="3"/>
        <v>0</v>
      </c>
      <c r="Z40" s="5"/>
      <c r="AA40" s="22"/>
    </row>
    <row r="41" spans="2:27" ht="12" customHeight="1" x14ac:dyDescent="0.2">
      <c r="B41" s="18"/>
      <c r="C41" s="1">
        <v>19</v>
      </c>
      <c r="D41" s="212" t="str">
        <f>+'1 febr 2017'!D41</f>
        <v/>
      </c>
      <c r="E41" s="212" t="str">
        <f>+'1 febr 2017'!E41</f>
        <v/>
      </c>
      <c r="F41" s="43"/>
      <c r="G41" s="44"/>
      <c r="H41" s="44"/>
      <c r="I41" s="44"/>
      <c r="J41" s="68">
        <f t="shared" si="0"/>
        <v>0</v>
      </c>
      <c r="K41" s="42"/>
      <c r="L41" s="44"/>
      <c r="M41" s="44"/>
      <c r="N41" s="44"/>
      <c r="O41" s="68">
        <f t="shared" si="1"/>
        <v>0</v>
      </c>
      <c r="P41" s="42"/>
      <c r="Q41" s="93" t="s">
        <v>55</v>
      </c>
      <c r="R41" s="93" t="s">
        <v>55</v>
      </c>
      <c r="S41" s="124">
        <f>IF(Q41="nee",0,IF((J41-O41)&lt;0,0,(J41-O41)*(tab!$C$19*tab!$G$8+tab!$D$23)))</f>
        <v>0</v>
      </c>
      <c r="T41" s="124">
        <f>IF((J41-O41)&lt;=0,0,IF((G41-L41)*tab!$E$29+(H41-M41)*tab!$F$29+(I41-N41)*tab!$G$29&lt;=0,0,(G41-L41)*tab!$E$29+(H41-M41)*tab!$F$29+(I41-N41)*tab!$G$29))</f>
        <v>0</v>
      </c>
      <c r="U41" s="124">
        <f t="shared" si="2"/>
        <v>0</v>
      </c>
      <c r="V41" s="182"/>
      <c r="W41" s="124">
        <f>IF(R41="nee",0,IF((J41-O41)&lt;0,0,(J41-O41)*tab!$C$57))</f>
        <v>0</v>
      </c>
      <c r="X41" s="124">
        <f>IF(R41="nee",0,IF((J41-O41)&lt;=0,0,IF((G41-L41)*tab!$G$57+(H41-M41)*tab!$H$57+(I41-N41)*tab!$I$57&lt;=0,0,(G41-L41)*tab!$G$57+(H41-M41)*tab!$H$57+(I41-N41)*tab!$I$57)))</f>
        <v>0</v>
      </c>
      <c r="Y41" s="124">
        <f t="shared" si="3"/>
        <v>0</v>
      </c>
      <c r="Z41" s="5"/>
      <c r="AA41" s="22"/>
    </row>
    <row r="42" spans="2:27" ht="12" customHeight="1" x14ac:dyDescent="0.2">
      <c r="B42" s="18"/>
      <c r="C42" s="1">
        <v>20</v>
      </c>
      <c r="D42" s="212" t="str">
        <f>+'1 febr 2017'!D42</f>
        <v/>
      </c>
      <c r="E42" s="212" t="str">
        <f>+'1 febr 2017'!E42</f>
        <v/>
      </c>
      <c r="F42" s="43"/>
      <c r="G42" s="44"/>
      <c r="H42" s="44"/>
      <c r="I42" s="44"/>
      <c r="J42" s="68">
        <f t="shared" si="0"/>
        <v>0</v>
      </c>
      <c r="K42" s="42"/>
      <c r="L42" s="44"/>
      <c r="M42" s="44"/>
      <c r="N42" s="44"/>
      <c r="O42" s="68">
        <f t="shared" si="1"/>
        <v>0</v>
      </c>
      <c r="P42" s="42"/>
      <c r="Q42" s="93" t="s">
        <v>55</v>
      </c>
      <c r="R42" s="93" t="s">
        <v>55</v>
      </c>
      <c r="S42" s="124">
        <f>IF(Q42="nee",0,IF((J42-O42)&lt;0,0,(J42-O42)*(tab!$C$19*tab!$G$8+tab!$D$23)))</f>
        <v>0</v>
      </c>
      <c r="T42" s="124">
        <f>IF((J42-O42)&lt;=0,0,IF((G42-L42)*tab!$E$29+(H42-M42)*tab!$F$29+(I42-N42)*tab!$G$29&lt;=0,0,(G42-L42)*tab!$E$29+(H42-M42)*tab!$F$29+(I42-N42)*tab!$G$29))</f>
        <v>0</v>
      </c>
      <c r="U42" s="124">
        <f t="shared" si="2"/>
        <v>0</v>
      </c>
      <c r="V42" s="182"/>
      <c r="W42" s="124">
        <f>IF(R42="nee",0,IF((J42-O42)&lt;0,0,(J42-O42)*tab!$C$57))</f>
        <v>0</v>
      </c>
      <c r="X42" s="124">
        <f>IF(R42="nee",0,IF((J42-O42)&lt;=0,0,IF((G42-L42)*tab!$G$57+(H42-M42)*tab!$H$57+(I42-N42)*tab!$I$57&lt;=0,0,(G42-L42)*tab!$G$57+(H42-M42)*tab!$H$57+(I42-N42)*tab!$I$57)))</f>
        <v>0</v>
      </c>
      <c r="Y42" s="124">
        <f t="shared" si="3"/>
        <v>0</v>
      </c>
      <c r="Z42" s="5"/>
      <c r="AA42" s="22"/>
    </row>
    <row r="43" spans="2:27" ht="12" customHeight="1" x14ac:dyDescent="0.2">
      <c r="B43" s="18"/>
      <c r="C43" s="1">
        <v>21</v>
      </c>
      <c r="D43" s="212" t="str">
        <f>+'1 febr 2017'!D43</f>
        <v/>
      </c>
      <c r="E43" s="212" t="str">
        <f>+'1 febr 2017'!E43</f>
        <v/>
      </c>
      <c r="F43" s="43"/>
      <c r="G43" s="44"/>
      <c r="H43" s="44"/>
      <c r="I43" s="44"/>
      <c r="J43" s="68">
        <f t="shared" si="0"/>
        <v>0</v>
      </c>
      <c r="K43" s="42"/>
      <c r="L43" s="44"/>
      <c r="M43" s="44"/>
      <c r="N43" s="44"/>
      <c r="O43" s="68">
        <f t="shared" si="1"/>
        <v>0</v>
      </c>
      <c r="P43" s="42"/>
      <c r="Q43" s="93" t="s">
        <v>55</v>
      </c>
      <c r="R43" s="93" t="s">
        <v>55</v>
      </c>
      <c r="S43" s="124">
        <f>IF(Q43="nee",0,IF((J43-O43)&lt;0,0,(J43-O43)*(tab!$C$19*tab!$G$8+tab!$D$23)))</f>
        <v>0</v>
      </c>
      <c r="T43" s="124">
        <f>IF((J43-O43)&lt;=0,0,IF((G43-L43)*tab!$E$29+(H43-M43)*tab!$F$29+(I43-N43)*tab!$G$29&lt;=0,0,(G43-L43)*tab!$E$29+(H43-M43)*tab!$F$29+(I43-N43)*tab!$G$29))</f>
        <v>0</v>
      </c>
      <c r="U43" s="124">
        <f t="shared" si="2"/>
        <v>0</v>
      </c>
      <c r="V43" s="182"/>
      <c r="W43" s="124">
        <f>IF(R43="nee",0,IF((J43-O43)&lt;0,0,(J43-O43)*tab!$C$57))</f>
        <v>0</v>
      </c>
      <c r="X43" s="124">
        <f>IF(R43="nee",0,IF((J43-O43)&lt;=0,0,IF((G43-L43)*tab!$G$57+(H43-M43)*tab!$H$57+(I43-N43)*tab!$I$57&lt;=0,0,(G43-L43)*tab!$G$57+(H43-M43)*tab!$H$57+(I43-N43)*tab!$I$57)))</f>
        <v>0</v>
      </c>
      <c r="Y43" s="124">
        <f t="shared" si="3"/>
        <v>0</v>
      </c>
      <c r="Z43" s="5"/>
      <c r="AA43" s="22"/>
    </row>
    <row r="44" spans="2:27" ht="12" customHeight="1" x14ac:dyDescent="0.2">
      <c r="B44" s="18"/>
      <c r="C44" s="1">
        <v>22</v>
      </c>
      <c r="D44" s="212" t="str">
        <f>+'1 febr 2017'!D44</f>
        <v/>
      </c>
      <c r="E44" s="212" t="str">
        <f>+'1 febr 2017'!E44</f>
        <v/>
      </c>
      <c r="F44" s="43"/>
      <c r="G44" s="44"/>
      <c r="H44" s="44"/>
      <c r="I44" s="44"/>
      <c r="J44" s="68">
        <f t="shared" si="0"/>
        <v>0</v>
      </c>
      <c r="K44" s="42"/>
      <c r="L44" s="44"/>
      <c r="M44" s="44"/>
      <c r="N44" s="44"/>
      <c r="O44" s="68">
        <f t="shared" si="1"/>
        <v>0</v>
      </c>
      <c r="P44" s="42"/>
      <c r="Q44" s="93" t="s">
        <v>55</v>
      </c>
      <c r="R44" s="93" t="s">
        <v>55</v>
      </c>
      <c r="S44" s="124">
        <f>IF(Q44="nee",0,IF((J44-O44)&lt;0,0,(J44-O44)*(tab!$C$19*tab!$G$8+tab!$D$23)))</f>
        <v>0</v>
      </c>
      <c r="T44" s="124">
        <f>IF((J44-O44)&lt;=0,0,IF((G44-L44)*tab!$E$29+(H44-M44)*tab!$F$29+(I44-N44)*tab!$G$29&lt;=0,0,(G44-L44)*tab!$E$29+(H44-M44)*tab!$F$29+(I44-N44)*tab!$G$29))</f>
        <v>0</v>
      </c>
      <c r="U44" s="124">
        <f t="shared" si="2"/>
        <v>0</v>
      </c>
      <c r="V44" s="182"/>
      <c r="W44" s="124">
        <f>IF(R44="nee",0,IF((J44-O44)&lt;0,0,(J44-O44)*tab!$C$57))</f>
        <v>0</v>
      </c>
      <c r="X44" s="124">
        <f>IF(R44="nee",0,IF((J44-O44)&lt;=0,0,IF((G44-L44)*tab!$G$57+(H44-M44)*tab!$H$57+(I44-N44)*tab!$I$57&lt;=0,0,(G44-L44)*tab!$G$57+(H44-M44)*tab!$H$57+(I44-N44)*tab!$I$57)))</f>
        <v>0</v>
      </c>
      <c r="Y44" s="124">
        <f t="shared" si="3"/>
        <v>0</v>
      </c>
      <c r="Z44" s="5"/>
      <c r="AA44" s="22"/>
    </row>
    <row r="45" spans="2:27" ht="12" customHeight="1" x14ac:dyDescent="0.2">
      <c r="B45" s="18"/>
      <c r="C45" s="1">
        <v>23</v>
      </c>
      <c r="D45" s="212" t="str">
        <f>+'1 febr 2017'!D45</f>
        <v/>
      </c>
      <c r="E45" s="212" t="str">
        <f>+'1 febr 2017'!E45</f>
        <v/>
      </c>
      <c r="F45" s="43"/>
      <c r="G45" s="44"/>
      <c r="H45" s="44"/>
      <c r="I45" s="44"/>
      <c r="J45" s="68">
        <f t="shared" si="0"/>
        <v>0</v>
      </c>
      <c r="K45" s="42"/>
      <c r="L45" s="44"/>
      <c r="M45" s="44"/>
      <c r="N45" s="44"/>
      <c r="O45" s="68">
        <f t="shared" si="1"/>
        <v>0</v>
      </c>
      <c r="P45" s="42"/>
      <c r="Q45" s="93" t="s">
        <v>55</v>
      </c>
      <c r="R45" s="93" t="s">
        <v>55</v>
      </c>
      <c r="S45" s="124">
        <f>IF(Q45="nee",0,IF((J45-O45)&lt;0,0,(J45-O45)*(tab!$C$19*tab!$G$8+tab!$D$23)))</f>
        <v>0</v>
      </c>
      <c r="T45" s="124">
        <f>IF((J45-O45)&lt;=0,0,IF((G45-L45)*tab!$E$29+(H45-M45)*tab!$F$29+(I45-N45)*tab!$G$29&lt;=0,0,(G45-L45)*tab!$E$29+(H45-M45)*tab!$F$29+(I45-N45)*tab!$G$29))</f>
        <v>0</v>
      </c>
      <c r="U45" s="124">
        <f t="shared" si="2"/>
        <v>0</v>
      </c>
      <c r="V45" s="182"/>
      <c r="W45" s="124">
        <f>IF(R45="nee",0,IF((J45-O45)&lt;0,0,(J45-O45)*tab!$C$57))</f>
        <v>0</v>
      </c>
      <c r="X45" s="124">
        <f>IF(R45="nee",0,IF((J45-O45)&lt;=0,0,IF((G45-L45)*tab!$G$57+(H45-M45)*tab!$H$57+(I45-N45)*tab!$I$57&lt;=0,0,(G45-L45)*tab!$G$57+(H45-M45)*tab!$H$57+(I45-N45)*tab!$I$57)))</f>
        <v>0</v>
      </c>
      <c r="Y45" s="124">
        <f t="shared" si="3"/>
        <v>0</v>
      </c>
      <c r="Z45" s="5"/>
      <c r="AA45" s="22"/>
    </row>
    <row r="46" spans="2:27" ht="12" customHeight="1" x14ac:dyDescent="0.2">
      <c r="B46" s="18"/>
      <c r="C46" s="1">
        <v>24</v>
      </c>
      <c r="D46" s="212" t="str">
        <f>+'1 febr 2017'!D46</f>
        <v/>
      </c>
      <c r="E46" s="212" t="str">
        <f>+'1 febr 2017'!E46</f>
        <v/>
      </c>
      <c r="F46" s="43"/>
      <c r="G46" s="44"/>
      <c r="H46" s="44"/>
      <c r="I46" s="44"/>
      <c r="J46" s="68">
        <f t="shared" si="0"/>
        <v>0</v>
      </c>
      <c r="K46" s="42"/>
      <c r="L46" s="44"/>
      <c r="M46" s="44"/>
      <c r="N46" s="44"/>
      <c r="O46" s="68">
        <f t="shared" si="1"/>
        <v>0</v>
      </c>
      <c r="P46" s="42"/>
      <c r="Q46" s="93" t="s">
        <v>55</v>
      </c>
      <c r="R46" s="93" t="s">
        <v>55</v>
      </c>
      <c r="S46" s="124">
        <f>IF(Q46="nee",0,IF((J46-O46)&lt;0,0,(J46-O46)*(tab!$C$19*tab!$G$8+tab!$D$23)))</f>
        <v>0</v>
      </c>
      <c r="T46" s="124">
        <f>IF((J46-O46)&lt;=0,0,IF((G46-L46)*tab!$E$29+(H46-M46)*tab!$F$29+(I46-N46)*tab!$G$29&lt;=0,0,(G46-L46)*tab!$E$29+(H46-M46)*tab!$F$29+(I46-N46)*tab!$G$29))</f>
        <v>0</v>
      </c>
      <c r="U46" s="124">
        <f t="shared" si="2"/>
        <v>0</v>
      </c>
      <c r="V46" s="182"/>
      <c r="W46" s="124">
        <f>IF(R46="nee",0,IF((J46-O46)&lt;0,0,(J46-O46)*tab!$C$57))</f>
        <v>0</v>
      </c>
      <c r="X46" s="124">
        <f>IF(R46="nee",0,IF((J46-O46)&lt;=0,0,IF((G46-L46)*tab!$G$57+(H46-M46)*tab!$H$57+(I46-N46)*tab!$I$57&lt;=0,0,(G46-L46)*tab!$G$57+(H46-M46)*tab!$H$57+(I46-N46)*tab!$I$57)))</f>
        <v>0</v>
      </c>
      <c r="Y46" s="124">
        <f t="shared" si="3"/>
        <v>0</v>
      </c>
      <c r="Z46" s="5"/>
      <c r="AA46" s="22"/>
    </row>
    <row r="47" spans="2:27" ht="12" customHeight="1" x14ac:dyDescent="0.2">
      <c r="B47" s="18"/>
      <c r="C47" s="1">
        <v>25</v>
      </c>
      <c r="D47" s="212" t="str">
        <f>+'1 febr 2017'!D47</f>
        <v/>
      </c>
      <c r="E47" s="212" t="str">
        <f>+'1 febr 2017'!E47</f>
        <v/>
      </c>
      <c r="F47" s="43"/>
      <c r="G47" s="44"/>
      <c r="H47" s="44"/>
      <c r="I47" s="44"/>
      <c r="J47" s="68">
        <f t="shared" si="0"/>
        <v>0</v>
      </c>
      <c r="K47" s="42"/>
      <c r="L47" s="44"/>
      <c r="M47" s="44"/>
      <c r="N47" s="44"/>
      <c r="O47" s="68">
        <f t="shared" si="1"/>
        <v>0</v>
      </c>
      <c r="P47" s="42"/>
      <c r="Q47" s="93" t="s">
        <v>55</v>
      </c>
      <c r="R47" s="93" t="s">
        <v>55</v>
      </c>
      <c r="S47" s="124">
        <f>IF(Q47="nee",0,IF((J47-O47)&lt;0,0,(J47-O47)*(tab!$C$19*tab!$G$8+tab!$D$23)))</f>
        <v>0</v>
      </c>
      <c r="T47" s="124">
        <f>IF((J47-O47)&lt;=0,0,IF((G47-L47)*tab!$E$29+(H47-M47)*tab!$F$29+(I47-N47)*tab!$G$29&lt;=0,0,(G47-L47)*tab!$E$29+(H47-M47)*tab!$F$29+(I47-N47)*tab!$G$29))</f>
        <v>0</v>
      </c>
      <c r="U47" s="124">
        <f t="shared" si="2"/>
        <v>0</v>
      </c>
      <c r="V47" s="182"/>
      <c r="W47" s="124">
        <f>IF(R47="nee",0,IF((J47-O47)&lt;0,0,(J47-O47)*tab!$C$57))</f>
        <v>0</v>
      </c>
      <c r="X47" s="124">
        <f>IF(R47="nee",0,IF((J47-O47)&lt;=0,0,IF((G47-L47)*tab!$G$57+(H47-M47)*tab!$H$57+(I47-N47)*tab!$I$57&lt;=0,0,(G47-L47)*tab!$G$57+(H47-M47)*tab!$H$57+(I47-N47)*tab!$I$57)))</f>
        <v>0</v>
      </c>
      <c r="Y47" s="124">
        <f t="shared" si="3"/>
        <v>0</v>
      </c>
      <c r="Z47" s="5"/>
      <c r="AA47" s="22"/>
    </row>
    <row r="48" spans="2:27" ht="12" customHeight="1" x14ac:dyDescent="0.2">
      <c r="B48" s="18"/>
      <c r="C48" s="1">
        <v>26</v>
      </c>
      <c r="D48" s="212" t="str">
        <f>+'1 febr 2017'!D48</f>
        <v/>
      </c>
      <c r="E48" s="212" t="str">
        <f>+'1 febr 2017'!E48</f>
        <v/>
      </c>
      <c r="F48" s="43"/>
      <c r="G48" s="44"/>
      <c r="H48" s="44"/>
      <c r="I48" s="44"/>
      <c r="J48" s="68">
        <f t="shared" si="0"/>
        <v>0</v>
      </c>
      <c r="K48" s="42"/>
      <c r="L48" s="44"/>
      <c r="M48" s="44"/>
      <c r="N48" s="44"/>
      <c r="O48" s="68">
        <f t="shared" si="1"/>
        <v>0</v>
      </c>
      <c r="P48" s="42"/>
      <c r="Q48" s="93" t="s">
        <v>55</v>
      </c>
      <c r="R48" s="93" t="s">
        <v>55</v>
      </c>
      <c r="S48" s="124">
        <f>IF(Q48="nee",0,IF((J48-O48)&lt;0,0,(J48-O48)*(tab!$C$19*tab!$G$8+tab!$D$23)))</f>
        <v>0</v>
      </c>
      <c r="T48" s="124">
        <f>IF((J48-O48)&lt;=0,0,IF((G48-L48)*tab!$E$29+(H48-M48)*tab!$F$29+(I48-N48)*tab!$G$29&lt;=0,0,(G48-L48)*tab!$E$29+(H48-M48)*tab!$F$29+(I48-N48)*tab!$G$29))</f>
        <v>0</v>
      </c>
      <c r="U48" s="124">
        <f t="shared" si="2"/>
        <v>0</v>
      </c>
      <c r="V48" s="182"/>
      <c r="W48" s="124">
        <f>IF(R48="nee",0,IF((J48-O48)&lt;0,0,(J48-O48)*tab!$C$57))</f>
        <v>0</v>
      </c>
      <c r="X48" s="124">
        <f>IF(R48="nee",0,IF((J48-O48)&lt;=0,0,IF((G48-L48)*tab!$G$57+(H48-M48)*tab!$H$57+(I48-N48)*tab!$I$57&lt;=0,0,(G48-L48)*tab!$G$57+(H48-M48)*tab!$H$57+(I48-N48)*tab!$I$57)))</f>
        <v>0</v>
      </c>
      <c r="Y48" s="124">
        <f t="shared" si="3"/>
        <v>0</v>
      </c>
      <c r="Z48" s="5"/>
      <c r="AA48" s="22"/>
    </row>
    <row r="49" spans="2:27" ht="12" customHeight="1" x14ac:dyDescent="0.2">
      <c r="B49" s="18"/>
      <c r="C49" s="1">
        <v>27</v>
      </c>
      <c r="D49" s="212" t="str">
        <f>+'1 febr 2017'!D49</f>
        <v/>
      </c>
      <c r="E49" s="212" t="str">
        <f>+'1 febr 2017'!E49</f>
        <v/>
      </c>
      <c r="F49" s="43"/>
      <c r="G49" s="44"/>
      <c r="H49" s="44"/>
      <c r="I49" s="44"/>
      <c r="J49" s="68">
        <f t="shared" si="0"/>
        <v>0</v>
      </c>
      <c r="K49" s="42"/>
      <c r="L49" s="44"/>
      <c r="M49" s="44"/>
      <c r="N49" s="44"/>
      <c r="O49" s="68">
        <f t="shared" si="1"/>
        <v>0</v>
      </c>
      <c r="P49" s="42"/>
      <c r="Q49" s="93" t="s">
        <v>55</v>
      </c>
      <c r="R49" s="93" t="s">
        <v>55</v>
      </c>
      <c r="S49" s="124">
        <f>IF(Q49="nee",0,IF((J49-O49)&lt;0,0,(J49-O49)*(tab!$C$19*tab!$G$8+tab!$D$23)))</f>
        <v>0</v>
      </c>
      <c r="T49" s="124">
        <f>IF((J49-O49)&lt;=0,0,IF((G49-L49)*tab!$E$29+(H49-M49)*tab!$F$29+(I49-N49)*tab!$G$29&lt;=0,0,(G49-L49)*tab!$E$29+(H49-M49)*tab!$F$29+(I49-N49)*tab!$G$29))</f>
        <v>0</v>
      </c>
      <c r="U49" s="124">
        <f t="shared" si="2"/>
        <v>0</v>
      </c>
      <c r="V49" s="182"/>
      <c r="W49" s="124">
        <f>IF(R49="nee",0,IF((J49-O49)&lt;0,0,(J49-O49)*tab!$C$57))</f>
        <v>0</v>
      </c>
      <c r="X49" s="124">
        <f>IF(R49="nee",0,IF((J49-O49)&lt;=0,0,IF((G49-L49)*tab!$G$57+(H49-M49)*tab!$H$57+(I49-N49)*tab!$I$57&lt;=0,0,(G49-L49)*tab!$G$57+(H49-M49)*tab!$H$57+(I49-N49)*tab!$I$57)))</f>
        <v>0</v>
      </c>
      <c r="Y49" s="124">
        <f t="shared" si="3"/>
        <v>0</v>
      </c>
      <c r="Z49" s="5"/>
      <c r="AA49" s="22"/>
    </row>
    <row r="50" spans="2:27" ht="12" customHeight="1" x14ac:dyDescent="0.2">
      <c r="B50" s="18"/>
      <c r="C50" s="1">
        <v>28</v>
      </c>
      <c r="D50" s="212" t="str">
        <f>+'1 febr 2017'!D50</f>
        <v/>
      </c>
      <c r="E50" s="212" t="str">
        <f>+'1 febr 2017'!E50</f>
        <v/>
      </c>
      <c r="F50" s="43"/>
      <c r="G50" s="44"/>
      <c r="H50" s="44"/>
      <c r="I50" s="44"/>
      <c r="J50" s="68">
        <f t="shared" si="0"/>
        <v>0</v>
      </c>
      <c r="K50" s="42"/>
      <c r="L50" s="44"/>
      <c r="M50" s="44"/>
      <c r="N50" s="44"/>
      <c r="O50" s="68">
        <f t="shared" si="1"/>
        <v>0</v>
      </c>
      <c r="P50" s="42"/>
      <c r="Q50" s="93" t="s">
        <v>55</v>
      </c>
      <c r="R50" s="93" t="s">
        <v>55</v>
      </c>
      <c r="S50" s="124">
        <f>IF(Q50="nee",0,IF((J50-O50)&lt;0,0,(J50-O50)*(tab!$C$19*tab!$G$8+tab!$D$23)))</f>
        <v>0</v>
      </c>
      <c r="T50" s="124">
        <f>IF((J50-O50)&lt;=0,0,IF((G50-L50)*tab!$E$29+(H50-M50)*tab!$F$29+(I50-N50)*tab!$G$29&lt;=0,0,(G50-L50)*tab!$E$29+(H50-M50)*tab!$F$29+(I50-N50)*tab!$G$29))</f>
        <v>0</v>
      </c>
      <c r="U50" s="124">
        <f t="shared" si="2"/>
        <v>0</v>
      </c>
      <c r="V50" s="182"/>
      <c r="W50" s="124">
        <f>IF(R50="nee",0,IF((J50-O50)&lt;0,0,(J50-O50)*tab!$C$57))</f>
        <v>0</v>
      </c>
      <c r="X50" s="124">
        <f>IF(R50="nee",0,IF((J50-O50)&lt;=0,0,IF((G50-L50)*tab!$G$57+(H50-M50)*tab!$H$57+(I50-N50)*tab!$I$57&lt;=0,0,(G50-L50)*tab!$G$57+(H50-M50)*tab!$H$57+(I50-N50)*tab!$I$57)))</f>
        <v>0</v>
      </c>
      <c r="Y50" s="124">
        <f t="shared" si="3"/>
        <v>0</v>
      </c>
      <c r="Z50" s="5"/>
      <c r="AA50" s="22"/>
    </row>
    <row r="51" spans="2:27" ht="12" customHeight="1" x14ac:dyDescent="0.2">
      <c r="B51" s="18"/>
      <c r="C51" s="1">
        <v>29</v>
      </c>
      <c r="D51" s="212" t="str">
        <f>+'1 febr 2017'!D51</f>
        <v/>
      </c>
      <c r="E51" s="212" t="str">
        <f>+'1 febr 2017'!E51</f>
        <v/>
      </c>
      <c r="F51" s="43"/>
      <c r="G51" s="44"/>
      <c r="H51" s="44"/>
      <c r="I51" s="44"/>
      <c r="J51" s="68">
        <f t="shared" si="0"/>
        <v>0</v>
      </c>
      <c r="K51" s="42"/>
      <c r="L51" s="44"/>
      <c r="M51" s="44"/>
      <c r="N51" s="44"/>
      <c r="O51" s="68">
        <f t="shared" si="1"/>
        <v>0</v>
      </c>
      <c r="P51" s="42"/>
      <c r="Q51" s="93" t="s">
        <v>55</v>
      </c>
      <c r="R51" s="93" t="s">
        <v>55</v>
      </c>
      <c r="S51" s="124">
        <f>IF(Q51="nee",0,IF((J51-O51)&lt;0,0,(J51-O51)*(tab!$C$19*tab!$G$8+tab!$D$23)))</f>
        <v>0</v>
      </c>
      <c r="T51" s="124">
        <f>IF((J51-O51)&lt;=0,0,IF((G51-L51)*tab!$E$29+(H51-M51)*tab!$F$29+(I51-N51)*tab!$G$29&lt;=0,0,(G51-L51)*tab!$E$29+(H51-M51)*tab!$F$29+(I51-N51)*tab!$G$29))</f>
        <v>0</v>
      </c>
      <c r="U51" s="124">
        <f t="shared" si="2"/>
        <v>0</v>
      </c>
      <c r="V51" s="182"/>
      <c r="W51" s="124">
        <f>IF(R51="nee",0,IF((J51-O51)&lt;0,0,(J51-O51)*tab!$C$57))</f>
        <v>0</v>
      </c>
      <c r="X51" s="124">
        <f>IF(R51="nee",0,IF((J51-O51)&lt;=0,0,IF((G51-L51)*tab!$G$57+(H51-M51)*tab!$H$57+(I51-N51)*tab!$I$57&lt;=0,0,(G51-L51)*tab!$G$57+(H51-M51)*tab!$H$57+(I51-N51)*tab!$I$57)))</f>
        <v>0</v>
      </c>
      <c r="Y51" s="124">
        <f t="shared" si="3"/>
        <v>0</v>
      </c>
      <c r="Z51" s="5"/>
      <c r="AA51" s="22"/>
    </row>
    <row r="52" spans="2:27" ht="12" customHeight="1" x14ac:dyDescent="0.2">
      <c r="B52" s="18"/>
      <c r="C52" s="1">
        <v>30</v>
      </c>
      <c r="D52" s="212" t="str">
        <f>+'1 febr 2017'!D52</f>
        <v/>
      </c>
      <c r="E52" s="212" t="str">
        <f>+'1 febr 2017'!E52</f>
        <v/>
      </c>
      <c r="F52" s="43"/>
      <c r="G52" s="44"/>
      <c r="H52" s="44"/>
      <c r="I52" s="44"/>
      <c r="J52" s="68">
        <f t="shared" si="0"/>
        <v>0</v>
      </c>
      <c r="K52" s="42"/>
      <c r="L52" s="44"/>
      <c r="M52" s="44"/>
      <c r="N52" s="44"/>
      <c r="O52" s="68">
        <f t="shared" si="1"/>
        <v>0</v>
      </c>
      <c r="P52" s="42"/>
      <c r="Q52" s="93" t="s">
        <v>55</v>
      </c>
      <c r="R52" s="93" t="s">
        <v>55</v>
      </c>
      <c r="S52" s="124">
        <f>IF(Q52="nee",0,IF((J52-O52)&lt;0,0,(J52-O52)*(tab!$C$19*tab!$G$8+tab!$D$23)))</f>
        <v>0</v>
      </c>
      <c r="T52" s="124">
        <f>IF((J52-O52)&lt;=0,0,IF((G52-L52)*tab!$E$29+(H52-M52)*tab!$F$29+(I52-N52)*tab!$G$29&lt;=0,0,(G52-L52)*tab!$E$29+(H52-M52)*tab!$F$29+(I52-N52)*tab!$G$29))</f>
        <v>0</v>
      </c>
      <c r="U52" s="124">
        <f t="shared" si="2"/>
        <v>0</v>
      </c>
      <c r="V52" s="182"/>
      <c r="W52" s="124">
        <f>IF(R52="nee",0,IF((J52-O52)&lt;0,0,(J52-O52)*tab!$C$57))</f>
        <v>0</v>
      </c>
      <c r="X52" s="124">
        <f>IF(R52="nee",0,IF((J52-O52)&lt;=0,0,IF((G52-L52)*tab!$G$57+(H52-M52)*tab!$H$57+(I52-N52)*tab!$I$57&lt;=0,0,(G52-L52)*tab!$G$57+(H52-M52)*tab!$H$57+(I52-N52)*tab!$I$57)))</f>
        <v>0</v>
      </c>
      <c r="Y52" s="124">
        <f t="shared" si="3"/>
        <v>0</v>
      </c>
      <c r="Z52" s="5"/>
      <c r="AA52" s="22"/>
    </row>
    <row r="53" spans="2:27" s="99" customFormat="1" ht="12" customHeight="1" x14ac:dyDescent="0.2">
      <c r="B53" s="80"/>
      <c r="C53" s="73"/>
      <c r="D53" s="83"/>
      <c r="E53" s="83"/>
      <c r="F53" s="112"/>
      <c r="G53" s="113">
        <f>SUM(G23:G48)</f>
        <v>15</v>
      </c>
      <c r="H53" s="113">
        <f>SUM(H23:H48)</f>
        <v>2</v>
      </c>
      <c r="I53" s="113">
        <f>SUM(I23:I48)</f>
        <v>10</v>
      </c>
      <c r="J53" s="113">
        <f>SUM(J23:J48)</f>
        <v>27</v>
      </c>
      <c r="K53" s="114"/>
      <c r="L53" s="113">
        <f>SUM(L23:L48)</f>
        <v>10</v>
      </c>
      <c r="M53" s="113">
        <f>SUM(M23:M48)</f>
        <v>1</v>
      </c>
      <c r="N53" s="113">
        <f>SUM(N23:N48)</f>
        <v>12</v>
      </c>
      <c r="O53" s="113">
        <f>SUM(O23:O48)</f>
        <v>23</v>
      </c>
      <c r="P53" s="114"/>
      <c r="Q53" s="114"/>
      <c r="R53" s="114"/>
      <c r="S53" s="196">
        <f t="shared" ref="S53:U53" si="4">SUM(S23:S52)</f>
        <v>28517.194544999998</v>
      </c>
      <c r="T53" s="196">
        <f t="shared" si="4"/>
        <v>107666.86702799999</v>
      </c>
      <c r="U53" s="196">
        <f t="shared" si="4"/>
        <v>136184.06157299998</v>
      </c>
      <c r="V53" s="114"/>
      <c r="W53" s="197">
        <f>SUM(W23:W52)</f>
        <v>4613.9799999999996</v>
      </c>
      <c r="X53" s="197">
        <f>SUM(X23:X52)</f>
        <v>8490.4599999999991</v>
      </c>
      <c r="Y53" s="197">
        <f>SUM(Y23:Y52)</f>
        <v>13104.439999999999</v>
      </c>
      <c r="Z53" s="5"/>
      <c r="AA53" s="22"/>
    </row>
    <row r="54" spans="2:27" ht="12" customHeight="1" x14ac:dyDescent="0.2">
      <c r="B54" s="18"/>
      <c r="C54" s="1"/>
      <c r="D54" s="38"/>
      <c r="E54" s="2"/>
      <c r="F54" s="2"/>
      <c r="G54" s="42"/>
      <c r="H54" s="42"/>
      <c r="I54" s="42"/>
      <c r="J54" s="42"/>
      <c r="K54" s="42"/>
      <c r="L54" s="42"/>
      <c r="M54" s="42"/>
      <c r="N54" s="42"/>
      <c r="O54" s="42"/>
      <c r="P54" s="42"/>
      <c r="Q54" s="42"/>
      <c r="R54" s="42"/>
      <c r="S54" s="42"/>
      <c r="T54" s="42"/>
      <c r="W54" s="7"/>
      <c r="X54" s="7"/>
      <c r="Y54" s="7"/>
      <c r="Z54" s="48"/>
      <c r="AA54" s="22"/>
    </row>
    <row r="55" spans="2:27" ht="12" customHeight="1" x14ac:dyDescent="0.2">
      <c r="B55" s="18"/>
      <c r="C55" s="97"/>
      <c r="D55" s="177" t="s">
        <v>63</v>
      </c>
      <c r="E55" s="27"/>
      <c r="F55" s="27"/>
      <c r="G55" s="28"/>
      <c r="H55" s="29"/>
      <c r="I55" s="29"/>
      <c r="J55" s="30"/>
      <c r="K55" s="30"/>
      <c r="L55" s="28"/>
      <c r="M55" s="29"/>
      <c r="N55" s="121"/>
      <c r="O55" s="49"/>
      <c r="P55" s="49"/>
      <c r="Q55" s="49"/>
      <c r="R55" s="49"/>
      <c r="S55" s="49"/>
      <c r="T55" s="49"/>
      <c r="U55" s="49"/>
      <c r="V55" s="49"/>
      <c r="W55" s="49"/>
      <c r="X55" s="49"/>
      <c r="Y55" s="49"/>
      <c r="Z55" s="41"/>
      <c r="AA55" s="16"/>
    </row>
    <row r="56" spans="2:27" ht="12" customHeight="1" x14ac:dyDescent="0.2">
      <c r="B56" s="18"/>
      <c r="C56" s="97"/>
      <c r="D56" s="177"/>
      <c r="E56" s="27"/>
      <c r="F56" s="27"/>
      <c r="G56" s="28"/>
      <c r="H56" s="29"/>
      <c r="I56" s="29"/>
      <c r="J56" s="30"/>
      <c r="K56" s="30"/>
      <c r="L56" s="28"/>
      <c r="M56" s="29"/>
      <c r="N56" s="121"/>
      <c r="O56" s="49"/>
      <c r="P56" s="49"/>
      <c r="Q56" s="79" t="s">
        <v>86</v>
      </c>
      <c r="R56" s="81" t="s">
        <v>86</v>
      </c>
      <c r="S56" s="181" t="s">
        <v>78</v>
      </c>
      <c r="T56" s="106"/>
      <c r="U56" s="106"/>
      <c r="V56" s="106"/>
      <c r="W56" s="81" t="s">
        <v>76</v>
      </c>
      <c r="X56" s="35"/>
      <c r="Y56" s="35"/>
      <c r="Z56" s="41"/>
      <c r="AA56" s="16"/>
    </row>
    <row r="57" spans="2:27" ht="12" customHeight="1" x14ac:dyDescent="0.2">
      <c r="B57" s="18"/>
      <c r="C57" s="97"/>
      <c r="D57" s="38" t="s">
        <v>57</v>
      </c>
      <c r="E57" s="28"/>
      <c r="F57" s="27"/>
      <c r="G57" s="76" t="s">
        <v>105</v>
      </c>
      <c r="H57" s="39"/>
      <c r="I57" s="39"/>
      <c r="J57" s="39"/>
      <c r="K57" s="39"/>
      <c r="L57" s="76" t="s">
        <v>106</v>
      </c>
      <c r="M57" s="39"/>
      <c r="N57" s="39"/>
      <c r="O57" s="39"/>
      <c r="P57" s="39"/>
      <c r="Q57" s="81" t="s">
        <v>87</v>
      </c>
      <c r="R57" s="81" t="s">
        <v>89</v>
      </c>
      <c r="S57" s="76" t="s">
        <v>108</v>
      </c>
      <c r="T57" s="81"/>
      <c r="U57" s="40" t="s">
        <v>58</v>
      </c>
      <c r="V57" s="40"/>
      <c r="W57" s="76" t="s">
        <v>127</v>
      </c>
      <c r="X57" s="40"/>
      <c r="Y57" s="40" t="s">
        <v>58</v>
      </c>
      <c r="Z57" s="41"/>
      <c r="AA57" s="16"/>
    </row>
    <row r="58" spans="2:27" ht="12" customHeight="1" x14ac:dyDescent="0.2">
      <c r="B58" s="18"/>
      <c r="C58" s="1"/>
      <c r="D58" s="38" t="s">
        <v>59</v>
      </c>
      <c r="E58" s="34" t="s">
        <v>60</v>
      </c>
      <c r="F58" s="38"/>
      <c r="G58" s="42" t="s">
        <v>17</v>
      </c>
      <c r="H58" s="42" t="s">
        <v>18</v>
      </c>
      <c r="I58" s="42" t="s">
        <v>19</v>
      </c>
      <c r="J58" s="42" t="s">
        <v>61</v>
      </c>
      <c r="K58" s="42"/>
      <c r="L58" s="42" t="s">
        <v>17</v>
      </c>
      <c r="M58" s="42" t="s">
        <v>18</v>
      </c>
      <c r="N58" s="42" t="s">
        <v>19</v>
      </c>
      <c r="O58" s="42" t="s">
        <v>61</v>
      </c>
      <c r="P58" s="42"/>
      <c r="Q58" s="74" t="s">
        <v>88</v>
      </c>
      <c r="R58" s="81" t="s">
        <v>88</v>
      </c>
      <c r="S58" s="74" t="s">
        <v>67</v>
      </c>
      <c r="T58" s="74" t="s">
        <v>68</v>
      </c>
      <c r="U58" s="40" t="s">
        <v>109</v>
      </c>
      <c r="V58" s="40"/>
      <c r="W58" s="42" t="s">
        <v>67</v>
      </c>
      <c r="X58" s="42" t="s">
        <v>68</v>
      </c>
      <c r="Y58" s="40" t="s">
        <v>62</v>
      </c>
      <c r="Z58" s="5"/>
      <c r="AA58" s="22"/>
    </row>
    <row r="59" spans="2:27" ht="12" customHeight="1" x14ac:dyDescent="0.2">
      <c r="B59" s="18"/>
      <c r="C59" s="1">
        <v>1</v>
      </c>
      <c r="D59" s="67" t="str">
        <f t="shared" ref="D59:E88" si="5">+D23</f>
        <v>de Ambelt</v>
      </c>
      <c r="E59" s="68" t="str">
        <f t="shared" si="5"/>
        <v>02YN</v>
      </c>
      <c r="F59" s="43"/>
      <c r="G59" s="44">
        <v>2</v>
      </c>
      <c r="H59" s="44">
        <v>0</v>
      </c>
      <c r="I59" s="44">
        <v>0</v>
      </c>
      <c r="J59" s="68">
        <f>SUM(G59:I59)</f>
        <v>2</v>
      </c>
      <c r="K59" s="42"/>
      <c r="L59" s="44">
        <v>0</v>
      </c>
      <c r="M59" s="44">
        <v>0</v>
      </c>
      <c r="N59" s="44">
        <v>1</v>
      </c>
      <c r="O59" s="68">
        <f>SUM(L59:N59)</f>
        <v>1</v>
      </c>
      <c r="P59" s="42"/>
      <c r="Q59" s="93" t="str">
        <f t="shared" ref="Q59:R88" si="6">+Q23</f>
        <v>ja</v>
      </c>
      <c r="R59" s="93" t="str">
        <f t="shared" si="6"/>
        <v>ja</v>
      </c>
      <c r="S59" s="124">
        <f>IF(Q23="nee",0,IF((J23-O23)&lt;0,0,(J23-O23)*(tab!$C$20*tab!$G$8+tab!$D$23)))</f>
        <v>2971.5887069999999</v>
      </c>
      <c r="T59" s="124">
        <f>IF((J59-O59)&lt;=0,0,IF((G59-L59)*tab!$E$30+(H59-M59)*tab!$F$30+(I59-N59)*tab!$G$30&lt;=0,0,(G59-L59)*tab!$E$30+(H59-M59)*tab!$F$30+(I59-N59)*tab!$G$30))</f>
        <v>0</v>
      </c>
      <c r="U59" s="124">
        <f>IF(SUM(S59:T59)&lt;0,0,SUM(S59:T59))</f>
        <v>2971.5887069999999</v>
      </c>
      <c r="V59" s="182"/>
      <c r="W59" s="124">
        <f>IF(R59="nee",0,IF((J59-O59)&lt;0,0,(J59-O59)*tab!$C$58))</f>
        <v>578.78</v>
      </c>
      <c r="X59" s="124">
        <f>IF(R59="nee",0,IF((J59-O59)&lt;=0,0,IF((G59-L59)*tab!$G$58+(H59-M59)*tab!$H$58+(I59-N59)*tab!$I$58&lt;=0,0,(G59-L59)*tab!$G$58+(H59-M59)*tab!$H$58+(I59-N59)*tab!$I$58)))</f>
        <v>63.829999999999927</v>
      </c>
      <c r="Y59" s="124">
        <f>SUM(W59:X59)</f>
        <v>642.6099999999999</v>
      </c>
      <c r="Z59" s="5"/>
      <c r="AA59" s="22"/>
    </row>
    <row r="60" spans="2:27" ht="12" customHeight="1" x14ac:dyDescent="0.2">
      <c r="B60" s="18"/>
      <c r="C60" s="1">
        <v>2</v>
      </c>
      <c r="D60" s="67" t="str">
        <f t="shared" si="5"/>
        <v>De Korenaer</v>
      </c>
      <c r="E60" s="68" t="str">
        <f t="shared" si="5"/>
        <v>03TV</v>
      </c>
      <c r="F60" s="43"/>
      <c r="G60" s="44">
        <v>3</v>
      </c>
      <c r="H60" s="44">
        <v>0</v>
      </c>
      <c r="I60" s="44">
        <v>0</v>
      </c>
      <c r="J60" s="68">
        <f t="shared" ref="J60:J88" si="7">SUM(G60:I60)</f>
        <v>3</v>
      </c>
      <c r="K60" s="42"/>
      <c r="L60" s="44">
        <v>0</v>
      </c>
      <c r="M60" s="44">
        <v>0</v>
      </c>
      <c r="N60" s="44">
        <v>2</v>
      </c>
      <c r="O60" s="68">
        <f t="shared" ref="O60:O88" si="8">SUM(L60:N60)</f>
        <v>2</v>
      </c>
      <c r="P60" s="42"/>
      <c r="Q60" s="93" t="str">
        <f t="shared" si="6"/>
        <v>ja</v>
      </c>
      <c r="R60" s="93" t="str">
        <f t="shared" si="6"/>
        <v>ja</v>
      </c>
      <c r="S60" s="124">
        <f>IF(Q24="nee",0,IF((J24-O24)&lt;0,0,(J24-O24)*(tab!$C$20*tab!$G$8+tab!$D$23)))</f>
        <v>2971.5887069999999</v>
      </c>
      <c r="T60" s="124">
        <f>IF((J60-O60)&lt;=0,0,IF((G60-L60)*tab!$E$30+(H60-M60)*tab!$F$30+(I60-N60)*tab!$G$30&lt;=0,0,(G60-L60)*tab!$E$30+(H60-M60)*tab!$F$30+(I60-N60)*tab!$G$30))</f>
        <v>0</v>
      </c>
      <c r="U60" s="124">
        <f t="shared" ref="U60:U88" si="9">IF(SUM(S60:T60)&lt;0,0,SUM(S60:T60))</f>
        <v>2971.5887069999999</v>
      </c>
      <c r="V60" s="182"/>
      <c r="W60" s="124">
        <f>IF(R60="nee",0,IF((J60-O60)&lt;0,0,(J60-O60)*tab!$C$58))</f>
        <v>578.78</v>
      </c>
      <c r="X60" s="124">
        <f>IF(R60="nee",0,IF((J60-O60)&lt;=0,0,IF((G60-L60)*tab!$G$58+(H60-M60)*tab!$H$58+(I60-N60)*tab!$I$58&lt;=0,0,(G60-L60)*tab!$G$58+(H60-M60)*tab!$H$58+(I60-N60)*tab!$I$58)))</f>
        <v>0</v>
      </c>
      <c r="Y60" s="124">
        <f t="shared" ref="Y60:Y88" si="10">SUM(W60:X60)</f>
        <v>578.78</v>
      </c>
      <c r="Z60" s="5"/>
      <c r="AA60" s="22"/>
    </row>
    <row r="61" spans="2:27" ht="12" customHeight="1" x14ac:dyDescent="0.2">
      <c r="B61" s="18"/>
      <c r="C61" s="1">
        <v>3</v>
      </c>
      <c r="D61" s="67" t="str">
        <f t="shared" si="5"/>
        <v>SGM Harreveld</v>
      </c>
      <c r="E61" s="68" t="str">
        <f t="shared" si="5"/>
        <v>04YK</v>
      </c>
      <c r="F61" s="43"/>
      <c r="G61" s="44">
        <v>0</v>
      </c>
      <c r="H61" s="44">
        <v>0</v>
      </c>
      <c r="I61" s="44">
        <v>1</v>
      </c>
      <c r="J61" s="68">
        <f t="shared" si="7"/>
        <v>1</v>
      </c>
      <c r="K61" s="42"/>
      <c r="L61" s="44">
        <v>2</v>
      </c>
      <c r="M61" s="44">
        <v>0</v>
      </c>
      <c r="N61" s="44">
        <v>0</v>
      </c>
      <c r="O61" s="68">
        <f t="shared" si="8"/>
        <v>2</v>
      </c>
      <c r="P61" s="42"/>
      <c r="Q61" s="93" t="str">
        <f t="shared" si="6"/>
        <v>ja</v>
      </c>
      <c r="R61" s="93" t="str">
        <f t="shared" si="6"/>
        <v>ja</v>
      </c>
      <c r="S61" s="124">
        <f>IF(Q25="nee",0,IF((J25-O25)&lt;0,0,(J25-O25)*(tab!$C$20*tab!$G$8+tab!$D$23)))</f>
        <v>0</v>
      </c>
      <c r="T61" s="124">
        <f>IF((J61-O61)&lt;=0,0,IF((G61-L61)*tab!$E$30+(H61-M61)*tab!$F$30+(I61-N61)*tab!$G$30&lt;=0,0,(G61-L61)*tab!$E$30+(H61-M61)*tab!$F$30+(I61-N61)*tab!$G$30))</f>
        <v>0</v>
      </c>
      <c r="U61" s="124">
        <f t="shared" si="9"/>
        <v>0</v>
      </c>
      <c r="V61" s="182"/>
      <c r="W61" s="124">
        <f>IF(R61="nee",0,IF((J61-O61)&lt;0,0,(J61-O61)*tab!$C$58))</f>
        <v>0</v>
      </c>
      <c r="X61" s="124">
        <f>IF(R61="nee",0,IF((J61-O61)&lt;=0,0,IF((G61-L61)*tab!$G$58+(H61-M61)*tab!$H$58+(I61-N61)*tab!$I$58&lt;=0,0,(G61-L61)*tab!$G$58+(H61-M61)*tab!$H$58+(I61-N61)*tab!$I$58)))</f>
        <v>0</v>
      </c>
      <c r="Y61" s="124">
        <f t="shared" si="10"/>
        <v>0</v>
      </c>
      <c r="Z61" s="5"/>
      <c r="AA61" s="22"/>
    </row>
    <row r="62" spans="2:27" ht="12" customHeight="1" x14ac:dyDescent="0.2">
      <c r="B62" s="18"/>
      <c r="C62" s="1">
        <v>4</v>
      </c>
      <c r="D62" s="67" t="str">
        <f t="shared" si="5"/>
        <v>Intermetzo Zonnehuizen Onderw</v>
      </c>
      <c r="E62" s="68" t="str">
        <f t="shared" si="5"/>
        <v>23GL</v>
      </c>
      <c r="F62" s="43"/>
      <c r="G62" s="44">
        <v>0</v>
      </c>
      <c r="H62" s="44">
        <v>0</v>
      </c>
      <c r="I62" s="44">
        <v>2</v>
      </c>
      <c r="J62" s="68">
        <f t="shared" si="7"/>
        <v>2</v>
      </c>
      <c r="K62" s="42"/>
      <c r="L62" s="44">
        <v>3</v>
      </c>
      <c r="M62" s="44">
        <v>0</v>
      </c>
      <c r="N62" s="44">
        <v>0</v>
      </c>
      <c r="O62" s="68">
        <f t="shared" si="8"/>
        <v>3</v>
      </c>
      <c r="P62" s="42"/>
      <c r="Q62" s="93" t="str">
        <f t="shared" si="6"/>
        <v>ja</v>
      </c>
      <c r="R62" s="93" t="str">
        <f t="shared" si="6"/>
        <v>ja</v>
      </c>
      <c r="S62" s="124">
        <f>IF(Q26="nee",0,IF((J26-O26)&lt;0,0,(J26-O26)*(tab!$C$20*tab!$G$8+tab!$D$23)))</f>
        <v>0</v>
      </c>
      <c r="T62" s="124">
        <f>IF((J62-O62)&lt;=0,0,IF((G62-L62)*tab!$E$30+(H62-M62)*tab!$F$30+(I62-N62)*tab!$G$30&lt;=0,0,(G62-L62)*tab!$E$30+(H62-M62)*tab!$F$30+(I62-N62)*tab!$G$30))</f>
        <v>0</v>
      </c>
      <c r="U62" s="124">
        <f t="shared" si="9"/>
        <v>0</v>
      </c>
      <c r="V62" s="182"/>
      <c r="W62" s="124">
        <f>IF(R62="nee",0,IF((J62-O62)&lt;0,0,(J62-O62)*tab!$C$58))</f>
        <v>0</v>
      </c>
      <c r="X62" s="124">
        <f>IF(R62="nee",0,IF((J62-O62)&lt;=0,0,IF((G62-L62)*tab!$G$58+(H62-M62)*tab!$H$58+(I62-N62)*tab!$I$58&lt;=0,0,(G62-L62)*tab!$G$58+(H62-M62)*tab!$H$58+(I62-N62)*tab!$I$58)))</f>
        <v>0</v>
      </c>
      <c r="Y62" s="124">
        <f t="shared" si="10"/>
        <v>0</v>
      </c>
      <c r="Z62" s="5"/>
      <c r="AA62" s="22"/>
    </row>
    <row r="63" spans="2:27" ht="12" customHeight="1" x14ac:dyDescent="0.2">
      <c r="B63" s="18"/>
      <c r="C63" s="1">
        <v>5</v>
      </c>
      <c r="D63" s="67" t="str">
        <f t="shared" si="5"/>
        <v>ZMLK De Rank</v>
      </c>
      <c r="E63" s="68" t="str">
        <f t="shared" si="5"/>
        <v>26MN</v>
      </c>
      <c r="F63" s="43"/>
      <c r="G63" s="44">
        <v>0</v>
      </c>
      <c r="H63" s="44">
        <v>0</v>
      </c>
      <c r="I63" s="44">
        <v>0</v>
      </c>
      <c r="J63" s="68">
        <f t="shared" si="7"/>
        <v>0</v>
      </c>
      <c r="K63" s="42"/>
      <c r="L63" s="44">
        <v>0</v>
      </c>
      <c r="M63" s="44">
        <v>0</v>
      </c>
      <c r="N63" s="44">
        <v>0</v>
      </c>
      <c r="O63" s="68">
        <f t="shared" si="8"/>
        <v>0</v>
      </c>
      <c r="P63" s="42"/>
      <c r="Q63" s="93" t="str">
        <f t="shared" si="6"/>
        <v>ja</v>
      </c>
      <c r="R63" s="93" t="str">
        <f t="shared" si="6"/>
        <v>ja</v>
      </c>
      <c r="S63" s="124">
        <f>IF(Q27="nee",0,IF((J27-O27)&lt;0,0,(J27-O27)*(tab!$C$20*tab!$G$8+tab!$D$23)))</f>
        <v>2971.5887069999999</v>
      </c>
      <c r="T63" s="124">
        <f>IF((J63-O63)&lt;=0,0,IF((G63-L63)*tab!$E$30+(H63-M63)*tab!$F$30+(I63-N63)*tab!$G$30&lt;=0,0,(G63-L63)*tab!$E$30+(H63-M63)*tab!$F$30+(I63-N63)*tab!$G$30))</f>
        <v>0</v>
      </c>
      <c r="U63" s="124">
        <f t="shared" si="9"/>
        <v>2971.5887069999999</v>
      </c>
      <c r="V63" s="182"/>
      <c r="W63" s="124">
        <f>IF(R63="nee",0,IF((J63-O63)&lt;0,0,(J63-O63)*tab!$C$58))</f>
        <v>0</v>
      </c>
      <c r="X63" s="124">
        <f>IF(R63="nee",0,IF((J63-O63)&lt;=0,0,IF((G63-L63)*tab!$G$58+(H63-M63)*tab!$H$58+(I63-N63)*tab!$I$58&lt;=0,0,(G63-L63)*tab!$G$58+(H63-M63)*tab!$H$58+(I63-N63)*tab!$I$58)))</f>
        <v>0</v>
      </c>
      <c r="Y63" s="124">
        <f t="shared" si="10"/>
        <v>0</v>
      </c>
      <c r="Z63" s="5"/>
      <c r="AA63" s="22"/>
    </row>
    <row r="64" spans="2:27" ht="12" customHeight="1" x14ac:dyDescent="0.2">
      <c r="B64" s="18"/>
      <c r="C64" s="1">
        <v>6</v>
      </c>
      <c r="D64" s="67" t="str">
        <f t="shared" si="5"/>
        <v>Obadjaschool</v>
      </c>
      <c r="E64" s="68" t="str">
        <f t="shared" si="5"/>
        <v>26NC</v>
      </c>
      <c r="F64" s="43"/>
      <c r="G64" s="44">
        <v>0</v>
      </c>
      <c r="H64" s="44">
        <v>0</v>
      </c>
      <c r="I64" s="44">
        <v>0</v>
      </c>
      <c r="J64" s="68">
        <f t="shared" si="7"/>
        <v>0</v>
      </c>
      <c r="K64" s="42"/>
      <c r="L64" s="44">
        <v>0</v>
      </c>
      <c r="M64" s="44">
        <v>0</v>
      </c>
      <c r="N64" s="44">
        <v>0</v>
      </c>
      <c r="O64" s="68">
        <f t="shared" si="8"/>
        <v>0</v>
      </c>
      <c r="P64" s="42"/>
      <c r="Q64" s="93" t="str">
        <f t="shared" si="6"/>
        <v>ja</v>
      </c>
      <c r="R64" s="93" t="str">
        <f t="shared" si="6"/>
        <v>ja</v>
      </c>
      <c r="S64" s="124">
        <f>IF(Q28="nee",0,IF((J28-O28)&lt;0,0,(J28-O28)*(tab!$C$20*tab!$G$8+tab!$D$23)))</f>
        <v>0</v>
      </c>
      <c r="T64" s="124">
        <f>IF((J64-O64)&lt;=0,0,IF((G64-L64)*tab!$E$30+(H64-M64)*tab!$F$30+(I64-N64)*tab!$G$30&lt;=0,0,(G64-L64)*tab!$E$30+(H64-M64)*tab!$F$30+(I64-N64)*tab!$G$30))</f>
        <v>0</v>
      </c>
      <c r="U64" s="124">
        <f t="shared" si="9"/>
        <v>0</v>
      </c>
      <c r="V64" s="182"/>
      <c r="W64" s="124">
        <f>IF(R64="nee",0,IF((J64-O64)&lt;0,0,(J64-O64)*tab!$C$58))</f>
        <v>0</v>
      </c>
      <c r="X64" s="124">
        <f>IF(R64="nee",0,IF((J64-O64)&lt;=0,0,IF((G64-L64)*tab!$G$58+(H64-M64)*tab!$H$58+(I64-N64)*tab!$I$58&lt;=0,0,(G64-L64)*tab!$G$58+(H64-M64)*tab!$H$58+(I64-N64)*tab!$I$58)))</f>
        <v>0</v>
      </c>
      <c r="Y64" s="124">
        <f t="shared" si="10"/>
        <v>0</v>
      </c>
      <c r="Z64" s="5"/>
      <c r="AA64" s="22"/>
    </row>
    <row r="65" spans="2:27" ht="12" customHeight="1" x14ac:dyDescent="0.2">
      <c r="B65" s="18"/>
      <c r="C65" s="1">
        <v>7</v>
      </c>
      <c r="D65" s="67" t="str">
        <f t="shared" si="5"/>
        <v>SSBO Ebenhaezer</v>
      </c>
      <c r="E65" s="68" t="str">
        <f t="shared" si="5"/>
        <v>26NE</v>
      </c>
      <c r="F65" s="43"/>
      <c r="G65" s="44">
        <v>0</v>
      </c>
      <c r="H65" s="44">
        <v>0</v>
      </c>
      <c r="I65" s="44">
        <v>0</v>
      </c>
      <c r="J65" s="68">
        <f t="shared" si="7"/>
        <v>0</v>
      </c>
      <c r="K65" s="42"/>
      <c r="L65" s="44">
        <v>0</v>
      </c>
      <c r="M65" s="44">
        <v>0</v>
      </c>
      <c r="N65" s="44">
        <v>0</v>
      </c>
      <c r="O65" s="68">
        <f t="shared" si="8"/>
        <v>0</v>
      </c>
      <c r="P65" s="42"/>
      <c r="Q65" s="93" t="str">
        <f t="shared" si="6"/>
        <v>ja</v>
      </c>
      <c r="R65" s="93" t="str">
        <f t="shared" si="6"/>
        <v>ja</v>
      </c>
      <c r="S65" s="124">
        <f>IF(Q29="nee",0,IF((J29-O29)&lt;0,0,(J29-O29)*(tab!$C$20*tab!$G$8+tab!$D$23)))</f>
        <v>2971.5887069999999</v>
      </c>
      <c r="T65" s="124">
        <f>IF((J65-O65)&lt;=0,0,IF((G65-L65)*tab!$E$30+(H65-M65)*tab!$F$30+(I65-N65)*tab!$G$30&lt;=0,0,(G65-L65)*tab!$E$30+(H65-M65)*tab!$F$30+(I65-N65)*tab!$G$30))</f>
        <v>0</v>
      </c>
      <c r="U65" s="124">
        <f t="shared" si="9"/>
        <v>2971.5887069999999</v>
      </c>
      <c r="V65" s="182"/>
      <c r="W65" s="124">
        <f>IF(R65="nee",0,IF((J65-O65)&lt;0,0,(J65-O65)*tab!$C$58))</f>
        <v>0</v>
      </c>
      <c r="X65" s="124">
        <f>IF(R65="nee",0,IF((J65-O65)&lt;=0,0,IF((G65-L65)*tab!$G$58+(H65-M65)*tab!$H$58+(I65-N65)*tab!$I$58&lt;=0,0,(G65-L65)*tab!$G$58+(H65-M65)*tab!$H$58+(I65-N65)*tab!$I$58)))</f>
        <v>0</v>
      </c>
      <c r="Y65" s="124">
        <f t="shared" si="10"/>
        <v>0</v>
      </c>
      <c r="Z65" s="5"/>
      <c r="AA65" s="22"/>
    </row>
    <row r="66" spans="2:27" ht="12" customHeight="1" x14ac:dyDescent="0.2">
      <c r="B66" s="18"/>
      <c r="C66" s="1">
        <v>8</v>
      </c>
      <c r="D66" s="67" t="str">
        <f t="shared" si="5"/>
        <v>Samuelschool</v>
      </c>
      <c r="E66" s="68" t="str">
        <f t="shared" si="5"/>
        <v>26NU</v>
      </c>
      <c r="F66" s="43"/>
      <c r="G66" s="44">
        <v>0</v>
      </c>
      <c r="H66" s="44">
        <v>0</v>
      </c>
      <c r="I66" s="44">
        <v>0</v>
      </c>
      <c r="J66" s="68">
        <f t="shared" si="7"/>
        <v>0</v>
      </c>
      <c r="K66" s="42"/>
      <c r="L66" s="44">
        <v>0</v>
      </c>
      <c r="M66" s="44">
        <v>0</v>
      </c>
      <c r="N66" s="44">
        <v>0</v>
      </c>
      <c r="O66" s="68">
        <f t="shared" si="8"/>
        <v>0</v>
      </c>
      <c r="P66" s="42"/>
      <c r="Q66" s="93" t="str">
        <f t="shared" si="6"/>
        <v>ja</v>
      </c>
      <c r="R66" s="93" t="str">
        <f t="shared" si="6"/>
        <v>ja</v>
      </c>
      <c r="S66" s="124">
        <f>IF(Q30="nee",0,IF((J30-O30)&lt;0,0,(J30-O30)*(tab!$C$20*tab!$G$8+tab!$D$23)))</f>
        <v>0</v>
      </c>
      <c r="T66" s="124">
        <f>IF((J66-O66)&lt;=0,0,IF((G66-L66)*tab!$E$30+(H66-M66)*tab!$F$30+(I66-N66)*tab!$G$30&lt;=0,0,(G66-L66)*tab!$E$30+(H66-M66)*tab!$F$30+(I66-N66)*tab!$G$30))</f>
        <v>0</v>
      </c>
      <c r="U66" s="124">
        <f t="shared" si="9"/>
        <v>0</v>
      </c>
      <c r="V66" s="182"/>
      <c r="W66" s="124">
        <f>IF(R66="nee",0,IF((J66-O66)&lt;0,0,(J66-O66)*tab!$C$58))</f>
        <v>0</v>
      </c>
      <c r="X66" s="124">
        <f>IF(R66="nee",0,IF((J66-O66)&lt;=0,0,IF((G66-L66)*tab!$G$58+(H66-M66)*tab!$H$58+(I66-N66)*tab!$I$58&lt;=0,0,(G66-L66)*tab!$G$58+(H66-M66)*tab!$H$58+(I66-N66)*tab!$I$58)))</f>
        <v>0</v>
      </c>
      <c r="Y66" s="124">
        <f t="shared" si="10"/>
        <v>0</v>
      </c>
      <c r="Z66" s="5"/>
      <c r="AA66" s="22"/>
    </row>
    <row r="67" spans="2:27" ht="12" customHeight="1" x14ac:dyDescent="0.2">
      <c r="B67" s="18"/>
      <c r="C67" s="1">
        <v>9</v>
      </c>
      <c r="D67" s="67" t="str">
        <f t="shared" si="5"/>
        <v/>
      </c>
      <c r="E67" s="68" t="str">
        <f t="shared" si="5"/>
        <v/>
      </c>
      <c r="F67" s="43"/>
      <c r="G67" s="44">
        <v>0</v>
      </c>
      <c r="H67" s="44">
        <v>0</v>
      </c>
      <c r="I67" s="44">
        <v>0</v>
      </c>
      <c r="J67" s="68">
        <f t="shared" si="7"/>
        <v>0</v>
      </c>
      <c r="K67" s="42"/>
      <c r="L67" s="44">
        <v>0</v>
      </c>
      <c r="M67" s="44">
        <v>0</v>
      </c>
      <c r="N67" s="44">
        <v>0</v>
      </c>
      <c r="O67" s="68">
        <f t="shared" si="8"/>
        <v>0</v>
      </c>
      <c r="P67" s="42"/>
      <c r="Q67" s="93" t="str">
        <f t="shared" si="6"/>
        <v>ja</v>
      </c>
      <c r="R67" s="93" t="str">
        <f t="shared" si="6"/>
        <v>ja</v>
      </c>
      <c r="S67" s="124">
        <f>IF(Q31="nee",0,IF((J31-O31)&lt;0,0,(J31-O31)*(tab!$C$20*tab!$G$8+tab!$D$23)))</f>
        <v>0</v>
      </c>
      <c r="T67" s="124">
        <f>IF((J67-O67)&lt;=0,0,IF((G67-L67)*tab!$E$30+(H67-M67)*tab!$F$30+(I67-N67)*tab!$G$30&lt;=0,0,(G67-L67)*tab!$E$30+(H67-M67)*tab!$F$30+(I67-N67)*tab!$G$30))</f>
        <v>0</v>
      </c>
      <c r="U67" s="124">
        <f t="shared" si="9"/>
        <v>0</v>
      </c>
      <c r="V67" s="182"/>
      <c r="W67" s="124">
        <f>IF(R67="nee",0,IF((J67-O67)&lt;0,0,(J67-O67)*tab!$C$58))</f>
        <v>0</v>
      </c>
      <c r="X67" s="124">
        <f>IF(R67="nee",0,IF((J67-O67)&lt;=0,0,IF((G67-L67)*tab!$G$58+(H67-M67)*tab!$H$58+(I67-N67)*tab!$I$58&lt;=0,0,(G67-L67)*tab!$G$58+(H67-M67)*tab!$H$58+(I67-N67)*tab!$I$58)))</f>
        <v>0</v>
      </c>
      <c r="Y67" s="124">
        <f t="shared" si="10"/>
        <v>0</v>
      </c>
      <c r="Z67" s="5"/>
      <c r="AA67" s="22"/>
    </row>
    <row r="68" spans="2:27" ht="12" customHeight="1" x14ac:dyDescent="0.2">
      <c r="B68" s="18"/>
      <c r="C68" s="1">
        <v>10</v>
      </c>
      <c r="D68" s="67" t="str">
        <f t="shared" si="5"/>
        <v/>
      </c>
      <c r="E68" s="68" t="str">
        <f t="shared" si="5"/>
        <v/>
      </c>
      <c r="F68" s="43"/>
      <c r="G68" s="44">
        <v>0</v>
      </c>
      <c r="H68" s="44">
        <v>0</v>
      </c>
      <c r="I68" s="44">
        <v>0</v>
      </c>
      <c r="J68" s="68">
        <f t="shared" si="7"/>
        <v>0</v>
      </c>
      <c r="K68" s="42"/>
      <c r="L68" s="44">
        <v>0</v>
      </c>
      <c r="M68" s="44">
        <v>0</v>
      </c>
      <c r="N68" s="44">
        <v>0</v>
      </c>
      <c r="O68" s="68">
        <f t="shared" si="8"/>
        <v>0</v>
      </c>
      <c r="P68" s="42"/>
      <c r="Q68" s="93" t="str">
        <f t="shared" si="6"/>
        <v>ja</v>
      </c>
      <c r="R68" s="93" t="str">
        <f t="shared" si="6"/>
        <v>ja</v>
      </c>
      <c r="S68" s="124">
        <f>IF(Q32="nee",0,IF((J32-O32)&lt;0,0,(J32-O32)*(tab!$C$20*tab!$G$8+tab!$D$23)))</f>
        <v>0</v>
      </c>
      <c r="T68" s="124">
        <f>IF((J68-O68)&lt;=0,0,IF((G68-L68)*tab!$E$30+(H68-M68)*tab!$F$30+(I68-N68)*tab!$G$30&lt;=0,0,(G68-L68)*tab!$E$30+(H68-M68)*tab!$F$30+(I68-N68)*tab!$G$30))</f>
        <v>0</v>
      </c>
      <c r="U68" s="124">
        <f t="shared" si="9"/>
        <v>0</v>
      </c>
      <c r="V68" s="182"/>
      <c r="W68" s="124">
        <f>IF(R68="nee",0,IF((J68-O68)&lt;0,0,(J68-O68)*tab!$C$58))</f>
        <v>0</v>
      </c>
      <c r="X68" s="124">
        <f>IF(R68="nee",0,IF((J68-O68)&lt;=0,0,IF((G68-L68)*tab!$G$58+(H68-M68)*tab!$H$58+(I68-N68)*tab!$I$58&lt;=0,0,(G68-L68)*tab!$G$58+(H68-M68)*tab!$H$58+(I68-N68)*tab!$I$58)))</f>
        <v>0</v>
      </c>
      <c r="Y68" s="124">
        <f t="shared" si="10"/>
        <v>0</v>
      </c>
      <c r="Z68" s="5"/>
      <c r="AA68" s="22"/>
    </row>
    <row r="69" spans="2:27" ht="12" customHeight="1" x14ac:dyDescent="0.2">
      <c r="B69" s="18"/>
      <c r="C69" s="1">
        <v>11</v>
      </c>
      <c r="D69" s="67" t="str">
        <f t="shared" si="5"/>
        <v/>
      </c>
      <c r="E69" s="68" t="str">
        <f t="shared" si="5"/>
        <v/>
      </c>
      <c r="F69" s="43"/>
      <c r="G69" s="44">
        <v>0</v>
      </c>
      <c r="H69" s="44">
        <v>0</v>
      </c>
      <c r="I69" s="44">
        <v>0</v>
      </c>
      <c r="J69" s="68">
        <f t="shared" si="7"/>
        <v>0</v>
      </c>
      <c r="K69" s="42"/>
      <c r="L69" s="44">
        <v>0</v>
      </c>
      <c r="M69" s="44">
        <v>0</v>
      </c>
      <c r="N69" s="44">
        <v>0</v>
      </c>
      <c r="O69" s="68">
        <f t="shared" si="8"/>
        <v>0</v>
      </c>
      <c r="P69" s="42"/>
      <c r="Q69" s="93" t="str">
        <f t="shared" si="6"/>
        <v>ja</v>
      </c>
      <c r="R69" s="93" t="str">
        <f t="shared" si="6"/>
        <v>ja</v>
      </c>
      <c r="S69" s="124">
        <f>IF(Q33="nee",0,IF((J33-O33)&lt;0,0,(J33-O33)*(tab!$C$20*tab!$G$8+tab!$D$23)))</f>
        <v>0</v>
      </c>
      <c r="T69" s="124">
        <f>IF((J69-O69)&lt;=0,0,IF((G69-L69)*tab!$E$30+(H69-M69)*tab!$F$30+(I69-N69)*tab!$G$30&lt;=0,0,(G69-L69)*tab!$E$30+(H69-M69)*tab!$F$30+(I69-N69)*tab!$G$30))</f>
        <v>0</v>
      </c>
      <c r="U69" s="124">
        <f t="shared" si="9"/>
        <v>0</v>
      </c>
      <c r="V69" s="182"/>
      <c r="W69" s="124">
        <f>IF(R69="nee",0,IF((J69-O69)&lt;0,0,(J69-O69)*tab!$C$58))</f>
        <v>0</v>
      </c>
      <c r="X69" s="124">
        <f>IF(R69="nee",0,IF((J69-O69)&lt;=0,0,IF((G69-L69)*tab!$G$58+(H69-M69)*tab!$H$58+(I69-N69)*tab!$I$58&lt;=0,0,(G69-L69)*tab!$G$58+(H69-M69)*tab!$H$58+(I69-N69)*tab!$I$58)))</f>
        <v>0</v>
      </c>
      <c r="Y69" s="124">
        <f t="shared" si="10"/>
        <v>0</v>
      </c>
      <c r="Z69" s="5"/>
      <c r="AA69" s="22"/>
    </row>
    <row r="70" spans="2:27" ht="12" customHeight="1" x14ac:dyDescent="0.2">
      <c r="B70" s="18"/>
      <c r="C70" s="1">
        <v>12</v>
      </c>
      <c r="D70" s="67" t="str">
        <f t="shared" si="5"/>
        <v/>
      </c>
      <c r="E70" s="68" t="str">
        <f t="shared" si="5"/>
        <v/>
      </c>
      <c r="F70" s="43"/>
      <c r="G70" s="44">
        <v>2</v>
      </c>
      <c r="H70" s="44">
        <v>2</v>
      </c>
      <c r="I70" s="44">
        <v>2</v>
      </c>
      <c r="J70" s="68">
        <f t="shared" si="7"/>
        <v>6</v>
      </c>
      <c r="K70" s="42"/>
      <c r="L70" s="44">
        <v>1</v>
      </c>
      <c r="M70" s="44">
        <v>1</v>
      </c>
      <c r="N70" s="44">
        <v>1</v>
      </c>
      <c r="O70" s="68">
        <f t="shared" si="8"/>
        <v>3</v>
      </c>
      <c r="P70" s="42"/>
      <c r="Q70" s="93" t="str">
        <f t="shared" si="6"/>
        <v>ja</v>
      </c>
      <c r="R70" s="93" t="str">
        <f t="shared" si="6"/>
        <v>ja</v>
      </c>
      <c r="S70" s="124">
        <f>IF(Q34="nee",0,IF((J34-O34)&lt;0,0,(J34-O34)*(tab!$C$20*tab!$G$8+tab!$D$23)))</f>
        <v>8914.7661210000006</v>
      </c>
      <c r="T70" s="124">
        <f>IF((J70-O70)&lt;=0,0,IF((G70-L70)*tab!$E$30+(H70-M70)*tab!$F$30+(I70-N70)*tab!$G$30&lt;=0,0,(G70-L70)*tab!$E$30+(H70-M70)*tab!$F$30+(I70-N70)*tab!$G$30))</f>
        <v>44011.783704999994</v>
      </c>
      <c r="U70" s="124">
        <f t="shared" si="9"/>
        <v>52926.549825999995</v>
      </c>
      <c r="V70" s="182"/>
      <c r="W70" s="124">
        <f>IF(R70="nee",0,IF((J70-O70)&lt;0,0,(J70-O70)*tab!$C$58))</f>
        <v>1736.34</v>
      </c>
      <c r="X70" s="124">
        <f>IF(R70="nee",0,IF((J70-O70)&lt;=0,0,IF((G70-L70)*tab!$G$58+(H70-M70)*tab!$H$58+(I70-N70)*tab!$I$58&lt;=0,0,(G70-L70)*tab!$G$58+(H70-M70)*tab!$H$58+(I70-N70)*tab!$I$58)))</f>
        <v>3685.2200000000003</v>
      </c>
      <c r="Y70" s="124">
        <f t="shared" si="10"/>
        <v>5421.56</v>
      </c>
      <c r="Z70" s="5"/>
      <c r="AA70" s="22"/>
    </row>
    <row r="71" spans="2:27" ht="12" customHeight="1" x14ac:dyDescent="0.2">
      <c r="B71" s="18"/>
      <c r="C71" s="1">
        <v>13</v>
      </c>
      <c r="D71" s="67" t="str">
        <f t="shared" si="5"/>
        <v/>
      </c>
      <c r="E71" s="68" t="str">
        <f t="shared" si="5"/>
        <v/>
      </c>
      <c r="F71" s="43"/>
      <c r="G71" s="44"/>
      <c r="H71" s="44"/>
      <c r="I71" s="44"/>
      <c r="J71" s="68">
        <f t="shared" si="7"/>
        <v>0</v>
      </c>
      <c r="K71" s="42"/>
      <c r="L71" s="44"/>
      <c r="M71" s="44"/>
      <c r="N71" s="44"/>
      <c r="O71" s="68">
        <f t="shared" si="8"/>
        <v>0</v>
      </c>
      <c r="P71" s="42"/>
      <c r="Q71" s="93" t="str">
        <f t="shared" si="6"/>
        <v>ja</v>
      </c>
      <c r="R71" s="93" t="str">
        <f t="shared" si="6"/>
        <v>ja</v>
      </c>
      <c r="S71" s="124">
        <f>IF(Q35="nee",0,IF((J35-O35)&lt;0,0,(J35-O35)*(tab!$C$20*tab!$G$8+tab!$D$23)))</f>
        <v>0</v>
      </c>
      <c r="T71" s="124">
        <f>IF((J71-O71)&lt;=0,0,IF((G71-L71)*tab!$E$30+(H71-M71)*tab!$F$30+(I71-N71)*tab!$G$30&lt;=0,0,(G71-L71)*tab!$E$30+(H71-M71)*tab!$F$30+(I71-N71)*tab!$G$30))</f>
        <v>0</v>
      </c>
      <c r="U71" s="124">
        <f t="shared" si="9"/>
        <v>0</v>
      </c>
      <c r="V71" s="182"/>
      <c r="W71" s="124">
        <f>IF(R71="nee",0,IF((J71-O71)&lt;0,0,(J71-O71)*tab!$C$58))</f>
        <v>0</v>
      </c>
      <c r="X71" s="124">
        <f>IF(R71="nee",0,IF((J71-O71)&lt;=0,0,IF((G71-L71)*tab!$G$58+(H71-M71)*tab!$H$58+(I71-N71)*tab!$I$58&lt;=0,0,(G71-L71)*tab!$G$58+(H71-M71)*tab!$H$58+(I71-N71)*tab!$I$58)))</f>
        <v>0</v>
      </c>
      <c r="Y71" s="124">
        <f t="shared" si="10"/>
        <v>0</v>
      </c>
      <c r="Z71" s="5"/>
      <c r="AA71" s="22"/>
    </row>
    <row r="72" spans="2:27" ht="12" customHeight="1" x14ac:dyDescent="0.2">
      <c r="B72" s="18"/>
      <c r="C72" s="1">
        <v>14</v>
      </c>
      <c r="D72" s="67" t="str">
        <f t="shared" si="5"/>
        <v/>
      </c>
      <c r="E72" s="68" t="str">
        <f t="shared" si="5"/>
        <v/>
      </c>
      <c r="F72" s="43"/>
      <c r="G72" s="44"/>
      <c r="H72" s="44"/>
      <c r="I72" s="44"/>
      <c r="J72" s="68">
        <f t="shared" si="7"/>
        <v>0</v>
      </c>
      <c r="K72" s="42"/>
      <c r="L72" s="44"/>
      <c r="M72" s="44"/>
      <c r="N72" s="44"/>
      <c r="O72" s="68">
        <f t="shared" si="8"/>
        <v>0</v>
      </c>
      <c r="P72" s="42"/>
      <c r="Q72" s="93" t="str">
        <f t="shared" si="6"/>
        <v>ja</v>
      </c>
      <c r="R72" s="93" t="str">
        <f t="shared" si="6"/>
        <v>ja</v>
      </c>
      <c r="S72" s="124">
        <f>IF(Q36="nee",0,IF((J36-O36)&lt;0,0,(J36-O36)*(tab!$C$20*tab!$G$8+tab!$D$23)))</f>
        <v>0</v>
      </c>
      <c r="T72" s="124">
        <f>IF((J72-O72)&lt;=0,0,IF((G72-L72)*tab!$E$30+(H72-M72)*tab!$F$30+(I72-N72)*tab!$G$30&lt;=0,0,(G72-L72)*tab!$E$30+(H72-M72)*tab!$F$30+(I72-N72)*tab!$G$30))</f>
        <v>0</v>
      </c>
      <c r="U72" s="124">
        <f t="shared" si="9"/>
        <v>0</v>
      </c>
      <c r="V72" s="182"/>
      <c r="W72" s="124">
        <f>IF(R72="nee",0,IF((J72-O72)&lt;0,0,(J72-O72)*tab!$C$58))</f>
        <v>0</v>
      </c>
      <c r="X72" s="124">
        <f>IF(R72="nee",0,IF((J72-O72)&lt;=0,0,IF((G72-L72)*tab!$G$58+(H72-M72)*tab!$H$58+(I72-N72)*tab!$I$58&lt;=0,0,(G72-L72)*tab!$G$58+(H72-M72)*tab!$H$58+(I72-N72)*tab!$I$58)))</f>
        <v>0</v>
      </c>
      <c r="Y72" s="124">
        <f t="shared" si="10"/>
        <v>0</v>
      </c>
      <c r="Z72" s="5"/>
      <c r="AA72" s="22"/>
    </row>
    <row r="73" spans="2:27" ht="12" customHeight="1" x14ac:dyDescent="0.2">
      <c r="B73" s="18"/>
      <c r="C73" s="1">
        <v>15</v>
      </c>
      <c r="D73" s="67" t="str">
        <f t="shared" si="5"/>
        <v/>
      </c>
      <c r="E73" s="68" t="str">
        <f t="shared" si="5"/>
        <v/>
      </c>
      <c r="F73" s="43"/>
      <c r="G73" s="44"/>
      <c r="H73" s="44"/>
      <c r="I73" s="44"/>
      <c r="J73" s="68">
        <f t="shared" si="7"/>
        <v>0</v>
      </c>
      <c r="K73" s="42"/>
      <c r="L73" s="44"/>
      <c r="M73" s="44"/>
      <c r="N73" s="44"/>
      <c r="O73" s="68">
        <f t="shared" si="8"/>
        <v>0</v>
      </c>
      <c r="P73" s="42"/>
      <c r="Q73" s="93" t="str">
        <f t="shared" si="6"/>
        <v>ja</v>
      </c>
      <c r="R73" s="93" t="str">
        <f t="shared" si="6"/>
        <v>ja</v>
      </c>
      <c r="S73" s="124">
        <f>IF(Q37="nee",0,IF((J37-O37)&lt;0,0,(J37-O37)*(tab!$C$20*tab!$G$8+tab!$D$23)))</f>
        <v>0</v>
      </c>
      <c r="T73" s="124">
        <f>IF((J73-O73)&lt;=0,0,IF((G73-L73)*tab!$E$30+(H73-M73)*tab!$F$30+(I73-N73)*tab!$G$30&lt;=0,0,(G73-L73)*tab!$E$30+(H73-M73)*tab!$F$30+(I73-N73)*tab!$G$30))</f>
        <v>0</v>
      </c>
      <c r="U73" s="124">
        <f t="shared" si="9"/>
        <v>0</v>
      </c>
      <c r="V73" s="182"/>
      <c r="W73" s="124">
        <f>IF(R73="nee",0,IF((J73-O73)&lt;0,0,(J73-O73)*tab!$C$58))</f>
        <v>0</v>
      </c>
      <c r="X73" s="124">
        <f>IF(R73="nee",0,IF((J73-O73)&lt;=0,0,IF((G73-L73)*tab!$G$58+(H73-M73)*tab!$H$58+(I73-N73)*tab!$I$58&lt;=0,0,(G73-L73)*tab!$G$58+(H73-M73)*tab!$H$58+(I73-N73)*tab!$I$58)))</f>
        <v>0</v>
      </c>
      <c r="Y73" s="124">
        <f t="shared" si="10"/>
        <v>0</v>
      </c>
      <c r="Z73" s="5"/>
      <c r="AA73" s="22"/>
    </row>
    <row r="74" spans="2:27" ht="12" customHeight="1" x14ac:dyDescent="0.2">
      <c r="B74" s="18"/>
      <c r="C74" s="1">
        <v>16</v>
      </c>
      <c r="D74" s="67" t="str">
        <f t="shared" si="5"/>
        <v/>
      </c>
      <c r="E74" s="68" t="str">
        <f t="shared" si="5"/>
        <v/>
      </c>
      <c r="F74" s="43"/>
      <c r="G74" s="44"/>
      <c r="H74" s="44"/>
      <c r="I74" s="44"/>
      <c r="J74" s="68">
        <f t="shared" si="7"/>
        <v>0</v>
      </c>
      <c r="K74" s="42"/>
      <c r="L74" s="44"/>
      <c r="M74" s="44"/>
      <c r="N74" s="44"/>
      <c r="O74" s="68">
        <f t="shared" si="8"/>
        <v>0</v>
      </c>
      <c r="P74" s="42"/>
      <c r="Q74" s="93" t="str">
        <f t="shared" si="6"/>
        <v>ja</v>
      </c>
      <c r="R74" s="93" t="str">
        <f t="shared" si="6"/>
        <v>ja</v>
      </c>
      <c r="S74" s="124">
        <f>IF(Q38="nee",0,IF((J38-O38)&lt;0,0,(J38-O38)*(tab!$C$20*tab!$G$8+tab!$D$23)))</f>
        <v>0</v>
      </c>
      <c r="T74" s="124">
        <f>IF((J74-O74)&lt;=0,0,IF((G74-L74)*tab!$E$30+(H74-M74)*tab!$F$30+(I74-N74)*tab!$G$30&lt;=0,0,(G74-L74)*tab!$E$30+(H74-M74)*tab!$F$30+(I74-N74)*tab!$G$30))</f>
        <v>0</v>
      </c>
      <c r="U74" s="124">
        <f t="shared" si="9"/>
        <v>0</v>
      </c>
      <c r="V74" s="182"/>
      <c r="W74" s="124">
        <f>IF(R74="nee",0,IF((J74-O74)&lt;0,0,(J74-O74)*tab!$C$58))</f>
        <v>0</v>
      </c>
      <c r="X74" s="124">
        <f>IF(R74="nee",0,IF((J74-O74)&lt;=0,0,IF((G74-L74)*tab!$G$58+(H74-M74)*tab!$H$58+(I74-N74)*tab!$I$58&lt;=0,0,(G74-L74)*tab!$G$58+(H74-M74)*tab!$H$58+(I74-N74)*tab!$I$58)))</f>
        <v>0</v>
      </c>
      <c r="Y74" s="124">
        <f t="shared" si="10"/>
        <v>0</v>
      </c>
      <c r="Z74" s="5"/>
      <c r="AA74" s="22"/>
    </row>
    <row r="75" spans="2:27" ht="12" customHeight="1" x14ac:dyDescent="0.2">
      <c r="B75" s="18"/>
      <c r="C75" s="1">
        <v>17</v>
      </c>
      <c r="D75" s="67" t="str">
        <f t="shared" si="5"/>
        <v/>
      </c>
      <c r="E75" s="68" t="str">
        <f t="shared" si="5"/>
        <v/>
      </c>
      <c r="F75" s="43"/>
      <c r="G75" s="44"/>
      <c r="H75" s="44"/>
      <c r="I75" s="44"/>
      <c r="J75" s="68">
        <f t="shared" si="7"/>
        <v>0</v>
      </c>
      <c r="K75" s="42"/>
      <c r="L75" s="44"/>
      <c r="M75" s="44"/>
      <c r="N75" s="44"/>
      <c r="O75" s="68">
        <f t="shared" si="8"/>
        <v>0</v>
      </c>
      <c r="P75" s="42"/>
      <c r="Q75" s="93" t="str">
        <f t="shared" si="6"/>
        <v>ja</v>
      </c>
      <c r="R75" s="93" t="str">
        <f t="shared" si="6"/>
        <v>ja</v>
      </c>
      <c r="S75" s="124">
        <f>IF(Q39="nee",0,IF((J39-O39)&lt;0,0,(J39-O39)*(tab!$C$20*tab!$G$8+tab!$D$23)))</f>
        <v>0</v>
      </c>
      <c r="T75" s="124">
        <f>IF((J75-O75)&lt;=0,0,IF((G75-L75)*tab!$E$30+(H75-M75)*tab!$F$30+(I75-N75)*tab!$G$30&lt;=0,0,(G75-L75)*tab!$E$30+(H75-M75)*tab!$F$30+(I75-N75)*tab!$G$30))</f>
        <v>0</v>
      </c>
      <c r="U75" s="124">
        <f t="shared" si="9"/>
        <v>0</v>
      </c>
      <c r="V75" s="182"/>
      <c r="W75" s="124">
        <f>IF(R75="nee",0,IF((J75-O75)&lt;0,0,(J75-O75)*tab!$C$58))</f>
        <v>0</v>
      </c>
      <c r="X75" s="124">
        <f>IF(R75="nee",0,IF((J75-O75)&lt;=0,0,IF((G75-L75)*tab!$G$58+(H75-M75)*tab!$H$58+(I75-N75)*tab!$I$58&lt;=0,0,(G75-L75)*tab!$G$58+(H75-M75)*tab!$H$58+(I75-N75)*tab!$I$58)))</f>
        <v>0</v>
      </c>
      <c r="Y75" s="124">
        <f t="shared" si="10"/>
        <v>0</v>
      </c>
      <c r="Z75" s="5"/>
      <c r="AA75" s="22"/>
    </row>
    <row r="76" spans="2:27" ht="12" customHeight="1" x14ac:dyDescent="0.2">
      <c r="B76" s="18"/>
      <c r="C76" s="1">
        <v>18</v>
      </c>
      <c r="D76" s="67" t="str">
        <f t="shared" si="5"/>
        <v/>
      </c>
      <c r="E76" s="68" t="str">
        <f t="shared" si="5"/>
        <v/>
      </c>
      <c r="F76" s="43"/>
      <c r="G76" s="44"/>
      <c r="H76" s="44"/>
      <c r="I76" s="44"/>
      <c r="J76" s="68">
        <f t="shared" si="7"/>
        <v>0</v>
      </c>
      <c r="K76" s="42"/>
      <c r="L76" s="44"/>
      <c r="M76" s="44"/>
      <c r="N76" s="44"/>
      <c r="O76" s="68">
        <f t="shared" si="8"/>
        <v>0</v>
      </c>
      <c r="P76" s="42"/>
      <c r="Q76" s="93" t="str">
        <f t="shared" si="6"/>
        <v>ja</v>
      </c>
      <c r="R76" s="93" t="str">
        <f t="shared" si="6"/>
        <v>ja</v>
      </c>
      <c r="S76" s="124">
        <f>IF(Q40="nee",0,IF((J40-O40)&lt;0,0,(J40-O40)*(tab!$C$20*tab!$G$8+tab!$D$23)))</f>
        <v>0</v>
      </c>
      <c r="T76" s="124">
        <f>IF((J76-O76)&lt;=0,0,IF((G76-L76)*tab!$E$30+(H76-M76)*tab!$F$30+(I76-N76)*tab!$G$30&lt;=0,0,(G76-L76)*tab!$E$30+(H76-M76)*tab!$F$30+(I76-N76)*tab!$G$30))</f>
        <v>0</v>
      </c>
      <c r="U76" s="124">
        <f t="shared" si="9"/>
        <v>0</v>
      </c>
      <c r="V76" s="182"/>
      <c r="W76" s="124">
        <f>IF(R76="nee",0,IF((J76-O76)&lt;0,0,(J76-O76)*tab!$C$58))</f>
        <v>0</v>
      </c>
      <c r="X76" s="124">
        <f>IF(R76="nee",0,IF((J76-O76)&lt;=0,0,IF((G76-L76)*tab!$G$58+(H76-M76)*tab!$H$58+(I76-N76)*tab!$I$58&lt;=0,0,(G76-L76)*tab!$G$58+(H76-M76)*tab!$H$58+(I76-N76)*tab!$I$58)))</f>
        <v>0</v>
      </c>
      <c r="Y76" s="124">
        <f t="shared" si="10"/>
        <v>0</v>
      </c>
      <c r="Z76" s="5"/>
      <c r="AA76" s="22"/>
    </row>
    <row r="77" spans="2:27" ht="12" customHeight="1" x14ac:dyDescent="0.2">
      <c r="B77" s="18"/>
      <c r="C77" s="1">
        <v>19</v>
      </c>
      <c r="D77" s="67" t="str">
        <f t="shared" si="5"/>
        <v/>
      </c>
      <c r="E77" s="68" t="str">
        <f t="shared" si="5"/>
        <v/>
      </c>
      <c r="F77" s="43"/>
      <c r="G77" s="44"/>
      <c r="H77" s="44"/>
      <c r="I77" s="44"/>
      <c r="J77" s="68">
        <f t="shared" si="7"/>
        <v>0</v>
      </c>
      <c r="K77" s="42"/>
      <c r="L77" s="44"/>
      <c r="M77" s="44"/>
      <c r="N77" s="44"/>
      <c r="O77" s="68">
        <f t="shared" si="8"/>
        <v>0</v>
      </c>
      <c r="P77" s="42"/>
      <c r="Q77" s="93" t="str">
        <f t="shared" si="6"/>
        <v>ja</v>
      </c>
      <c r="R77" s="93" t="str">
        <f t="shared" si="6"/>
        <v>ja</v>
      </c>
      <c r="S77" s="124">
        <f>IF(Q41="nee",0,IF((J41-O41)&lt;0,0,(J41-O41)*(tab!$C$20*tab!$G$8+tab!$D$23)))</f>
        <v>0</v>
      </c>
      <c r="T77" s="124">
        <f>IF((J77-O77)&lt;=0,0,IF((G77-L77)*tab!$E$30+(H77-M77)*tab!$F$30+(I77-N77)*tab!$G$30&lt;=0,0,(G77-L77)*tab!$E$30+(H77-M77)*tab!$F$30+(I77-N77)*tab!$G$30))</f>
        <v>0</v>
      </c>
      <c r="U77" s="124">
        <f t="shared" si="9"/>
        <v>0</v>
      </c>
      <c r="V77" s="182"/>
      <c r="W77" s="124">
        <f>IF(R77="nee",0,IF((J77-O77)&lt;0,0,(J77-O77)*tab!$C$58))</f>
        <v>0</v>
      </c>
      <c r="X77" s="124">
        <f>IF(R77="nee",0,IF((J77-O77)&lt;=0,0,IF((G77-L77)*tab!$G$58+(H77-M77)*tab!$H$58+(I77-N77)*tab!$I$58&lt;=0,0,(G77-L77)*tab!$G$58+(H77-M77)*tab!$H$58+(I77-N77)*tab!$I$58)))</f>
        <v>0</v>
      </c>
      <c r="Y77" s="124">
        <f t="shared" si="10"/>
        <v>0</v>
      </c>
      <c r="Z77" s="5"/>
      <c r="AA77" s="22"/>
    </row>
    <row r="78" spans="2:27" ht="12" customHeight="1" x14ac:dyDescent="0.2">
      <c r="B78" s="18"/>
      <c r="C78" s="1">
        <v>20</v>
      </c>
      <c r="D78" s="67" t="str">
        <f t="shared" si="5"/>
        <v/>
      </c>
      <c r="E78" s="68" t="str">
        <f t="shared" si="5"/>
        <v/>
      </c>
      <c r="F78" s="43"/>
      <c r="G78" s="44"/>
      <c r="H78" s="44"/>
      <c r="I78" s="44"/>
      <c r="J78" s="68">
        <f t="shared" si="7"/>
        <v>0</v>
      </c>
      <c r="K78" s="42"/>
      <c r="L78" s="44"/>
      <c r="M78" s="44"/>
      <c r="N78" s="44"/>
      <c r="O78" s="68">
        <f t="shared" si="8"/>
        <v>0</v>
      </c>
      <c r="P78" s="42"/>
      <c r="Q78" s="93" t="str">
        <f t="shared" si="6"/>
        <v>ja</v>
      </c>
      <c r="R78" s="93" t="str">
        <f t="shared" si="6"/>
        <v>ja</v>
      </c>
      <c r="S78" s="124">
        <f>IF(Q42="nee",0,IF((J42-O42)&lt;0,0,(J42-O42)*(tab!$C$20*tab!$G$8+tab!$D$23)))</f>
        <v>0</v>
      </c>
      <c r="T78" s="124">
        <f>IF((J78-O78)&lt;=0,0,IF((G78-L78)*tab!$E$30+(H78-M78)*tab!$F$30+(I78-N78)*tab!$G$30&lt;=0,0,(G78-L78)*tab!$E$30+(H78-M78)*tab!$F$30+(I78-N78)*tab!$G$30))</f>
        <v>0</v>
      </c>
      <c r="U78" s="124">
        <f t="shared" si="9"/>
        <v>0</v>
      </c>
      <c r="V78" s="182"/>
      <c r="W78" s="124">
        <f>IF(R78="nee",0,IF((J78-O78)&lt;0,0,(J78-O78)*tab!$C$58))</f>
        <v>0</v>
      </c>
      <c r="X78" s="124">
        <f>IF(R78="nee",0,IF((J78-O78)&lt;=0,0,IF((G78-L78)*tab!$G$58+(H78-M78)*tab!$H$58+(I78-N78)*tab!$I$58&lt;=0,0,(G78-L78)*tab!$G$58+(H78-M78)*tab!$H$58+(I78-N78)*tab!$I$58)))</f>
        <v>0</v>
      </c>
      <c r="Y78" s="124">
        <f t="shared" si="10"/>
        <v>0</v>
      </c>
      <c r="Z78" s="5"/>
      <c r="AA78" s="22"/>
    </row>
    <row r="79" spans="2:27" ht="12" customHeight="1" x14ac:dyDescent="0.2">
      <c r="B79" s="18"/>
      <c r="C79" s="1">
        <v>21</v>
      </c>
      <c r="D79" s="67" t="str">
        <f t="shared" si="5"/>
        <v/>
      </c>
      <c r="E79" s="68" t="str">
        <f t="shared" si="5"/>
        <v/>
      </c>
      <c r="F79" s="43"/>
      <c r="G79" s="44"/>
      <c r="H79" s="44"/>
      <c r="I79" s="44"/>
      <c r="J79" s="68">
        <f t="shared" si="7"/>
        <v>0</v>
      </c>
      <c r="K79" s="42"/>
      <c r="L79" s="44"/>
      <c r="M79" s="44"/>
      <c r="N79" s="44"/>
      <c r="O79" s="68">
        <f t="shared" si="8"/>
        <v>0</v>
      </c>
      <c r="P79" s="42"/>
      <c r="Q79" s="93" t="str">
        <f t="shared" si="6"/>
        <v>ja</v>
      </c>
      <c r="R79" s="93" t="str">
        <f t="shared" si="6"/>
        <v>ja</v>
      </c>
      <c r="S79" s="124">
        <f>IF(Q43="nee",0,IF((J43-O43)&lt;0,0,(J43-O43)*(tab!$C$20*tab!$G$8+tab!$D$23)))</f>
        <v>0</v>
      </c>
      <c r="T79" s="124">
        <f>IF((J79-O79)&lt;=0,0,IF((G79-L79)*tab!$E$30+(H79-M79)*tab!$F$30+(I79-N79)*tab!$G$30&lt;=0,0,(G79-L79)*tab!$E$30+(H79-M79)*tab!$F$30+(I79-N79)*tab!$G$30))</f>
        <v>0</v>
      </c>
      <c r="U79" s="124">
        <f t="shared" si="9"/>
        <v>0</v>
      </c>
      <c r="V79" s="182"/>
      <c r="W79" s="124">
        <f>IF(R79="nee",0,IF((J79-O79)&lt;0,0,(J79-O79)*tab!$C$58))</f>
        <v>0</v>
      </c>
      <c r="X79" s="124">
        <f>IF(R79="nee",0,IF((J79-O79)&lt;=0,0,IF((G79-L79)*tab!$G$58+(H79-M79)*tab!$H$58+(I79-N79)*tab!$I$58&lt;=0,0,(G79-L79)*tab!$G$58+(H79-M79)*tab!$H$58+(I79-N79)*tab!$I$58)))</f>
        <v>0</v>
      </c>
      <c r="Y79" s="124">
        <f t="shared" si="10"/>
        <v>0</v>
      </c>
      <c r="Z79" s="5"/>
      <c r="AA79" s="22"/>
    </row>
    <row r="80" spans="2:27" ht="12" customHeight="1" x14ac:dyDescent="0.2">
      <c r="B80" s="18"/>
      <c r="C80" s="1">
        <v>22</v>
      </c>
      <c r="D80" s="67" t="str">
        <f t="shared" si="5"/>
        <v/>
      </c>
      <c r="E80" s="68" t="str">
        <f t="shared" si="5"/>
        <v/>
      </c>
      <c r="F80" s="43"/>
      <c r="G80" s="44"/>
      <c r="H80" s="44"/>
      <c r="I80" s="44"/>
      <c r="J80" s="68">
        <f t="shared" si="7"/>
        <v>0</v>
      </c>
      <c r="K80" s="42"/>
      <c r="L80" s="44"/>
      <c r="M80" s="44"/>
      <c r="N80" s="44"/>
      <c r="O80" s="68">
        <f t="shared" si="8"/>
        <v>0</v>
      </c>
      <c r="P80" s="42"/>
      <c r="Q80" s="93" t="str">
        <f t="shared" si="6"/>
        <v>ja</v>
      </c>
      <c r="R80" s="93" t="str">
        <f t="shared" si="6"/>
        <v>ja</v>
      </c>
      <c r="S80" s="124">
        <f>IF(Q44="nee",0,IF((J44-O44)&lt;0,0,(J44-O44)*(tab!$C$20*tab!$G$8+tab!$D$23)))</f>
        <v>0</v>
      </c>
      <c r="T80" s="124">
        <f>IF((J80-O80)&lt;=0,0,IF((G80-L80)*tab!$E$30+(H80-M80)*tab!$F$30+(I80-N80)*tab!$G$30&lt;=0,0,(G80-L80)*tab!$E$30+(H80-M80)*tab!$F$30+(I80-N80)*tab!$G$30))</f>
        <v>0</v>
      </c>
      <c r="U80" s="124">
        <f t="shared" si="9"/>
        <v>0</v>
      </c>
      <c r="V80" s="182"/>
      <c r="W80" s="124">
        <f>IF(R80="nee",0,IF((J80-O80)&lt;0,0,(J80-O80)*tab!$C$58))</f>
        <v>0</v>
      </c>
      <c r="X80" s="124">
        <f>IF(R80="nee",0,IF((J80-O80)&lt;=0,0,IF((G80-L80)*tab!$G$58+(H80-M80)*tab!$H$58+(I80-N80)*tab!$I$58&lt;=0,0,(G80-L80)*tab!$G$58+(H80-M80)*tab!$H$58+(I80-N80)*tab!$I$58)))</f>
        <v>0</v>
      </c>
      <c r="Y80" s="124">
        <f t="shared" si="10"/>
        <v>0</v>
      </c>
      <c r="Z80" s="5"/>
      <c r="AA80" s="22"/>
    </row>
    <row r="81" spans="2:27" ht="12" customHeight="1" x14ac:dyDescent="0.2">
      <c r="B81" s="18"/>
      <c r="C81" s="1">
        <v>23</v>
      </c>
      <c r="D81" s="67" t="str">
        <f t="shared" si="5"/>
        <v/>
      </c>
      <c r="E81" s="68" t="str">
        <f t="shared" si="5"/>
        <v/>
      </c>
      <c r="F81" s="43"/>
      <c r="G81" s="44"/>
      <c r="H81" s="44"/>
      <c r="I81" s="44"/>
      <c r="J81" s="68">
        <f t="shared" si="7"/>
        <v>0</v>
      </c>
      <c r="K81" s="42"/>
      <c r="L81" s="44"/>
      <c r="M81" s="44"/>
      <c r="N81" s="44"/>
      <c r="O81" s="68">
        <f t="shared" si="8"/>
        <v>0</v>
      </c>
      <c r="P81" s="42"/>
      <c r="Q81" s="93" t="str">
        <f t="shared" si="6"/>
        <v>ja</v>
      </c>
      <c r="R81" s="93" t="str">
        <f t="shared" si="6"/>
        <v>ja</v>
      </c>
      <c r="S81" s="124">
        <f>IF(Q45="nee",0,IF((J45-O45)&lt;0,0,(J45-O45)*(tab!$C$20*tab!$G$8+tab!$D$23)))</f>
        <v>0</v>
      </c>
      <c r="T81" s="124">
        <f>IF((J81-O81)&lt;=0,0,IF((G81-L81)*tab!$E$30+(H81-M81)*tab!$F$30+(I81-N81)*tab!$G$30&lt;=0,0,(G81-L81)*tab!$E$30+(H81-M81)*tab!$F$30+(I81-N81)*tab!$G$30))</f>
        <v>0</v>
      </c>
      <c r="U81" s="124">
        <f t="shared" si="9"/>
        <v>0</v>
      </c>
      <c r="V81" s="182"/>
      <c r="W81" s="124">
        <f>IF(R81="nee",0,IF((J81-O81)&lt;0,0,(J81-O81)*tab!$C$58))</f>
        <v>0</v>
      </c>
      <c r="X81" s="124">
        <f>IF(R81="nee",0,IF((J81-O81)&lt;=0,0,IF((G81-L81)*tab!$G$58+(H81-M81)*tab!$H$58+(I81-N81)*tab!$I$58&lt;=0,0,(G81-L81)*tab!$G$58+(H81-M81)*tab!$H$58+(I81-N81)*tab!$I$58)))</f>
        <v>0</v>
      </c>
      <c r="Y81" s="124">
        <f t="shared" si="10"/>
        <v>0</v>
      </c>
      <c r="Z81" s="5"/>
      <c r="AA81" s="22"/>
    </row>
    <row r="82" spans="2:27" ht="12" customHeight="1" x14ac:dyDescent="0.2">
      <c r="B82" s="18"/>
      <c r="C82" s="1">
        <v>24</v>
      </c>
      <c r="D82" s="67" t="str">
        <f t="shared" si="5"/>
        <v/>
      </c>
      <c r="E82" s="68" t="str">
        <f t="shared" si="5"/>
        <v/>
      </c>
      <c r="F82" s="43"/>
      <c r="G82" s="44"/>
      <c r="H82" s="44"/>
      <c r="I82" s="44"/>
      <c r="J82" s="68">
        <f t="shared" si="7"/>
        <v>0</v>
      </c>
      <c r="K82" s="42"/>
      <c r="L82" s="44"/>
      <c r="M82" s="44"/>
      <c r="N82" s="44"/>
      <c r="O82" s="68">
        <f t="shared" si="8"/>
        <v>0</v>
      </c>
      <c r="P82" s="42"/>
      <c r="Q82" s="93" t="str">
        <f t="shared" si="6"/>
        <v>ja</v>
      </c>
      <c r="R82" s="93" t="str">
        <f t="shared" si="6"/>
        <v>ja</v>
      </c>
      <c r="S82" s="124">
        <f>IF(Q46="nee",0,IF((J46-O46)&lt;0,0,(J46-O46)*(tab!$C$20*tab!$G$8+tab!$D$23)))</f>
        <v>0</v>
      </c>
      <c r="T82" s="124">
        <f>IF((J82-O82)&lt;=0,0,IF((G82-L82)*tab!$E$30+(H82-M82)*tab!$F$30+(I82-N82)*tab!$G$30&lt;=0,0,(G82-L82)*tab!$E$30+(H82-M82)*tab!$F$30+(I82-N82)*tab!$G$30))</f>
        <v>0</v>
      </c>
      <c r="U82" s="124">
        <f t="shared" si="9"/>
        <v>0</v>
      </c>
      <c r="V82" s="182"/>
      <c r="W82" s="124">
        <f>IF(R82="nee",0,IF((J82-O82)&lt;0,0,(J82-O82)*tab!$C$58))</f>
        <v>0</v>
      </c>
      <c r="X82" s="124">
        <f>IF(R82="nee",0,IF((J82-O82)&lt;=0,0,IF((G82-L82)*tab!$G$58+(H82-M82)*tab!$H$58+(I82-N82)*tab!$I$58&lt;=0,0,(G82-L82)*tab!$G$58+(H82-M82)*tab!$H$58+(I82-N82)*tab!$I$58)))</f>
        <v>0</v>
      </c>
      <c r="Y82" s="124">
        <f t="shared" si="10"/>
        <v>0</v>
      </c>
      <c r="Z82" s="5"/>
      <c r="AA82" s="22"/>
    </row>
    <row r="83" spans="2:27" ht="12" customHeight="1" x14ac:dyDescent="0.2">
      <c r="B83" s="18"/>
      <c r="C83" s="1">
        <v>25</v>
      </c>
      <c r="D83" s="67" t="str">
        <f t="shared" si="5"/>
        <v/>
      </c>
      <c r="E83" s="68" t="str">
        <f t="shared" si="5"/>
        <v/>
      </c>
      <c r="F83" s="43"/>
      <c r="G83" s="44"/>
      <c r="H83" s="44"/>
      <c r="I83" s="44"/>
      <c r="J83" s="68">
        <f t="shared" si="7"/>
        <v>0</v>
      </c>
      <c r="K83" s="42"/>
      <c r="L83" s="44"/>
      <c r="M83" s="44"/>
      <c r="N83" s="44"/>
      <c r="O83" s="68">
        <f t="shared" si="8"/>
        <v>0</v>
      </c>
      <c r="P83" s="42"/>
      <c r="Q83" s="93" t="str">
        <f t="shared" si="6"/>
        <v>ja</v>
      </c>
      <c r="R83" s="93" t="str">
        <f t="shared" si="6"/>
        <v>ja</v>
      </c>
      <c r="S83" s="124">
        <f>IF(Q47="nee",0,IF((J47-O47)&lt;0,0,(J47-O47)*(tab!$C$20*tab!$G$8+tab!$D$23)))</f>
        <v>0</v>
      </c>
      <c r="T83" s="124">
        <f>IF((J83-O83)&lt;=0,0,IF((G83-L83)*tab!$E$30+(H83-M83)*tab!$F$30+(I83-N83)*tab!$G$30&lt;=0,0,(G83-L83)*tab!$E$30+(H83-M83)*tab!$F$30+(I83-N83)*tab!$G$30))</f>
        <v>0</v>
      </c>
      <c r="U83" s="124">
        <f t="shared" si="9"/>
        <v>0</v>
      </c>
      <c r="V83" s="182"/>
      <c r="W83" s="124">
        <f>IF(R83="nee",0,IF((J83-O83)&lt;0,0,(J83-O83)*tab!$C$58))</f>
        <v>0</v>
      </c>
      <c r="X83" s="124">
        <f>IF(R83="nee",0,IF((J83-O83)&lt;=0,0,IF((G83-L83)*tab!$G$58+(H83-M83)*tab!$H$58+(I83-N83)*tab!$I$58&lt;=0,0,(G83-L83)*tab!$G$58+(H83-M83)*tab!$H$58+(I83-N83)*tab!$I$58)))</f>
        <v>0</v>
      </c>
      <c r="Y83" s="124">
        <f t="shared" si="10"/>
        <v>0</v>
      </c>
      <c r="Z83" s="5"/>
      <c r="AA83" s="22"/>
    </row>
    <row r="84" spans="2:27" ht="12" customHeight="1" x14ac:dyDescent="0.2">
      <c r="B84" s="18"/>
      <c r="C84" s="1">
        <v>26</v>
      </c>
      <c r="D84" s="67" t="str">
        <f t="shared" si="5"/>
        <v/>
      </c>
      <c r="E84" s="68" t="str">
        <f t="shared" si="5"/>
        <v/>
      </c>
      <c r="F84" s="43"/>
      <c r="G84" s="44"/>
      <c r="H84" s="44"/>
      <c r="I84" s="44"/>
      <c r="J84" s="68">
        <f t="shared" si="7"/>
        <v>0</v>
      </c>
      <c r="K84" s="42"/>
      <c r="L84" s="44"/>
      <c r="M84" s="44"/>
      <c r="N84" s="44"/>
      <c r="O84" s="68">
        <f t="shared" si="8"/>
        <v>0</v>
      </c>
      <c r="P84" s="42"/>
      <c r="Q84" s="93" t="str">
        <f t="shared" si="6"/>
        <v>ja</v>
      </c>
      <c r="R84" s="93" t="str">
        <f t="shared" si="6"/>
        <v>ja</v>
      </c>
      <c r="S84" s="124">
        <f>IF(Q48="nee",0,IF((J48-O48)&lt;0,0,(J48-O48)*(tab!$C$20*tab!$G$8+tab!$D$23)))</f>
        <v>0</v>
      </c>
      <c r="T84" s="124">
        <f>IF((J84-O84)&lt;=0,0,IF((G84-L84)*tab!$E$30+(H84-M84)*tab!$F$30+(I84-N84)*tab!$G$30&lt;=0,0,(G84-L84)*tab!$E$30+(H84-M84)*tab!$F$30+(I84-N84)*tab!$G$30))</f>
        <v>0</v>
      </c>
      <c r="U84" s="124">
        <f t="shared" si="9"/>
        <v>0</v>
      </c>
      <c r="V84" s="182"/>
      <c r="W84" s="124">
        <f>IF(R84="nee",0,IF((J84-O84)&lt;0,0,(J84-O84)*tab!$C$58))</f>
        <v>0</v>
      </c>
      <c r="X84" s="124">
        <f>IF(R84="nee",0,IF((J84-O84)&lt;=0,0,IF((G84-L84)*tab!$G$58+(H84-M84)*tab!$H$58+(I84-N84)*tab!$I$58&lt;=0,0,(G84-L84)*tab!$G$58+(H84-M84)*tab!$H$58+(I84-N84)*tab!$I$58)))</f>
        <v>0</v>
      </c>
      <c r="Y84" s="124">
        <f t="shared" si="10"/>
        <v>0</v>
      </c>
      <c r="Z84" s="5"/>
      <c r="AA84" s="22"/>
    </row>
    <row r="85" spans="2:27" ht="12" customHeight="1" x14ac:dyDescent="0.2">
      <c r="B85" s="18"/>
      <c r="C85" s="1">
        <v>27</v>
      </c>
      <c r="D85" s="67" t="str">
        <f t="shared" si="5"/>
        <v/>
      </c>
      <c r="E85" s="68" t="str">
        <f t="shared" si="5"/>
        <v/>
      </c>
      <c r="F85" s="43"/>
      <c r="G85" s="44"/>
      <c r="H85" s="44"/>
      <c r="I85" s="44"/>
      <c r="J85" s="68">
        <f t="shared" si="7"/>
        <v>0</v>
      </c>
      <c r="K85" s="42"/>
      <c r="L85" s="44"/>
      <c r="M85" s="44"/>
      <c r="N85" s="44"/>
      <c r="O85" s="68">
        <f t="shared" si="8"/>
        <v>0</v>
      </c>
      <c r="P85" s="42"/>
      <c r="Q85" s="93" t="str">
        <f t="shared" si="6"/>
        <v>ja</v>
      </c>
      <c r="R85" s="93" t="str">
        <f t="shared" si="6"/>
        <v>ja</v>
      </c>
      <c r="S85" s="124">
        <f>IF(Q49="nee",0,IF((J49-O49)&lt;0,0,(J49-O49)*(tab!$C$20*tab!$G$8+tab!$D$23)))</f>
        <v>0</v>
      </c>
      <c r="T85" s="124">
        <f>IF((J85-O85)&lt;=0,0,IF((G85-L85)*tab!$E$30+(H85-M85)*tab!$F$30+(I85-N85)*tab!$G$30&lt;=0,0,(G85-L85)*tab!$E$30+(H85-M85)*tab!$F$30+(I85-N85)*tab!$G$30))</f>
        <v>0</v>
      </c>
      <c r="U85" s="124">
        <f t="shared" si="9"/>
        <v>0</v>
      </c>
      <c r="V85" s="182"/>
      <c r="W85" s="124">
        <f>IF(R85="nee",0,IF((J85-O85)&lt;0,0,(J85-O85)*tab!$C$58))</f>
        <v>0</v>
      </c>
      <c r="X85" s="124">
        <f>IF(R85="nee",0,IF((J85-O85)&lt;=0,0,IF((G85-L85)*tab!$G$58+(H85-M85)*tab!$H$58+(I85-N85)*tab!$I$58&lt;=0,0,(G85-L85)*tab!$G$58+(H85-M85)*tab!$H$58+(I85-N85)*tab!$I$58)))</f>
        <v>0</v>
      </c>
      <c r="Y85" s="124">
        <f t="shared" si="10"/>
        <v>0</v>
      </c>
      <c r="Z85" s="5"/>
      <c r="AA85" s="22"/>
    </row>
    <row r="86" spans="2:27" ht="12" customHeight="1" x14ac:dyDescent="0.2">
      <c r="B86" s="18"/>
      <c r="C86" s="1">
        <v>28</v>
      </c>
      <c r="D86" s="67" t="str">
        <f t="shared" si="5"/>
        <v/>
      </c>
      <c r="E86" s="68" t="str">
        <f t="shared" si="5"/>
        <v/>
      </c>
      <c r="F86" s="43"/>
      <c r="G86" s="44"/>
      <c r="H86" s="44"/>
      <c r="I86" s="44"/>
      <c r="J86" s="68">
        <f t="shared" si="7"/>
        <v>0</v>
      </c>
      <c r="K86" s="42"/>
      <c r="L86" s="44"/>
      <c r="M86" s="44"/>
      <c r="N86" s="44"/>
      <c r="O86" s="68">
        <f t="shared" si="8"/>
        <v>0</v>
      </c>
      <c r="P86" s="42"/>
      <c r="Q86" s="93" t="str">
        <f t="shared" si="6"/>
        <v>ja</v>
      </c>
      <c r="R86" s="93" t="str">
        <f t="shared" si="6"/>
        <v>ja</v>
      </c>
      <c r="S86" s="124">
        <f>IF(Q50="nee",0,IF((J50-O50)&lt;0,0,(J50-O50)*(tab!$C$20*tab!$G$8+tab!$D$23)))</f>
        <v>0</v>
      </c>
      <c r="T86" s="124">
        <f>IF((J86-O86)&lt;=0,0,IF((G86-L86)*tab!$E$30+(H86-M86)*tab!$F$30+(I86-N86)*tab!$G$30&lt;=0,0,(G86-L86)*tab!$E$30+(H86-M86)*tab!$F$30+(I86-N86)*tab!$G$30))</f>
        <v>0</v>
      </c>
      <c r="U86" s="124">
        <f t="shared" si="9"/>
        <v>0</v>
      </c>
      <c r="V86" s="182"/>
      <c r="W86" s="124">
        <f>IF(R86="nee",0,IF((J86-O86)&lt;0,0,(J86-O86)*tab!$C$58))</f>
        <v>0</v>
      </c>
      <c r="X86" s="124">
        <f>IF(R86="nee",0,IF((J86-O86)&lt;=0,0,IF((G86-L86)*tab!$G$58+(H86-M86)*tab!$H$58+(I86-N86)*tab!$I$58&lt;=0,0,(G86-L86)*tab!$G$58+(H86-M86)*tab!$H$58+(I86-N86)*tab!$I$58)))</f>
        <v>0</v>
      </c>
      <c r="Y86" s="124">
        <f t="shared" si="10"/>
        <v>0</v>
      </c>
      <c r="Z86" s="5"/>
      <c r="AA86" s="22"/>
    </row>
    <row r="87" spans="2:27" ht="12" customHeight="1" x14ac:dyDescent="0.2">
      <c r="B87" s="18"/>
      <c r="C87" s="1">
        <v>29</v>
      </c>
      <c r="D87" s="67" t="str">
        <f t="shared" si="5"/>
        <v/>
      </c>
      <c r="E87" s="68" t="str">
        <f t="shared" si="5"/>
        <v/>
      </c>
      <c r="F87" s="43"/>
      <c r="G87" s="44"/>
      <c r="H87" s="44"/>
      <c r="I87" s="44"/>
      <c r="J87" s="68">
        <f t="shared" si="7"/>
        <v>0</v>
      </c>
      <c r="K87" s="42"/>
      <c r="L87" s="44"/>
      <c r="M87" s="44"/>
      <c r="N87" s="44"/>
      <c r="O87" s="68">
        <f t="shared" si="8"/>
        <v>0</v>
      </c>
      <c r="P87" s="42"/>
      <c r="Q87" s="93" t="str">
        <f t="shared" si="6"/>
        <v>ja</v>
      </c>
      <c r="R87" s="93" t="str">
        <f t="shared" si="6"/>
        <v>ja</v>
      </c>
      <c r="S87" s="124">
        <f>IF(Q51="nee",0,IF((J51-O51)&lt;0,0,(J51-O51)*(tab!$C$20*tab!$G$8+tab!$D$23)))</f>
        <v>0</v>
      </c>
      <c r="T87" s="124">
        <f>IF((J87-O87)&lt;=0,0,IF((G87-L87)*tab!$E$30+(H87-M87)*tab!$F$30+(I87-N87)*tab!$G$30&lt;=0,0,(G87-L87)*tab!$E$30+(H87-M87)*tab!$F$30+(I87-N87)*tab!$G$30))</f>
        <v>0</v>
      </c>
      <c r="U87" s="124">
        <f t="shared" si="9"/>
        <v>0</v>
      </c>
      <c r="V87" s="182"/>
      <c r="W87" s="124">
        <f>IF(R87="nee",0,IF((J87-O87)&lt;0,0,(J87-O87)*tab!$C$58))</f>
        <v>0</v>
      </c>
      <c r="X87" s="124">
        <f>IF(R87="nee",0,IF((J87-O87)&lt;=0,0,IF((G87-L87)*tab!$G$58+(H87-M87)*tab!$H$58+(I87-N87)*tab!$I$58&lt;=0,0,(G87-L87)*tab!$G$58+(H87-M87)*tab!$H$58+(I87-N87)*tab!$I$58)))</f>
        <v>0</v>
      </c>
      <c r="Y87" s="124">
        <f t="shared" si="10"/>
        <v>0</v>
      </c>
      <c r="Z87" s="5"/>
      <c r="AA87" s="22"/>
    </row>
    <row r="88" spans="2:27" ht="12" customHeight="1" x14ac:dyDescent="0.2">
      <c r="B88" s="18"/>
      <c r="C88" s="1">
        <v>30</v>
      </c>
      <c r="D88" s="67" t="str">
        <f t="shared" si="5"/>
        <v/>
      </c>
      <c r="E88" s="68" t="str">
        <f t="shared" si="5"/>
        <v/>
      </c>
      <c r="F88" s="43"/>
      <c r="G88" s="44"/>
      <c r="H88" s="44"/>
      <c r="I88" s="44"/>
      <c r="J88" s="68">
        <f t="shared" si="7"/>
        <v>0</v>
      </c>
      <c r="K88" s="42"/>
      <c r="L88" s="44"/>
      <c r="M88" s="44"/>
      <c r="N88" s="44"/>
      <c r="O88" s="68">
        <f t="shared" si="8"/>
        <v>0</v>
      </c>
      <c r="P88" s="42"/>
      <c r="Q88" s="93" t="str">
        <f t="shared" si="6"/>
        <v>ja</v>
      </c>
      <c r="R88" s="93" t="str">
        <f t="shared" si="6"/>
        <v>ja</v>
      </c>
      <c r="S88" s="124">
        <f>IF(Q52="nee",0,IF((J52-O52)&lt;0,0,(J52-O52)*(tab!$C$20*tab!$G$8+tab!$D$23)))</f>
        <v>0</v>
      </c>
      <c r="T88" s="124">
        <f>IF((J88-O88)&lt;=0,0,IF((G88-L88)*tab!$E$30+(H88-M88)*tab!$F$30+(I88-N88)*tab!$G$30&lt;=0,0,(G88-L88)*tab!$E$30+(H88-M88)*tab!$F$30+(I88-N88)*tab!$G$30))</f>
        <v>0</v>
      </c>
      <c r="U88" s="124">
        <f t="shared" si="9"/>
        <v>0</v>
      </c>
      <c r="V88" s="182"/>
      <c r="W88" s="124">
        <f>IF(R88="nee",0,IF((J88-O88)&lt;0,0,(J88-O88)*tab!$C$58))</f>
        <v>0</v>
      </c>
      <c r="X88" s="124">
        <f>IF(R88="nee",0,IF((J88-O88)&lt;=0,0,IF((G88-L88)*tab!$G$58+(H88-M88)*tab!$H$58+(I88-N88)*tab!$I$58&lt;=0,0,(G88-L88)*tab!$G$58+(H88-M88)*tab!$H$58+(I88-N88)*tab!$I$58)))</f>
        <v>0</v>
      </c>
      <c r="Y88" s="124">
        <f t="shared" si="10"/>
        <v>0</v>
      </c>
      <c r="Z88" s="5"/>
      <c r="AA88" s="22"/>
    </row>
    <row r="89" spans="2:27" s="99" customFormat="1" ht="12" customHeight="1" x14ac:dyDescent="0.2">
      <c r="B89" s="80"/>
      <c r="C89" s="73"/>
      <c r="D89" s="83"/>
      <c r="E89" s="83"/>
      <c r="F89" s="112"/>
      <c r="G89" s="113">
        <f>SUM(G59:G84)</f>
        <v>7</v>
      </c>
      <c r="H89" s="113">
        <f>SUM(H59:H84)</f>
        <v>2</v>
      </c>
      <c r="I89" s="113">
        <f>SUM(I59:I84)</f>
        <v>5</v>
      </c>
      <c r="J89" s="113">
        <f>SUM(J59:J84)</f>
        <v>14</v>
      </c>
      <c r="K89" s="114"/>
      <c r="L89" s="113">
        <f>SUM(L59:L84)</f>
        <v>6</v>
      </c>
      <c r="M89" s="113">
        <f>SUM(M59:M84)</f>
        <v>1</v>
      </c>
      <c r="N89" s="113">
        <f>SUM(N59:N84)</f>
        <v>4</v>
      </c>
      <c r="O89" s="113">
        <f>SUM(O59:O84)</f>
        <v>11</v>
      </c>
      <c r="P89" s="114"/>
      <c r="Q89" s="114"/>
      <c r="R89" s="114"/>
      <c r="S89" s="196">
        <f t="shared" ref="S89:U89" si="11">SUM(S59:S88)</f>
        <v>20801.120949</v>
      </c>
      <c r="T89" s="196">
        <f t="shared" si="11"/>
        <v>44011.783704999994</v>
      </c>
      <c r="U89" s="196">
        <f t="shared" si="11"/>
        <v>64812.904653999998</v>
      </c>
      <c r="V89" s="114"/>
      <c r="W89" s="197">
        <f>SUM(W59:W88)</f>
        <v>2893.8999999999996</v>
      </c>
      <c r="X89" s="197">
        <f>SUM(X59:X88)</f>
        <v>3749.05</v>
      </c>
      <c r="Y89" s="197">
        <f>SUM(Y59:Y88)</f>
        <v>6642.9500000000007</v>
      </c>
      <c r="Z89" s="5"/>
      <c r="AA89" s="22"/>
    </row>
    <row r="90" spans="2:27" ht="12" customHeight="1" x14ac:dyDescent="0.2">
      <c r="B90" s="18"/>
      <c r="C90" s="1"/>
      <c r="D90" s="38"/>
      <c r="E90" s="38"/>
      <c r="F90" s="45"/>
      <c r="G90" s="98"/>
      <c r="H90" s="98"/>
      <c r="I90" s="98"/>
      <c r="J90" s="47"/>
      <c r="K90" s="47"/>
      <c r="L90" s="98"/>
      <c r="M90" s="98"/>
      <c r="N90" s="98"/>
      <c r="O90" s="47"/>
      <c r="P90" s="47"/>
      <c r="Q90" s="47"/>
      <c r="R90" s="47"/>
      <c r="S90" s="47"/>
      <c r="T90" s="47"/>
      <c r="U90" s="50"/>
      <c r="V90" s="50"/>
      <c r="W90" s="50"/>
      <c r="X90" s="50"/>
      <c r="Y90" s="50"/>
      <c r="Z90" s="51"/>
      <c r="AA90" s="22"/>
    </row>
    <row r="91" spans="2:27" ht="12" customHeight="1" x14ac:dyDescent="0.2">
      <c r="B91" s="13"/>
      <c r="C91" s="97"/>
      <c r="D91" s="177" t="s">
        <v>64</v>
      </c>
      <c r="E91" s="27"/>
      <c r="F91" s="52"/>
      <c r="G91" s="49"/>
      <c r="H91" s="49"/>
      <c r="I91" s="42"/>
      <c r="J91" s="49"/>
      <c r="K91" s="49"/>
      <c r="L91" s="49"/>
      <c r="M91" s="49"/>
      <c r="N91" s="42"/>
      <c r="O91" s="49"/>
      <c r="P91" s="49"/>
      <c r="Q91" s="49"/>
      <c r="R91" s="49"/>
      <c r="S91" s="49"/>
      <c r="T91" s="49"/>
      <c r="U91" s="49"/>
      <c r="V91" s="49"/>
      <c r="W91" s="49"/>
      <c r="X91" s="49"/>
      <c r="Y91" s="49"/>
      <c r="Z91" s="41"/>
      <c r="AA91" s="16"/>
    </row>
    <row r="92" spans="2:27" ht="12" customHeight="1" x14ac:dyDescent="0.2">
      <c r="B92" s="13"/>
      <c r="C92" s="97"/>
      <c r="D92" s="177"/>
      <c r="E92" s="27"/>
      <c r="F92" s="52"/>
      <c r="G92" s="49"/>
      <c r="H92" s="49"/>
      <c r="I92" s="42"/>
      <c r="J92" s="49"/>
      <c r="K92" s="49"/>
      <c r="L92" s="49"/>
      <c r="M92" s="49"/>
      <c r="N92" s="42"/>
      <c r="O92" s="49"/>
      <c r="P92" s="49"/>
      <c r="Q92" s="79" t="s">
        <v>86</v>
      </c>
      <c r="R92" s="81" t="s">
        <v>86</v>
      </c>
      <c r="S92" s="181" t="s">
        <v>78</v>
      </c>
      <c r="T92" s="106"/>
      <c r="U92" s="106"/>
      <c r="V92" s="106"/>
      <c r="W92" s="81" t="s">
        <v>76</v>
      </c>
      <c r="X92" s="35"/>
      <c r="Y92" s="35"/>
      <c r="Z92" s="41"/>
      <c r="AA92" s="16"/>
    </row>
    <row r="93" spans="2:27" ht="12" customHeight="1" x14ac:dyDescent="0.2">
      <c r="B93" s="18"/>
      <c r="C93" s="97"/>
      <c r="D93" s="38" t="s">
        <v>57</v>
      </c>
      <c r="E93" s="28"/>
      <c r="F93" s="27"/>
      <c r="G93" s="76" t="s">
        <v>105</v>
      </c>
      <c r="H93" s="39"/>
      <c r="I93" s="39"/>
      <c r="J93" s="39"/>
      <c r="K93" s="39"/>
      <c r="L93" s="76" t="s">
        <v>106</v>
      </c>
      <c r="M93" s="39"/>
      <c r="N93" s="39"/>
      <c r="O93" s="39"/>
      <c r="P93" s="39"/>
      <c r="Q93" s="81" t="s">
        <v>87</v>
      </c>
      <c r="R93" s="81" t="s">
        <v>89</v>
      </c>
      <c r="S93" s="76" t="s">
        <v>108</v>
      </c>
      <c r="T93" s="81"/>
      <c r="U93" s="40" t="s">
        <v>58</v>
      </c>
      <c r="V93" s="40"/>
      <c r="W93" s="76" t="s">
        <v>127</v>
      </c>
      <c r="X93" s="40"/>
      <c r="Y93" s="40" t="s">
        <v>58</v>
      </c>
      <c r="Z93" s="41"/>
      <c r="AA93" s="16"/>
    </row>
    <row r="94" spans="2:27" ht="12" customHeight="1" x14ac:dyDescent="0.2">
      <c r="B94" s="18"/>
      <c r="C94" s="1"/>
      <c r="D94" s="38" t="s">
        <v>59</v>
      </c>
      <c r="E94" s="34" t="s">
        <v>60</v>
      </c>
      <c r="F94" s="38"/>
      <c r="G94" s="42" t="s">
        <v>17</v>
      </c>
      <c r="H94" s="42" t="s">
        <v>18</v>
      </c>
      <c r="I94" s="42" t="s">
        <v>19</v>
      </c>
      <c r="J94" s="42" t="s">
        <v>61</v>
      </c>
      <c r="K94" s="42"/>
      <c r="L94" s="42" t="s">
        <v>17</v>
      </c>
      <c r="M94" s="42" t="s">
        <v>18</v>
      </c>
      <c r="N94" s="42" t="s">
        <v>19</v>
      </c>
      <c r="O94" s="42" t="s">
        <v>61</v>
      </c>
      <c r="P94" s="42"/>
      <c r="Q94" s="74" t="s">
        <v>88</v>
      </c>
      <c r="R94" s="81" t="s">
        <v>88</v>
      </c>
      <c r="S94" s="74" t="s">
        <v>67</v>
      </c>
      <c r="T94" s="74" t="s">
        <v>68</v>
      </c>
      <c r="U94" s="40" t="s">
        <v>109</v>
      </c>
      <c r="V94" s="40"/>
      <c r="W94" s="42" t="s">
        <v>67</v>
      </c>
      <c r="X94" s="42" t="s">
        <v>68</v>
      </c>
      <c r="Y94" s="40" t="s">
        <v>62</v>
      </c>
      <c r="Z94" s="5"/>
      <c r="AA94" s="22"/>
    </row>
    <row r="95" spans="2:27" ht="12" customHeight="1" x14ac:dyDescent="0.2">
      <c r="B95" s="18"/>
      <c r="C95" s="1">
        <v>1</v>
      </c>
      <c r="D95" s="119" t="str">
        <f>+D59</f>
        <v>de Ambelt</v>
      </c>
      <c r="E95" s="119" t="str">
        <f>+E59</f>
        <v>02YN</v>
      </c>
      <c r="F95" s="43"/>
      <c r="G95" s="44">
        <v>2</v>
      </c>
      <c r="H95" s="44">
        <v>0</v>
      </c>
      <c r="I95" s="44">
        <v>0</v>
      </c>
      <c r="J95" s="68">
        <f>SUM(G95:I95)</f>
        <v>2</v>
      </c>
      <c r="K95" s="42"/>
      <c r="L95" s="44">
        <v>0</v>
      </c>
      <c r="M95" s="44">
        <v>0</v>
      </c>
      <c r="N95" s="44">
        <v>1</v>
      </c>
      <c r="O95" s="68">
        <f>SUM(L95:N95)</f>
        <v>1</v>
      </c>
      <c r="P95" s="42"/>
      <c r="Q95" s="93" t="str">
        <f t="shared" ref="Q95:R124" si="12">+Q59</f>
        <v>ja</v>
      </c>
      <c r="R95" s="93" t="str">
        <f t="shared" si="12"/>
        <v>ja</v>
      </c>
      <c r="S95" s="124">
        <f>IF(Q23="nee",0,IF((J23-O23)&lt;0,0,(J23-O23)*(tab!$C$21*tab!$G$8+tab!$D$23)))</f>
        <v>5355.6247350000003</v>
      </c>
      <c r="T95" s="124">
        <f>IF((J95-O95)&lt;=0,0,IF((G95-L95)*tab!$E$31+(H95-M95)*tab!$F$31+(I95-N95)*tab!$G$31&lt;=0,0,(G95-L95)*tab!$E$31+(H95-M95)*tab!$F$31+(I95-N95)*tab!$G$31))</f>
        <v>0</v>
      </c>
      <c r="U95" s="124">
        <f>IF(SUM(S95:T95)&lt;0,0,SUM(S95:T95))</f>
        <v>5355.6247350000003</v>
      </c>
      <c r="V95" s="182"/>
      <c r="W95" s="124">
        <f>IF(R95="nee",0,IF((J95-O95)&lt;0,0,(J95-O95)*tab!$C$59))</f>
        <v>1198.19</v>
      </c>
      <c r="X95" s="124">
        <f>IF(R95="nee",0,IF((J95-O95)&lt;=0,0,IF((G95-L95)*tab!$G$59+(H95-M95)*tab!$H$59+(I95-N95)*tab!$I$59&lt;=0,0,(G95-L95)*tab!$G$59+(H95-M95)*tab!$H$59+(I95-N95)*tab!$I$59)))</f>
        <v>117.85000000000014</v>
      </c>
      <c r="Y95" s="124">
        <f>SUM(W95:X95)</f>
        <v>1316.0400000000002</v>
      </c>
      <c r="Z95" s="5"/>
      <c r="AA95" s="22"/>
    </row>
    <row r="96" spans="2:27" ht="12" customHeight="1" x14ac:dyDescent="0.2">
      <c r="B96" s="18"/>
      <c r="C96" s="1">
        <v>2</v>
      </c>
      <c r="D96" s="119" t="s">
        <v>92</v>
      </c>
      <c r="E96" s="120">
        <v>8889</v>
      </c>
      <c r="F96" s="43"/>
      <c r="G96" s="44">
        <v>3</v>
      </c>
      <c r="H96" s="44">
        <v>0</v>
      </c>
      <c r="I96" s="44">
        <v>0</v>
      </c>
      <c r="J96" s="68">
        <f t="shared" ref="J96:J124" si="13">SUM(G96:I96)</f>
        <v>3</v>
      </c>
      <c r="K96" s="42"/>
      <c r="L96" s="44">
        <v>0</v>
      </c>
      <c r="M96" s="44">
        <v>0</v>
      </c>
      <c r="N96" s="44">
        <v>2</v>
      </c>
      <c r="O96" s="68">
        <f t="shared" ref="O96:O124" si="14">SUM(L96:N96)</f>
        <v>2</v>
      </c>
      <c r="P96" s="42"/>
      <c r="Q96" s="93" t="str">
        <f t="shared" si="12"/>
        <v>ja</v>
      </c>
      <c r="R96" s="93" t="str">
        <f t="shared" si="12"/>
        <v>ja</v>
      </c>
      <c r="S96" s="124">
        <f>IF(Q24="nee",0,IF((J24-O24)&lt;0,0,(J24-O24)*(tab!$C$21*tab!$G$8+tab!$D$23)))</f>
        <v>5355.6247350000003</v>
      </c>
      <c r="T96" s="124">
        <f>IF((J96-O96)&lt;=0,0,IF((G96-L96)*tab!$E$31+(H96-M96)*tab!$F$31+(I96-N96)*tab!$G$31&lt;=0,0,(G96-L96)*tab!$E$31+(H96-M96)*tab!$F$31+(I96-N96)*tab!$G$31))</f>
        <v>0</v>
      </c>
      <c r="U96" s="124">
        <f t="shared" ref="U96:U124" si="15">IF(SUM(S96:T96)&lt;0,0,SUM(S96:T96))</f>
        <v>5355.6247350000003</v>
      </c>
      <c r="V96" s="182"/>
      <c r="W96" s="124">
        <f>IF(R96="nee",0,IF((J96-O96)&lt;0,0,(J96-O96)*tab!$C$59))</f>
        <v>1198.19</v>
      </c>
      <c r="X96" s="124">
        <f>IF(R96="nee",0,IF((J96-O96)&lt;=0,0,IF((G96-L96)*tab!$G$59+(H96-M96)*tab!$H$59+(I96-N96)*tab!$I$59&lt;=0,0,(G96-L96)*tab!$G$59+(H96-M96)*tab!$H$59+(I96-N96)*tab!$I$59)))</f>
        <v>0</v>
      </c>
      <c r="Y96" s="124">
        <f t="shared" ref="Y96:Y124" si="16">SUM(W96:X96)</f>
        <v>1198.19</v>
      </c>
      <c r="Z96" s="5"/>
      <c r="AA96" s="22"/>
    </row>
    <row r="97" spans="2:27" ht="12" customHeight="1" x14ac:dyDescent="0.2">
      <c r="B97" s="18"/>
      <c r="C97" s="1">
        <v>3</v>
      </c>
      <c r="D97" s="119" t="s">
        <v>93</v>
      </c>
      <c r="E97" s="120">
        <v>8890</v>
      </c>
      <c r="F97" s="43"/>
      <c r="G97" s="44">
        <v>0</v>
      </c>
      <c r="H97" s="44">
        <v>0</v>
      </c>
      <c r="I97" s="44">
        <v>1</v>
      </c>
      <c r="J97" s="68">
        <f t="shared" si="13"/>
        <v>1</v>
      </c>
      <c r="K97" s="42"/>
      <c r="L97" s="44">
        <v>2</v>
      </c>
      <c r="M97" s="44">
        <v>0</v>
      </c>
      <c r="N97" s="44">
        <v>0</v>
      </c>
      <c r="O97" s="68">
        <f t="shared" si="14"/>
        <v>2</v>
      </c>
      <c r="P97" s="42"/>
      <c r="Q97" s="93" t="str">
        <f t="shared" si="12"/>
        <v>ja</v>
      </c>
      <c r="R97" s="93" t="str">
        <f t="shared" si="12"/>
        <v>ja</v>
      </c>
      <c r="S97" s="124">
        <f>IF(Q25="nee",0,IF((J25-O25)&lt;0,0,(J25-O25)*(tab!$C$21*tab!$G$8+tab!$D$23)))</f>
        <v>0</v>
      </c>
      <c r="T97" s="124">
        <f>IF((J97-O97)&lt;=0,0,IF((G97-L97)*tab!$E$31+(H97-M97)*tab!$F$31+(I97-N97)*tab!$G$31&lt;=0,0,(G97-L97)*tab!$E$31+(H97-M97)*tab!$F$31+(I97-N97)*tab!$G$31))</f>
        <v>0</v>
      </c>
      <c r="U97" s="124">
        <f t="shared" si="15"/>
        <v>0</v>
      </c>
      <c r="V97" s="182"/>
      <c r="W97" s="124">
        <f>IF(R97="nee",0,IF((J97-O97)&lt;0,0,(J97-O97)*tab!$C$59))</f>
        <v>0</v>
      </c>
      <c r="X97" s="124">
        <f>IF(R97="nee",0,IF((J97-O97)&lt;=0,0,IF((G97-L97)*tab!$G$59+(H97-M97)*tab!$H$59+(I97-N97)*tab!$I$59&lt;=0,0,(G97-L97)*tab!$G$59+(H97-M97)*tab!$H$59+(I97-N97)*tab!$I$59)))</f>
        <v>0</v>
      </c>
      <c r="Y97" s="124">
        <f t="shared" si="16"/>
        <v>0</v>
      </c>
      <c r="Z97" s="5"/>
      <c r="AA97" s="22"/>
    </row>
    <row r="98" spans="2:27" ht="12" customHeight="1" x14ac:dyDescent="0.2">
      <c r="B98" s="18"/>
      <c r="C98" s="1">
        <v>4</v>
      </c>
      <c r="D98" s="119" t="s">
        <v>94</v>
      </c>
      <c r="E98" s="120">
        <v>8891</v>
      </c>
      <c r="F98" s="43"/>
      <c r="G98" s="44">
        <v>0</v>
      </c>
      <c r="H98" s="44">
        <v>0</v>
      </c>
      <c r="I98" s="44">
        <v>2</v>
      </c>
      <c r="J98" s="68">
        <f t="shared" si="13"/>
        <v>2</v>
      </c>
      <c r="K98" s="42"/>
      <c r="L98" s="44">
        <v>3</v>
      </c>
      <c r="M98" s="44">
        <v>0</v>
      </c>
      <c r="N98" s="44">
        <v>0</v>
      </c>
      <c r="O98" s="68">
        <f t="shared" si="14"/>
        <v>3</v>
      </c>
      <c r="P98" s="42"/>
      <c r="Q98" s="93" t="str">
        <f t="shared" si="12"/>
        <v>ja</v>
      </c>
      <c r="R98" s="93" t="str">
        <f t="shared" si="12"/>
        <v>ja</v>
      </c>
      <c r="S98" s="124">
        <f>IF(Q26="nee",0,IF((J26-O26)&lt;0,0,(J26-O26)*(tab!$C$21*tab!$G$8+tab!$D$23)))</f>
        <v>0</v>
      </c>
      <c r="T98" s="124">
        <f>IF((J98-O98)&lt;=0,0,IF((G98-L98)*tab!$E$31+(H98-M98)*tab!$F$31+(I98-N98)*tab!$G$31&lt;=0,0,(G98-L98)*tab!$E$31+(H98-M98)*tab!$F$31+(I98-N98)*tab!$G$31))</f>
        <v>0</v>
      </c>
      <c r="U98" s="124">
        <f t="shared" si="15"/>
        <v>0</v>
      </c>
      <c r="V98" s="182"/>
      <c r="W98" s="124">
        <f>IF(R98="nee",0,IF((J98-O98)&lt;0,0,(J98-O98)*tab!$C$59))</f>
        <v>0</v>
      </c>
      <c r="X98" s="124">
        <f>IF(R98="nee",0,IF((J98-O98)&lt;=0,0,IF((G98-L98)*tab!$G$59+(H98-M98)*tab!$H$59+(I98-N98)*tab!$I$59&lt;=0,0,(G98-L98)*tab!$G$59+(H98-M98)*tab!$H$59+(I98-N98)*tab!$I$59)))</f>
        <v>0</v>
      </c>
      <c r="Y98" s="124">
        <f t="shared" si="16"/>
        <v>0</v>
      </c>
      <c r="Z98" s="5"/>
      <c r="AA98" s="22"/>
    </row>
    <row r="99" spans="2:27" ht="12" customHeight="1" x14ac:dyDescent="0.2">
      <c r="B99" s="18"/>
      <c r="C99" s="1">
        <v>5</v>
      </c>
      <c r="D99" s="119" t="s">
        <v>95</v>
      </c>
      <c r="E99" s="120">
        <v>8892</v>
      </c>
      <c r="F99" s="43"/>
      <c r="G99" s="44">
        <v>0</v>
      </c>
      <c r="H99" s="44">
        <v>0</v>
      </c>
      <c r="I99" s="44">
        <v>0</v>
      </c>
      <c r="J99" s="68">
        <f t="shared" si="13"/>
        <v>0</v>
      </c>
      <c r="K99" s="42"/>
      <c r="L99" s="44">
        <v>0</v>
      </c>
      <c r="M99" s="44">
        <v>0</v>
      </c>
      <c r="N99" s="44">
        <v>0</v>
      </c>
      <c r="O99" s="68">
        <f t="shared" si="14"/>
        <v>0</v>
      </c>
      <c r="P99" s="42"/>
      <c r="Q99" s="93" t="str">
        <f t="shared" si="12"/>
        <v>ja</v>
      </c>
      <c r="R99" s="93" t="str">
        <f t="shared" si="12"/>
        <v>ja</v>
      </c>
      <c r="S99" s="124">
        <f>IF(Q27="nee",0,IF((J27-O27)&lt;0,0,(J27-O27)*(tab!$C$21*tab!$G$8+tab!$D$23)))</f>
        <v>5355.6247350000003</v>
      </c>
      <c r="T99" s="124">
        <f>IF((J99-O99)&lt;=0,0,IF((G99-L99)*tab!$E$31+(H99-M99)*tab!$F$31+(I99-N99)*tab!$G$31&lt;=0,0,(G99-L99)*tab!$E$31+(H99-M99)*tab!$F$31+(I99-N99)*tab!$G$31))</f>
        <v>0</v>
      </c>
      <c r="U99" s="124">
        <f t="shared" si="15"/>
        <v>5355.6247350000003</v>
      </c>
      <c r="V99" s="182"/>
      <c r="W99" s="124">
        <f>IF(R99="nee",0,IF((J99-O99)&lt;0,0,(J99-O99)*tab!$C$59))</f>
        <v>0</v>
      </c>
      <c r="X99" s="124">
        <f>IF(R99="nee",0,IF((J99-O99)&lt;=0,0,IF((G99-L99)*tab!$G$59+(H99-M99)*tab!$H$59+(I99-N99)*tab!$I$59&lt;=0,0,(G99-L99)*tab!$G$59+(H99-M99)*tab!$H$59+(I99-N99)*tab!$I$59)))</f>
        <v>0</v>
      </c>
      <c r="Y99" s="124">
        <f t="shared" si="16"/>
        <v>0</v>
      </c>
      <c r="Z99" s="5"/>
      <c r="AA99" s="22"/>
    </row>
    <row r="100" spans="2:27" ht="12" customHeight="1" x14ac:dyDescent="0.2">
      <c r="B100" s="18"/>
      <c r="C100" s="1">
        <v>6</v>
      </c>
      <c r="D100" s="119" t="s">
        <v>96</v>
      </c>
      <c r="E100" s="120">
        <v>8893</v>
      </c>
      <c r="F100" s="43"/>
      <c r="G100" s="44">
        <v>0</v>
      </c>
      <c r="H100" s="44">
        <v>0</v>
      </c>
      <c r="I100" s="44">
        <v>0</v>
      </c>
      <c r="J100" s="68">
        <f t="shared" si="13"/>
        <v>0</v>
      </c>
      <c r="K100" s="42"/>
      <c r="L100" s="44">
        <v>0</v>
      </c>
      <c r="M100" s="44">
        <v>0</v>
      </c>
      <c r="N100" s="44">
        <v>0</v>
      </c>
      <c r="O100" s="68">
        <f t="shared" si="14"/>
        <v>0</v>
      </c>
      <c r="P100" s="42"/>
      <c r="Q100" s="93" t="str">
        <f t="shared" si="12"/>
        <v>ja</v>
      </c>
      <c r="R100" s="93" t="str">
        <f t="shared" si="12"/>
        <v>ja</v>
      </c>
      <c r="S100" s="124">
        <f>IF(Q28="nee",0,IF((J28-O28)&lt;0,0,(J28-O28)*(tab!$C$21*tab!$G$8+tab!$D$23)))</f>
        <v>0</v>
      </c>
      <c r="T100" s="124">
        <f>IF((J100-O100)&lt;=0,0,IF((G100-L100)*tab!$E$31+(H100-M100)*tab!$F$31+(I100-N100)*tab!$G$31&lt;=0,0,(G100-L100)*tab!$E$31+(H100-M100)*tab!$F$31+(I100-N100)*tab!$G$31))</f>
        <v>0</v>
      </c>
      <c r="U100" s="124">
        <f t="shared" si="15"/>
        <v>0</v>
      </c>
      <c r="V100" s="182"/>
      <c r="W100" s="124">
        <f>IF(R100="nee",0,IF((J100-O100)&lt;0,0,(J100-O100)*tab!$C$59))</f>
        <v>0</v>
      </c>
      <c r="X100" s="124">
        <f>IF(R100="nee",0,IF((J100-O100)&lt;=0,0,IF((G100-L100)*tab!$G$59+(H100-M100)*tab!$H$59+(I100-N100)*tab!$I$59&lt;=0,0,(G100-L100)*tab!$G$59+(H100-M100)*tab!$H$59+(I100-N100)*tab!$I$59)))</f>
        <v>0</v>
      </c>
      <c r="Y100" s="124">
        <f t="shared" si="16"/>
        <v>0</v>
      </c>
      <c r="Z100" s="5"/>
      <c r="AA100" s="22"/>
    </row>
    <row r="101" spans="2:27" ht="12" customHeight="1" x14ac:dyDescent="0.2">
      <c r="B101" s="18"/>
      <c r="C101" s="1">
        <v>7</v>
      </c>
      <c r="D101" s="119" t="s">
        <v>97</v>
      </c>
      <c r="E101" s="120">
        <v>8894</v>
      </c>
      <c r="F101" s="43"/>
      <c r="G101" s="44">
        <v>0</v>
      </c>
      <c r="H101" s="44">
        <v>0</v>
      </c>
      <c r="I101" s="44">
        <v>0</v>
      </c>
      <c r="J101" s="68">
        <f t="shared" si="13"/>
        <v>0</v>
      </c>
      <c r="K101" s="42"/>
      <c r="L101" s="44">
        <v>0</v>
      </c>
      <c r="M101" s="44">
        <v>0</v>
      </c>
      <c r="N101" s="44">
        <v>0</v>
      </c>
      <c r="O101" s="68">
        <f t="shared" si="14"/>
        <v>0</v>
      </c>
      <c r="P101" s="42"/>
      <c r="Q101" s="93" t="str">
        <f t="shared" si="12"/>
        <v>ja</v>
      </c>
      <c r="R101" s="93" t="str">
        <f t="shared" si="12"/>
        <v>ja</v>
      </c>
      <c r="S101" s="124">
        <f>IF(Q29="nee",0,IF((J29-O29)&lt;0,0,(J29-O29)*(tab!$C$21*tab!$G$8+tab!$D$23)))</f>
        <v>5355.6247350000003</v>
      </c>
      <c r="T101" s="124">
        <f>IF((J101-O101)&lt;=0,0,IF((G101-L101)*tab!$E$31+(H101-M101)*tab!$F$31+(I101-N101)*tab!$G$31&lt;=0,0,(G101-L101)*tab!$E$31+(H101-M101)*tab!$F$31+(I101-N101)*tab!$G$31))</f>
        <v>0</v>
      </c>
      <c r="U101" s="124">
        <f t="shared" si="15"/>
        <v>5355.6247350000003</v>
      </c>
      <c r="V101" s="182"/>
      <c r="W101" s="124">
        <f>IF(R101="nee",0,IF((J101-O101)&lt;0,0,(J101-O101)*tab!$C$59))</f>
        <v>0</v>
      </c>
      <c r="X101" s="124">
        <f>IF(R101="nee",0,IF((J101-O101)&lt;=0,0,IF((G101-L101)*tab!$G$59+(H101-M101)*tab!$H$59+(I101-N101)*tab!$I$59&lt;=0,0,(G101-L101)*tab!$G$59+(H101-M101)*tab!$H$59+(I101-N101)*tab!$I$59)))</f>
        <v>0</v>
      </c>
      <c r="Y101" s="124">
        <f t="shared" si="16"/>
        <v>0</v>
      </c>
      <c r="Z101" s="5"/>
      <c r="AA101" s="22"/>
    </row>
    <row r="102" spans="2:27" ht="12" customHeight="1" x14ac:dyDescent="0.2">
      <c r="B102" s="18"/>
      <c r="C102" s="1">
        <v>8</v>
      </c>
      <c r="D102" s="119" t="s">
        <v>98</v>
      </c>
      <c r="E102" s="120">
        <v>8895</v>
      </c>
      <c r="F102" s="43"/>
      <c r="G102" s="44">
        <v>0</v>
      </c>
      <c r="H102" s="44">
        <v>0</v>
      </c>
      <c r="I102" s="44">
        <v>0</v>
      </c>
      <c r="J102" s="68">
        <f t="shared" si="13"/>
        <v>0</v>
      </c>
      <c r="K102" s="42"/>
      <c r="L102" s="44">
        <v>0</v>
      </c>
      <c r="M102" s="44">
        <v>0</v>
      </c>
      <c r="N102" s="44">
        <v>0</v>
      </c>
      <c r="O102" s="68">
        <f t="shared" si="14"/>
        <v>0</v>
      </c>
      <c r="P102" s="42"/>
      <c r="Q102" s="93" t="str">
        <f t="shared" si="12"/>
        <v>ja</v>
      </c>
      <c r="R102" s="93" t="str">
        <f t="shared" si="12"/>
        <v>ja</v>
      </c>
      <c r="S102" s="124">
        <f>IF(Q30="nee",0,IF((J30-O30)&lt;0,0,(J30-O30)*(tab!$C$21*tab!$G$8+tab!$D$23)))</f>
        <v>0</v>
      </c>
      <c r="T102" s="124">
        <f>IF((J102-O102)&lt;=0,0,IF((G102-L102)*tab!$E$31+(H102-M102)*tab!$F$31+(I102-N102)*tab!$G$31&lt;=0,0,(G102-L102)*tab!$E$31+(H102-M102)*tab!$F$31+(I102-N102)*tab!$G$31))</f>
        <v>0</v>
      </c>
      <c r="U102" s="124">
        <f t="shared" si="15"/>
        <v>0</v>
      </c>
      <c r="V102" s="182"/>
      <c r="W102" s="124">
        <f>IF(R102="nee",0,IF((J102-O102)&lt;0,0,(J102-O102)*tab!$C$59))</f>
        <v>0</v>
      </c>
      <c r="X102" s="124">
        <f>IF(R102="nee",0,IF((J102-O102)&lt;=0,0,IF((G102-L102)*tab!$G$59+(H102-M102)*tab!$H$59+(I102-N102)*tab!$I$59&lt;=0,0,(G102-L102)*tab!$G$59+(H102-M102)*tab!$H$59+(I102-N102)*tab!$I$59)))</f>
        <v>0</v>
      </c>
      <c r="Y102" s="124">
        <f t="shared" si="16"/>
        <v>0</v>
      </c>
      <c r="Z102" s="5"/>
      <c r="AA102" s="22"/>
    </row>
    <row r="103" spans="2:27" ht="12" customHeight="1" x14ac:dyDescent="0.2">
      <c r="B103" s="18"/>
      <c r="C103" s="1">
        <v>9</v>
      </c>
      <c r="D103" s="119" t="s">
        <v>99</v>
      </c>
      <c r="E103" s="120">
        <v>8896</v>
      </c>
      <c r="F103" s="43"/>
      <c r="G103" s="44">
        <v>0</v>
      </c>
      <c r="H103" s="44">
        <v>0</v>
      </c>
      <c r="I103" s="44">
        <v>0</v>
      </c>
      <c r="J103" s="68">
        <f t="shared" si="13"/>
        <v>0</v>
      </c>
      <c r="K103" s="42"/>
      <c r="L103" s="44">
        <v>0</v>
      </c>
      <c r="M103" s="44">
        <v>0</v>
      </c>
      <c r="N103" s="44">
        <v>0</v>
      </c>
      <c r="O103" s="68">
        <f t="shared" si="14"/>
        <v>0</v>
      </c>
      <c r="P103" s="42"/>
      <c r="Q103" s="93" t="str">
        <f t="shared" si="12"/>
        <v>ja</v>
      </c>
      <c r="R103" s="93" t="str">
        <f t="shared" si="12"/>
        <v>ja</v>
      </c>
      <c r="S103" s="124">
        <f>IF(Q31="nee",0,IF((J31-O31)&lt;0,0,(J31-O31)*(tab!$C$21*tab!$G$8+tab!$D$23)))</f>
        <v>0</v>
      </c>
      <c r="T103" s="124">
        <f>IF((J103-O103)&lt;=0,0,IF((G103-L103)*tab!$E$31+(H103-M103)*tab!$F$31+(I103-N103)*tab!$G$31&lt;=0,0,(G103-L103)*tab!$E$31+(H103-M103)*tab!$F$31+(I103-N103)*tab!$G$31))</f>
        <v>0</v>
      </c>
      <c r="U103" s="124">
        <f t="shared" si="15"/>
        <v>0</v>
      </c>
      <c r="V103" s="182"/>
      <c r="W103" s="124">
        <f>IF(R103="nee",0,IF((J103-O103)&lt;0,0,(J103-O103)*tab!$C$59))</f>
        <v>0</v>
      </c>
      <c r="X103" s="124">
        <f>IF(R103="nee",0,IF((J103-O103)&lt;=0,0,IF((G103-L103)*tab!$G$59+(H103-M103)*tab!$H$59+(I103-N103)*tab!$I$59&lt;=0,0,(G103-L103)*tab!$G$59+(H103-M103)*tab!$H$59+(I103-N103)*tab!$I$59)))</f>
        <v>0</v>
      </c>
      <c r="Y103" s="124">
        <f t="shared" si="16"/>
        <v>0</v>
      </c>
      <c r="Z103" s="5"/>
      <c r="AA103" s="22"/>
    </row>
    <row r="104" spans="2:27" ht="12" customHeight="1" x14ac:dyDescent="0.2">
      <c r="B104" s="18"/>
      <c r="C104" s="1">
        <v>10</v>
      </c>
      <c r="D104" s="119" t="s">
        <v>100</v>
      </c>
      <c r="E104" s="120">
        <v>8897</v>
      </c>
      <c r="F104" s="43"/>
      <c r="G104" s="44">
        <v>0</v>
      </c>
      <c r="H104" s="44">
        <v>0</v>
      </c>
      <c r="I104" s="44">
        <v>0</v>
      </c>
      <c r="J104" s="68">
        <f t="shared" si="13"/>
        <v>0</v>
      </c>
      <c r="K104" s="42"/>
      <c r="L104" s="44">
        <v>0</v>
      </c>
      <c r="M104" s="44">
        <v>0</v>
      </c>
      <c r="N104" s="44">
        <v>0</v>
      </c>
      <c r="O104" s="68">
        <f t="shared" si="14"/>
        <v>0</v>
      </c>
      <c r="P104" s="42"/>
      <c r="Q104" s="93" t="str">
        <f t="shared" si="12"/>
        <v>ja</v>
      </c>
      <c r="R104" s="93" t="str">
        <f t="shared" si="12"/>
        <v>ja</v>
      </c>
      <c r="S104" s="124">
        <f>IF(Q32="nee",0,IF((J32-O32)&lt;0,0,(J32-O32)*(tab!$C$21*tab!$G$8+tab!$D$23)))</f>
        <v>0</v>
      </c>
      <c r="T104" s="124">
        <f>IF((J104-O104)&lt;=0,0,IF((G104-L104)*tab!$E$31+(H104-M104)*tab!$F$31+(I104-N104)*tab!$G$31&lt;=0,0,(G104-L104)*tab!$E$31+(H104-M104)*tab!$F$31+(I104-N104)*tab!$G$31))</f>
        <v>0</v>
      </c>
      <c r="U104" s="124">
        <f t="shared" si="15"/>
        <v>0</v>
      </c>
      <c r="V104" s="182"/>
      <c r="W104" s="124">
        <f>IF(R104="nee",0,IF((J104-O104)&lt;0,0,(J104-O104)*tab!$C$59))</f>
        <v>0</v>
      </c>
      <c r="X104" s="124">
        <f>IF(R104="nee",0,IF((J104-O104)&lt;=0,0,IF((G104-L104)*tab!$G$59+(H104-M104)*tab!$H$59+(I104-N104)*tab!$I$59&lt;=0,0,(G104-L104)*tab!$G$59+(H104-M104)*tab!$H$59+(I104-N104)*tab!$I$59)))</f>
        <v>0</v>
      </c>
      <c r="Y104" s="124">
        <f t="shared" si="16"/>
        <v>0</v>
      </c>
      <c r="Z104" s="5"/>
      <c r="AA104" s="22"/>
    </row>
    <row r="105" spans="2:27" ht="12" customHeight="1" x14ac:dyDescent="0.2">
      <c r="B105" s="18"/>
      <c r="C105" s="1">
        <v>11</v>
      </c>
      <c r="D105" s="119"/>
      <c r="E105" s="120">
        <v>0</v>
      </c>
      <c r="F105" s="43"/>
      <c r="G105" s="44">
        <v>0</v>
      </c>
      <c r="H105" s="44">
        <v>0</v>
      </c>
      <c r="I105" s="44">
        <v>0</v>
      </c>
      <c r="J105" s="68">
        <f t="shared" si="13"/>
        <v>0</v>
      </c>
      <c r="K105" s="42"/>
      <c r="L105" s="44">
        <v>0</v>
      </c>
      <c r="M105" s="44">
        <v>0</v>
      </c>
      <c r="N105" s="44">
        <v>0</v>
      </c>
      <c r="O105" s="68">
        <f t="shared" si="14"/>
        <v>0</v>
      </c>
      <c r="P105" s="42"/>
      <c r="Q105" s="93" t="str">
        <f t="shared" si="12"/>
        <v>ja</v>
      </c>
      <c r="R105" s="93" t="str">
        <f t="shared" si="12"/>
        <v>ja</v>
      </c>
      <c r="S105" s="124">
        <f>IF(Q33="nee",0,IF((J33-O33)&lt;0,0,(J33-O33)*(tab!$C$21*tab!$G$8+tab!$D$23)))</f>
        <v>0</v>
      </c>
      <c r="T105" s="124">
        <f>IF((J105-O105)&lt;=0,0,IF((G105-L105)*tab!$E$31+(H105-M105)*tab!$F$31+(I105-N105)*tab!$G$31&lt;=0,0,(G105-L105)*tab!$E$31+(H105-M105)*tab!$F$31+(I105-N105)*tab!$G$31))</f>
        <v>0</v>
      </c>
      <c r="U105" s="124">
        <f t="shared" si="15"/>
        <v>0</v>
      </c>
      <c r="V105" s="182"/>
      <c r="W105" s="124">
        <f>IF(R105="nee",0,IF((J105-O105)&lt;0,0,(J105-O105)*tab!$C$59))</f>
        <v>0</v>
      </c>
      <c r="X105" s="124">
        <f>IF(R105="nee",0,IF((J105-O105)&lt;=0,0,IF((G105-L105)*tab!$G$59+(H105-M105)*tab!$H$59+(I105-N105)*tab!$I$59&lt;=0,0,(G105-L105)*tab!$G$59+(H105-M105)*tab!$H$59+(I105-N105)*tab!$I$59)))</f>
        <v>0</v>
      </c>
      <c r="Y105" s="124">
        <f t="shared" si="16"/>
        <v>0</v>
      </c>
      <c r="Z105" s="5"/>
      <c r="AA105" s="22"/>
    </row>
    <row r="106" spans="2:27" ht="12" customHeight="1" x14ac:dyDescent="0.2">
      <c r="B106" s="18"/>
      <c r="C106" s="1">
        <v>12</v>
      </c>
      <c r="D106" s="119" t="s">
        <v>101</v>
      </c>
      <c r="E106" s="120">
        <v>0</v>
      </c>
      <c r="F106" s="43"/>
      <c r="G106" s="44">
        <v>2</v>
      </c>
      <c r="H106" s="44">
        <v>2</v>
      </c>
      <c r="I106" s="44">
        <v>2</v>
      </c>
      <c r="J106" s="68">
        <f t="shared" si="13"/>
        <v>6</v>
      </c>
      <c r="K106" s="42"/>
      <c r="L106" s="44">
        <v>1</v>
      </c>
      <c r="M106" s="44">
        <v>1</v>
      </c>
      <c r="N106" s="44">
        <v>1</v>
      </c>
      <c r="O106" s="68">
        <f t="shared" si="14"/>
        <v>3</v>
      </c>
      <c r="P106" s="42"/>
      <c r="Q106" s="93" t="str">
        <f t="shared" si="12"/>
        <v>ja</v>
      </c>
      <c r="R106" s="93" t="str">
        <f t="shared" si="12"/>
        <v>ja</v>
      </c>
      <c r="S106" s="124">
        <f>IF(Q34="nee",0,IF((J34-O34)&lt;0,0,(J34-O34)*(tab!$C$21*tab!$G$8+tab!$D$23)))</f>
        <v>16066.874205</v>
      </c>
      <c r="T106" s="124">
        <f>IF((J106-O106)&lt;=0,0,IF((G106-L106)*tab!$E$31+(H106-M106)*tab!$F$31+(I106-N106)*tab!$G$31&lt;=0,0,(G106-L106)*tab!$E$31+(H106-M106)*tab!$F$31+(I106-N106)*tab!$G$31))</f>
        <v>45646.832662999994</v>
      </c>
      <c r="U106" s="124">
        <f t="shared" si="15"/>
        <v>61713.706867999994</v>
      </c>
      <c r="V106" s="182"/>
      <c r="W106" s="124">
        <f>IF(R106="nee",0,IF((J106-O106)&lt;0,0,(J106-O106)*tab!$C$59))</f>
        <v>3594.57</v>
      </c>
      <c r="X106" s="124">
        <f>IF(R106="nee",0,IF((J106-O106)&lt;=0,0,IF((G106-L106)*tab!$G$59+(H106-M106)*tab!$H$59+(I106-N106)*tab!$I$59&lt;=0,0,(G106-L106)*tab!$G$59+(H106-M106)*tab!$H$59+(I106-N106)*tab!$I$59)))</f>
        <v>2664.58</v>
      </c>
      <c r="Y106" s="124">
        <f t="shared" si="16"/>
        <v>6259.15</v>
      </c>
      <c r="Z106" s="5"/>
      <c r="AA106" s="22"/>
    </row>
    <row r="107" spans="2:27" ht="12" customHeight="1" x14ac:dyDescent="0.2">
      <c r="B107" s="18"/>
      <c r="C107" s="1">
        <v>13</v>
      </c>
      <c r="D107" s="119"/>
      <c r="E107" s="120">
        <v>0</v>
      </c>
      <c r="F107" s="43"/>
      <c r="G107" s="44"/>
      <c r="H107" s="44"/>
      <c r="I107" s="44"/>
      <c r="J107" s="68">
        <f t="shared" si="13"/>
        <v>0</v>
      </c>
      <c r="K107" s="42"/>
      <c r="L107" s="44"/>
      <c r="M107" s="44"/>
      <c r="N107" s="44"/>
      <c r="O107" s="68">
        <f t="shared" si="14"/>
        <v>0</v>
      </c>
      <c r="P107" s="42"/>
      <c r="Q107" s="93" t="str">
        <f t="shared" si="12"/>
        <v>ja</v>
      </c>
      <c r="R107" s="93" t="str">
        <f t="shared" si="12"/>
        <v>ja</v>
      </c>
      <c r="S107" s="124">
        <f>IF(Q35="nee",0,IF((J35-O35)&lt;0,0,(J35-O35)*(tab!$C$21*tab!$G$8+tab!$D$23)))</f>
        <v>0</v>
      </c>
      <c r="T107" s="124">
        <f>IF((J107-O107)&lt;=0,0,IF((G107-L107)*tab!$E$31+(H107-M107)*tab!$F$31+(I107-N107)*tab!$G$31&lt;=0,0,(G107-L107)*tab!$E$31+(H107-M107)*tab!$F$31+(I107-N107)*tab!$G$31))</f>
        <v>0</v>
      </c>
      <c r="U107" s="124">
        <f t="shared" si="15"/>
        <v>0</v>
      </c>
      <c r="V107" s="182"/>
      <c r="W107" s="124">
        <f>IF(R107="nee",0,IF((J107-O107)&lt;0,0,(J107-O107)*tab!$C$59))</f>
        <v>0</v>
      </c>
      <c r="X107" s="124">
        <f>IF(R107="nee",0,IF((J107-O107)&lt;=0,0,IF((G107-L107)*tab!$G$59+(H107-M107)*tab!$H$59+(I107-N107)*tab!$I$59&lt;=0,0,(G107-L107)*tab!$G$59+(H107-M107)*tab!$H$59+(I107-N107)*tab!$I$59)))</f>
        <v>0</v>
      </c>
      <c r="Y107" s="124">
        <f t="shared" si="16"/>
        <v>0</v>
      </c>
      <c r="Z107" s="5"/>
      <c r="AA107" s="22"/>
    </row>
    <row r="108" spans="2:27" ht="12" customHeight="1" x14ac:dyDescent="0.2">
      <c r="B108" s="18"/>
      <c r="C108" s="1">
        <v>14</v>
      </c>
      <c r="D108" s="119"/>
      <c r="E108" s="120">
        <v>0</v>
      </c>
      <c r="F108" s="43"/>
      <c r="G108" s="44"/>
      <c r="H108" s="44"/>
      <c r="I108" s="44"/>
      <c r="J108" s="68">
        <f t="shared" si="13"/>
        <v>0</v>
      </c>
      <c r="K108" s="42"/>
      <c r="L108" s="44"/>
      <c r="M108" s="44"/>
      <c r="N108" s="44"/>
      <c r="O108" s="68">
        <f t="shared" si="14"/>
        <v>0</v>
      </c>
      <c r="P108" s="42"/>
      <c r="Q108" s="93" t="str">
        <f t="shared" si="12"/>
        <v>ja</v>
      </c>
      <c r="R108" s="93" t="str">
        <f t="shared" si="12"/>
        <v>ja</v>
      </c>
      <c r="S108" s="124">
        <f>IF(Q36="nee",0,IF((J36-O36)&lt;0,0,(J36-O36)*(tab!$C$21*tab!$G$8+tab!$D$23)))</f>
        <v>0</v>
      </c>
      <c r="T108" s="124">
        <f>IF((J108-O108)&lt;=0,0,IF((G108-L108)*tab!$E$31+(H108-M108)*tab!$F$31+(I108-N108)*tab!$G$31&lt;=0,0,(G108-L108)*tab!$E$31+(H108-M108)*tab!$F$31+(I108-N108)*tab!$G$31))</f>
        <v>0</v>
      </c>
      <c r="U108" s="124">
        <f t="shared" si="15"/>
        <v>0</v>
      </c>
      <c r="V108" s="182"/>
      <c r="W108" s="124">
        <f>IF(R108="nee",0,IF((J108-O108)&lt;0,0,(J108-O108)*tab!$C$59))</f>
        <v>0</v>
      </c>
      <c r="X108" s="124">
        <f>IF(R108="nee",0,IF((J108-O108)&lt;=0,0,IF((G108-L108)*tab!$G$59+(H108-M108)*tab!$H$59+(I108-N108)*tab!$I$59&lt;=0,0,(G108-L108)*tab!$G$59+(H108-M108)*tab!$H$59+(I108-N108)*tab!$I$59)))</f>
        <v>0</v>
      </c>
      <c r="Y108" s="124">
        <f t="shared" si="16"/>
        <v>0</v>
      </c>
      <c r="Z108" s="5"/>
      <c r="AA108" s="22"/>
    </row>
    <row r="109" spans="2:27" ht="12" customHeight="1" x14ac:dyDescent="0.2">
      <c r="B109" s="18"/>
      <c r="C109" s="1">
        <v>15</v>
      </c>
      <c r="D109" s="119"/>
      <c r="E109" s="120">
        <v>0</v>
      </c>
      <c r="F109" s="43"/>
      <c r="G109" s="44"/>
      <c r="H109" s="44"/>
      <c r="I109" s="44"/>
      <c r="J109" s="68">
        <f t="shared" si="13"/>
        <v>0</v>
      </c>
      <c r="K109" s="42"/>
      <c r="L109" s="44"/>
      <c r="M109" s="44"/>
      <c r="N109" s="44"/>
      <c r="O109" s="68">
        <f t="shared" si="14"/>
        <v>0</v>
      </c>
      <c r="P109" s="42"/>
      <c r="Q109" s="93" t="str">
        <f t="shared" si="12"/>
        <v>ja</v>
      </c>
      <c r="R109" s="93" t="str">
        <f t="shared" si="12"/>
        <v>ja</v>
      </c>
      <c r="S109" s="124">
        <f>IF(Q37="nee",0,IF((J37-O37)&lt;0,0,(J37-O37)*(tab!$C$21*tab!$G$8+tab!$D$23)))</f>
        <v>0</v>
      </c>
      <c r="T109" s="124">
        <f>IF((J109-O109)&lt;=0,0,IF((G109-L109)*tab!$E$31+(H109-M109)*tab!$F$31+(I109-N109)*tab!$G$31&lt;=0,0,(G109-L109)*tab!$E$31+(H109-M109)*tab!$F$31+(I109-N109)*tab!$G$31))</f>
        <v>0</v>
      </c>
      <c r="U109" s="124">
        <f t="shared" si="15"/>
        <v>0</v>
      </c>
      <c r="V109" s="182"/>
      <c r="W109" s="124">
        <f>IF(R109="nee",0,IF((J109-O109)&lt;0,0,(J109-O109)*tab!$C$59))</f>
        <v>0</v>
      </c>
      <c r="X109" s="124">
        <f>IF(R109="nee",0,IF((J109-O109)&lt;=0,0,IF((G109-L109)*tab!$G$59+(H109-M109)*tab!$H$59+(I109-N109)*tab!$I$59&lt;=0,0,(G109-L109)*tab!$G$59+(H109-M109)*tab!$H$59+(I109-N109)*tab!$I$59)))</f>
        <v>0</v>
      </c>
      <c r="Y109" s="124">
        <f t="shared" si="16"/>
        <v>0</v>
      </c>
      <c r="Z109" s="5"/>
      <c r="AA109" s="22"/>
    </row>
    <row r="110" spans="2:27" ht="12" customHeight="1" x14ac:dyDescent="0.2">
      <c r="B110" s="18"/>
      <c r="C110" s="1">
        <v>16</v>
      </c>
      <c r="D110" s="119"/>
      <c r="E110" s="120">
        <v>0</v>
      </c>
      <c r="F110" s="43"/>
      <c r="G110" s="44"/>
      <c r="H110" s="44"/>
      <c r="I110" s="44"/>
      <c r="J110" s="68">
        <f t="shared" si="13"/>
        <v>0</v>
      </c>
      <c r="K110" s="42"/>
      <c r="L110" s="44"/>
      <c r="M110" s="44"/>
      <c r="N110" s="44"/>
      <c r="O110" s="68">
        <f t="shared" si="14"/>
        <v>0</v>
      </c>
      <c r="P110" s="42"/>
      <c r="Q110" s="93" t="str">
        <f t="shared" si="12"/>
        <v>ja</v>
      </c>
      <c r="R110" s="93" t="str">
        <f t="shared" si="12"/>
        <v>ja</v>
      </c>
      <c r="S110" s="124">
        <f>IF(Q38="nee",0,IF((J38-O38)&lt;0,0,(J38-O38)*(tab!$C$21*tab!$G$8+tab!$D$23)))</f>
        <v>0</v>
      </c>
      <c r="T110" s="124">
        <f>IF((J110-O110)&lt;=0,0,IF((G110-L110)*tab!$E$31+(H110-M110)*tab!$F$31+(I110-N110)*tab!$G$31&lt;=0,0,(G110-L110)*tab!$E$31+(H110-M110)*tab!$F$31+(I110-N110)*tab!$G$31))</f>
        <v>0</v>
      </c>
      <c r="U110" s="124">
        <f t="shared" si="15"/>
        <v>0</v>
      </c>
      <c r="V110" s="182"/>
      <c r="W110" s="124">
        <f>IF(R110="nee",0,IF((J110-O110)&lt;0,0,(J110-O110)*tab!$C$59))</f>
        <v>0</v>
      </c>
      <c r="X110" s="124">
        <f>IF(R110="nee",0,IF((J110-O110)&lt;=0,0,IF((G110-L110)*tab!$G$59+(H110-M110)*tab!$H$59+(I110-N110)*tab!$I$59&lt;=0,0,(G110-L110)*tab!$G$59+(H110-M110)*tab!$H$59+(I110-N110)*tab!$I$59)))</f>
        <v>0</v>
      </c>
      <c r="Y110" s="124">
        <f t="shared" si="16"/>
        <v>0</v>
      </c>
      <c r="Z110" s="5"/>
      <c r="AA110" s="22"/>
    </row>
    <row r="111" spans="2:27" ht="12" customHeight="1" x14ac:dyDescent="0.2">
      <c r="B111" s="18"/>
      <c r="C111" s="1">
        <v>17</v>
      </c>
      <c r="D111" s="119"/>
      <c r="E111" s="120">
        <v>0</v>
      </c>
      <c r="F111" s="43"/>
      <c r="G111" s="44"/>
      <c r="H111" s="44"/>
      <c r="I111" s="44"/>
      <c r="J111" s="68">
        <f t="shared" si="13"/>
        <v>0</v>
      </c>
      <c r="K111" s="42"/>
      <c r="L111" s="44"/>
      <c r="M111" s="44"/>
      <c r="N111" s="44"/>
      <c r="O111" s="68">
        <f t="shared" si="14"/>
        <v>0</v>
      </c>
      <c r="P111" s="42"/>
      <c r="Q111" s="93" t="str">
        <f t="shared" si="12"/>
        <v>ja</v>
      </c>
      <c r="R111" s="93" t="str">
        <f t="shared" si="12"/>
        <v>ja</v>
      </c>
      <c r="S111" s="124">
        <f>IF(Q39="nee",0,IF((J39-O39)&lt;0,0,(J39-O39)*(tab!$C$21*tab!$G$8+tab!$D$23)))</f>
        <v>0</v>
      </c>
      <c r="T111" s="124">
        <f>IF((J111-O111)&lt;=0,0,IF((G111-L111)*tab!$E$31+(H111-M111)*tab!$F$31+(I111-N111)*tab!$G$31&lt;=0,0,(G111-L111)*tab!$E$31+(H111-M111)*tab!$F$31+(I111-N111)*tab!$G$31))</f>
        <v>0</v>
      </c>
      <c r="U111" s="124">
        <f t="shared" si="15"/>
        <v>0</v>
      </c>
      <c r="V111" s="182"/>
      <c r="W111" s="124">
        <f>IF(R111="nee",0,IF((J111-O111)&lt;0,0,(J111-O111)*tab!$C$59))</f>
        <v>0</v>
      </c>
      <c r="X111" s="124">
        <f>IF(R111="nee",0,IF((J111-O111)&lt;=0,0,IF((G111-L111)*tab!$G$59+(H111-M111)*tab!$H$59+(I111-N111)*tab!$I$59&lt;=0,0,(G111-L111)*tab!$G$59+(H111-M111)*tab!$H$59+(I111-N111)*tab!$I$59)))</f>
        <v>0</v>
      </c>
      <c r="Y111" s="124">
        <f t="shared" si="16"/>
        <v>0</v>
      </c>
      <c r="Z111" s="5"/>
      <c r="AA111" s="22"/>
    </row>
    <row r="112" spans="2:27" ht="12" customHeight="1" x14ac:dyDescent="0.2">
      <c r="B112" s="18"/>
      <c r="C112" s="1">
        <v>18</v>
      </c>
      <c r="D112" s="119"/>
      <c r="E112" s="120">
        <v>0</v>
      </c>
      <c r="F112" s="43"/>
      <c r="G112" s="44"/>
      <c r="H112" s="44"/>
      <c r="I112" s="44"/>
      <c r="J112" s="68">
        <f t="shared" si="13"/>
        <v>0</v>
      </c>
      <c r="K112" s="42"/>
      <c r="L112" s="44"/>
      <c r="M112" s="44"/>
      <c r="N112" s="44"/>
      <c r="O112" s="68">
        <f t="shared" si="14"/>
        <v>0</v>
      </c>
      <c r="P112" s="42"/>
      <c r="Q112" s="93" t="str">
        <f t="shared" si="12"/>
        <v>ja</v>
      </c>
      <c r="R112" s="93" t="str">
        <f t="shared" si="12"/>
        <v>ja</v>
      </c>
      <c r="S112" s="124">
        <f>IF(Q40="nee",0,IF((J40-O40)&lt;0,0,(J40-O40)*(tab!$C$21*tab!$G$8+tab!$D$23)))</f>
        <v>0</v>
      </c>
      <c r="T112" s="124">
        <f>IF((J112-O112)&lt;=0,0,IF((G112-L112)*tab!$E$31+(H112-M112)*tab!$F$31+(I112-N112)*tab!$G$31&lt;=0,0,(G112-L112)*tab!$E$31+(H112-M112)*tab!$F$31+(I112-N112)*tab!$G$31))</f>
        <v>0</v>
      </c>
      <c r="U112" s="124">
        <f t="shared" si="15"/>
        <v>0</v>
      </c>
      <c r="V112" s="182"/>
      <c r="W112" s="124">
        <f>IF(R112="nee",0,IF((J112-O112)&lt;0,0,(J112-O112)*tab!$C$59))</f>
        <v>0</v>
      </c>
      <c r="X112" s="124">
        <f>IF(R112="nee",0,IF((J112-O112)&lt;=0,0,IF((G112-L112)*tab!$G$59+(H112-M112)*tab!$H$59+(I112-N112)*tab!$I$59&lt;=0,0,(G112-L112)*tab!$G$59+(H112-M112)*tab!$H$59+(I112-N112)*tab!$I$59)))</f>
        <v>0</v>
      </c>
      <c r="Y112" s="124">
        <f t="shared" si="16"/>
        <v>0</v>
      </c>
      <c r="Z112" s="5"/>
      <c r="AA112" s="22"/>
    </row>
    <row r="113" spans="2:27" ht="12" customHeight="1" x14ac:dyDescent="0.2">
      <c r="B113" s="18"/>
      <c r="C113" s="1">
        <v>19</v>
      </c>
      <c r="D113" s="119"/>
      <c r="E113" s="120">
        <v>0</v>
      </c>
      <c r="F113" s="43"/>
      <c r="G113" s="44"/>
      <c r="H113" s="44"/>
      <c r="I113" s="44"/>
      <c r="J113" s="68">
        <f t="shared" si="13"/>
        <v>0</v>
      </c>
      <c r="K113" s="42"/>
      <c r="L113" s="44"/>
      <c r="M113" s="44"/>
      <c r="N113" s="44"/>
      <c r="O113" s="68">
        <f t="shared" si="14"/>
        <v>0</v>
      </c>
      <c r="P113" s="42"/>
      <c r="Q113" s="93" t="str">
        <f t="shared" si="12"/>
        <v>ja</v>
      </c>
      <c r="R113" s="93" t="str">
        <f t="shared" si="12"/>
        <v>ja</v>
      </c>
      <c r="S113" s="124">
        <f>IF(Q41="nee",0,IF((J41-O41)&lt;0,0,(J41-O41)*(tab!$C$21*tab!$G$8+tab!$D$23)))</f>
        <v>0</v>
      </c>
      <c r="T113" s="124">
        <f>IF((J113-O113)&lt;=0,0,IF((G113-L113)*tab!$E$31+(H113-M113)*tab!$F$31+(I113-N113)*tab!$G$31&lt;=0,0,(G113-L113)*tab!$E$31+(H113-M113)*tab!$F$31+(I113-N113)*tab!$G$31))</f>
        <v>0</v>
      </c>
      <c r="U113" s="124">
        <f t="shared" si="15"/>
        <v>0</v>
      </c>
      <c r="V113" s="182"/>
      <c r="W113" s="124">
        <f>IF(R113="nee",0,IF((J113-O113)&lt;0,0,(J113-O113)*tab!$C$59))</f>
        <v>0</v>
      </c>
      <c r="X113" s="124">
        <f>IF(R113="nee",0,IF((J113-O113)&lt;=0,0,IF((G113-L113)*tab!$G$59+(H113-M113)*tab!$H$59+(I113-N113)*tab!$I$59&lt;=0,0,(G113-L113)*tab!$G$59+(H113-M113)*tab!$H$59+(I113-N113)*tab!$I$59)))</f>
        <v>0</v>
      </c>
      <c r="Y113" s="124">
        <f t="shared" si="16"/>
        <v>0</v>
      </c>
      <c r="Z113" s="5"/>
      <c r="AA113" s="22"/>
    </row>
    <row r="114" spans="2:27" ht="12" customHeight="1" x14ac:dyDescent="0.2">
      <c r="B114" s="18"/>
      <c r="C114" s="1">
        <v>20</v>
      </c>
      <c r="D114" s="119"/>
      <c r="E114" s="120">
        <v>0</v>
      </c>
      <c r="F114" s="43"/>
      <c r="G114" s="44"/>
      <c r="H114" s="44"/>
      <c r="I114" s="44"/>
      <c r="J114" s="68">
        <f t="shared" si="13"/>
        <v>0</v>
      </c>
      <c r="K114" s="42"/>
      <c r="L114" s="44"/>
      <c r="M114" s="44"/>
      <c r="N114" s="44"/>
      <c r="O114" s="68">
        <f t="shared" si="14"/>
        <v>0</v>
      </c>
      <c r="P114" s="42"/>
      <c r="Q114" s="93" t="str">
        <f t="shared" si="12"/>
        <v>ja</v>
      </c>
      <c r="R114" s="93" t="str">
        <f t="shared" si="12"/>
        <v>ja</v>
      </c>
      <c r="S114" s="124">
        <f>IF(Q42="nee",0,IF((J42-O42)&lt;0,0,(J42-O42)*(tab!$C$21*tab!$G$8+tab!$D$23)))</f>
        <v>0</v>
      </c>
      <c r="T114" s="124">
        <f>IF((J114-O114)&lt;=0,0,IF((G114-L114)*tab!$E$31+(H114-M114)*tab!$F$31+(I114-N114)*tab!$G$31&lt;=0,0,(G114-L114)*tab!$E$31+(H114-M114)*tab!$F$31+(I114-N114)*tab!$G$31))</f>
        <v>0</v>
      </c>
      <c r="U114" s="124">
        <f t="shared" si="15"/>
        <v>0</v>
      </c>
      <c r="V114" s="182"/>
      <c r="W114" s="124">
        <f>IF(R114="nee",0,IF((J114-O114)&lt;0,0,(J114-O114)*tab!$C$59))</f>
        <v>0</v>
      </c>
      <c r="X114" s="124">
        <f>IF(R114="nee",0,IF((J114-O114)&lt;=0,0,IF((G114-L114)*tab!$G$59+(H114-M114)*tab!$H$59+(I114-N114)*tab!$I$59&lt;=0,0,(G114-L114)*tab!$G$59+(H114-M114)*tab!$H$59+(I114-N114)*tab!$I$59)))</f>
        <v>0</v>
      </c>
      <c r="Y114" s="124">
        <f t="shared" si="16"/>
        <v>0</v>
      </c>
      <c r="Z114" s="5"/>
      <c r="AA114" s="22"/>
    </row>
    <row r="115" spans="2:27" ht="12" customHeight="1" x14ac:dyDescent="0.2">
      <c r="B115" s="18"/>
      <c r="C115" s="1">
        <v>21</v>
      </c>
      <c r="D115" s="119"/>
      <c r="E115" s="120">
        <v>0</v>
      </c>
      <c r="F115" s="43"/>
      <c r="G115" s="44"/>
      <c r="H115" s="44"/>
      <c r="I115" s="44"/>
      <c r="J115" s="68">
        <f t="shared" si="13"/>
        <v>0</v>
      </c>
      <c r="K115" s="42"/>
      <c r="L115" s="44"/>
      <c r="M115" s="44"/>
      <c r="N115" s="44"/>
      <c r="O115" s="68">
        <f t="shared" si="14"/>
        <v>0</v>
      </c>
      <c r="P115" s="42"/>
      <c r="Q115" s="93" t="str">
        <f t="shared" si="12"/>
        <v>ja</v>
      </c>
      <c r="R115" s="93" t="str">
        <f t="shared" si="12"/>
        <v>ja</v>
      </c>
      <c r="S115" s="124">
        <f>IF(Q43="nee",0,IF((J43-O43)&lt;0,0,(J43-O43)*(tab!$C$21*tab!$G$8+tab!$D$23)))</f>
        <v>0</v>
      </c>
      <c r="T115" s="124">
        <f>IF((J115-O115)&lt;=0,0,IF((G115-L115)*tab!$E$31+(H115-M115)*tab!$F$31+(I115-N115)*tab!$G$31&lt;=0,0,(G115-L115)*tab!$E$31+(H115-M115)*tab!$F$31+(I115-N115)*tab!$G$31))</f>
        <v>0</v>
      </c>
      <c r="U115" s="124">
        <f t="shared" si="15"/>
        <v>0</v>
      </c>
      <c r="V115" s="182"/>
      <c r="W115" s="124">
        <f>IF(R115="nee",0,IF((J115-O115)&lt;0,0,(J115-O115)*tab!$C$59))</f>
        <v>0</v>
      </c>
      <c r="X115" s="124">
        <f>IF(R115="nee",0,IF((J115-O115)&lt;=0,0,IF((G115-L115)*tab!$G$59+(H115-M115)*tab!$H$59+(I115-N115)*tab!$I$59&lt;=0,0,(G115-L115)*tab!$G$59+(H115-M115)*tab!$H$59+(I115-N115)*tab!$I$59)))</f>
        <v>0</v>
      </c>
      <c r="Y115" s="124">
        <f t="shared" si="16"/>
        <v>0</v>
      </c>
      <c r="Z115" s="5"/>
      <c r="AA115" s="22"/>
    </row>
    <row r="116" spans="2:27" ht="12" customHeight="1" x14ac:dyDescent="0.2">
      <c r="B116" s="18"/>
      <c r="C116" s="1">
        <v>22</v>
      </c>
      <c r="D116" s="119"/>
      <c r="E116" s="120">
        <v>0</v>
      </c>
      <c r="F116" s="43"/>
      <c r="G116" s="44"/>
      <c r="H116" s="44"/>
      <c r="I116" s="44"/>
      <c r="J116" s="68">
        <f t="shared" si="13"/>
        <v>0</v>
      </c>
      <c r="K116" s="42"/>
      <c r="L116" s="44"/>
      <c r="M116" s="44"/>
      <c r="N116" s="44"/>
      <c r="O116" s="68">
        <f t="shared" si="14"/>
        <v>0</v>
      </c>
      <c r="P116" s="42"/>
      <c r="Q116" s="93" t="str">
        <f t="shared" si="12"/>
        <v>ja</v>
      </c>
      <c r="R116" s="93" t="str">
        <f t="shared" si="12"/>
        <v>ja</v>
      </c>
      <c r="S116" s="124">
        <f>IF(Q44="nee",0,IF((J44-O44)&lt;0,0,(J44-O44)*(tab!$C$21*tab!$G$8+tab!$D$23)))</f>
        <v>0</v>
      </c>
      <c r="T116" s="124">
        <f>IF((J116-O116)&lt;=0,0,IF((G116-L116)*tab!$E$31+(H116-M116)*tab!$F$31+(I116-N116)*tab!$G$31&lt;=0,0,(G116-L116)*tab!$E$31+(H116-M116)*tab!$F$31+(I116-N116)*tab!$G$31))</f>
        <v>0</v>
      </c>
      <c r="U116" s="124">
        <f t="shared" si="15"/>
        <v>0</v>
      </c>
      <c r="V116" s="182"/>
      <c r="W116" s="124">
        <f>IF(R116="nee",0,IF((J116-O116)&lt;0,0,(J116-O116)*tab!$C$59))</f>
        <v>0</v>
      </c>
      <c r="X116" s="124">
        <f>IF(R116="nee",0,IF((J116-O116)&lt;=0,0,IF((G116-L116)*tab!$G$59+(H116-M116)*tab!$H$59+(I116-N116)*tab!$I$59&lt;=0,0,(G116-L116)*tab!$G$59+(H116-M116)*tab!$H$59+(I116-N116)*tab!$I$59)))</f>
        <v>0</v>
      </c>
      <c r="Y116" s="124">
        <f t="shared" si="16"/>
        <v>0</v>
      </c>
      <c r="Z116" s="5"/>
      <c r="AA116" s="22"/>
    </row>
    <row r="117" spans="2:27" ht="12" customHeight="1" x14ac:dyDescent="0.2">
      <c r="B117" s="18"/>
      <c r="C117" s="1">
        <v>23</v>
      </c>
      <c r="D117" s="119"/>
      <c r="E117" s="120">
        <v>0</v>
      </c>
      <c r="F117" s="43"/>
      <c r="G117" s="44"/>
      <c r="H117" s="44"/>
      <c r="I117" s="44"/>
      <c r="J117" s="68">
        <f t="shared" si="13"/>
        <v>0</v>
      </c>
      <c r="K117" s="42"/>
      <c r="L117" s="44"/>
      <c r="M117" s="44"/>
      <c r="N117" s="44"/>
      <c r="O117" s="68">
        <f t="shared" si="14"/>
        <v>0</v>
      </c>
      <c r="P117" s="42"/>
      <c r="Q117" s="93" t="str">
        <f t="shared" si="12"/>
        <v>ja</v>
      </c>
      <c r="R117" s="93" t="str">
        <f t="shared" si="12"/>
        <v>ja</v>
      </c>
      <c r="S117" s="124">
        <f>IF(Q45="nee",0,IF((J45-O45)&lt;0,0,(J45-O45)*(tab!$C$21*tab!$G$8+tab!$D$23)))</f>
        <v>0</v>
      </c>
      <c r="T117" s="124">
        <f>IF((J117-O117)&lt;=0,0,IF((G117-L117)*tab!$E$31+(H117-M117)*tab!$F$31+(I117-N117)*tab!$G$31&lt;=0,0,(G117-L117)*tab!$E$31+(H117-M117)*tab!$F$31+(I117-N117)*tab!$G$31))</f>
        <v>0</v>
      </c>
      <c r="U117" s="124">
        <f t="shared" si="15"/>
        <v>0</v>
      </c>
      <c r="V117" s="182"/>
      <c r="W117" s="124">
        <f>IF(R117="nee",0,IF((J117-O117)&lt;0,0,(J117-O117)*tab!$C$59))</f>
        <v>0</v>
      </c>
      <c r="X117" s="124">
        <f>IF(R117="nee",0,IF((J117-O117)&lt;=0,0,IF((G117-L117)*tab!$G$59+(H117-M117)*tab!$H$59+(I117-N117)*tab!$I$59&lt;=0,0,(G117-L117)*tab!$G$59+(H117-M117)*tab!$H$59+(I117-N117)*tab!$I$59)))</f>
        <v>0</v>
      </c>
      <c r="Y117" s="124">
        <f t="shared" si="16"/>
        <v>0</v>
      </c>
      <c r="Z117" s="5"/>
      <c r="AA117" s="22"/>
    </row>
    <row r="118" spans="2:27" ht="12" customHeight="1" x14ac:dyDescent="0.2">
      <c r="B118" s="18"/>
      <c r="C118" s="1">
        <v>24</v>
      </c>
      <c r="D118" s="119"/>
      <c r="E118" s="120">
        <v>0</v>
      </c>
      <c r="F118" s="43"/>
      <c r="G118" s="44"/>
      <c r="H118" s="44"/>
      <c r="I118" s="44"/>
      <c r="J118" s="68">
        <f t="shared" si="13"/>
        <v>0</v>
      </c>
      <c r="K118" s="42"/>
      <c r="L118" s="44"/>
      <c r="M118" s="44"/>
      <c r="N118" s="44"/>
      <c r="O118" s="68">
        <f t="shared" si="14"/>
        <v>0</v>
      </c>
      <c r="P118" s="42"/>
      <c r="Q118" s="93" t="str">
        <f t="shared" si="12"/>
        <v>ja</v>
      </c>
      <c r="R118" s="93" t="str">
        <f t="shared" si="12"/>
        <v>ja</v>
      </c>
      <c r="S118" s="124">
        <f>IF(Q46="nee",0,IF((J46-O46)&lt;0,0,(J46-O46)*(tab!$C$21*tab!$G$8+tab!$D$23)))</f>
        <v>0</v>
      </c>
      <c r="T118" s="124">
        <f>IF((J118-O118)&lt;=0,0,IF((G118-L118)*tab!$E$31+(H118-M118)*tab!$F$31+(I118-N118)*tab!$G$31&lt;=0,0,(G118-L118)*tab!$E$31+(H118-M118)*tab!$F$31+(I118-N118)*tab!$G$31))</f>
        <v>0</v>
      </c>
      <c r="U118" s="124">
        <f t="shared" si="15"/>
        <v>0</v>
      </c>
      <c r="V118" s="182"/>
      <c r="W118" s="124">
        <f>IF(R118="nee",0,IF((J118-O118)&lt;0,0,(J118-O118)*tab!$C$59))</f>
        <v>0</v>
      </c>
      <c r="X118" s="124">
        <f>IF(R118="nee",0,IF((J118-O118)&lt;=0,0,IF((G118-L118)*tab!$G$59+(H118-M118)*tab!$H$59+(I118-N118)*tab!$I$59&lt;=0,0,(G118-L118)*tab!$G$59+(H118-M118)*tab!$H$59+(I118-N118)*tab!$I$59)))</f>
        <v>0</v>
      </c>
      <c r="Y118" s="124">
        <f t="shared" si="16"/>
        <v>0</v>
      </c>
      <c r="Z118" s="5"/>
      <c r="AA118" s="22"/>
    </row>
    <row r="119" spans="2:27" ht="12" customHeight="1" x14ac:dyDescent="0.2">
      <c r="B119" s="18"/>
      <c r="C119" s="1">
        <v>25</v>
      </c>
      <c r="D119" s="119"/>
      <c r="E119" s="120">
        <v>0</v>
      </c>
      <c r="F119" s="43"/>
      <c r="G119" s="44"/>
      <c r="H119" s="44"/>
      <c r="I119" s="44"/>
      <c r="J119" s="68">
        <f t="shared" si="13"/>
        <v>0</v>
      </c>
      <c r="K119" s="42"/>
      <c r="L119" s="44"/>
      <c r="M119" s="44"/>
      <c r="N119" s="44"/>
      <c r="O119" s="68">
        <f t="shared" si="14"/>
        <v>0</v>
      </c>
      <c r="P119" s="42"/>
      <c r="Q119" s="93" t="str">
        <f t="shared" si="12"/>
        <v>ja</v>
      </c>
      <c r="R119" s="93" t="str">
        <f t="shared" si="12"/>
        <v>ja</v>
      </c>
      <c r="S119" s="124">
        <f>IF(Q47="nee",0,IF((J47-O47)&lt;0,0,(J47-O47)*(tab!$C$21*tab!$G$8+tab!$D$23)))</f>
        <v>0</v>
      </c>
      <c r="T119" s="124">
        <f>IF((J119-O119)&lt;=0,0,IF((G119-L119)*tab!$E$31+(H119-M119)*tab!$F$31+(I119-N119)*tab!$G$31&lt;=0,0,(G119-L119)*tab!$E$31+(H119-M119)*tab!$F$31+(I119-N119)*tab!$G$31))</f>
        <v>0</v>
      </c>
      <c r="U119" s="124">
        <f t="shared" si="15"/>
        <v>0</v>
      </c>
      <c r="V119" s="182"/>
      <c r="W119" s="124">
        <f>IF(R119="nee",0,IF((J119-O119)&lt;0,0,(J119-O119)*tab!$C$59))</f>
        <v>0</v>
      </c>
      <c r="X119" s="124">
        <f>IF(R119="nee",0,IF((J119-O119)&lt;=0,0,IF((G119-L119)*tab!$G$59+(H119-M119)*tab!$H$59+(I119-N119)*tab!$I$59&lt;=0,0,(G119-L119)*tab!$G$59+(H119-M119)*tab!$H$59+(I119-N119)*tab!$I$59)))</f>
        <v>0</v>
      </c>
      <c r="Y119" s="124">
        <f t="shared" si="16"/>
        <v>0</v>
      </c>
      <c r="Z119" s="5"/>
      <c r="AA119" s="22"/>
    </row>
    <row r="120" spans="2:27" ht="12" customHeight="1" x14ac:dyDescent="0.2">
      <c r="B120" s="18"/>
      <c r="C120" s="1">
        <v>26</v>
      </c>
      <c r="D120" s="119"/>
      <c r="E120" s="120">
        <v>0</v>
      </c>
      <c r="F120" s="43"/>
      <c r="G120" s="44"/>
      <c r="H120" s="44"/>
      <c r="I120" s="44"/>
      <c r="J120" s="68">
        <f t="shared" si="13"/>
        <v>0</v>
      </c>
      <c r="K120" s="42"/>
      <c r="L120" s="44"/>
      <c r="M120" s="44"/>
      <c r="N120" s="44"/>
      <c r="O120" s="68">
        <f t="shared" si="14"/>
        <v>0</v>
      </c>
      <c r="P120" s="42"/>
      <c r="Q120" s="93" t="str">
        <f t="shared" si="12"/>
        <v>ja</v>
      </c>
      <c r="R120" s="93" t="str">
        <f t="shared" si="12"/>
        <v>ja</v>
      </c>
      <c r="S120" s="124">
        <f>IF(Q48="nee",0,IF((J48-O48)&lt;0,0,(J48-O48)*(tab!$C$21*tab!$G$8+tab!$D$23)))</f>
        <v>0</v>
      </c>
      <c r="T120" s="124">
        <f>IF((J120-O120)&lt;=0,0,IF((G120-L120)*tab!$E$31+(H120-M120)*tab!$F$31+(I120-N120)*tab!$G$31&lt;=0,0,(G120-L120)*tab!$E$31+(H120-M120)*tab!$F$31+(I120-N120)*tab!$G$31))</f>
        <v>0</v>
      </c>
      <c r="U120" s="124">
        <f t="shared" si="15"/>
        <v>0</v>
      </c>
      <c r="V120" s="182"/>
      <c r="W120" s="124">
        <f>IF(R120="nee",0,IF((J120-O120)&lt;0,0,(J120-O120)*tab!$C$59))</f>
        <v>0</v>
      </c>
      <c r="X120" s="124">
        <f>IF(R120="nee",0,IF((J120-O120)&lt;=0,0,IF((G120-L120)*tab!$G$59+(H120-M120)*tab!$H$59+(I120-N120)*tab!$I$59&lt;=0,0,(G120-L120)*tab!$G$59+(H120-M120)*tab!$H$59+(I120-N120)*tab!$I$59)))</f>
        <v>0</v>
      </c>
      <c r="Y120" s="124">
        <f t="shared" si="16"/>
        <v>0</v>
      </c>
      <c r="Z120" s="5"/>
      <c r="AA120" s="22"/>
    </row>
    <row r="121" spans="2:27" ht="12" customHeight="1" x14ac:dyDescent="0.2">
      <c r="B121" s="18"/>
      <c r="C121" s="1">
        <v>27</v>
      </c>
      <c r="D121" s="119"/>
      <c r="E121" s="120">
        <v>0</v>
      </c>
      <c r="F121" s="43"/>
      <c r="G121" s="44"/>
      <c r="H121" s="44"/>
      <c r="I121" s="44"/>
      <c r="J121" s="68">
        <f t="shared" si="13"/>
        <v>0</v>
      </c>
      <c r="K121" s="42"/>
      <c r="L121" s="44"/>
      <c r="M121" s="44"/>
      <c r="N121" s="44"/>
      <c r="O121" s="68">
        <f t="shared" si="14"/>
        <v>0</v>
      </c>
      <c r="P121" s="42"/>
      <c r="Q121" s="93" t="str">
        <f t="shared" si="12"/>
        <v>ja</v>
      </c>
      <c r="R121" s="93" t="str">
        <f t="shared" si="12"/>
        <v>ja</v>
      </c>
      <c r="S121" s="124">
        <f>IF(Q49="nee",0,IF((J49-O49)&lt;0,0,(J49-O49)*(tab!$C$21*tab!$G$8+tab!$D$23)))</f>
        <v>0</v>
      </c>
      <c r="T121" s="124">
        <f>IF((J121-O121)&lt;=0,0,IF((G121-L121)*tab!$E$31+(H121-M121)*tab!$F$31+(I121-N121)*tab!$G$31&lt;=0,0,(G121-L121)*tab!$E$31+(H121-M121)*tab!$F$31+(I121-N121)*tab!$G$31))</f>
        <v>0</v>
      </c>
      <c r="U121" s="124">
        <f t="shared" si="15"/>
        <v>0</v>
      </c>
      <c r="V121" s="182"/>
      <c r="W121" s="124">
        <f>IF(R121="nee",0,IF((J121-O121)&lt;0,0,(J121-O121)*tab!$C$59))</f>
        <v>0</v>
      </c>
      <c r="X121" s="124">
        <f>IF(R121="nee",0,IF((J121-O121)&lt;=0,0,IF((G121-L121)*tab!$G$59+(H121-M121)*tab!$H$59+(I121-N121)*tab!$I$59&lt;=0,0,(G121-L121)*tab!$G$59+(H121-M121)*tab!$H$59+(I121-N121)*tab!$I$59)))</f>
        <v>0</v>
      </c>
      <c r="Y121" s="124">
        <f t="shared" si="16"/>
        <v>0</v>
      </c>
      <c r="Z121" s="5"/>
      <c r="AA121" s="22"/>
    </row>
    <row r="122" spans="2:27" ht="12" customHeight="1" x14ac:dyDescent="0.2">
      <c r="B122" s="18"/>
      <c r="C122" s="1">
        <v>28</v>
      </c>
      <c r="D122" s="119"/>
      <c r="E122" s="120">
        <v>0</v>
      </c>
      <c r="F122" s="43"/>
      <c r="G122" s="44"/>
      <c r="H122" s="44"/>
      <c r="I122" s="44"/>
      <c r="J122" s="68">
        <f t="shared" si="13"/>
        <v>0</v>
      </c>
      <c r="K122" s="42"/>
      <c r="L122" s="44"/>
      <c r="M122" s="44"/>
      <c r="N122" s="44"/>
      <c r="O122" s="68">
        <f t="shared" si="14"/>
        <v>0</v>
      </c>
      <c r="P122" s="42"/>
      <c r="Q122" s="93" t="str">
        <f t="shared" si="12"/>
        <v>ja</v>
      </c>
      <c r="R122" s="93" t="str">
        <f t="shared" si="12"/>
        <v>ja</v>
      </c>
      <c r="S122" s="124">
        <f>IF(Q50="nee",0,IF((J50-O50)&lt;0,0,(J50-O50)*(tab!$C$21*tab!$G$8+tab!$D$23)))</f>
        <v>0</v>
      </c>
      <c r="T122" s="124">
        <f>IF((J122-O122)&lt;=0,0,IF((G122-L122)*tab!$E$31+(H122-M122)*tab!$F$31+(I122-N122)*tab!$G$31&lt;=0,0,(G122-L122)*tab!$E$31+(H122-M122)*tab!$F$31+(I122-N122)*tab!$G$31))</f>
        <v>0</v>
      </c>
      <c r="U122" s="124">
        <f t="shared" si="15"/>
        <v>0</v>
      </c>
      <c r="V122" s="182"/>
      <c r="W122" s="124">
        <f>IF(R122="nee",0,IF((J122-O122)&lt;0,0,(J122-O122)*tab!$C$59))</f>
        <v>0</v>
      </c>
      <c r="X122" s="124">
        <f>IF(R122="nee",0,IF((J122-O122)&lt;=0,0,IF((G122-L122)*tab!$G$59+(H122-M122)*tab!$H$59+(I122-N122)*tab!$I$59&lt;=0,0,(G122-L122)*tab!$G$59+(H122-M122)*tab!$H$59+(I122-N122)*tab!$I$59)))</f>
        <v>0</v>
      </c>
      <c r="Y122" s="124">
        <f t="shared" si="16"/>
        <v>0</v>
      </c>
      <c r="Z122" s="5"/>
      <c r="AA122" s="22"/>
    </row>
    <row r="123" spans="2:27" ht="12" customHeight="1" x14ac:dyDescent="0.2">
      <c r="B123" s="18"/>
      <c r="C123" s="1">
        <v>29</v>
      </c>
      <c r="D123" s="119"/>
      <c r="E123" s="120">
        <v>0</v>
      </c>
      <c r="F123" s="43"/>
      <c r="G123" s="44"/>
      <c r="H123" s="44"/>
      <c r="I123" s="44"/>
      <c r="J123" s="68">
        <f t="shared" si="13"/>
        <v>0</v>
      </c>
      <c r="K123" s="42"/>
      <c r="L123" s="44"/>
      <c r="M123" s="44"/>
      <c r="N123" s="44"/>
      <c r="O123" s="68">
        <f t="shared" si="14"/>
        <v>0</v>
      </c>
      <c r="P123" s="42"/>
      <c r="Q123" s="93" t="str">
        <f t="shared" si="12"/>
        <v>ja</v>
      </c>
      <c r="R123" s="93" t="str">
        <f t="shared" si="12"/>
        <v>ja</v>
      </c>
      <c r="S123" s="124">
        <f>IF(Q51="nee",0,IF((J51-O51)&lt;0,0,(J51-O51)*(tab!$C$21*tab!$G$8+tab!$D$23)))</f>
        <v>0</v>
      </c>
      <c r="T123" s="124">
        <f>IF((J123-O123)&lt;=0,0,IF((G123-L123)*tab!$E$31+(H123-M123)*tab!$F$31+(I123-N123)*tab!$G$31&lt;=0,0,(G123-L123)*tab!$E$31+(H123-M123)*tab!$F$31+(I123-N123)*tab!$G$31))</f>
        <v>0</v>
      </c>
      <c r="U123" s="124">
        <f t="shared" si="15"/>
        <v>0</v>
      </c>
      <c r="V123" s="182"/>
      <c r="W123" s="124">
        <f>IF(R123="nee",0,IF((J123-O123)&lt;0,0,(J123-O123)*tab!$C$59))</f>
        <v>0</v>
      </c>
      <c r="X123" s="124">
        <f>IF(R123="nee",0,IF((J123-O123)&lt;=0,0,IF((G123-L123)*tab!$G$59+(H123-M123)*tab!$H$59+(I123-N123)*tab!$I$59&lt;=0,0,(G123-L123)*tab!$G$59+(H123-M123)*tab!$H$59+(I123-N123)*tab!$I$59)))</f>
        <v>0</v>
      </c>
      <c r="Y123" s="124">
        <f t="shared" si="16"/>
        <v>0</v>
      </c>
      <c r="Z123" s="5"/>
      <c r="AA123" s="22"/>
    </row>
    <row r="124" spans="2:27" ht="12" customHeight="1" x14ac:dyDescent="0.2">
      <c r="B124" s="18"/>
      <c r="C124" s="1">
        <v>30</v>
      </c>
      <c r="D124" s="119"/>
      <c r="E124" s="120">
        <v>0</v>
      </c>
      <c r="F124" s="43"/>
      <c r="G124" s="44"/>
      <c r="H124" s="44"/>
      <c r="I124" s="44"/>
      <c r="J124" s="68">
        <f t="shared" si="13"/>
        <v>0</v>
      </c>
      <c r="K124" s="42"/>
      <c r="L124" s="44"/>
      <c r="M124" s="44"/>
      <c r="N124" s="44"/>
      <c r="O124" s="68">
        <f t="shared" si="14"/>
        <v>0</v>
      </c>
      <c r="P124" s="42"/>
      <c r="Q124" s="93" t="str">
        <f t="shared" si="12"/>
        <v>ja</v>
      </c>
      <c r="R124" s="93" t="str">
        <f t="shared" si="12"/>
        <v>ja</v>
      </c>
      <c r="S124" s="124">
        <f>IF(Q52="nee",0,IF((J52-O52)&lt;0,0,(J52-O52)*(tab!$C$21*tab!$G$8+tab!$D$23)))</f>
        <v>0</v>
      </c>
      <c r="T124" s="124">
        <f>IF((J124-O124)&lt;=0,0,IF((G124-L124)*tab!$E$31+(H124-M124)*tab!$F$31+(I124-N124)*tab!$G$31&lt;=0,0,(G124-L124)*tab!$E$31+(H124-M124)*tab!$F$31+(I124-N124)*tab!$G$31))</f>
        <v>0</v>
      </c>
      <c r="U124" s="124">
        <f t="shared" si="15"/>
        <v>0</v>
      </c>
      <c r="V124" s="182"/>
      <c r="W124" s="124">
        <f>IF(R124="nee",0,IF((J124-O124)&lt;0,0,(J124-O124)*tab!$C$59))</f>
        <v>0</v>
      </c>
      <c r="X124" s="124">
        <f>IF(R124="nee",0,IF((J124-O124)&lt;=0,0,IF((G124-L124)*tab!$G$59+(H124-M124)*tab!$H$59+(I124-N124)*tab!$I$59&lt;=0,0,(G124-L124)*tab!$G$59+(H124-M124)*tab!$H$59+(I124-N124)*tab!$I$59)))</f>
        <v>0</v>
      </c>
      <c r="Y124" s="124">
        <f t="shared" si="16"/>
        <v>0</v>
      </c>
      <c r="Z124" s="5"/>
      <c r="AA124" s="22"/>
    </row>
    <row r="125" spans="2:27" s="99" customFormat="1" ht="12" customHeight="1" x14ac:dyDescent="0.2">
      <c r="B125" s="80"/>
      <c r="C125" s="73"/>
      <c r="D125" s="77"/>
      <c r="E125" s="77"/>
      <c r="F125" s="115"/>
      <c r="G125" s="116">
        <f>SUM(G95:G124)</f>
        <v>7</v>
      </c>
      <c r="H125" s="116">
        <f>SUM(H95:H124)</f>
        <v>2</v>
      </c>
      <c r="I125" s="116">
        <f>SUM(I95:I124)</f>
        <v>5</v>
      </c>
      <c r="J125" s="116">
        <f>SUM(G125:I125)</f>
        <v>14</v>
      </c>
      <c r="K125" s="117"/>
      <c r="L125" s="116">
        <f>SUM(L95:L124)</f>
        <v>6</v>
      </c>
      <c r="M125" s="116">
        <f>SUM(M95:M124)</f>
        <v>1</v>
      </c>
      <c r="N125" s="116">
        <f>SUM(N95:N124)</f>
        <v>4</v>
      </c>
      <c r="O125" s="116">
        <f>SUM(L125:N125)</f>
        <v>11</v>
      </c>
      <c r="P125" s="117"/>
      <c r="Q125" s="117"/>
      <c r="R125" s="117"/>
      <c r="S125" s="198">
        <f t="shared" ref="S125:U125" si="17">SUM(S95:S124)</f>
        <v>37489.373145000005</v>
      </c>
      <c r="T125" s="198">
        <f t="shared" si="17"/>
        <v>45646.832662999994</v>
      </c>
      <c r="U125" s="198">
        <f t="shared" si="17"/>
        <v>83136.205807999999</v>
      </c>
      <c r="V125" s="117"/>
      <c r="W125" s="197">
        <f>SUM(W95:W124)</f>
        <v>5990.9500000000007</v>
      </c>
      <c r="X125" s="197">
        <f>SUM(X95:X124)</f>
        <v>2782.4300000000003</v>
      </c>
      <c r="Y125" s="197">
        <f>SUM(Y95:Y124)</f>
        <v>8773.380000000001</v>
      </c>
      <c r="Z125" s="5"/>
      <c r="AA125" s="22"/>
    </row>
    <row r="126" spans="2:27" ht="12" customHeight="1" x14ac:dyDescent="0.2">
      <c r="B126" s="18"/>
      <c r="C126" s="1"/>
      <c r="D126" s="38"/>
      <c r="E126" s="38"/>
      <c r="F126" s="45"/>
      <c r="G126" s="98"/>
      <c r="H126" s="98"/>
      <c r="I126" s="98"/>
      <c r="J126" s="47"/>
      <c r="K126" s="47"/>
      <c r="L126" s="98"/>
      <c r="M126" s="98"/>
      <c r="N126" s="98"/>
      <c r="O126" s="47"/>
      <c r="P126" s="47"/>
      <c r="Q126" s="47"/>
      <c r="R126" s="47"/>
      <c r="S126" s="47"/>
      <c r="T126" s="47"/>
      <c r="U126" s="50"/>
      <c r="V126" s="50"/>
      <c r="W126" s="50"/>
      <c r="X126" s="50"/>
      <c r="Y126" s="50"/>
      <c r="Z126" s="51"/>
      <c r="AA126" s="22"/>
    </row>
    <row r="127" spans="2:27" ht="12" customHeight="1" x14ac:dyDescent="0.2">
      <c r="B127" s="18"/>
      <c r="C127" s="1"/>
      <c r="D127" s="38" t="s">
        <v>71</v>
      </c>
      <c r="E127" s="38"/>
      <c r="F127" s="45"/>
      <c r="G127" s="46">
        <f>+G53+G89+G125</f>
        <v>29</v>
      </c>
      <c r="H127" s="46">
        <f>+H53+H89+H125</f>
        <v>6</v>
      </c>
      <c r="I127" s="46">
        <f>+I53+I89+I125</f>
        <v>20</v>
      </c>
      <c r="J127" s="46">
        <f>+J53+J89+J125</f>
        <v>55</v>
      </c>
      <c r="K127" s="47"/>
      <c r="L127" s="46">
        <f>+L53+L89+L125</f>
        <v>22</v>
      </c>
      <c r="M127" s="46">
        <f>+M53+M89+M125</f>
        <v>3</v>
      </c>
      <c r="N127" s="46">
        <f>+N53+N89+N125</f>
        <v>20</v>
      </c>
      <c r="O127" s="46">
        <f>+O53+O89+O125</f>
        <v>45</v>
      </c>
      <c r="P127" s="47"/>
      <c r="Q127" s="47"/>
      <c r="R127" s="47"/>
      <c r="S127" s="181" t="s">
        <v>78</v>
      </c>
      <c r="T127" s="106"/>
      <c r="U127" s="106"/>
      <c r="V127" s="106"/>
      <c r="W127" s="81" t="s">
        <v>76</v>
      </c>
      <c r="X127" s="35"/>
      <c r="Y127" s="35"/>
      <c r="Z127" s="51"/>
      <c r="AA127" s="22"/>
    </row>
    <row r="128" spans="2:27" ht="12" customHeight="1" x14ac:dyDescent="0.2">
      <c r="B128" s="18"/>
      <c r="C128" s="1"/>
      <c r="D128" s="38"/>
      <c r="E128" s="38"/>
      <c r="F128" s="45"/>
      <c r="G128" s="46"/>
      <c r="H128" s="46"/>
      <c r="I128" s="46"/>
      <c r="J128" s="46"/>
      <c r="K128" s="47"/>
      <c r="L128" s="46"/>
      <c r="M128" s="46"/>
      <c r="N128" s="46"/>
      <c r="O128" s="46"/>
      <c r="P128" s="47"/>
      <c r="Q128" s="47"/>
      <c r="R128" s="47"/>
      <c r="S128" s="76" t="s">
        <v>108</v>
      </c>
      <c r="T128" s="81"/>
      <c r="U128" s="40" t="s">
        <v>58</v>
      </c>
      <c r="V128" s="40"/>
      <c r="W128" s="76" t="s">
        <v>127</v>
      </c>
      <c r="X128" s="40"/>
      <c r="Y128" s="40" t="s">
        <v>58</v>
      </c>
      <c r="Z128" s="51"/>
      <c r="AA128" s="22"/>
    </row>
    <row r="129" spans="1:63" ht="12" customHeight="1" x14ac:dyDescent="0.2">
      <c r="B129" s="18"/>
      <c r="C129" s="1"/>
      <c r="D129" s="38"/>
      <c r="E129" s="38"/>
      <c r="F129" s="45"/>
      <c r="G129" s="98"/>
      <c r="H129" s="98"/>
      <c r="I129" s="98"/>
      <c r="J129" s="47"/>
      <c r="K129" s="47"/>
      <c r="L129" s="98"/>
      <c r="M129" s="98"/>
      <c r="N129" s="98"/>
      <c r="O129" s="47"/>
      <c r="P129" s="47"/>
      <c r="Q129" s="47"/>
      <c r="R129" s="47"/>
      <c r="S129" s="74" t="s">
        <v>67</v>
      </c>
      <c r="T129" s="74" t="s">
        <v>68</v>
      </c>
      <c r="U129" s="40" t="s">
        <v>109</v>
      </c>
      <c r="V129" s="40"/>
      <c r="W129" s="42" t="s">
        <v>67</v>
      </c>
      <c r="X129" s="42" t="s">
        <v>68</v>
      </c>
      <c r="Y129" s="40" t="s">
        <v>62</v>
      </c>
      <c r="Z129" s="51"/>
      <c r="AA129" s="22"/>
    </row>
    <row r="130" spans="1:63" ht="12" customHeight="1" x14ac:dyDescent="0.2">
      <c r="B130" s="18"/>
      <c r="C130" s="1"/>
      <c r="D130" s="38" t="s">
        <v>65</v>
      </c>
      <c r="E130" s="38"/>
      <c r="F130" s="45"/>
      <c r="G130" s="98"/>
      <c r="H130" s="98"/>
      <c r="I130" s="98"/>
      <c r="J130" s="47"/>
      <c r="K130" s="47"/>
      <c r="L130" s="98"/>
      <c r="M130" s="98"/>
      <c r="N130" s="98"/>
      <c r="O130" s="47"/>
      <c r="P130" s="47"/>
      <c r="Q130" s="82"/>
      <c r="R130" s="82"/>
      <c r="S130" s="199">
        <f>+S53</f>
        <v>28517.194544999998</v>
      </c>
      <c r="T130" s="199">
        <f>+T53</f>
        <v>107666.86702799999</v>
      </c>
      <c r="U130" s="199">
        <f>+U53</f>
        <v>136184.06157299998</v>
      </c>
      <c r="V130" s="94"/>
      <c r="W130" s="53">
        <f>+W53</f>
        <v>4613.9799999999996</v>
      </c>
      <c r="X130" s="53">
        <f>+X53</f>
        <v>8490.4599999999991</v>
      </c>
      <c r="Y130" s="53">
        <f>+Y53</f>
        <v>13104.439999999999</v>
      </c>
      <c r="Z130" s="48"/>
      <c r="AA130" s="22"/>
    </row>
    <row r="131" spans="1:63" ht="12" customHeight="1" x14ac:dyDescent="0.2">
      <c r="B131" s="18"/>
      <c r="C131" s="1"/>
      <c r="D131" s="38" t="s">
        <v>69</v>
      </c>
      <c r="E131" s="38"/>
      <c r="F131" s="45"/>
      <c r="G131" s="98"/>
      <c r="H131" s="98"/>
      <c r="I131" s="98"/>
      <c r="J131" s="47"/>
      <c r="K131" s="47"/>
      <c r="L131" s="98"/>
      <c r="M131" s="98"/>
      <c r="N131" s="98"/>
      <c r="O131" s="47"/>
      <c r="P131" s="47"/>
      <c r="Q131" s="82"/>
      <c r="R131" s="82"/>
      <c r="S131" s="199">
        <f>+S89</f>
        <v>20801.120949</v>
      </c>
      <c r="T131" s="199">
        <f>+T89</f>
        <v>44011.783704999994</v>
      </c>
      <c r="U131" s="199">
        <f>+U89</f>
        <v>64812.904653999998</v>
      </c>
      <c r="V131" s="94"/>
      <c r="W131" s="53">
        <f>+W89</f>
        <v>2893.8999999999996</v>
      </c>
      <c r="X131" s="53">
        <f>+X89</f>
        <v>3749.05</v>
      </c>
      <c r="Y131" s="53">
        <f>+Y89</f>
        <v>6642.9500000000007</v>
      </c>
      <c r="Z131" s="48"/>
      <c r="AA131" s="22"/>
    </row>
    <row r="132" spans="1:63" ht="12" customHeight="1" x14ac:dyDescent="0.2">
      <c r="B132" s="18"/>
      <c r="C132" s="1"/>
      <c r="D132" s="38" t="s">
        <v>66</v>
      </c>
      <c r="E132" s="38"/>
      <c r="F132" s="45"/>
      <c r="G132" s="98"/>
      <c r="H132" s="98"/>
      <c r="I132" s="98"/>
      <c r="J132" s="47"/>
      <c r="K132" s="47"/>
      <c r="L132" s="98"/>
      <c r="M132" s="98"/>
      <c r="N132" s="98"/>
      <c r="O132" s="47"/>
      <c r="P132" s="47"/>
      <c r="Q132" s="82"/>
      <c r="R132" s="82"/>
      <c r="S132" s="199">
        <f t="shared" ref="S132:U132" si="18">+S125</f>
        <v>37489.373145000005</v>
      </c>
      <c r="T132" s="199">
        <f t="shared" si="18"/>
        <v>45646.832662999994</v>
      </c>
      <c r="U132" s="199">
        <f t="shared" si="18"/>
        <v>83136.205807999999</v>
      </c>
      <c r="V132" s="94"/>
      <c r="W132" s="60">
        <f>+W125</f>
        <v>5990.9500000000007</v>
      </c>
      <c r="X132" s="60">
        <f>+X125</f>
        <v>2782.4300000000003</v>
      </c>
      <c r="Y132" s="60">
        <f>+Y125</f>
        <v>8773.380000000001</v>
      </c>
      <c r="Z132" s="48"/>
      <c r="AA132" s="22"/>
    </row>
    <row r="133" spans="1:63" ht="12" customHeight="1" x14ac:dyDescent="0.2">
      <c r="B133" s="18"/>
      <c r="C133" s="1"/>
      <c r="D133" s="38"/>
      <c r="E133" s="38"/>
      <c r="F133" s="45"/>
      <c r="G133" s="98"/>
      <c r="H133" s="98"/>
      <c r="I133" s="98"/>
      <c r="J133" s="47"/>
      <c r="K133" s="47"/>
      <c r="L133" s="98"/>
      <c r="M133" s="98"/>
      <c r="N133" s="98"/>
      <c r="O133" s="47"/>
      <c r="P133" s="47"/>
      <c r="Q133" s="47"/>
      <c r="R133" s="47"/>
      <c r="S133" s="47"/>
      <c r="T133" s="47"/>
      <c r="U133" s="54"/>
      <c r="V133" s="54"/>
      <c r="W133" s="54"/>
      <c r="X133" s="54"/>
      <c r="Y133" s="94"/>
      <c r="Z133" s="48"/>
      <c r="AA133" s="22"/>
    </row>
    <row r="134" spans="1:63" ht="12" customHeight="1" x14ac:dyDescent="0.2">
      <c r="B134" s="18"/>
      <c r="C134" s="1"/>
      <c r="D134" s="38" t="s">
        <v>110</v>
      </c>
      <c r="E134" s="38"/>
      <c r="F134" s="45"/>
      <c r="G134" s="98"/>
      <c r="H134" s="98"/>
      <c r="I134" s="98"/>
      <c r="J134" s="47"/>
      <c r="K134" s="47"/>
      <c r="L134" s="98"/>
      <c r="M134" s="98"/>
      <c r="N134" s="98"/>
      <c r="O134" s="47"/>
      <c r="P134" s="47"/>
      <c r="Q134" s="47"/>
      <c r="R134" s="47"/>
      <c r="S134" s="197">
        <f>SUM(S130:S133)</f>
        <v>86807.688639</v>
      </c>
      <c r="T134" s="197">
        <f>SUM(T130:T133)</f>
        <v>197325.483396</v>
      </c>
      <c r="U134" s="197">
        <f>SUM(U130:U133)</f>
        <v>284133.172035</v>
      </c>
      <c r="V134" s="54"/>
      <c r="W134" s="200">
        <f>SUM(W130:W133)</f>
        <v>13498.83</v>
      </c>
      <c r="X134" s="200">
        <f>SUM(X130:X133)</f>
        <v>15021.939999999999</v>
      </c>
      <c r="Y134" s="200">
        <f>SUM(Y130:Y133)</f>
        <v>28520.77</v>
      </c>
      <c r="Z134" s="48"/>
      <c r="AA134" s="22"/>
    </row>
    <row r="135" spans="1:63" ht="12" customHeight="1" x14ac:dyDescent="0.2">
      <c r="B135" s="18"/>
      <c r="C135" s="1"/>
      <c r="D135" s="38"/>
      <c r="E135" s="38"/>
      <c r="F135" s="45"/>
      <c r="G135" s="98"/>
      <c r="H135" s="98"/>
      <c r="I135" s="98"/>
      <c r="J135" s="47"/>
      <c r="K135" s="47"/>
      <c r="L135" s="98"/>
      <c r="M135" s="98"/>
      <c r="N135" s="98"/>
      <c r="O135" s="47"/>
      <c r="P135" s="47"/>
      <c r="Q135" s="47"/>
      <c r="R135" s="47"/>
      <c r="S135" s="47"/>
      <c r="T135" s="47"/>
      <c r="U135" s="54"/>
      <c r="V135" s="54"/>
      <c r="W135" s="54"/>
      <c r="X135" s="54"/>
      <c r="Y135" s="54"/>
      <c r="Z135" s="48"/>
      <c r="AA135" s="22"/>
    </row>
    <row r="136" spans="1:63" s="108" customFormat="1" ht="12" customHeight="1" x14ac:dyDescent="0.2">
      <c r="A136" s="6"/>
      <c r="B136" s="18"/>
      <c r="C136" s="65"/>
      <c r="D136" s="71"/>
      <c r="E136" s="71"/>
      <c r="F136" s="109"/>
      <c r="G136" s="110"/>
      <c r="H136" s="110"/>
      <c r="I136" s="110"/>
      <c r="J136" s="111"/>
      <c r="K136" s="111"/>
      <c r="L136" s="110"/>
      <c r="M136" s="110"/>
      <c r="N136" s="110"/>
      <c r="O136" s="111"/>
      <c r="P136" s="111"/>
      <c r="Q136" s="111"/>
      <c r="R136" s="111"/>
      <c r="S136" s="111"/>
      <c r="T136" s="111"/>
      <c r="U136" s="111"/>
      <c r="V136" s="111"/>
      <c r="W136" s="19"/>
      <c r="X136" s="19"/>
      <c r="Y136" s="19"/>
      <c r="Z136" s="19"/>
      <c r="AA136" s="22"/>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row>
    <row r="137" spans="1:63" ht="12" customHeight="1" x14ac:dyDescent="0.25">
      <c r="B137" s="55"/>
      <c r="C137" s="66"/>
      <c r="D137" s="56"/>
      <c r="E137" s="56"/>
      <c r="F137" s="56"/>
      <c r="G137" s="57"/>
      <c r="H137" s="57"/>
      <c r="I137" s="57"/>
      <c r="J137" s="57"/>
      <c r="K137" s="57"/>
      <c r="L137" s="57"/>
      <c r="M137" s="57"/>
      <c r="N137" s="57"/>
      <c r="O137" s="57"/>
      <c r="P137" s="57"/>
      <c r="Q137" s="57"/>
      <c r="R137" s="57"/>
      <c r="S137" s="57"/>
      <c r="T137" s="57"/>
      <c r="U137" s="57"/>
      <c r="V137" s="57"/>
      <c r="W137" s="56"/>
      <c r="X137" s="56"/>
      <c r="Y137" s="56"/>
      <c r="Z137" s="58"/>
      <c r="AA137" s="59"/>
    </row>
    <row r="138" spans="1:63" ht="12" customHeight="1" x14ac:dyDescent="0.2">
      <c r="Z138" s="48"/>
      <c r="AA138" s="48"/>
    </row>
    <row r="139" spans="1:63" ht="12" customHeight="1" x14ac:dyDescent="0.2">
      <c r="A139" s="12"/>
      <c r="Z139" s="48"/>
      <c r="AA139" s="48"/>
    </row>
    <row r="140" spans="1:63" ht="12" customHeight="1" x14ac:dyDescent="0.2">
      <c r="A140" s="12"/>
      <c r="Z140" s="48"/>
      <c r="AA140" s="48"/>
    </row>
    <row r="141" spans="1:63" ht="12" customHeight="1" x14ac:dyDescent="0.2">
      <c r="A141" s="12"/>
      <c r="Z141" s="48"/>
      <c r="AA141" s="48"/>
    </row>
    <row r="142" spans="1:63" ht="12" customHeight="1" x14ac:dyDescent="0.2">
      <c r="A142" s="12"/>
    </row>
    <row r="143" spans="1:63" ht="12" customHeight="1" x14ac:dyDescent="0.2">
      <c r="A143" s="12"/>
    </row>
    <row r="146" spans="1:27" ht="12" customHeight="1" x14ac:dyDescent="0.2">
      <c r="A146" s="25"/>
    </row>
    <row r="147" spans="1:27" ht="12" customHeight="1" x14ac:dyDescent="0.2">
      <c r="A147" s="33"/>
      <c r="C147" s="84" t="s">
        <v>47</v>
      </c>
    </row>
    <row r="148" spans="1:27" ht="12" customHeight="1" x14ac:dyDescent="0.2">
      <c r="A148" s="12"/>
      <c r="C148" s="84" t="s">
        <v>1</v>
      </c>
    </row>
    <row r="149" spans="1:27" ht="12" customHeight="1" x14ac:dyDescent="0.2">
      <c r="C149" s="84" t="s">
        <v>26</v>
      </c>
    </row>
    <row r="150" spans="1:27" ht="12" customHeight="1" x14ac:dyDescent="0.2">
      <c r="C150" s="84"/>
    </row>
    <row r="151" spans="1:27" ht="12" customHeight="1" x14ac:dyDescent="0.2">
      <c r="C151" s="84" t="s">
        <v>29</v>
      </c>
    </row>
    <row r="152" spans="1:27" ht="12" customHeight="1" x14ac:dyDescent="0.2">
      <c r="C152" s="4" t="s">
        <v>31</v>
      </c>
    </row>
    <row r="153" spans="1:27" ht="12" customHeight="1" x14ac:dyDescent="0.2">
      <c r="C153" s="4" t="s">
        <v>51</v>
      </c>
    </row>
    <row r="154" spans="1:27" ht="12" customHeight="1" x14ac:dyDescent="0.2">
      <c r="C154" s="4" t="s">
        <v>30</v>
      </c>
    </row>
    <row r="155" spans="1:27" ht="12" customHeight="1" x14ac:dyDescent="0.2">
      <c r="C155" s="4" t="s">
        <v>53</v>
      </c>
    </row>
    <row r="157" spans="1:27" s="7" customFormat="1" ht="12" customHeight="1" x14ac:dyDescent="0.2">
      <c r="A157" s="6"/>
      <c r="Z157" s="6"/>
      <c r="AA157" s="6"/>
    </row>
    <row r="158" spans="1:27" s="7" customFormat="1" ht="12" customHeight="1" x14ac:dyDescent="0.2">
      <c r="A158" s="6"/>
      <c r="Z158" s="6"/>
      <c r="AA158" s="6"/>
    </row>
    <row r="159" spans="1:27" s="7" customFormat="1" ht="12" customHeight="1" x14ac:dyDescent="0.2">
      <c r="A159" s="6"/>
      <c r="Z159" s="6"/>
      <c r="AA159" s="6"/>
    </row>
    <row r="160" spans="1:27" s="7" customFormat="1" ht="12" customHeight="1" x14ac:dyDescent="0.2">
      <c r="A160" s="6"/>
    </row>
    <row r="161" spans="1:27" s="7" customFormat="1" ht="12" customHeight="1" x14ac:dyDescent="0.2">
      <c r="A161" s="6"/>
    </row>
    <row r="162" spans="1:27" s="7" customFormat="1" ht="12" customHeight="1" x14ac:dyDescent="0.2">
      <c r="A162" s="6"/>
    </row>
    <row r="163" spans="1:27" ht="12" customHeight="1" x14ac:dyDescent="0.2">
      <c r="Z163" s="7"/>
      <c r="AA163" s="7"/>
    </row>
    <row r="164" spans="1:27" ht="12" customHeight="1" x14ac:dyDescent="0.2">
      <c r="Z164" s="7"/>
      <c r="AA164" s="7"/>
    </row>
    <row r="165" spans="1:27" ht="12" customHeight="1" x14ac:dyDescent="0.2">
      <c r="Z165" s="7"/>
      <c r="AA165" s="7"/>
    </row>
    <row r="261" spans="1:1" ht="12" customHeight="1" x14ac:dyDescent="0.2">
      <c r="A261" s="12"/>
    </row>
    <row r="262" spans="1:1" ht="12" customHeight="1" x14ac:dyDescent="0.2">
      <c r="A262" s="12"/>
    </row>
    <row r="263" spans="1:1" ht="12" customHeight="1" x14ac:dyDescent="0.2">
      <c r="A263" s="12"/>
    </row>
    <row r="266" spans="1:1" ht="12" customHeight="1" x14ac:dyDescent="0.2">
      <c r="A266" s="25"/>
    </row>
    <row r="267" spans="1:1" ht="12" customHeight="1" x14ac:dyDescent="0.2">
      <c r="A267" s="33"/>
    </row>
    <row r="268" spans="1:1" ht="12" customHeight="1" x14ac:dyDescent="0.2">
      <c r="A268" s="12"/>
    </row>
    <row r="381" spans="1:22" ht="12" customHeight="1" x14ac:dyDescent="0.2">
      <c r="A381" s="12"/>
    </row>
    <row r="382" spans="1:22" ht="12" customHeight="1" x14ac:dyDescent="0.2">
      <c r="A382" s="12"/>
    </row>
    <row r="383" spans="1:22" ht="12" customHeight="1" x14ac:dyDescent="0.2">
      <c r="A383" s="12"/>
    </row>
    <row r="384" spans="1:22" ht="12" customHeight="1" x14ac:dyDescent="0.2">
      <c r="C384" s="6"/>
      <c r="G384" s="6"/>
      <c r="H384" s="6"/>
      <c r="I384" s="6"/>
      <c r="J384" s="6"/>
      <c r="K384" s="6"/>
      <c r="L384" s="6"/>
      <c r="M384" s="6"/>
      <c r="N384" s="6"/>
      <c r="O384" s="6"/>
      <c r="P384" s="6"/>
      <c r="Q384" s="6"/>
      <c r="R384" s="6"/>
      <c r="S384" s="6"/>
      <c r="T384" s="6"/>
      <c r="U384" s="6"/>
      <c r="V384" s="6"/>
    </row>
    <row r="385" spans="1:22" ht="12" customHeight="1" x14ac:dyDescent="0.2">
      <c r="C385" s="6"/>
      <c r="G385" s="6"/>
      <c r="H385" s="6"/>
      <c r="I385" s="6"/>
      <c r="J385" s="6"/>
      <c r="K385" s="6"/>
      <c r="L385" s="6"/>
      <c r="M385" s="6"/>
      <c r="N385" s="6"/>
      <c r="O385" s="6"/>
      <c r="P385" s="6"/>
      <c r="Q385" s="6"/>
      <c r="R385" s="6"/>
      <c r="S385" s="6"/>
      <c r="T385" s="6"/>
      <c r="U385" s="6"/>
      <c r="V385" s="6"/>
    </row>
    <row r="386" spans="1:22" ht="12" customHeight="1" x14ac:dyDescent="0.2">
      <c r="C386" s="6"/>
      <c r="G386" s="6"/>
      <c r="H386" s="6"/>
      <c r="I386" s="6"/>
      <c r="J386" s="6"/>
      <c r="K386" s="6"/>
      <c r="L386" s="6"/>
      <c r="M386" s="6"/>
      <c r="N386" s="6"/>
      <c r="O386" s="6"/>
      <c r="P386" s="6"/>
      <c r="Q386" s="6"/>
      <c r="R386" s="6"/>
      <c r="S386" s="6"/>
      <c r="T386" s="6"/>
      <c r="U386" s="6"/>
      <c r="V386" s="6"/>
    </row>
    <row r="387" spans="1:22" ht="12" customHeight="1" x14ac:dyDescent="0.2">
      <c r="A387" s="25"/>
      <c r="C387" s="6"/>
      <c r="G387" s="6"/>
      <c r="H387" s="6"/>
      <c r="I387" s="6"/>
      <c r="J387" s="6"/>
      <c r="K387" s="6"/>
      <c r="L387" s="6"/>
      <c r="M387" s="6"/>
      <c r="N387" s="6"/>
      <c r="O387" s="6"/>
      <c r="P387" s="6"/>
      <c r="Q387" s="6"/>
      <c r="R387" s="6"/>
      <c r="S387" s="6"/>
      <c r="T387" s="6"/>
      <c r="U387" s="6"/>
      <c r="V387" s="6"/>
    </row>
    <row r="388" spans="1:22" ht="12" customHeight="1" x14ac:dyDescent="0.2">
      <c r="A388" s="33"/>
      <c r="C388" s="6"/>
      <c r="G388" s="6"/>
      <c r="H388" s="6"/>
      <c r="I388" s="6"/>
      <c r="J388" s="6"/>
      <c r="K388" s="6"/>
      <c r="L388" s="6"/>
      <c r="M388" s="6"/>
      <c r="N388" s="6"/>
      <c r="O388" s="6"/>
      <c r="P388" s="6"/>
      <c r="Q388" s="6"/>
      <c r="R388" s="6"/>
      <c r="S388" s="6"/>
      <c r="T388" s="6"/>
      <c r="U388" s="6"/>
      <c r="V388" s="6"/>
    </row>
    <row r="389" spans="1:22" ht="12" customHeight="1" x14ac:dyDescent="0.2">
      <c r="A389" s="12"/>
      <c r="C389" s="6"/>
      <c r="G389" s="6"/>
      <c r="H389" s="6"/>
      <c r="I389" s="6"/>
      <c r="J389" s="6"/>
      <c r="K389" s="6"/>
      <c r="L389" s="6"/>
      <c r="M389" s="6"/>
      <c r="N389" s="6"/>
      <c r="O389" s="6"/>
      <c r="P389" s="6"/>
      <c r="Q389" s="6"/>
      <c r="R389" s="6"/>
      <c r="S389" s="6"/>
      <c r="T389" s="6"/>
      <c r="U389" s="6"/>
      <c r="V389" s="6"/>
    </row>
    <row r="390" spans="1:22" ht="12" customHeight="1" x14ac:dyDescent="0.2">
      <c r="C390" s="6"/>
      <c r="G390" s="6"/>
      <c r="H390" s="6"/>
      <c r="I390" s="6"/>
      <c r="J390" s="6"/>
      <c r="K390" s="6"/>
      <c r="L390" s="6"/>
      <c r="M390" s="6"/>
      <c r="N390" s="6"/>
      <c r="O390" s="6"/>
      <c r="P390" s="6"/>
      <c r="Q390" s="6"/>
      <c r="R390" s="6"/>
      <c r="S390" s="6"/>
      <c r="T390" s="6"/>
      <c r="U390" s="6"/>
      <c r="V390" s="6"/>
    </row>
    <row r="391" spans="1:22" ht="12" customHeight="1" x14ac:dyDescent="0.2">
      <c r="C391" s="6"/>
      <c r="G391" s="6"/>
      <c r="H391" s="6"/>
      <c r="I391" s="6"/>
      <c r="J391" s="6"/>
      <c r="K391" s="6"/>
      <c r="L391" s="6"/>
      <c r="M391" s="6"/>
      <c r="N391" s="6"/>
      <c r="O391" s="6"/>
      <c r="P391" s="6"/>
      <c r="Q391" s="6"/>
      <c r="R391" s="6"/>
      <c r="S391" s="6"/>
      <c r="T391" s="6"/>
      <c r="U391" s="6"/>
      <c r="V391" s="6"/>
    </row>
    <row r="392" spans="1:22" ht="12" customHeight="1" x14ac:dyDescent="0.2">
      <c r="C392" s="6"/>
      <c r="G392" s="6"/>
      <c r="H392" s="6"/>
      <c r="I392" s="6"/>
      <c r="J392" s="6"/>
      <c r="K392" s="6"/>
      <c r="L392" s="6"/>
      <c r="M392" s="6"/>
      <c r="N392" s="6"/>
      <c r="O392" s="6"/>
      <c r="P392" s="6"/>
      <c r="Q392" s="6"/>
      <c r="R392" s="6"/>
      <c r="S392" s="6"/>
      <c r="T392" s="6"/>
      <c r="U392" s="6"/>
      <c r="V392" s="6"/>
    </row>
    <row r="393" spans="1:22" ht="12" customHeight="1" x14ac:dyDescent="0.2">
      <c r="C393" s="6"/>
      <c r="G393" s="6"/>
      <c r="H393" s="6"/>
      <c r="I393" s="6"/>
      <c r="J393" s="6"/>
      <c r="K393" s="6"/>
      <c r="L393" s="6"/>
      <c r="M393" s="6"/>
      <c r="N393" s="6"/>
      <c r="O393" s="6"/>
      <c r="P393" s="6"/>
      <c r="Q393" s="6"/>
      <c r="R393" s="6"/>
      <c r="S393" s="6"/>
      <c r="T393" s="6"/>
      <c r="U393" s="6"/>
      <c r="V393" s="6"/>
    </row>
    <row r="394" spans="1:22" ht="12" customHeight="1" x14ac:dyDescent="0.2">
      <c r="C394" s="6"/>
      <c r="G394" s="6"/>
      <c r="H394" s="6"/>
      <c r="I394" s="6"/>
      <c r="J394" s="6"/>
      <c r="K394" s="6"/>
      <c r="L394" s="6"/>
      <c r="M394" s="6"/>
      <c r="N394" s="6"/>
      <c r="O394" s="6"/>
      <c r="P394" s="6"/>
      <c r="Q394" s="6"/>
      <c r="R394" s="6"/>
      <c r="S394" s="6"/>
      <c r="T394" s="6"/>
      <c r="U394" s="6"/>
      <c r="V394" s="6"/>
    </row>
    <row r="395" spans="1:22" ht="12" customHeight="1" x14ac:dyDescent="0.2">
      <c r="C395" s="6"/>
      <c r="G395" s="6"/>
      <c r="H395" s="6"/>
      <c r="I395" s="6"/>
      <c r="J395" s="6"/>
      <c r="K395" s="6"/>
      <c r="L395" s="6"/>
      <c r="M395" s="6"/>
      <c r="N395" s="6"/>
      <c r="O395" s="6"/>
      <c r="P395" s="6"/>
      <c r="Q395" s="6"/>
      <c r="R395" s="6"/>
      <c r="S395" s="6"/>
      <c r="T395" s="6"/>
      <c r="U395" s="6"/>
      <c r="V395" s="6"/>
    </row>
    <row r="396" spans="1:22" ht="12" customHeight="1" x14ac:dyDescent="0.2">
      <c r="C396" s="6"/>
      <c r="G396" s="6"/>
      <c r="H396" s="6"/>
      <c r="I396" s="6"/>
      <c r="J396" s="6"/>
      <c r="K396" s="6"/>
      <c r="L396" s="6"/>
      <c r="M396" s="6"/>
      <c r="N396" s="6"/>
      <c r="O396" s="6"/>
      <c r="P396" s="6"/>
      <c r="Q396" s="6"/>
      <c r="R396" s="6"/>
      <c r="S396" s="6"/>
      <c r="T396" s="6"/>
      <c r="U396" s="6"/>
      <c r="V396" s="6"/>
    </row>
    <row r="397" spans="1:22" ht="12" customHeight="1" x14ac:dyDescent="0.2">
      <c r="C397" s="6"/>
      <c r="G397" s="6"/>
      <c r="H397" s="6"/>
      <c r="I397" s="6"/>
      <c r="J397" s="6"/>
      <c r="K397" s="6"/>
      <c r="L397" s="6"/>
      <c r="M397" s="6"/>
      <c r="N397" s="6"/>
      <c r="O397" s="6"/>
      <c r="P397" s="6"/>
      <c r="Q397" s="6"/>
      <c r="R397" s="6"/>
      <c r="S397" s="6"/>
      <c r="T397" s="6"/>
      <c r="U397" s="6"/>
      <c r="V397" s="6"/>
    </row>
    <row r="398" spans="1:22" ht="12" customHeight="1" x14ac:dyDescent="0.2">
      <c r="C398" s="6"/>
      <c r="G398" s="6"/>
      <c r="H398" s="6"/>
      <c r="I398" s="6"/>
      <c r="J398" s="6"/>
      <c r="K398" s="6"/>
      <c r="L398" s="6"/>
      <c r="M398" s="6"/>
      <c r="N398" s="6"/>
      <c r="O398" s="6"/>
      <c r="P398" s="6"/>
      <c r="Q398" s="6"/>
      <c r="R398" s="6"/>
      <c r="S398" s="6"/>
      <c r="T398" s="6"/>
      <c r="U398" s="6"/>
      <c r="V398" s="6"/>
    </row>
    <row r="399" spans="1:22" ht="12" customHeight="1" x14ac:dyDescent="0.2">
      <c r="C399" s="6"/>
      <c r="G399" s="6"/>
      <c r="H399" s="6"/>
      <c r="I399" s="6"/>
      <c r="J399" s="6"/>
      <c r="K399" s="6"/>
      <c r="L399" s="6"/>
      <c r="M399" s="6"/>
      <c r="N399" s="6"/>
      <c r="O399" s="6"/>
      <c r="P399" s="6"/>
      <c r="Q399" s="6"/>
      <c r="R399" s="6"/>
      <c r="S399" s="6"/>
      <c r="T399" s="6"/>
      <c r="U399" s="6"/>
      <c r="V399" s="6"/>
    </row>
    <row r="400" spans="1:22" ht="12" customHeight="1" x14ac:dyDescent="0.2">
      <c r="C400" s="6"/>
      <c r="G400" s="6"/>
      <c r="H400" s="6"/>
      <c r="I400" s="6"/>
      <c r="J400" s="6"/>
      <c r="K400" s="6"/>
      <c r="L400" s="6"/>
      <c r="M400" s="6"/>
      <c r="N400" s="6"/>
      <c r="O400" s="6"/>
      <c r="P400" s="6"/>
      <c r="Q400" s="6"/>
      <c r="R400" s="6"/>
      <c r="S400" s="6"/>
      <c r="T400" s="6"/>
      <c r="U400" s="6"/>
      <c r="V400" s="6"/>
    </row>
    <row r="401" spans="3:22" ht="12" customHeight="1" x14ac:dyDescent="0.2">
      <c r="C401" s="6"/>
      <c r="G401" s="6"/>
      <c r="H401" s="6"/>
      <c r="I401" s="6"/>
      <c r="J401" s="6"/>
      <c r="K401" s="6"/>
      <c r="L401" s="6"/>
      <c r="M401" s="6"/>
      <c r="N401" s="6"/>
      <c r="O401" s="6"/>
      <c r="P401" s="6"/>
      <c r="Q401" s="6"/>
      <c r="R401" s="6"/>
      <c r="S401" s="6"/>
      <c r="T401" s="6"/>
      <c r="U401" s="6"/>
      <c r="V401" s="6"/>
    </row>
    <row r="402" spans="3:22" ht="12" customHeight="1" x14ac:dyDescent="0.2">
      <c r="C402" s="6"/>
      <c r="G402" s="6"/>
      <c r="H402" s="6"/>
      <c r="I402" s="6"/>
      <c r="J402" s="6"/>
      <c r="K402" s="6"/>
      <c r="L402" s="6"/>
      <c r="M402" s="6"/>
      <c r="N402" s="6"/>
      <c r="O402" s="6"/>
      <c r="P402" s="6"/>
      <c r="Q402" s="6"/>
      <c r="R402" s="6"/>
      <c r="S402" s="6"/>
      <c r="T402" s="6"/>
      <c r="U402" s="6"/>
      <c r="V402" s="6"/>
    </row>
    <row r="403" spans="3:22" ht="12" customHeight="1" x14ac:dyDescent="0.2">
      <c r="C403" s="6"/>
      <c r="G403" s="6"/>
      <c r="H403" s="6"/>
      <c r="I403" s="6"/>
      <c r="J403" s="6"/>
      <c r="K403" s="6"/>
      <c r="L403" s="6"/>
      <c r="M403" s="6"/>
      <c r="N403" s="6"/>
      <c r="O403" s="6"/>
      <c r="P403" s="6"/>
      <c r="Q403" s="6"/>
      <c r="R403" s="6"/>
      <c r="S403" s="6"/>
      <c r="T403" s="6"/>
      <c r="U403" s="6"/>
      <c r="V403" s="6"/>
    </row>
    <row r="404" spans="3:22" ht="12" customHeight="1" x14ac:dyDescent="0.2">
      <c r="C404" s="6"/>
      <c r="G404" s="6"/>
      <c r="H404" s="6"/>
      <c r="I404" s="6"/>
      <c r="J404" s="6"/>
      <c r="K404" s="6"/>
      <c r="L404" s="6"/>
      <c r="M404" s="6"/>
      <c r="N404" s="6"/>
      <c r="O404" s="6"/>
      <c r="P404" s="6"/>
      <c r="Q404" s="6"/>
      <c r="R404" s="6"/>
      <c r="S404" s="6"/>
      <c r="T404" s="6"/>
      <c r="U404" s="6"/>
      <c r="V404" s="6"/>
    </row>
    <row r="405" spans="3:22" ht="12" customHeight="1" x14ac:dyDescent="0.2">
      <c r="C405" s="6"/>
      <c r="G405" s="6"/>
      <c r="H405" s="6"/>
      <c r="I405" s="6"/>
      <c r="J405" s="6"/>
      <c r="K405" s="6"/>
      <c r="L405" s="6"/>
      <c r="M405" s="6"/>
      <c r="N405" s="6"/>
      <c r="O405" s="6"/>
      <c r="P405" s="6"/>
      <c r="Q405" s="6"/>
      <c r="R405" s="6"/>
      <c r="S405" s="6"/>
      <c r="T405" s="6"/>
      <c r="U405" s="6"/>
      <c r="V405" s="6"/>
    </row>
    <row r="406" spans="3:22" ht="12" customHeight="1" x14ac:dyDescent="0.2">
      <c r="C406" s="6"/>
      <c r="G406" s="6"/>
      <c r="H406" s="6"/>
      <c r="I406" s="6"/>
      <c r="J406" s="6"/>
      <c r="K406" s="6"/>
      <c r="L406" s="6"/>
      <c r="M406" s="6"/>
      <c r="N406" s="6"/>
      <c r="O406" s="6"/>
      <c r="P406" s="6"/>
      <c r="Q406" s="6"/>
      <c r="R406" s="6"/>
      <c r="S406" s="6"/>
      <c r="T406" s="6"/>
      <c r="U406" s="6"/>
      <c r="V406" s="6"/>
    </row>
    <row r="407" spans="3:22" ht="12" customHeight="1" x14ac:dyDescent="0.2">
      <c r="C407" s="6"/>
      <c r="G407" s="6"/>
      <c r="H407" s="6"/>
      <c r="I407" s="6"/>
      <c r="J407" s="6"/>
      <c r="K407" s="6"/>
      <c r="L407" s="6"/>
      <c r="M407" s="6"/>
      <c r="N407" s="6"/>
      <c r="O407" s="6"/>
      <c r="P407" s="6"/>
      <c r="Q407" s="6"/>
      <c r="R407" s="6"/>
      <c r="S407" s="6"/>
      <c r="T407" s="6"/>
      <c r="U407" s="6"/>
      <c r="V407" s="6"/>
    </row>
    <row r="408" spans="3:22" ht="12" customHeight="1" x14ac:dyDescent="0.2">
      <c r="C408" s="6"/>
      <c r="G408" s="6"/>
      <c r="H408" s="6"/>
      <c r="I408" s="6"/>
      <c r="J408" s="6"/>
      <c r="K408" s="6"/>
      <c r="L408" s="6"/>
      <c r="M408" s="6"/>
      <c r="N408" s="6"/>
      <c r="O408" s="6"/>
      <c r="P408" s="6"/>
      <c r="Q408" s="6"/>
      <c r="R408" s="6"/>
      <c r="S408" s="6"/>
      <c r="T408" s="6"/>
      <c r="U408" s="6"/>
      <c r="V408" s="6"/>
    </row>
    <row r="409" spans="3:22" ht="12" customHeight="1" x14ac:dyDescent="0.2">
      <c r="C409" s="6"/>
      <c r="G409" s="6"/>
      <c r="H409" s="6"/>
      <c r="I409" s="6"/>
      <c r="J409" s="6"/>
      <c r="K409" s="6"/>
      <c r="L409" s="6"/>
      <c r="M409" s="6"/>
      <c r="N409" s="6"/>
      <c r="O409" s="6"/>
      <c r="P409" s="6"/>
      <c r="Q409" s="6"/>
      <c r="R409" s="6"/>
      <c r="S409" s="6"/>
      <c r="T409" s="6"/>
      <c r="U409" s="6"/>
      <c r="V409" s="6"/>
    </row>
    <row r="410" spans="3:22" ht="12" customHeight="1" x14ac:dyDescent="0.2">
      <c r="C410" s="6"/>
      <c r="G410" s="6"/>
      <c r="H410" s="6"/>
      <c r="I410" s="6"/>
      <c r="J410" s="6"/>
      <c r="K410" s="6"/>
      <c r="L410" s="6"/>
      <c r="M410" s="6"/>
      <c r="N410" s="6"/>
      <c r="O410" s="6"/>
      <c r="P410" s="6"/>
      <c r="Q410" s="6"/>
      <c r="R410" s="6"/>
      <c r="S410" s="6"/>
      <c r="T410" s="6"/>
      <c r="U410" s="6"/>
      <c r="V410" s="6"/>
    </row>
    <row r="411" spans="3:22" ht="12" customHeight="1" x14ac:dyDescent="0.2">
      <c r="C411" s="6"/>
      <c r="G411" s="6"/>
      <c r="H411" s="6"/>
      <c r="I411" s="6"/>
      <c r="J411" s="6"/>
      <c r="K411" s="6"/>
      <c r="L411" s="6"/>
      <c r="M411" s="6"/>
      <c r="N411" s="6"/>
      <c r="O411" s="6"/>
      <c r="P411" s="6"/>
      <c r="Q411" s="6"/>
      <c r="R411" s="6"/>
      <c r="S411" s="6"/>
      <c r="T411" s="6"/>
      <c r="U411" s="6"/>
      <c r="V411" s="6"/>
    </row>
    <row r="412" spans="3:22" ht="12" customHeight="1" x14ac:dyDescent="0.2">
      <c r="C412" s="6"/>
      <c r="G412" s="6"/>
      <c r="H412" s="6"/>
      <c r="I412" s="6"/>
      <c r="J412" s="6"/>
      <c r="K412" s="6"/>
      <c r="L412" s="6"/>
      <c r="M412" s="6"/>
      <c r="N412" s="6"/>
      <c r="O412" s="6"/>
      <c r="P412" s="6"/>
      <c r="Q412" s="6"/>
      <c r="R412" s="6"/>
      <c r="S412" s="6"/>
      <c r="T412" s="6"/>
      <c r="U412" s="6"/>
      <c r="V412" s="6"/>
    </row>
    <row r="413" spans="3:22" ht="12" customHeight="1" x14ac:dyDescent="0.2">
      <c r="C413" s="6"/>
      <c r="G413" s="6"/>
      <c r="H413" s="6"/>
      <c r="I413" s="6"/>
      <c r="J413" s="6"/>
      <c r="K413" s="6"/>
      <c r="L413" s="6"/>
      <c r="M413" s="6"/>
      <c r="N413" s="6"/>
      <c r="O413" s="6"/>
      <c r="P413" s="6"/>
      <c r="Q413" s="6"/>
      <c r="R413" s="6"/>
      <c r="S413" s="6"/>
      <c r="T413" s="6"/>
      <c r="U413" s="6"/>
      <c r="V413" s="6"/>
    </row>
    <row r="414" spans="3:22" ht="12" customHeight="1" x14ac:dyDescent="0.2">
      <c r="C414" s="6"/>
      <c r="G414" s="6"/>
      <c r="H414" s="6"/>
      <c r="I414" s="6"/>
      <c r="J414" s="6"/>
      <c r="K414" s="6"/>
      <c r="L414" s="6"/>
      <c r="M414" s="6"/>
      <c r="N414" s="6"/>
      <c r="O414" s="6"/>
      <c r="P414" s="6"/>
      <c r="Q414" s="6"/>
      <c r="R414" s="6"/>
      <c r="S414" s="6"/>
      <c r="T414" s="6"/>
      <c r="U414" s="6"/>
      <c r="V414" s="6"/>
    </row>
    <row r="415" spans="3:22" ht="12" customHeight="1" x14ac:dyDescent="0.2">
      <c r="C415" s="6"/>
      <c r="G415" s="6"/>
      <c r="H415" s="6"/>
      <c r="I415" s="6"/>
      <c r="J415" s="6"/>
      <c r="K415" s="6"/>
      <c r="L415" s="6"/>
      <c r="M415" s="6"/>
      <c r="N415" s="6"/>
      <c r="O415" s="6"/>
      <c r="P415" s="6"/>
      <c r="Q415" s="6"/>
      <c r="R415" s="6"/>
      <c r="S415" s="6"/>
      <c r="T415" s="6"/>
      <c r="U415" s="6"/>
      <c r="V415" s="6"/>
    </row>
    <row r="416" spans="3:22" ht="12" customHeight="1" x14ac:dyDescent="0.2">
      <c r="C416" s="6"/>
      <c r="G416" s="6"/>
      <c r="H416" s="6"/>
      <c r="I416" s="6"/>
      <c r="J416" s="6"/>
      <c r="K416" s="6"/>
      <c r="L416" s="6"/>
      <c r="M416" s="6"/>
      <c r="N416" s="6"/>
      <c r="O416" s="6"/>
      <c r="P416" s="6"/>
      <c r="Q416" s="6"/>
      <c r="R416" s="6"/>
      <c r="S416" s="6"/>
      <c r="T416" s="6"/>
      <c r="U416" s="6"/>
      <c r="V416" s="6"/>
    </row>
    <row r="417" spans="3:22" ht="12" customHeight="1" x14ac:dyDescent="0.2">
      <c r="C417" s="6"/>
      <c r="G417" s="6"/>
      <c r="H417" s="6"/>
      <c r="I417" s="6"/>
      <c r="J417" s="6"/>
      <c r="K417" s="6"/>
      <c r="L417" s="6"/>
      <c r="M417" s="6"/>
      <c r="N417" s="6"/>
      <c r="O417" s="6"/>
      <c r="P417" s="6"/>
      <c r="Q417" s="6"/>
      <c r="R417" s="6"/>
      <c r="S417" s="6"/>
      <c r="T417" s="6"/>
      <c r="U417" s="6"/>
      <c r="V417" s="6"/>
    </row>
    <row r="418" spans="3:22" ht="12" customHeight="1" x14ac:dyDescent="0.2">
      <c r="C418" s="6"/>
      <c r="G418" s="6"/>
      <c r="H418" s="6"/>
      <c r="I418" s="6"/>
      <c r="J418" s="6"/>
      <c r="K418" s="6"/>
      <c r="L418" s="6"/>
      <c r="M418" s="6"/>
      <c r="N418" s="6"/>
      <c r="O418" s="6"/>
      <c r="P418" s="6"/>
      <c r="Q418" s="6"/>
      <c r="R418" s="6"/>
      <c r="S418" s="6"/>
      <c r="T418" s="6"/>
      <c r="U418" s="6"/>
      <c r="V418" s="6"/>
    </row>
    <row r="419" spans="3:22" ht="12" customHeight="1" x14ac:dyDescent="0.2">
      <c r="C419" s="6"/>
      <c r="G419" s="6"/>
      <c r="H419" s="6"/>
      <c r="I419" s="6"/>
      <c r="J419" s="6"/>
      <c r="K419" s="6"/>
      <c r="L419" s="6"/>
      <c r="M419" s="6"/>
      <c r="N419" s="6"/>
      <c r="O419" s="6"/>
      <c r="P419" s="6"/>
      <c r="Q419" s="6"/>
      <c r="R419" s="6"/>
      <c r="S419" s="6"/>
      <c r="T419" s="6"/>
      <c r="U419" s="6"/>
      <c r="V419" s="6"/>
    </row>
    <row r="420" spans="3:22" ht="12" customHeight="1" x14ac:dyDescent="0.2">
      <c r="C420" s="6"/>
      <c r="G420" s="6"/>
      <c r="H420" s="6"/>
      <c r="I420" s="6"/>
      <c r="J420" s="6"/>
      <c r="K420" s="6"/>
      <c r="L420" s="6"/>
      <c r="M420" s="6"/>
      <c r="N420" s="6"/>
      <c r="O420" s="6"/>
      <c r="P420" s="6"/>
      <c r="Q420" s="6"/>
      <c r="R420" s="6"/>
      <c r="S420" s="6"/>
      <c r="T420" s="6"/>
      <c r="U420" s="6"/>
      <c r="V420" s="6"/>
    </row>
    <row r="421" spans="3:22" ht="12" customHeight="1" x14ac:dyDescent="0.2">
      <c r="C421" s="6"/>
      <c r="G421" s="6"/>
      <c r="H421" s="6"/>
      <c r="I421" s="6"/>
      <c r="J421" s="6"/>
      <c r="K421" s="6"/>
      <c r="L421" s="6"/>
      <c r="M421" s="6"/>
      <c r="N421" s="6"/>
      <c r="O421" s="6"/>
      <c r="P421" s="6"/>
      <c r="Q421" s="6"/>
      <c r="R421" s="6"/>
      <c r="S421" s="6"/>
      <c r="T421" s="6"/>
      <c r="U421" s="6"/>
      <c r="V421" s="6"/>
    </row>
    <row r="422" spans="3:22" ht="12" customHeight="1" x14ac:dyDescent="0.2">
      <c r="C422" s="6"/>
      <c r="G422" s="6"/>
      <c r="H422" s="6"/>
      <c r="I422" s="6"/>
      <c r="J422" s="6"/>
      <c r="K422" s="6"/>
      <c r="L422" s="6"/>
      <c r="M422" s="6"/>
      <c r="N422" s="6"/>
      <c r="O422" s="6"/>
      <c r="P422" s="6"/>
      <c r="Q422" s="6"/>
      <c r="R422" s="6"/>
      <c r="S422" s="6"/>
      <c r="T422" s="6"/>
      <c r="U422" s="6"/>
      <c r="V422" s="6"/>
    </row>
    <row r="423" spans="3:22" ht="12" customHeight="1" x14ac:dyDescent="0.2">
      <c r="C423" s="6"/>
      <c r="G423" s="6"/>
      <c r="H423" s="6"/>
      <c r="I423" s="6"/>
      <c r="J423" s="6"/>
      <c r="K423" s="6"/>
      <c r="L423" s="6"/>
      <c r="M423" s="6"/>
      <c r="N423" s="6"/>
      <c r="O423" s="6"/>
      <c r="P423" s="6"/>
      <c r="Q423" s="6"/>
      <c r="R423" s="6"/>
      <c r="S423" s="6"/>
      <c r="T423" s="6"/>
      <c r="U423" s="6"/>
      <c r="V423" s="6"/>
    </row>
    <row r="424" spans="3:22" ht="12" customHeight="1" x14ac:dyDescent="0.2">
      <c r="C424" s="6"/>
      <c r="G424" s="6"/>
      <c r="H424" s="6"/>
      <c r="I424" s="6"/>
      <c r="J424" s="6"/>
      <c r="K424" s="6"/>
      <c r="L424" s="6"/>
      <c r="M424" s="6"/>
      <c r="N424" s="6"/>
      <c r="O424" s="6"/>
      <c r="P424" s="6"/>
      <c r="Q424" s="6"/>
      <c r="R424" s="6"/>
      <c r="S424" s="6"/>
      <c r="T424" s="6"/>
      <c r="U424" s="6"/>
      <c r="V424" s="6"/>
    </row>
    <row r="425" spans="3:22" ht="12" customHeight="1" x14ac:dyDescent="0.2">
      <c r="C425" s="6"/>
      <c r="G425" s="6"/>
      <c r="H425" s="6"/>
      <c r="I425" s="6"/>
      <c r="J425" s="6"/>
      <c r="K425" s="6"/>
      <c r="L425" s="6"/>
      <c r="M425" s="6"/>
      <c r="N425" s="6"/>
      <c r="O425" s="6"/>
      <c r="P425" s="6"/>
      <c r="Q425" s="6"/>
      <c r="R425" s="6"/>
      <c r="S425" s="6"/>
      <c r="T425" s="6"/>
      <c r="U425" s="6"/>
      <c r="V425" s="6"/>
    </row>
    <row r="426" spans="3:22" ht="12" customHeight="1" x14ac:dyDescent="0.2">
      <c r="C426" s="6"/>
      <c r="G426" s="6"/>
      <c r="H426" s="6"/>
      <c r="I426" s="6"/>
      <c r="J426" s="6"/>
      <c r="K426" s="6"/>
      <c r="L426" s="6"/>
      <c r="M426" s="6"/>
      <c r="N426" s="6"/>
      <c r="O426" s="6"/>
      <c r="P426" s="6"/>
      <c r="Q426" s="6"/>
      <c r="R426" s="6"/>
      <c r="S426" s="6"/>
      <c r="T426" s="6"/>
      <c r="U426" s="6"/>
      <c r="V426" s="6"/>
    </row>
    <row r="427" spans="3:22" ht="12" customHeight="1" x14ac:dyDescent="0.2">
      <c r="C427" s="6"/>
      <c r="G427" s="6"/>
      <c r="H427" s="6"/>
      <c r="I427" s="6"/>
      <c r="J427" s="6"/>
      <c r="K427" s="6"/>
      <c r="L427" s="6"/>
      <c r="M427" s="6"/>
      <c r="N427" s="6"/>
      <c r="O427" s="6"/>
      <c r="P427" s="6"/>
      <c r="Q427" s="6"/>
      <c r="R427" s="6"/>
      <c r="S427" s="6"/>
      <c r="T427" s="6"/>
      <c r="U427" s="6"/>
      <c r="V427" s="6"/>
    </row>
    <row r="428" spans="3:22" ht="12" customHeight="1" x14ac:dyDescent="0.2">
      <c r="C428" s="6"/>
      <c r="G428" s="6"/>
      <c r="H428" s="6"/>
      <c r="I428" s="6"/>
      <c r="J428" s="6"/>
      <c r="K428" s="6"/>
      <c r="L428" s="6"/>
      <c r="M428" s="6"/>
      <c r="N428" s="6"/>
      <c r="O428" s="6"/>
      <c r="P428" s="6"/>
      <c r="Q428" s="6"/>
      <c r="R428" s="6"/>
      <c r="S428" s="6"/>
      <c r="T428" s="6"/>
      <c r="U428" s="6"/>
      <c r="V428" s="6"/>
    </row>
    <row r="429" spans="3:22" ht="12" customHeight="1" x14ac:dyDescent="0.2">
      <c r="C429" s="6"/>
      <c r="G429" s="6"/>
      <c r="H429" s="6"/>
      <c r="I429" s="6"/>
      <c r="J429" s="6"/>
      <c r="K429" s="6"/>
      <c r="L429" s="6"/>
      <c r="M429" s="6"/>
      <c r="N429" s="6"/>
      <c r="O429" s="6"/>
      <c r="P429" s="6"/>
      <c r="Q429" s="6"/>
      <c r="R429" s="6"/>
      <c r="S429" s="6"/>
      <c r="T429" s="6"/>
      <c r="U429" s="6"/>
      <c r="V429" s="6"/>
    </row>
    <row r="430" spans="3:22" ht="12" customHeight="1" x14ac:dyDescent="0.2">
      <c r="C430" s="6"/>
      <c r="G430" s="6"/>
      <c r="H430" s="6"/>
      <c r="I430" s="6"/>
      <c r="J430" s="6"/>
      <c r="K430" s="6"/>
      <c r="L430" s="6"/>
      <c r="M430" s="6"/>
      <c r="N430" s="6"/>
      <c r="O430" s="6"/>
      <c r="P430" s="6"/>
      <c r="Q430" s="6"/>
      <c r="R430" s="6"/>
      <c r="S430" s="6"/>
      <c r="T430" s="6"/>
      <c r="U430" s="6"/>
      <c r="V430" s="6"/>
    </row>
    <row r="431" spans="3:22" ht="12" customHeight="1" x14ac:dyDescent="0.2">
      <c r="C431" s="6"/>
      <c r="G431" s="6"/>
      <c r="H431" s="6"/>
      <c r="I431" s="6"/>
      <c r="J431" s="6"/>
      <c r="K431" s="6"/>
      <c r="L431" s="6"/>
      <c r="M431" s="6"/>
      <c r="N431" s="6"/>
      <c r="O431" s="6"/>
      <c r="P431" s="6"/>
      <c r="Q431" s="6"/>
      <c r="R431" s="6"/>
      <c r="S431" s="6"/>
      <c r="T431" s="6"/>
      <c r="U431" s="6"/>
      <c r="V431" s="6"/>
    </row>
    <row r="432" spans="3:22" ht="12" customHeight="1" x14ac:dyDescent="0.2">
      <c r="C432" s="6"/>
      <c r="G432" s="6"/>
      <c r="H432" s="6"/>
      <c r="I432" s="6"/>
      <c r="J432" s="6"/>
      <c r="K432" s="6"/>
      <c r="L432" s="6"/>
      <c r="M432" s="6"/>
      <c r="N432" s="6"/>
      <c r="O432" s="6"/>
      <c r="P432" s="6"/>
      <c r="Q432" s="6"/>
      <c r="R432" s="6"/>
      <c r="S432" s="6"/>
      <c r="T432" s="6"/>
      <c r="U432" s="6"/>
      <c r="V432" s="6"/>
    </row>
    <row r="433" spans="3:22" ht="12" customHeight="1" x14ac:dyDescent="0.2">
      <c r="C433" s="6"/>
      <c r="G433" s="6"/>
      <c r="H433" s="6"/>
      <c r="I433" s="6"/>
      <c r="J433" s="6"/>
      <c r="K433" s="6"/>
      <c r="L433" s="6"/>
      <c r="M433" s="6"/>
      <c r="N433" s="6"/>
      <c r="O433" s="6"/>
      <c r="P433" s="6"/>
      <c r="Q433" s="6"/>
      <c r="R433" s="6"/>
      <c r="S433" s="6"/>
      <c r="T433" s="6"/>
      <c r="U433" s="6"/>
      <c r="V433" s="6"/>
    </row>
    <row r="434" spans="3:22" ht="12" customHeight="1" x14ac:dyDescent="0.2">
      <c r="C434" s="6"/>
      <c r="G434" s="6"/>
      <c r="H434" s="6"/>
      <c r="I434" s="6"/>
      <c r="J434" s="6"/>
      <c r="K434" s="6"/>
      <c r="L434" s="6"/>
      <c r="M434" s="6"/>
      <c r="N434" s="6"/>
      <c r="O434" s="6"/>
      <c r="P434" s="6"/>
      <c r="Q434" s="6"/>
      <c r="R434" s="6"/>
      <c r="S434" s="6"/>
      <c r="T434" s="6"/>
      <c r="U434" s="6"/>
      <c r="V434" s="6"/>
    </row>
    <row r="435" spans="3:22" ht="12" customHeight="1" x14ac:dyDescent="0.2">
      <c r="C435" s="6"/>
      <c r="G435" s="6"/>
      <c r="H435" s="6"/>
      <c r="I435" s="6"/>
      <c r="J435" s="6"/>
      <c r="K435" s="6"/>
      <c r="L435" s="6"/>
      <c r="M435" s="6"/>
      <c r="N435" s="6"/>
      <c r="O435" s="6"/>
      <c r="P435" s="6"/>
      <c r="Q435" s="6"/>
      <c r="R435" s="6"/>
      <c r="S435" s="6"/>
      <c r="T435" s="6"/>
      <c r="U435" s="6"/>
      <c r="V435" s="6"/>
    </row>
    <row r="436" spans="3:22" ht="12" customHeight="1" x14ac:dyDescent="0.2">
      <c r="C436" s="6"/>
      <c r="G436" s="6"/>
      <c r="H436" s="6"/>
      <c r="I436" s="6"/>
      <c r="J436" s="6"/>
      <c r="K436" s="6"/>
      <c r="L436" s="6"/>
      <c r="M436" s="6"/>
      <c r="N436" s="6"/>
      <c r="O436" s="6"/>
      <c r="P436" s="6"/>
      <c r="Q436" s="6"/>
      <c r="R436" s="6"/>
      <c r="S436" s="6"/>
      <c r="T436" s="6"/>
      <c r="U436" s="6"/>
      <c r="V436" s="6"/>
    </row>
    <row r="437" spans="3:22" ht="12" customHeight="1" x14ac:dyDescent="0.2">
      <c r="C437" s="6"/>
      <c r="G437" s="6"/>
      <c r="H437" s="6"/>
      <c r="I437" s="6"/>
      <c r="J437" s="6"/>
      <c r="K437" s="6"/>
      <c r="L437" s="6"/>
      <c r="M437" s="6"/>
      <c r="N437" s="6"/>
      <c r="O437" s="6"/>
      <c r="P437" s="6"/>
      <c r="Q437" s="6"/>
      <c r="R437" s="6"/>
      <c r="S437" s="6"/>
      <c r="T437" s="6"/>
      <c r="U437" s="6"/>
      <c r="V437" s="6"/>
    </row>
    <row r="438" spans="3:22" ht="12" customHeight="1" x14ac:dyDescent="0.2">
      <c r="C438" s="6"/>
      <c r="G438" s="6"/>
      <c r="H438" s="6"/>
      <c r="I438" s="6"/>
      <c r="J438" s="6"/>
      <c r="K438" s="6"/>
      <c r="L438" s="6"/>
      <c r="M438" s="6"/>
      <c r="N438" s="6"/>
      <c r="O438" s="6"/>
      <c r="P438" s="6"/>
      <c r="Q438" s="6"/>
      <c r="R438" s="6"/>
      <c r="S438" s="6"/>
      <c r="T438" s="6"/>
      <c r="U438" s="6"/>
      <c r="V438" s="6"/>
    </row>
    <row r="439" spans="3:22" ht="12" customHeight="1" x14ac:dyDescent="0.2">
      <c r="C439" s="6"/>
      <c r="G439" s="6"/>
      <c r="H439" s="6"/>
      <c r="I439" s="6"/>
      <c r="J439" s="6"/>
      <c r="K439" s="6"/>
      <c r="L439" s="6"/>
      <c r="M439" s="6"/>
      <c r="N439" s="6"/>
      <c r="O439" s="6"/>
      <c r="P439" s="6"/>
      <c r="Q439" s="6"/>
      <c r="R439" s="6"/>
      <c r="S439" s="6"/>
      <c r="T439" s="6"/>
      <c r="U439" s="6"/>
      <c r="V439" s="6"/>
    </row>
    <row r="440" spans="3:22" ht="12" customHeight="1" x14ac:dyDescent="0.2">
      <c r="C440" s="6"/>
      <c r="G440" s="6"/>
      <c r="H440" s="6"/>
      <c r="I440" s="6"/>
      <c r="J440" s="6"/>
      <c r="K440" s="6"/>
      <c r="L440" s="6"/>
      <c r="M440" s="6"/>
      <c r="N440" s="6"/>
      <c r="O440" s="6"/>
      <c r="P440" s="6"/>
      <c r="Q440" s="6"/>
      <c r="R440" s="6"/>
      <c r="S440" s="6"/>
      <c r="T440" s="6"/>
      <c r="U440" s="6"/>
      <c r="V440" s="6"/>
    </row>
    <row r="441" spans="3:22" ht="12" customHeight="1" x14ac:dyDescent="0.2">
      <c r="C441" s="6"/>
      <c r="G441" s="6"/>
      <c r="H441" s="6"/>
      <c r="I441" s="6"/>
      <c r="J441" s="6"/>
      <c r="K441" s="6"/>
      <c r="L441" s="6"/>
      <c r="M441" s="6"/>
      <c r="N441" s="6"/>
      <c r="O441" s="6"/>
      <c r="P441" s="6"/>
      <c r="Q441" s="6"/>
      <c r="R441" s="6"/>
      <c r="S441" s="6"/>
      <c r="T441" s="6"/>
      <c r="U441" s="6"/>
      <c r="V441" s="6"/>
    </row>
    <row r="442" spans="3:22" ht="12" customHeight="1" x14ac:dyDescent="0.2">
      <c r="C442" s="6"/>
      <c r="G442" s="6"/>
      <c r="H442" s="6"/>
      <c r="I442" s="6"/>
      <c r="J442" s="6"/>
      <c r="K442" s="6"/>
      <c r="L442" s="6"/>
      <c r="M442" s="6"/>
      <c r="N442" s="6"/>
      <c r="O442" s="6"/>
      <c r="P442" s="6"/>
      <c r="Q442" s="6"/>
      <c r="R442" s="6"/>
      <c r="S442" s="6"/>
      <c r="T442" s="6"/>
      <c r="U442" s="6"/>
      <c r="V442" s="6"/>
    </row>
    <row r="443" spans="3:22" ht="12" customHeight="1" x14ac:dyDescent="0.2">
      <c r="C443" s="6"/>
      <c r="G443" s="6"/>
      <c r="H443" s="6"/>
      <c r="I443" s="6"/>
      <c r="J443" s="6"/>
      <c r="K443" s="6"/>
      <c r="L443" s="6"/>
      <c r="M443" s="6"/>
      <c r="N443" s="6"/>
      <c r="O443" s="6"/>
      <c r="P443" s="6"/>
      <c r="Q443" s="6"/>
      <c r="R443" s="6"/>
      <c r="S443" s="6"/>
      <c r="T443" s="6"/>
      <c r="U443" s="6"/>
      <c r="V443" s="6"/>
    </row>
    <row r="444" spans="3:22" ht="12" customHeight="1" x14ac:dyDescent="0.2">
      <c r="C444" s="6"/>
      <c r="G444" s="6"/>
      <c r="H444" s="6"/>
      <c r="I444" s="6"/>
      <c r="J444" s="6"/>
      <c r="K444" s="6"/>
      <c r="L444" s="6"/>
      <c r="M444" s="6"/>
      <c r="N444" s="6"/>
      <c r="O444" s="6"/>
      <c r="P444" s="6"/>
      <c r="Q444" s="6"/>
      <c r="R444" s="6"/>
      <c r="S444" s="6"/>
      <c r="T444" s="6"/>
      <c r="U444" s="6"/>
      <c r="V444" s="6"/>
    </row>
    <row r="445" spans="3:22" ht="12" customHeight="1" x14ac:dyDescent="0.2">
      <c r="C445" s="6"/>
      <c r="G445" s="6"/>
      <c r="H445" s="6"/>
      <c r="I445" s="6"/>
      <c r="J445" s="6"/>
      <c r="K445" s="6"/>
      <c r="L445" s="6"/>
      <c r="M445" s="6"/>
      <c r="N445" s="6"/>
      <c r="O445" s="6"/>
      <c r="P445" s="6"/>
      <c r="Q445" s="6"/>
      <c r="R445" s="6"/>
      <c r="S445" s="6"/>
      <c r="T445" s="6"/>
      <c r="U445" s="6"/>
      <c r="V445" s="6"/>
    </row>
    <row r="446" spans="3:22" ht="12" customHeight="1" x14ac:dyDescent="0.2">
      <c r="C446" s="6"/>
      <c r="G446" s="6"/>
      <c r="H446" s="6"/>
      <c r="I446" s="6"/>
      <c r="J446" s="6"/>
      <c r="K446" s="6"/>
      <c r="L446" s="6"/>
      <c r="M446" s="6"/>
      <c r="N446" s="6"/>
      <c r="O446" s="6"/>
      <c r="P446" s="6"/>
      <c r="Q446" s="6"/>
      <c r="R446" s="6"/>
      <c r="S446" s="6"/>
      <c r="T446" s="6"/>
      <c r="U446" s="6"/>
      <c r="V446" s="6"/>
    </row>
    <row r="447" spans="3:22" ht="12" customHeight="1" x14ac:dyDescent="0.2">
      <c r="C447" s="6"/>
      <c r="G447" s="6"/>
      <c r="H447" s="6"/>
      <c r="I447" s="6"/>
      <c r="J447" s="6"/>
      <c r="K447" s="6"/>
      <c r="L447" s="6"/>
      <c r="M447" s="6"/>
      <c r="N447" s="6"/>
      <c r="O447" s="6"/>
      <c r="P447" s="6"/>
      <c r="Q447" s="6"/>
      <c r="R447" s="6"/>
      <c r="S447" s="6"/>
      <c r="T447" s="6"/>
      <c r="U447" s="6"/>
      <c r="V447" s="6"/>
    </row>
    <row r="448" spans="3:22" ht="12" customHeight="1" x14ac:dyDescent="0.2">
      <c r="C448" s="6"/>
      <c r="G448" s="6"/>
      <c r="H448" s="6"/>
      <c r="I448" s="6"/>
      <c r="J448" s="6"/>
      <c r="K448" s="6"/>
      <c r="L448" s="6"/>
      <c r="M448" s="6"/>
      <c r="N448" s="6"/>
      <c r="O448" s="6"/>
      <c r="P448" s="6"/>
      <c r="Q448" s="6"/>
      <c r="R448" s="6"/>
      <c r="S448" s="6"/>
      <c r="T448" s="6"/>
      <c r="U448" s="6"/>
      <c r="V448" s="6"/>
    </row>
    <row r="449" spans="3:22" ht="12" customHeight="1" x14ac:dyDescent="0.2">
      <c r="C449" s="6"/>
      <c r="G449" s="6"/>
      <c r="H449" s="6"/>
      <c r="I449" s="6"/>
      <c r="J449" s="6"/>
      <c r="K449" s="6"/>
      <c r="L449" s="6"/>
      <c r="M449" s="6"/>
      <c r="N449" s="6"/>
      <c r="O449" s="6"/>
      <c r="P449" s="6"/>
      <c r="Q449" s="6"/>
      <c r="R449" s="6"/>
      <c r="S449" s="6"/>
      <c r="T449" s="6"/>
      <c r="U449" s="6"/>
      <c r="V449" s="6"/>
    </row>
    <row r="450" spans="3:22" ht="12" customHeight="1" x14ac:dyDescent="0.2">
      <c r="C450" s="6"/>
      <c r="G450" s="6"/>
      <c r="H450" s="6"/>
      <c r="I450" s="6"/>
      <c r="J450" s="6"/>
      <c r="K450" s="6"/>
      <c r="L450" s="6"/>
      <c r="M450" s="6"/>
      <c r="N450" s="6"/>
      <c r="O450" s="6"/>
      <c r="P450" s="6"/>
      <c r="Q450" s="6"/>
      <c r="R450" s="6"/>
      <c r="S450" s="6"/>
      <c r="T450" s="6"/>
      <c r="U450" s="6"/>
      <c r="V450" s="6"/>
    </row>
    <row r="451" spans="3:22" ht="12" customHeight="1" x14ac:dyDescent="0.2">
      <c r="C451" s="6"/>
      <c r="G451" s="6"/>
      <c r="H451" s="6"/>
      <c r="I451" s="6"/>
      <c r="J451" s="6"/>
      <c r="K451" s="6"/>
      <c r="L451" s="6"/>
      <c r="M451" s="6"/>
      <c r="N451" s="6"/>
      <c r="O451" s="6"/>
      <c r="P451" s="6"/>
      <c r="Q451" s="6"/>
      <c r="R451" s="6"/>
      <c r="S451" s="6"/>
      <c r="T451" s="6"/>
      <c r="U451" s="6"/>
      <c r="V451" s="6"/>
    </row>
    <row r="452" spans="3:22" ht="12" customHeight="1" x14ac:dyDescent="0.2">
      <c r="C452" s="6"/>
      <c r="G452" s="6"/>
      <c r="H452" s="6"/>
      <c r="I452" s="6"/>
      <c r="J452" s="6"/>
      <c r="K452" s="6"/>
      <c r="L452" s="6"/>
      <c r="M452" s="6"/>
      <c r="N452" s="6"/>
      <c r="O452" s="6"/>
      <c r="P452" s="6"/>
      <c r="Q452" s="6"/>
      <c r="R452" s="6"/>
      <c r="S452" s="6"/>
      <c r="T452" s="6"/>
      <c r="U452" s="6"/>
      <c r="V452" s="6"/>
    </row>
    <row r="453" spans="3:22" ht="12" customHeight="1" x14ac:dyDescent="0.2">
      <c r="C453" s="6"/>
      <c r="G453" s="6"/>
      <c r="H453" s="6"/>
      <c r="I453" s="6"/>
      <c r="J453" s="6"/>
      <c r="K453" s="6"/>
      <c r="L453" s="6"/>
      <c r="M453" s="6"/>
      <c r="N453" s="6"/>
      <c r="O453" s="6"/>
      <c r="P453" s="6"/>
      <c r="Q453" s="6"/>
      <c r="R453" s="6"/>
      <c r="S453" s="6"/>
      <c r="T453" s="6"/>
      <c r="U453" s="6"/>
      <c r="V453" s="6"/>
    </row>
    <row r="454" spans="3:22" ht="12" customHeight="1" x14ac:dyDescent="0.2">
      <c r="C454" s="6"/>
      <c r="G454" s="6"/>
      <c r="H454" s="6"/>
      <c r="I454" s="6"/>
      <c r="J454" s="6"/>
      <c r="K454" s="6"/>
      <c r="L454" s="6"/>
      <c r="M454" s="6"/>
      <c r="N454" s="6"/>
      <c r="O454" s="6"/>
      <c r="P454" s="6"/>
      <c r="Q454" s="6"/>
      <c r="R454" s="6"/>
      <c r="S454" s="6"/>
      <c r="T454" s="6"/>
      <c r="U454" s="6"/>
      <c r="V454" s="6"/>
    </row>
    <row r="455" spans="3:22" ht="12" customHeight="1" x14ac:dyDescent="0.2">
      <c r="C455" s="6"/>
      <c r="G455" s="6"/>
      <c r="H455" s="6"/>
      <c r="I455" s="6"/>
      <c r="J455" s="6"/>
      <c r="K455" s="6"/>
      <c r="L455" s="6"/>
      <c r="M455" s="6"/>
      <c r="N455" s="6"/>
      <c r="O455" s="6"/>
      <c r="P455" s="6"/>
      <c r="Q455" s="6"/>
      <c r="R455" s="6"/>
      <c r="S455" s="6"/>
      <c r="T455" s="6"/>
      <c r="U455" s="6"/>
      <c r="V455" s="6"/>
    </row>
    <row r="456" spans="3:22" ht="12" customHeight="1" x14ac:dyDescent="0.2">
      <c r="C456" s="6"/>
      <c r="G456" s="6"/>
      <c r="H456" s="6"/>
      <c r="I456" s="6"/>
      <c r="J456" s="6"/>
      <c r="K456" s="6"/>
      <c r="L456" s="6"/>
      <c r="M456" s="6"/>
      <c r="N456" s="6"/>
      <c r="O456" s="6"/>
      <c r="P456" s="6"/>
      <c r="Q456" s="6"/>
      <c r="R456" s="6"/>
      <c r="S456" s="6"/>
      <c r="T456" s="6"/>
      <c r="U456" s="6"/>
      <c r="V456" s="6"/>
    </row>
    <row r="457" spans="3:22" ht="12" customHeight="1" x14ac:dyDescent="0.2">
      <c r="C457" s="6"/>
      <c r="G457" s="6"/>
      <c r="H457" s="6"/>
      <c r="I457" s="6"/>
      <c r="J457" s="6"/>
      <c r="K457" s="6"/>
      <c r="L457" s="6"/>
      <c r="M457" s="6"/>
      <c r="N457" s="6"/>
      <c r="O457" s="6"/>
      <c r="P457" s="6"/>
      <c r="Q457" s="6"/>
      <c r="R457" s="6"/>
      <c r="S457" s="6"/>
      <c r="T457" s="6"/>
      <c r="U457" s="6"/>
      <c r="V457" s="6"/>
    </row>
    <row r="458" spans="3:22" ht="12" customHeight="1" x14ac:dyDescent="0.2">
      <c r="C458" s="6"/>
      <c r="G458" s="6"/>
      <c r="H458" s="6"/>
      <c r="I458" s="6"/>
      <c r="J458" s="6"/>
      <c r="K458" s="6"/>
      <c r="L458" s="6"/>
      <c r="M458" s="6"/>
      <c r="N458" s="6"/>
      <c r="O458" s="6"/>
      <c r="P458" s="6"/>
      <c r="Q458" s="6"/>
      <c r="R458" s="6"/>
      <c r="S458" s="6"/>
      <c r="T458" s="6"/>
      <c r="U458" s="6"/>
      <c r="V458" s="6"/>
    </row>
    <row r="459" spans="3:22" ht="12" customHeight="1" x14ac:dyDescent="0.2">
      <c r="C459" s="6"/>
      <c r="G459" s="6"/>
      <c r="H459" s="6"/>
      <c r="I459" s="6"/>
      <c r="J459" s="6"/>
      <c r="K459" s="6"/>
      <c r="L459" s="6"/>
      <c r="M459" s="6"/>
      <c r="N459" s="6"/>
      <c r="O459" s="6"/>
      <c r="P459" s="6"/>
      <c r="Q459" s="6"/>
      <c r="R459" s="6"/>
      <c r="S459" s="6"/>
      <c r="T459" s="6"/>
      <c r="U459" s="6"/>
      <c r="V459" s="6"/>
    </row>
    <row r="460" spans="3:22" ht="12" customHeight="1" x14ac:dyDescent="0.2">
      <c r="C460" s="6"/>
      <c r="G460" s="6"/>
      <c r="H460" s="6"/>
      <c r="I460" s="6"/>
      <c r="J460" s="6"/>
      <c r="K460" s="6"/>
      <c r="L460" s="6"/>
      <c r="M460" s="6"/>
      <c r="N460" s="6"/>
      <c r="O460" s="6"/>
      <c r="P460" s="6"/>
      <c r="Q460" s="6"/>
      <c r="R460" s="6"/>
      <c r="S460" s="6"/>
      <c r="T460" s="6"/>
      <c r="U460" s="6"/>
      <c r="V460" s="6"/>
    </row>
    <row r="461" spans="3:22" ht="12" customHeight="1" x14ac:dyDescent="0.2">
      <c r="C461" s="6"/>
      <c r="G461" s="6"/>
      <c r="H461" s="6"/>
      <c r="I461" s="6"/>
      <c r="J461" s="6"/>
      <c r="K461" s="6"/>
      <c r="L461" s="6"/>
      <c r="M461" s="6"/>
      <c r="N461" s="6"/>
      <c r="O461" s="6"/>
      <c r="P461" s="6"/>
      <c r="Q461" s="6"/>
      <c r="R461" s="6"/>
      <c r="S461" s="6"/>
      <c r="T461" s="6"/>
      <c r="U461" s="6"/>
      <c r="V461" s="6"/>
    </row>
    <row r="462" spans="3:22" ht="12" customHeight="1" x14ac:dyDescent="0.2">
      <c r="C462" s="6"/>
      <c r="G462" s="6"/>
      <c r="H462" s="6"/>
      <c r="I462" s="6"/>
      <c r="J462" s="6"/>
      <c r="K462" s="6"/>
      <c r="L462" s="6"/>
      <c r="M462" s="6"/>
      <c r="N462" s="6"/>
      <c r="O462" s="6"/>
      <c r="P462" s="6"/>
      <c r="Q462" s="6"/>
      <c r="R462" s="6"/>
      <c r="S462" s="6"/>
      <c r="T462" s="6"/>
      <c r="U462" s="6"/>
      <c r="V462" s="6"/>
    </row>
    <row r="463" spans="3:22" ht="12" customHeight="1" x14ac:dyDescent="0.2">
      <c r="C463" s="6"/>
      <c r="G463" s="6"/>
      <c r="H463" s="6"/>
      <c r="I463" s="6"/>
      <c r="J463" s="6"/>
      <c r="K463" s="6"/>
      <c r="L463" s="6"/>
      <c r="M463" s="6"/>
      <c r="N463" s="6"/>
      <c r="O463" s="6"/>
      <c r="P463" s="6"/>
      <c r="Q463" s="6"/>
      <c r="R463" s="6"/>
      <c r="S463" s="6"/>
      <c r="T463" s="6"/>
      <c r="U463" s="6"/>
      <c r="V463" s="6"/>
    </row>
    <row r="464" spans="3:22" ht="12" customHeight="1" x14ac:dyDescent="0.2">
      <c r="C464" s="6"/>
      <c r="G464" s="6"/>
      <c r="H464" s="6"/>
      <c r="I464" s="6"/>
      <c r="J464" s="6"/>
      <c r="K464" s="6"/>
      <c r="L464" s="6"/>
      <c r="M464" s="6"/>
      <c r="N464" s="6"/>
      <c r="O464" s="6"/>
      <c r="P464" s="6"/>
      <c r="Q464" s="6"/>
      <c r="R464" s="6"/>
      <c r="S464" s="6"/>
      <c r="T464" s="6"/>
      <c r="U464" s="6"/>
      <c r="V464" s="6"/>
    </row>
    <row r="465" spans="3:22" ht="12" customHeight="1" x14ac:dyDescent="0.2">
      <c r="C465" s="6"/>
      <c r="G465" s="6"/>
      <c r="H465" s="6"/>
      <c r="I465" s="6"/>
      <c r="J465" s="6"/>
      <c r="K465" s="6"/>
      <c r="L465" s="6"/>
      <c r="M465" s="6"/>
      <c r="N465" s="6"/>
      <c r="O465" s="6"/>
      <c r="P465" s="6"/>
      <c r="Q465" s="6"/>
      <c r="R465" s="6"/>
      <c r="S465" s="6"/>
      <c r="T465" s="6"/>
      <c r="U465" s="6"/>
      <c r="V465" s="6"/>
    </row>
    <row r="466" spans="3:22" ht="12" customHeight="1" x14ac:dyDescent="0.2">
      <c r="C466" s="6"/>
      <c r="G466" s="6"/>
      <c r="H466" s="6"/>
      <c r="I466" s="6"/>
      <c r="J466" s="6"/>
      <c r="K466" s="6"/>
      <c r="L466" s="6"/>
      <c r="M466" s="6"/>
      <c r="N466" s="6"/>
      <c r="O466" s="6"/>
      <c r="P466" s="6"/>
      <c r="Q466" s="6"/>
      <c r="R466" s="6"/>
      <c r="S466" s="6"/>
      <c r="T466" s="6"/>
      <c r="U466" s="6"/>
      <c r="V466" s="6"/>
    </row>
    <row r="467" spans="3:22" ht="12" customHeight="1" x14ac:dyDescent="0.2">
      <c r="C467" s="6"/>
      <c r="G467" s="6"/>
      <c r="H467" s="6"/>
      <c r="I467" s="6"/>
      <c r="J467" s="6"/>
      <c r="K467" s="6"/>
      <c r="L467" s="6"/>
      <c r="M467" s="6"/>
      <c r="N467" s="6"/>
      <c r="O467" s="6"/>
      <c r="P467" s="6"/>
      <c r="Q467" s="6"/>
      <c r="R467" s="6"/>
      <c r="S467" s="6"/>
      <c r="T467" s="6"/>
      <c r="U467" s="6"/>
      <c r="V467" s="6"/>
    </row>
    <row r="468" spans="3:22" ht="12" customHeight="1" x14ac:dyDescent="0.2">
      <c r="C468" s="6"/>
      <c r="G468" s="6"/>
      <c r="H468" s="6"/>
      <c r="I468" s="6"/>
      <c r="J468" s="6"/>
      <c r="K468" s="6"/>
      <c r="L468" s="6"/>
      <c r="M468" s="6"/>
      <c r="N468" s="6"/>
      <c r="O468" s="6"/>
      <c r="P468" s="6"/>
      <c r="Q468" s="6"/>
      <c r="R468" s="6"/>
      <c r="S468" s="6"/>
      <c r="T468" s="6"/>
      <c r="U468" s="6"/>
      <c r="V468" s="6"/>
    </row>
    <row r="469" spans="3:22" ht="12" customHeight="1" x14ac:dyDescent="0.2">
      <c r="C469" s="6"/>
      <c r="G469" s="6"/>
      <c r="H469" s="6"/>
      <c r="I469" s="6"/>
      <c r="J469" s="6"/>
      <c r="K469" s="6"/>
      <c r="L469" s="6"/>
      <c r="M469" s="6"/>
      <c r="N469" s="6"/>
      <c r="O469" s="6"/>
      <c r="P469" s="6"/>
      <c r="Q469" s="6"/>
      <c r="R469" s="6"/>
      <c r="S469" s="6"/>
      <c r="T469" s="6"/>
      <c r="U469" s="6"/>
      <c r="V469" s="6"/>
    </row>
    <row r="470" spans="3:22" ht="12" customHeight="1" x14ac:dyDescent="0.2">
      <c r="C470" s="6"/>
      <c r="G470" s="6"/>
      <c r="H470" s="6"/>
      <c r="I470" s="6"/>
      <c r="J470" s="6"/>
      <c r="K470" s="6"/>
      <c r="L470" s="6"/>
      <c r="M470" s="6"/>
      <c r="N470" s="6"/>
      <c r="O470" s="6"/>
      <c r="P470" s="6"/>
      <c r="Q470" s="6"/>
      <c r="R470" s="6"/>
      <c r="S470" s="6"/>
      <c r="T470" s="6"/>
      <c r="U470" s="6"/>
      <c r="V470" s="6"/>
    </row>
    <row r="471" spans="3:22" ht="12" customHeight="1" x14ac:dyDescent="0.2">
      <c r="C471" s="6"/>
      <c r="G471" s="6"/>
      <c r="H471" s="6"/>
      <c r="I471" s="6"/>
      <c r="J471" s="6"/>
      <c r="K471" s="6"/>
      <c r="L471" s="6"/>
      <c r="M471" s="6"/>
      <c r="N471" s="6"/>
      <c r="O471" s="6"/>
      <c r="P471" s="6"/>
      <c r="Q471" s="6"/>
      <c r="R471" s="6"/>
      <c r="S471" s="6"/>
      <c r="T471" s="6"/>
      <c r="U471" s="6"/>
      <c r="V471" s="6"/>
    </row>
    <row r="472" spans="3:22" ht="12" customHeight="1" x14ac:dyDescent="0.2">
      <c r="C472" s="6"/>
      <c r="G472" s="6"/>
      <c r="H472" s="6"/>
      <c r="I472" s="6"/>
      <c r="J472" s="6"/>
      <c r="K472" s="6"/>
      <c r="L472" s="6"/>
      <c r="M472" s="6"/>
      <c r="N472" s="6"/>
      <c r="O472" s="6"/>
      <c r="P472" s="6"/>
      <c r="Q472" s="6"/>
      <c r="R472" s="6"/>
      <c r="S472" s="6"/>
      <c r="T472" s="6"/>
      <c r="U472" s="6"/>
      <c r="V472" s="6"/>
    </row>
    <row r="473" spans="3:22" ht="12" customHeight="1" x14ac:dyDescent="0.2">
      <c r="C473" s="6"/>
      <c r="G473" s="6"/>
      <c r="H473" s="6"/>
      <c r="I473" s="6"/>
      <c r="J473" s="6"/>
      <c r="K473" s="6"/>
      <c r="L473" s="6"/>
      <c r="M473" s="6"/>
      <c r="N473" s="6"/>
      <c r="O473" s="6"/>
      <c r="P473" s="6"/>
      <c r="Q473" s="6"/>
      <c r="R473" s="6"/>
      <c r="S473" s="6"/>
      <c r="T473" s="6"/>
      <c r="U473" s="6"/>
      <c r="V473" s="6"/>
    </row>
    <row r="474" spans="3:22" ht="12" customHeight="1" x14ac:dyDescent="0.2">
      <c r="C474" s="6"/>
      <c r="G474" s="6"/>
      <c r="H474" s="6"/>
      <c r="I474" s="6"/>
      <c r="J474" s="6"/>
      <c r="K474" s="6"/>
      <c r="L474" s="6"/>
      <c r="M474" s="6"/>
      <c r="N474" s="6"/>
      <c r="O474" s="6"/>
      <c r="P474" s="6"/>
      <c r="Q474" s="6"/>
      <c r="R474" s="6"/>
      <c r="S474" s="6"/>
      <c r="T474" s="6"/>
      <c r="U474" s="6"/>
      <c r="V474" s="6"/>
    </row>
    <row r="475" spans="3:22" ht="12" customHeight="1" x14ac:dyDescent="0.2">
      <c r="C475" s="6"/>
      <c r="G475" s="6"/>
      <c r="H475" s="6"/>
      <c r="I475" s="6"/>
      <c r="J475" s="6"/>
      <c r="K475" s="6"/>
      <c r="L475" s="6"/>
      <c r="M475" s="6"/>
      <c r="N475" s="6"/>
      <c r="O475" s="6"/>
      <c r="P475" s="6"/>
      <c r="Q475" s="6"/>
      <c r="R475" s="6"/>
      <c r="S475" s="6"/>
      <c r="T475" s="6"/>
      <c r="U475" s="6"/>
      <c r="V475" s="6"/>
    </row>
    <row r="476" spans="3:22" ht="12" customHeight="1" x14ac:dyDescent="0.2">
      <c r="C476" s="6"/>
      <c r="G476" s="6"/>
      <c r="H476" s="6"/>
      <c r="I476" s="6"/>
      <c r="J476" s="6"/>
      <c r="K476" s="6"/>
      <c r="L476" s="6"/>
      <c r="M476" s="6"/>
      <c r="N476" s="6"/>
      <c r="O476" s="6"/>
      <c r="P476" s="6"/>
      <c r="Q476" s="6"/>
      <c r="R476" s="6"/>
      <c r="S476" s="6"/>
      <c r="T476" s="6"/>
      <c r="U476" s="6"/>
      <c r="V476" s="6"/>
    </row>
    <row r="477" spans="3:22" ht="12" customHeight="1" x14ac:dyDescent="0.2">
      <c r="C477" s="6"/>
      <c r="G477" s="6"/>
      <c r="H477" s="6"/>
      <c r="I477" s="6"/>
      <c r="J477" s="6"/>
      <c r="K477" s="6"/>
      <c r="L477" s="6"/>
      <c r="M477" s="6"/>
      <c r="N477" s="6"/>
      <c r="O477" s="6"/>
      <c r="P477" s="6"/>
      <c r="Q477" s="6"/>
      <c r="R477" s="6"/>
      <c r="S477" s="6"/>
      <c r="T477" s="6"/>
      <c r="U477" s="6"/>
      <c r="V477" s="6"/>
    </row>
    <row r="478" spans="3:22" ht="12" customHeight="1" x14ac:dyDescent="0.2">
      <c r="C478" s="6"/>
      <c r="G478" s="6"/>
      <c r="H478" s="6"/>
      <c r="I478" s="6"/>
      <c r="J478" s="6"/>
      <c r="K478" s="6"/>
      <c r="L478" s="6"/>
      <c r="M478" s="6"/>
      <c r="N478" s="6"/>
      <c r="O478" s="6"/>
      <c r="P478" s="6"/>
      <c r="Q478" s="6"/>
      <c r="R478" s="6"/>
      <c r="S478" s="6"/>
      <c r="T478" s="6"/>
      <c r="U478" s="6"/>
      <c r="V478" s="6"/>
    </row>
    <row r="479" spans="3:22" ht="12" customHeight="1" x14ac:dyDescent="0.2">
      <c r="C479" s="6"/>
      <c r="G479" s="6"/>
      <c r="H479" s="6"/>
      <c r="I479" s="6"/>
      <c r="J479" s="6"/>
      <c r="K479" s="6"/>
      <c r="L479" s="6"/>
      <c r="M479" s="6"/>
      <c r="N479" s="6"/>
      <c r="O479" s="6"/>
      <c r="P479" s="6"/>
      <c r="Q479" s="6"/>
      <c r="R479" s="6"/>
      <c r="S479" s="6"/>
      <c r="T479" s="6"/>
      <c r="U479" s="6"/>
      <c r="V479" s="6"/>
    </row>
    <row r="480" spans="3:22" ht="12" customHeight="1" x14ac:dyDescent="0.2">
      <c r="C480" s="6"/>
      <c r="G480" s="6"/>
      <c r="H480" s="6"/>
      <c r="I480" s="6"/>
      <c r="J480" s="6"/>
      <c r="K480" s="6"/>
      <c r="L480" s="6"/>
      <c r="M480" s="6"/>
      <c r="N480" s="6"/>
      <c r="O480" s="6"/>
      <c r="P480" s="6"/>
      <c r="Q480" s="6"/>
      <c r="R480" s="6"/>
      <c r="S480" s="6"/>
      <c r="T480" s="6"/>
      <c r="U480" s="6"/>
      <c r="V480" s="6"/>
    </row>
    <row r="481" spans="3:22" ht="12" customHeight="1" x14ac:dyDescent="0.2">
      <c r="C481" s="6"/>
      <c r="G481" s="6"/>
      <c r="H481" s="6"/>
      <c r="I481" s="6"/>
      <c r="J481" s="6"/>
      <c r="K481" s="6"/>
      <c r="L481" s="6"/>
      <c r="M481" s="6"/>
      <c r="N481" s="6"/>
      <c r="O481" s="6"/>
      <c r="P481" s="6"/>
      <c r="Q481" s="6"/>
      <c r="R481" s="6"/>
      <c r="S481" s="6"/>
      <c r="T481" s="6"/>
      <c r="U481" s="6"/>
      <c r="V481" s="6"/>
    </row>
    <row r="482" spans="3:22" ht="12" customHeight="1" x14ac:dyDescent="0.2">
      <c r="C482" s="6"/>
      <c r="G482" s="6"/>
      <c r="H482" s="6"/>
      <c r="I482" s="6"/>
      <c r="J482" s="6"/>
      <c r="K482" s="6"/>
      <c r="L482" s="6"/>
      <c r="M482" s="6"/>
      <c r="N482" s="6"/>
      <c r="O482" s="6"/>
      <c r="P482" s="6"/>
      <c r="Q482" s="6"/>
      <c r="R482" s="6"/>
      <c r="S482" s="6"/>
      <c r="T482" s="6"/>
      <c r="U482" s="6"/>
      <c r="V482" s="6"/>
    </row>
    <row r="483" spans="3:22" ht="12" customHeight="1" x14ac:dyDescent="0.2">
      <c r="C483" s="6"/>
      <c r="G483" s="6"/>
      <c r="H483" s="6"/>
      <c r="I483" s="6"/>
      <c r="J483" s="6"/>
      <c r="K483" s="6"/>
      <c r="L483" s="6"/>
      <c r="M483" s="6"/>
      <c r="N483" s="6"/>
      <c r="O483" s="6"/>
      <c r="P483" s="6"/>
      <c r="Q483" s="6"/>
      <c r="R483" s="6"/>
      <c r="S483" s="6"/>
      <c r="T483" s="6"/>
      <c r="U483" s="6"/>
      <c r="V483" s="6"/>
    </row>
    <row r="484" spans="3:22" ht="12" customHeight="1" x14ac:dyDescent="0.2">
      <c r="C484" s="6"/>
      <c r="G484" s="6"/>
      <c r="H484" s="6"/>
      <c r="I484" s="6"/>
      <c r="J484" s="6"/>
      <c r="K484" s="6"/>
      <c r="L484" s="6"/>
      <c r="M484" s="6"/>
      <c r="N484" s="6"/>
      <c r="O484" s="6"/>
      <c r="P484" s="6"/>
      <c r="Q484" s="6"/>
      <c r="R484" s="6"/>
      <c r="S484" s="6"/>
      <c r="T484" s="6"/>
      <c r="U484" s="6"/>
      <c r="V484" s="6"/>
    </row>
    <row r="485" spans="3:22" ht="12" customHeight="1" x14ac:dyDescent="0.2">
      <c r="C485" s="6"/>
      <c r="G485" s="6"/>
      <c r="H485" s="6"/>
      <c r="I485" s="6"/>
      <c r="J485" s="6"/>
      <c r="K485" s="6"/>
      <c r="L485" s="6"/>
      <c r="M485" s="6"/>
      <c r="N485" s="6"/>
      <c r="O485" s="6"/>
      <c r="P485" s="6"/>
      <c r="Q485" s="6"/>
      <c r="R485" s="6"/>
      <c r="S485" s="6"/>
      <c r="T485" s="6"/>
      <c r="U485" s="6"/>
      <c r="V485" s="6"/>
    </row>
    <row r="486" spans="3:22" ht="12" customHeight="1" x14ac:dyDescent="0.2">
      <c r="C486" s="6"/>
      <c r="G486" s="6"/>
      <c r="H486" s="6"/>
      <c r="I486" s="6"/>
      <c r="J486" s="6"/>
      <c r="K486" s="6"/>
      <c r="L486" s="6"/>
      <c r="M486" s="6"/>
      <c r="N486" s="6"/>
      <c r="O486" s="6"/>
      <c r="P486" s="6"/>
      <c r="Q486" s="6"/>
      <c r="R486" s="6"/>
      <c r="S486" s="6"/>
      <c r="T486" s="6"/>
      <c r="U486" s="6"/>
      <c r="V486" s="6"/>
    </row>
    <row r="487" spans="3:22" ht="12" customHeight="1" x14ac:dyDescent="0.2">
      <c r="C487" s="6"/>
      <c r="G487" s="6"/>
      <c r="H487" s="6"/>
      <c r="I487" s="6"/>
      <c r="J487" s="6"/>
      <c r="K487" s="6"/>
      <c r="L487" s="6"/>
      <c r="M487" s="6"/>
      <c r="N487" s="6"/>
      <c r="O487" s="6"/>
      <c r="P487" s="6"/>
      <c r="Q487" s="6"/>
      <c r="R487" s="6"/>
      <c r="S487" s="6"/>
      <c r="T487" s="6"/>
      <c r="U487" s="6"/>
      <c r="V487" s="6"/>
    </row>
    <row r="488" spans="3:22" ht="12" customHeight="1" x14ac:dyDescent="0.2">
      <c r="C488" s="6"/>
      <c r="G488" s="6"/>
      <c r="H488" s="6"/>
      <c r="I488" s="6"/>
      <c r="J488" s="6"/>
      <c r="K488" s="6"/>
      <c r="L488" s="6"/>
      <c r="M488" s="6"/>
      <c r="N488" s="6"/>
      <c r="O488" s="6"/>
      <c r="P488" s="6"/>
      <c r="Q488" s="6"/>
      <c r="R488" s="6"/>
      <c r="S488" s="6"/>
      <c r="T488" s="6"/>
      <c r="U488" s="6"/>
      <c r="V488" s="6"/>
    </row>
    <row r="489" spans="3:22" ht="12" customHeight="1" x14ac:dyDescent="0.2">
      <c r="C489" s="6"/>
      <c r="G489" s="6"/>
      <c r="H489" s="6"/>
      <c r="I489" s="6"/>
      <c r="J489" s="6"/>
      <c r="K489" s="6"/>
      <c r="L489" s="6"/>
      <c r="M489" s="6"/>
      <c r="N489" s="6"/>
      <c r="O489" s="6"/>
      <c r="P489" s="6"/>
      <c r="Q489" s="6"/>
      <c r="R489" s="6"/>
      <c r="S489" s="6"/>
      <c r="T489" s="6"/>
      <c r="U489" s="6"/>
      <c r="V489" s="6"/>
    </row>
    <row r="490" spans="3:22" ht="12" customHeight="1" x14ac:dyDescent="0.2">
      <c r="C490" s="6"/>
      <c r="G490" s="6"/>
      <c r="H490" s="6"/>
      <c r="I490" s="6"/>
      <c r="J490" s="6"/>
      <c r="K490" s="6"/>
      <c r="L490" s="6"/>
      <c r="M490" s="6"/>
      <c r="N490" s="6"/>
      <c r="O490" s="6"/>
      <c r="P490" s="6"/>
      <c r="Q490" s="6"/>
      <c r="R490" s="6"/>
      <c r="S490" s="6"/>
      <c r="T490" s="6"/>
      <c r="U490" s="6"/>
      <c r="V490" s="6"/>
    </row>
    <row r="491" spans="3:22" ht="12" customHeight="1" x14ac:dyDescent="0.2">
      <c r="C491" s="6"/>
      <c r="G491" s="6"/>
      <c r="H491" s="6"/>
      <c r="I491" s="6"/>
      <c r="J491" s="6"/>
      <c r="K491" s="6"/>
      <c r="L491" s="6"/>
      <c r="M491" s="6"/>
      <c r="N491" s="6"/>
      <c r="O491" s="6"/>
      <c r="P491" s="6"/>
      <c r="Q491" s="6"/>
      <c r="R491" s="6"/>
      <c r="S491" s="6"/>
      <c r="T491" s="6"/>
      <c r="U491" s="6"/>
      <c r="V491" s="6"/>
    </row>
    <row r="492" spans="3:22" ht="12" customHeight="1" x14ac:dyDescent="0.2">
      <c r="C492" s="6"/>
      <c r="G492" s="6"/>
      <c r="H492" s="6"/>
      <c r="I492" s="6"/>
      <c r="J492" s="6"/>
      <c r="K492" s="6"/>
      <c r="L492" s="6"/>
      <c r="M492" s="6"/>
      <c r="N492" s="6"/>
      <c r="O492" s="6"/>
      <c r="P492" s="6"/>
      <c r="Q492" s="6"/>
      <c r="R492" s="6"/>
      <c r="S492" s="6"/>
      <c r="T492" s="6"/>
      <c r="U492" s="6"/>
      <c r="V492" s="6"/>
    </row>
    <row r="493" spans="3:22" ht="12" customHeight="1" x14ac:dyDescent="0.2">
      <c r="C493" s="6"/>
      <c r="G493" s="6"/>
      <c r="H493" s="6"/>
      <c r="I493" s="6"/>
      <c r="J493" s="6"/>
      <c r="K493" s="6"/>
      <c r="L493" s="6"/>
      <c r="M493" s="6"/>
      <c r="N493" s="6"/>
      <c r="O493" s="6"/>
      <c r="P493" s="6"/>
      <c r="Q493" s="6"/>
      <c r="R493" s="6"/>
      <c r="S493" s="6"/>
      <c r="T493" s="6"/>
      <c r="U493" s="6"/>
      <c r="V493" s="6"/>
    </row>
    <row r="494" spans="3:22" ht="12" customHeight="1" x14ac:dyDescent="0.2">
      <c r="C494" s="6"/>
      <c r="G494" s="6"/>
      <c r="H494" s="6"/>
      <c r="I494" s="6"/>
      <c r="J494" s="6"/>
      <c r="K494" s="6"/>
      <c r="L494" s="6"/>
      <c r="M494" s="6"/>
      <c r="N494" s="6"/>
      <c r="O494" s="6"/>
      <c r="P494" s="6"/>
      <c r="Q494" s="6"/>
      <c r="R494" s="6"/>
      <c r="S494" s="6"/>
      <c r="T494" s="6"/>
      <c r="U494" s="6"/>
      <c r="V494" s="6"/>
    </row>
    <row r="495" spans="3:22" ht="12" customHeight="1" x14ac:dyDescent="0.2">
      <c r="C495" s="6"/>
      <c r="G495" s="6"/>
      <c r="H495" s="6"/>
      <c r="I495" s="6"/>
      <c r="J495" s="6"/>
      <c r="K495" s="6"/>
      <c r="L495" s="6"/>
      <c r="M495" s="6"/>
      <c r="N495" s="6"/>
      <c r="O495" s="6"/>
      <c r="P495" s="6"/>
      <c r="Q495" s="6"/>
      <c r="R495" s="6"/>
      <c r="S495" s="6"/>
      <c r="T495" s="6"/>
      <c r="U495" s="6"/>
      <c r="V495" s="6"/>
    </row>
    <row r="496" spans="3:22" ht="12" customHeight="1" x14ac:dyDescent="0.2">
      <c r="C496" s="6"/>
      <c r="G496" s="6"/>
      <c r="H496" s="6"/>
      <c r="I496" s="6"/>
      <c r="J496" s="6"/>
      <c r="K496" s="6"/>
      <c r="L496" s="6"/>
      <c r="M496" s="6"/>
      <c r="N496" s="6"/>
      <c r="O496" s="6"/>
      <c r="P496" s="6"/>
      <c r="Q496" s="6"/>
      <c r="R496" s="6"/>
      <c r="S496" s="6"/>
      <c r="T496" s="6"/>
      <c r="U496" s="6"/>
      <c r="V496" s="6"/>
    </row>
    <row r="497" spans="1:22" ht="12" customHeight="1" x14ac:dyDescent="0.2">
      <c r="C497" s="6"/>
      <c r="G497" s="6"/>
      <c r="H497" s="6"/>
      <c r="I497" s="6"/>
      <c r="J497" s="6"/>
      <c r="K497" s="6"/>
      <c r="L497" s="6"/>
      <c r="M497" s="6"/>
      <c r="N497" s="6"/>
      <c r="O497" s="6"/>
      <c r="P497" s="6"/>
      <c r="Q497" s="6"/>
      <c r="R497" s="6"/>
      <c r="S497" s="6"/>
      <c r="T497" s="6"/>
      <c r="U497" s="6"/>
      <c r="V497" s="6"/>
    </row>
    <row r="498" spans="1:22" ht="12" customHeight="1" x14ac:dyDescent="0.2">
      <c r="C498" s="6"/>
      <c r="G498" s="6"/>
      <c r="H498" s="6"/>
      <c r="I498" s="6"/>
      <c r="J498" s="6"/>
      <c r="K498" s="6"/>
      <c r="L498" s="6"/>
      <c r="M498" s="6"/>
      <c r="N498" s="6"/>
      <c r="O498" s="6"/>
      <c r="P498" s="6"/>
      <c r="Q498" s="6"/>
      <c r="R498" s="6"/>
      <c r="S498" s="6"/>
      <c r="T498" s="6"/>
      <c r="U498" s="6"/>
      <c r="V498" s="6"/>
    </row>
    <row r="499" spans="1:22" ht="12" customHeight="1" x14ac:dyDescent="0.2">
      <c r="C499" s="6"/>
      <c r="G499" s="6"/>
      <c r="H499" s="6"/>
      <c r="I499" s="6"/>
      <c r="J499" s="6"/>
      <c r="K499" s="6"/>
      <c r="L499" s="6"/>
      <c r="M499" s="6"/>
      <c r="N499" s="6"/>
      <c r="O499" s="6"/>
      <c r="P499" s="6"/>
      <c r="Q499" s="6"/>
      <c r="R499" s="6"/>
      <c r="S499" s="6"/>
      <c r="T499" s="6"/>
      <c r="U499" s="6"/>
      <c r="V499" s="6"/>
    </row>
    <row r="500" spans="1:22" ht="12" customHeight="1" x14ac:dyDescent="0.2">
      <c r="C500" s="6"/>
      <c r="G500" s="6"/>
      <c r="H500" s="6"/>
      <c r="I500" s="6"/>
      <c r="J500" s="6"/>
      <c r="K500" s="6"/>
      <c r="L500" s="6"/>
      <c r="M500" s="6"/>
      <c r="N500" s="6"/>
      <c r="O500" s="6"/>
      <c r="P500" s="6"/>
      <c r="Q500" s="6"/>
      <c r="R500" s="6"/>
      <c r="S500" s="6"/>
      <c r="T500" s="6"/>
      <c r="U500" s="6"/>
      <c r="V500" s="6"/>
    </row>
    <row r="501" spans="1:22" ht="12" customHeight="1" x14ac:dyDescent="0.2">
      <c r="C501" s="6"/>
      <c r="G501" s="6"/>
      <c r="H501" s="6"/>
      <c r="I501" s="6"/>
      <c r="J501" s="6"/>
      <c r="K501" s="6"/>
      <c r="L501" s="6"/>
      <c r="M501" s="6"/>
      <c r="N501" s="6"/>
      <c r="O501" s="6"/>
      <c r="P501" s="6"/>
      <c r="Q501" s="6"/>
      <c r="R501" s="6"/>
      <c r="S501" s="6"/>
      <c r="T501" s="6"/>
      <c r="U501" s="6"/>
      <c r="V501" s="6"/>
    </row>
    <row r="502" spans="1:22" ht="12" customHeight="1" x14ac:dyDescent="0.2">
      <c r="A502" s="12"/>
      <c r="C502" s="6"/>
      <c r="G502" s="6"/>
      <c r="H502" s="6"/>
      <c r="I502" s="6"/>
      <c r="J502" s="6"/>
      <c r="K502" s="6"/>
      <c r="L502" s="6"/>
      <c r="M502" s="6"/>
      <c r="N502" s="6"/>
      <c r="O502" s="6"/>
      <c r="P502" s="6"/>
      <c r="Q502" s="6"/>
      <c r="R502" s="6"/>
      <c r="S502" s="6"/>
      <c r="T502" s="6"/>
      <c r="U502" s="6"/>
      <c r="V502" s="6"/>
    </row>
    <row r="503" spans="1:22" ht="12" customHeight="1" x14ac:dyDescent="0.2">
      <c r="A503" s="12"/>
      <c r="C503" s="6"/>
      <c r="G503" s="6"/>
      <c r="H503" s="6"/>
      <c r="I503" s="6"/>
      <c r="J503" s="6"/>
      <c r="K503" s="6"/>
      <c r="L503" s="6"/>
      <c r="M503" s="6"/>
      <c r="N503" s="6"/>
      <c r="O503" s="6"/>
      <c r="P503" s="6"/>
      <c r="Q503" s="6"/>
      <c r="R503" s="6"/>
      <c r="S503" s="6"/>
      <c r="T503" s="6"/>
      <c r="U503" s="6"/>
      <c r="V503" s="6"/>
    </row>
    <row r="504" spans="1:22" ht="12" customHeight="1" x14ac:dyDescent="0.2">
      <c r="A504" s="12"/>
      <c r="C504" s="6"/>
      <c r="G504" s="6"/>
      <c r="H504" s="6"/>
      <c r="I504" s="6"/>
      <c r="J504" s="6"/>
      <c r="K504" s="6"/>
      <c r="L504" s="6"/>
      <c r="M504" s="6"/>
      <c r="N504" s="6"/>
      <c r="O504" s="6"/>
      <c r="P504" s="6"/>
      <c r="Q504" s="6"/>
      <c r="R504" s="6"/>
      <c r="S504" s="6"/>
      <c r="T504" s="6"/>
      <c r="U504" s="6"/>
      <c r="V504" s="6"/>
    </row>
    <row r="505" spans="1:22" ht="12" customHeight="1" x14ac:dyDescent="0.2">
      <c r="C505" s="6"/>
      <c r="G505" s="6"/>
      <c r="H505" s="6"/>
      <c r="I505" s="6"/>
      <c r="J505" s="6"/>
      <c r="K505" s="6"/>
      <c r="L505" s="6"/>
      <c r="M505" s="6"/>
      <c r="N505" s="6"/>
      <c r="O505" s="6"/>
      <c r="P505" s="6"/>
      <c r="Q505" s="6"/>
      <c r="R505" s="6"/>
      <c r="S505" s="6"/>
      <c r="T505" s="6"/>
      <c r="U505" s="6"/>
      <c r="V505" s="6"/>
    </row>
    <row r="506" spans="1:22" ht="12" customHeight="1" x14ac:dyDescent="0.2">
      <c r="C506" s="6"/>
      <c r="G506" s="6"/>
      <c r="H506" s="6"/>
      <c r="I506" s="6"/>
      <c r="J506" s="6"/>
      <c r="K506" s="6"/>
      <c r="L506" s="6"/>
      <c r="M506" s="6"/>
      <c r="N506" s="6"/>
      <c r="O506" s="6"/>
      <c r="P506" s="6"/>
      <c r="Q506" s="6"/>
      <c r="R506" s="6"/>
      <c r="S506" s="6"/>
      <c r="T506" s="6"/>
      <c r="U506" s="6"/>
      <c r="V506" s="6"/>
    </row>
    <row r="507" spans="1:22" ht="12" customHeight="1" x14ac:dyDescent="0.2">
      <c r="C507" s="6"/>
      <c r="G507" s="6"/>
      <c r="H507" s="6"/>
      <c r="I507" s="6"/>
      <c r="J507" s="6"/>
      <c r="K507" s="6"/>
      <c r="L507" s="6"/>
      <c r="M507" s="6"/>
      <c r="N507" s="6"/>
      <c r="O507" s="6"/>
      <c r="P507" s="6"/>
      <c r="Q507" s="6"/>
      <c r="R507" s="6"/>
      <c r="S507" s="6"/>
      <c r="T507" s="6"/>
      <c r="U507" s="6"/>
      <c r="V507" s="6"/>
    </row>
    <row r="508" spans="1:22" ht="12" customHeight="1" x14ac:dyDescent="0.2">
      <c r="A508" s="25"/>
      <c r="C508" s="6"/>
      <c r="G508" s="6"/>
      <c r="H508" s="6"/>
      <c r="I508" s="6"/>
      <c r="J508" s="6"/>
      <c r="K508" s="6"/>
      <c r="L508" s="6"/>
      <c r="M508" s="6"/>
      <c r="N508" s="6"/>
      <c r="O508" s="6"/>
      <c r="P508" s="6"/>
      <c r="Q508" s="6"/>
      <c r="R508" s="6"/>
      <c r="S508" s="6"/>
      <c r="T508" s="6"/>
      <c r="U508" s="6"/>
      <c r="V508" s="6"/>
    </row>
    <row r="509" spans="1:22" ht="12" customHeight="1" x14ac:dyDescent="0.2">
      <c r="A509" s="33"/>
      <c r="C509" s="6"/>
      <c r="G509" s="6"/>
      <c r="H509" s="6"/>
      <c r="I509" s="6"/>
      <c r="J509" s="6"/>
      <c r="K509" s="6"/>
      <c r="L509" s="6"/>
      <c r="M509" s="6"/>
      <c r="N509" s="6"/>
      <c r="O509" s="6"/>
      <c r="P509" s="6"/>
      <c r="Q509" s="6"/>
      <c r="R509" s="6"/>
      <c r="S509" s="6"/>
      <c r="T509" s="6"/>
      <c r="U509" s="6"/>
      <c r="V509" s="6"/>
    </row>
    <row r="510" spans="1:22" ht="12" customHeight="1" x14ac:dyDescent="0.2">
      <c r="A510" s="12"/>
      <c r="C510" s="6"/>
      <c r="G510" s="6"/>
      <c r="H510" s="6"/>
      <c r="I510" s="6"/>
      <c r="J510" s="6"/>
      <c r="K510" s="6"/>
      <c r="L510" s="6"/>
      <c r="M510" s="6"/>
      <c r="N510" s="6"/>
      <c r="O510" s="6"/>
      <c r="P510" s="6"/>
      <c r="Q510" s="6"/>
      <c r="R510" s="6"/>
      <c r="S510" s="6"/>
      <c r="T510" s="6"/>
      <c r="U510" s="6"/>
      <c r="V510" s="6"/>
    </row>
    <row r="511" spans="1:22" ht="12" customHeight="1" x14ac:dyDescent="0.2">
      <c r="C511" s="6"/>
      <c r="G511" s="6"/>
      <c r="H511" s="6"/>
      <c r="I511" s="6"/>
      <c r="J511" s="6"/>
      <c r="K511" s="6"/>
      <c r="L511" s="6"/>
      <c r="M511" s="6"/>
      <c r="N511" s="6"/>
      <c r="O511" s="6"/>
      <c r="P511" s="6"/>
      <c r="Q511" s="6"/>
      <c r="R511" s="6"/>
      <c r="S511" s="6"/>
      <c r="T511" s="6"/>
      <c r="U511" s="6"/>
      <c r="V511" s="6"/>
    </row>
    <row r="512" spans="1:22" ht="12" customHeight="1" x14ac:dyDescent="0.2">
      <c r="C512" s="6"/>
      <c r="G512" s="6"/>
      <c r="H512" s="6"/>
      <c r="I512" s="6"/>
      <c r="J512" s="6"/>
      <c r="K512" s="6"/>
      <c r="L512" s="6"/>
      <c r="M512" s="6"/>
      <c r="N512" s="6"/>
      <c r="O512" s="6"/>
      <c r="P512" s="6"/>
      <c r="Q512" s="6"/>
      <c r="R512" s="6"/>
      <c r="S512" s="6"/>
      <c r="T512" s="6"/>
      <c r="U512" s="6"/>
      <c r="V512" s="6"/>
    </row>
    <row r="513" spans="3:22" ht="12" customHeight="1" x14ac:dyDescent="0.2">
      <c r="C513" s="6"/>
      <c r="G513" s="6"/>
      <c r="H513" s="6"/>
      <c r="I513" s="6"/>
      <c r="J513" s="6"/>
      <c r="K513" s="6"/>
      <c r="L513" s="6"/>
      <c r="M513" s="6"/>
      <c r="N513" s="6"/>
      <c r="O513" s="6"/>
      <c r="P513" s="6"/>
      <c r="Q513" s="6"/>
      <c r="R513" s="6"/>
      <c r="S513" s="6"/>
      <c r="T513" s="6"/>
      <c r="U513" s="6"/>
      <c r="V513" s="6"/>
    </row>
    <row r="514" spans="3:22" ht="12" customHeight="1" x14ac:dyDescent="0.2">
      <c r="C514" s="6"/>
      <c r="G514" s="6"/>
      <c r="H514" s="6"/>
      <c r="I514" s="6"/>
      <c r="J514" s="6"/>
      <c r="K514" s="6"/>
      <c r="L514" s="6"/>
      <c r="M514" s="6"/>
      <c r="N514" s="6"/>
      <c r="O514" s="6"/>
      <c r="P514" s="6"/>
      <c r="Q514" s="6"/>
      <c r="R514" s="6"/>
      <c r="S514" s="6"/>
      <c r="T514" s="6"/>
      <c r="U514" s="6"/>
      <c r="V514" s="6"/>
    </row>
    <row r="515" spans="3:22" ht="12" customHeight="1" x14ac:dyDescent="0.2">
      <c r="C515" s="6"/>
      <c r="G515" s="6"/>
      <c r="H515" s="6"/>
      <c r="I515" s="6"/>
      <c r="J515" s="6"/>
      <c r="K515" s="6"/>
      <c r="L515" s="6"/>
      <c r="M515" s="6"/>
      <c r="N515" s="6"/>
      <c r="O515" s="6"/>
      <c r="P515" s="6"/>
      <c r="Q515" s="6"/>
      <c r="R515" s="6"/>
      <c r="S515" s="6"/>
      <c r="T515" s="6"/>
      <c r="U515" s="6"/>
      <c r="V515" s="6"/>
    </row>
    <row r="516" spans="3:22" ht="12" customHeight="1" x14ac:dyDescent="0.2">
      <c r="C516" s="6"/>
      <c r="G516" s="6"/>
      <c r="H516" s="6"/>
      <c r="I516" s="6"/>
      <c r="J516" s="6"/>
      <c r="K516" s="6"/>
      <c r="L516" s="6"/>
      <c r="M516" s="6"/>
      <c r="N516" s="6"/>
      <c r="O516" s="6"/>
      <c r="P516" s="6"/>
      <c r="Q516" s="6"/>
      <c r="R516" s="6"/>
      <c r="S516" s="6"/>
      <c r="T516" s="6"/>
      <c r="U516" s="6"/>
      <c r="V516" s="6"/>
    </row>
    <row r="517" spans="3:22" ht="12" customHeight="1" x14ac:dyDescent="0.2">
      <c r="C517" s="6"/>
      <c r="G517" s="6"/>
      <c r="H517" s="6"/>
      <c r="I517" s="6"/>
      <c r="J517" s="6"/>
      <c r="K517" s="6"/>
      <c r="L517" s="6"/>
      <c r="M517" s="6"/>
      <c r="N517" s="6"/>
      <c r="O517" s="6"/>
      <c r="P517" s="6"/>
      <c r="Q517" s="6"/>
      <c r="R517" s="6"/>
      <c r="S517" s="6"/>
      <c r="T517" s="6"/>
      <c r="U517" s="6"/>
      <c r="V517" s="6"/>
    </row>
    <row r="518" spans="3:22" ht="12" customHeight="1" x14ac:dyDescent="0.2">
      <c r="C518" s="6"/>
      <c r="G518" s="6"/>
      <c r="H518" s="6"/>
      <c r="I518" s="6"/>
      <c r="J518" s="6"/>
      <c r="K518" s="6"/>
      <c r="L518" s="6"/>
      <c r="M518" s="6"/>
      <c r="N518" s="6"/>
      <c r="O518" s="6"/>
      <c r="P518" s="6"/>
      <c r="Q518" s="6"/>
      <c r="R518" s="6"/>
      <c r="S518" s="6"/>
      <c r="T518" s="6"/>
      <c r="U518" s="6"/>
      <c r="V518" s="6"/>
    </row>
    <row r="519" spans="3:22" ht="12" customHeight="1" x14ac:dyDescent="0.2">
      <c r="C519" s="6"/>
      <c r="G519" s="6"/>
      <c r="H519" s="6"/>
      <c r="I519" s="6"/>
      <c r="J519" s="6"/>
      <c r="K519" s="6"/>
      <c r="L519" s="6"/>
      <c r="M519" s="6"/>
      <c r="N519" s="6"/>
      <c r="O519" s="6"/>
      <c r="P519" s="6"/>
      <c r="Q519" s="6"/>
      <c r="R519" s="6"/>
      <c r="S519" s="6"/>
      <c r="T519" s="6"/>
      <c r="U519" s="6"/>
      <c r="V519" s="6"/>
    </row>
    <row r="520" spans="3:22" ht="12" customHeight="1" x14ac:dyDescent="0.2">
      <c r="C520" s="6"/>
      <c r="G520" s="6"/>
      <c r="H520" s="6"/>
      <c r="I520" s="6"/>
      <c r="J520" s="6"/>
      <c r="K520" s="6"/>
      <c r="L520" s="6"/>
      <c r="M520" s="6"/>
      <c r="N520" s="6"/>
      <c r="O520" s="6"/>
      <c r="P520" s="6"/>
      <c r="Q520" s="6"/>
      <c r="R520" s="6"/>
      <c r="S520" s="6"/>
      <c r="T520" s="6"/>
      <c r="U520" s="6"/>
      <c r="V520" s="6"/>
    </row>
    <row r="521" spans="3:22" ht="12" customHeight="1" x14ac:dyDescent="0.2">
      <c r="C521" s="6"/>
      <c r="G521" s="6"/>
      <c r="H521" s="6"/>
      <c r="I521" s="6"/>
      <c r="J521" s="6"/>
      <c r="K521" s="6"/>
      <c r="L521" s="6"/>
      <c r="M521" s="6"/>
      <c r="N521" s="6"/>
      <c r="O521" s="6"/>
      <c r="P521" s="6"/>
      <c r="Q521" s="6"/>
      <c r="R521" s="6"/>
      <c r="S521" s="6"/>
      <c r="T521" s="6"/>
      <c r="U521" s="6"/>
      <c r="V521" s="6"/>
    </row>
    <row r="522" spans="3:22" ht="12" customHeight="1" x14ac:dyDescent="0.2">
      <c r="C522" s="6"/>
      <c r="G522" s="6"/>
      <c r="H522" s="6"/>
      <c r="I522" s="6"/>
      <c r="J522" s="6"/>
      <c r="K522" s="6"/>
      <c r="L522" s="6"/>
      <c r="M522" s="6"/>
      <c r="N522" s="6"/>
      <c r="O522" s="6"/>
      <c r="P522" s="6"/>
      <c r="Q522" s="6"/>
      <c r="R522" s="6"/>
      <c r="S522" s="6"/>
      <c r="T522" s="6"/>
      <c r="U522" s="6"/>
      <c r="V522" s="6"/>
    </row>
    <row r="523" spans="3:22" ht="12" customHeight="1" x14ac:dyDescent="0.2">
      <c r="C523" s="6"/>
      <c r="G523" s="6"/>
      <c r="H523" s="6"/>
      <c r="I523" s="6"/>
      <c r="J523" s="6"/>
      <c r="K523" s="6"/>
      <c r="L523" s="6"/>
      <c r="M523" s="6"/>
      <c r="N523" s="6"/>
      <c r="O523" s="6"/>
      <c r="P523" s="6"/>
      <c r="Q523" s="6"/>
      <c r="R523" s="6"/>
      <c r="S523" s="6"/>
      <c r="T523" s="6"/>
      <c r="U523" s="6"/>
      <c r="V523" s="6"/>
    </row>
    <row r="524" spans="3:22" ht="12" customHeight="1" x14ac:dyDescent="0.2">
      <c r="C524" s="6"/>
      <c r="G524" s="6"/>
      <c r="H524" s="6"/>
      <c r="I524" s="6"/>
      <c r="J524" s="6"/>
      <c r="K524" s="6"/>
      <c r="L524" s="6"/>
      <c r="M524" s="6"/>
      <c r="N524" s="6"/>
      <c r="O524" s="6"/>
      <c r="P524" s="6"/>
      <c r="Q524" s="6"/>
      <c r="R524" s="6"/>
      <c r="S524" s="6"/>
      <c r="T524" s="6"/>
      <c r="U524" s="6"/>
      <c r="V524" s="6"/>
    </row>
    <row r="525" spans="3:22" ht="12" customHeight="1" x14ac:dyDescent="0.2">
      <c r="C525" s="6"/>
      <c r="G525" s="6"/>
      <c r="H525" s="6"/>
      <c r="I525" s="6"/>
      <c r="J525" s="6"/>
      <c r="K525" s="6"/>
      <c r="L525" s="6"/>
      <c r="M525" s="6"/>
      <c r="N525" s="6"/>
      <c r="O525" s="6"/>
      <c r="P525" s="6"/>
      <c r="Q525" s="6"/>
      <c r="R525" s="6"/>
      <c r="S525" s="6"/>
      <c r="T525" s="6"/>
      <c r="U525" s="6"/>
      <c r="V525" s="6"/>
    </row>
    <row r="526" spans="3:22" ht="12" customHeight="1" x14ac:dyDescent="0.2">
      <c r="C526" s="6"/>
      <c r="G526" s="6"/>
      <c r="H526" s="6"/>
      <c r="I526" s="6"/>
      <c r="J526" s="6"/>
      <c r="K526" s="6"/>
      <c r="L526" s="6"/>
      <c r="M526" s="6"/>
      <c r="N526" s="6"/>
      <c r="O526" s="6"/>
      <c r="P526" s="6"/>
      <c r="Q526" s="6"/>
      <c r="R526" s="6"/>
      <c r="S526" s="6"/>
      <c r="T526" s="6"/>
      <c r="U526" s="6"/>
      <c r="V526" s="6"/>
    </row>
    <row r="527" spans="3:22" ht="12" customHeight="1" x14ac:dyDescent="0.2">
      <c r="C527" s="6"/>
      <c r="G527" s="6"/>
      <c r="H527" s="6"/>
      <c r="I527" s="6"/>
      <c r="J527" s="6"/>
      <c r="K527" s="6"/>
      <c r="L527" s="6"/>
      <c r="M527" s="6"/>
      <c r="N527" s="6"/>
      <c r="O527" s="6"/>
      <c r="P527" s="6"/>
      <c r="Q527" s="6"/>
      <c r="R527" s="6"/>
      <c r="S527" s="6"/>
      <c r="T527" s="6"/>
      <c r="U527" s="6"/>
      <c r="V527" s="6"/>
    </row>
    <row r="528" spans="3:22" ht="12" customHeight="1" x14ac:dyDescent="0.2">
      <c r="C528" s="6"/>
      <c r="G528" s="6"/>
      <c r="H528" s="6"/>
      <c r="I528" s="6"/>
      <c r="J528" s="6"/>
      <c r="K528" s="6"/>
      <c r="L528" s="6"/>
      <c r="M528" s="6"/>
      <c r="N528" s="6"/>
      <c r="O528" s="6"/>
      <c r="P528" s="6"/>
      <c r="Q528" s="6"/>
      <c r="R528" s="6"/>
      <c r="S528" s="6"/>
      <c r="T528" s="6"/>
      <c r="U528" s="6"/>
      <c r="V528" s="6"/>
    </row>
    <row r="529" spans="3:22" ht="12" customHeight="1" x14ac:dyDescent="0.2">
      <c r="C529" s="6"/>
      <c r="G529" s="6"/>
      <c r="H529" s="6"/>
      <c r="I529" s="6"/>
      <c r="J529" s="6"/>
      <c r="K529" s="6"/>
      <c r="L529" s="6"/>
      <c r="M529" s="6"/>
      <c r="N529" s="6"/>
      <c r="O529" s="6"/>
      <c r="P529" s="6"/>
      <c r="Q529" s="6"/>
      <c r="R529" s="6"/>
      <c r="S529" s="6"/>
      <c r="T529" s="6"/>
      <c r="U529" s="6"/>
      <c r="V529" s="6"/>
    </row>
    <row r="530" spans="3:22" ht="12" customHeight="1" x14ac:dyDescent="0.2">
      <c r="C530" s="6"/>
      <c r="G530" s="6"/>
      <c r="H530" s="6"/>
      <c r="I530" s="6"/>
      <c r="J530" s="6"/>
      <c r="K530" s="6"/>
      <c r="L530" s="6"/>
      <c r="M530" s="6"/>
      <c r="N530" s="6"/>
      <c r="O530" s="6"/>
      <c r="P530" s="6"/>
      <c r="Q530" s="6"/>
      <c r="R530" s="6"/>
      <c r="S530" s="6"/>
      <c r="T530" s="6"/>
      <c r="U530" s="6"/>
      <c r="V530" s="6"/>
    </row>
    <row r="531" spans="3:22" ht="12" customHeight="1" x14ac:dyDescent="0.2">
      <c r="C531" s="6"/>
      <c r="G531" s="6"/>
      <c r="H531" s="6"/>
      <c r="I531" s="6"/>
      <c r="J531" s="6"/>
      <c r="K531" s="6"/>
      <c r="L531" s="6"/>
      <c r="M531" s="6"/>
      <c r="N531" s="6"/>
      <c r="O531" s="6"/>
      <c r="P531" s="6"/>
      <c r="Q531" s="6"/>
      <c r="R531" s="6"/>
      <c r="S531" s="6"/>
      <c r="T531" s="6"/>
      <c r="U531" s="6"/>
      <c r="V531" s="6"/>
    </row>
    <row r="532" spans="3:22" ht="12" customHeight="1" x14ac:dyDescent="0.2">
      <c r="C532" s="6"/>
      <c r="G532" s="6"/>
      <c r="H532" s="6"/>
      <c r="I532" s="6"/>
      <c r="J532" s="6"/>
      <c r="K532" s="6"/>
      <c r="L532" s="6"/>
      <c r="M532" s="6"/>
      <c r="N532" s="6"/>
      <c r="O532" s="6"/>
      <c r="P532" s="6"/>
      <c r="Q532" s="6"/>
      <c r="R532" s="6"/>
      <c r="S532" s="6"/>
      <c r="T532" s="6"/>
      <c r="U532" s="6"/>
      <c r="V532" s="6"/>
    </row>
    <row r="533" spans="3:22" ht="12" customHeight="1" x14ac:dyDescent="0.2">
      <c r="C533" s="6"/>
      <c r="G533" s="6"/>
      <c r="H533" s="6"/>
      <c r="I533" s="6"/>
      <c r="J533" s="6"/>
      <c r="K533" s="6"/>
      <c r="L533" s="6"/>
      <c r="M533" s="6"/>
      <c r="N533" s="6"/>
      <c r="O533" s="6"/>
      <c r="P533" s="6"/>
      <c r="Q533" s="6"/>
      <c r="R533" s="6"/>
      <c r="S533" s="6"/>
      <c r="T533" s="6"/>
      <c r="U533" s="6"/>
      <c r="V533" s="6"/>
    </row>
    <row r="534" spans="3:22" ht="12" customHeight="1" x14ac:dyDescent="0.2">
      <c r="C534" s="6"/>
      <c r="G534" s="6"/>
      <c r="H534" s="6"/>
      <c r="I534" s="6"/>
      <c r="J534" s="6"/>
      <c r="K534" s="6"/>
      <c r="L534" s="6"/>
      <c r="M534" s="6"/>
      <c r="N534" s="6"/>
      <c r="O534" s="6"/>
      <c r="P534" s="6"/>
      <c r="Q534" s="6"/>
      <c r="R534" s="6"/>
      <c r="S534" s="6"/>
      <c r="T534" s="6"/>
      <c r="U534" s="6"/>
      <c r="V534" s="6"/>
    </row>
    <row r="535" spans="3:22" ht="12" customHeight="1" x14ac:dyDescent="0.2">
      <c r="C535" s="6"/>
      <c r="G535" s="6"/>
      <c r="H535" s="6"/>
      <c r="I535" s="6"/>
      <c r="J535" s="6"/>
      <c r="K535" s="6"/>
      <c r="L535" s="6"/>
      <c r="M535" s="6"/>
      <c r="N535" s="6"/>
      <c r="O535" s="6"/>
      <c r="P535" s="6"/>
      <c r="Q535" s="6"/>
      <c r="R535" s="6"/>
      <c r="S535" s="6"/>
      <c r="T535" s="6"/>
      <c r="U535" s="6"/>
      <c r="V535" s="6"/>
    </row>
    <row r="536" spans="3:22" ht="12" customHeight="1" x14ac:dyDescent="0.2">
      <c r="C536" s="6"/>
      <c r="G536" s="6"/>
      <c r="H536" s="6"/>
      <c r="I536" s="6"/>
      <c r="J536" s="6"/>
      <c r="K536" s="6"/>
      <c r="L536" s="6"/>
      <c r="M536" s="6"/>
      <c r="N536" s="6"/>
      <c r="O536" s="6"/>
      <c r="P536" s="6"/>
      <c r="Q536" s="6"/>
      <c r="R536" s="6"/>
      <c r="S536" s="6"/>
      <c r="T536" s="6"/>
      <c r="U536" s="6"/>
      <c r="V536" s="6"/>
    </row>
    <row r="537" spans="3:22" ht="12" customHeight="1" x14ac:dyDescent="0.2">
      <c r="C537" s="6"/>
      <c r="G537" s="6"/>
      <c r="H537" s="6"/>
      <c r="I537" s="6"/>
      <c r="J537" s="6"/>
      <c r="K537" s="6"/>
      <c r="L537" s="6"/>
      <c r="M537" s="6"/>
      <c r="N537" s="6"/>
      <c r="O537" s="6"/>
      <c r="P537" s="6"/>
      <c r="Q537" s="6"/>
      <c r="R537" s="6"/>
      <c r="S537" s="6"/>
      <c r="T537" s="6"/>
      <c r="U537" s="6"/>
      <c r="V537" s="6"/>
    </row>
    <row r="538" spans="3:22" ht="12" customHeight="1" x14ac:dyDescent="0.2">
      <c r="C538" s="6"/>
      <c r="G538" s="6"/>
      <c r="H538" s="6"/>
      <c r="I538" s="6"/>
      <c r="J538" s="6"/>
      <c r="K538" s="6"/>
      <c r="L538" s="6"/>
      <c r="M538" s="6"/>
      <c r="N538" s="6"/>
      <c r="O538" s="6"/>
      <c r="P538" s="6"/>
      <c r="Q538" s="6"/>
      <c r="R538" s="6"/>
      <c r="S538" s="6"/>
      <c r="T538" s="6"/>
      <c r="U538" s="6"/>
      <c r="V538" s="6"/>
    </row>
    <row r="539" spans="3:22" ht="12" customHeight="1" x14ac:dyDescent="0.2">
      <c r="C539" s="6"/>
      <c r="G539" s="6"/>
      <c r="H539" s="6"/>
      <c r="I539" s="6"/>
      <c r="J539" s="6"/>
      <c r="K539" s="6"/>
      <c r="L539" s="6"/>
      <c r="M539" s="6"/>
      <c r="N539" s="6"/>
      <c r="O539" s="6"/>
      <c r="P539" s="6"/>
      <c r="Q539" s="6"/>
      <c r="R539" s="6"/>
      <c r="S539" s="6"/>
      <c r="T539" s="6"/>
      <c r="U539" s="6"/>
      <c r="V539" s="6"/>
    </row>
    <row r="540" spans="3:22" ht="12" customHeight="1" x14ac:dyDescent="0.2">
      <c r="C540" s="6"/>
      <c r="G540" s="6"/>
      <c r="H540" s="6"/>
      <c r="I540" s="6"/>
      <c r="J540" s="6"/>
      <c r="K540" s="6"/>
      <c r="L540" s="6"/>
      <c r="M540" s="6"/>
      <c r="N540" s="6"/>
      <c r="O540" s="6"/>
      <c r="P540" s="6"/>
      <c r="Q540" s="6"/>
      <c r="R540" s="6"/>
      <c r="S540" s="6"/>
      <c r="T540" s="6"/>
      <c r="U540" s="6"/>
      <c r="V540" s="6"/>
    </row>
    <row r="541" spans="3:22" ht="12" customHeight="1" x14ac:dyDescent="0.2">
      <c r="C541" s="6"/>
      <c r="G541" s="6"/>
      <c r="H541" s="6"/>
      <c r="I541" s="6"/>
      <c r="J541" s="6"/>
      <c r="K541" s="6"/>
      <c r="L541" s="6"/>
      <c r="M541" s="6"/>
      <c r="N541" s="6"/>
      <c r="O541" s="6"/>
      <c r="P541" s="6"/>
      <c r="Q541" s="6"/>
      <c r="R541" s="6"/>
      <c r="S541" s="6"/>
      <c r="T541" s="6"/>
      <c r="U541" s="6"/>
      <c r="V541" s="6"/>
    </row>
    <row r="542" spans="3:22" ht="12" customHeight="1" x14ac:dyDescent="0.2">
      <c r="C542" s="6"/>
      <c r="G542" s="6"/>
      <c r="H542" s="6"/>
      <c r="I542" s="6"/>
      <c r="J542" s="6"/>
      <c r="K542" s="6"/>
      <c r="L542" s="6"/>
      <c r="M542" s="6"/>
      <c r="N542" s="6"/>
      <c r="O542" s="6"/>
      <c r="P542" s="6"/>
      <c r="Q542" s="6"/>
      <c r="R542" s="6"/>
      <c r="S542" s="6"/>
      <c r="T542" s="6"/>
      <c r="U542" s="6"/>
      <c r="V542" s="6"/>
    </row>
    <row r="543" spans="3:22" ht="12" customHeight="1" x14ac:dyDescent="0.2">
      <c r="C543" s="6"/>
      <c r="G543" s="6"/>
      <c r="H543" s="6"/>
      <c r="I543" s="6"/>
      <c r="J543" s="6"/>
      <c r="K543" s="6"/>
      <c r="L543" s="6"/>
      <c r="M543" s="6"/>
      <c r="N543" s="6"/>
      <c r="O543" s="6"/>
      <c r="P543" s="6"/>
      <c r="Q543" s="6"/>
      <c r="R543" s="6"/>
      <c r="S543" s="6"/>
      <c r="T543" s="6"/>
      <c r="U543" s="6"/>
      <c r="V543" s="6"/>
    </row>
    <row r="544" spans="3:22" ht="12" customHeight="1" x14ac:dyDescent="0.2">
      <c r="C544" s="6"/>
      <c r="G544" s="6"/>
      <c r="H544" s="6"/>
      <c r="I544" s="6"/>
      <c r="J544" s="6"/>
      <c r="K544" s="6"/>
      <c r="L544" s="6"/>
      <c r="M544" s="6"/>
      <c r="N544" s="6"/>
      <c r="O544" s="6"/>
      <c r="P544" s="6"/>
      <c r="Q544" s="6"/>
      <c r="R544" s="6"/>
      <c r="S544" s="6"/>
      <c r="T544" s="6"/>
      <c r="U544" s="6"/>
      <c r="V544" s="6"/>
    </row>
    <row r="545" spans="3:22" ht="12" customHeight="1" x14ac:dyDescent="0.2">
      <c r="C545" s="6"/>
      <c r="G545" s="6"/>
      <c r="H545" s="6"/>
      <c r="I545" s="6"/>
      <c r="J545" s="6"/>
      <c r="K545" s="6"/>
      <c r="L545" s="6"/>
      <c r="M545" s="6"/>
      <c r="N545" s="6"/>
      <c r="O545" s="6"/>
      <c r="P545" s="6"/>
      <c r="Q545" s="6"/>
      <c r="R545" s="6"/>
      <c r="S545" s="6"/>
      <c r="T545" s="6"/>
      <c r="U545" s="6"/>
      <c r="V545" s="6"/>
    </row>
    <row r="546" spans="3:22" ht="12" customHeight="1" x14ac:dyDescent="0.2">
      <c r="C546" s="6"/>
      <c r="G546" s="6"/>
      <c r="H546" s="6"/>
      <c r="I546" s="6"/>
      <c r="J546" s="6"/>
      <c r="K546" s="6"/>
      <c r="L546" s="6"/>
      <c r="M546" s="6"/>
      <c r="N546" s="6"/>
      <c r="O546" s="6"/>
      <c r="P546" s="6"/>
      <c r="Q546" s="6"/>
      <c r="R546" s="6"/>
      <c r="S546" s="6"/>
      <c r="T546" s="6"/>
      <c r="U546" s="6"/>
      <c r="V546" s="6"/>
    </row>
    <row r="547" spans="3:22" ht="12" customHeight="1" x14ac:dyDescent="0.2">
      <c r="C547" s="6"/>
      <c r="G547" s="6"/>
      <c r="H547" s="6"/>
      <c r="I547" s="6"/>
      <c r="J547" s="6"/>
      <c r="K547" s="6"/>
      <c r="L547" s="6"/>
      <c r="M547" s="6"/>
      <c r="N547" s="6"/>
      <c r="O547" s="6"/>
      <c r="P547" s="6"/>
      <c r="Q547" s="6"/>
      <c r="R547" s="6"/>
      <c r="S547" s="6"/>
      <c r="T547" s="6"/>
      <c r="U547" s="6"/>
      <c r="V547" s="6"/>
    </row>
    <row r="548" spans="3:22" ht="12" customHeight="1" x14ac:dyDescent="0.2">
      <c r="C548" s="6"/>
      <c r="G548" s="6"/>
      <c r="H548" s="6"/>
      <c r="I548" s="6"/>
      <c r="J548" s="6"/>
      <c r="K548" s="6"/>
      <c r="L548" s="6"/>
      <c r="M548" s="6"/>
      <c r="N548" s="6"/>
      <c r="O548" s="6"/>
      <c r="P548" s="6"/>
      <c r="Q548" s="6"/>
      <c r="R548" s="6"/>
      <c r="S548" s="6"/>
      <c r="T548" s="6"/>
      <c r="U548" s="6"/>
      <c r="V548" s="6"/>
    </row>
    <row r="549" spans="3:22" ht="12" customHeight="1" x14ac:dyDescent="0.2">
      <c r="C549" s="6"/>
      <c r="G549" s="6"/>
      <c r="H549" s="6"/>
      <c r="I549" s="6"/>
      <c r="J549" s="6"/>
      <c r="K549" s="6"/>
      <c r="L549" s="6"/>
      <c r="M549" s="6"/>
      <c r="N549" s="6"/>
      <c r="O549" s="6"/>
      <c r="P549" s="6"/>
      <c r="Q549" s="6"/>
      <c r="R549" s="6"/>
      <c r="S549" s="6"/>
      <c r="T549" s="6"/>
      <c r="U549" s="6"/>
      <c r="V549" s="6"/>
    </row>
    <row r="550" spans="3:22" ht="12" customHeight="1" x14ac:dyDescent="0.2">
      <c r="C550" s="6"/>
      <c r="G550" s="6"/>
      <c r="H550" s="6"/>
      <c r="I550" s="6"/>
      <c r="J550" s="6"/>
      <c r="K550" s="6"/>
      <c r="L550" s="6"/>
      <c r="M550" s="6"/>
      <c r="N550" s="6"/>
      <c r="O550" s="6"/>
      <c r="P550" s="6"/>
      <c r="Q550" s="6"/>
      <c r="R550" s="6"/>
      <c r="S550" s="6"/>
      <c r="T550" s="6"/>
      <c r="U550" s="6"/>
      <c r="V550" s="6"/>
    </row>
    <row r="551" spans="3:22" ht="12" customHeight="1" x14ac:dyDescent="0.2">
      <c r="C551" s="6"/>
      <c r="G551" s="6"/>
      <c r="H551" s="6"/>
      <c r="I551" s="6"/>
      <c r="J551" s="6"/>
      <c r="K551" s="6"/>
      <c r="L551" s="6"/>
      <c r="M551" s="6"/>
      <c r="N551" s="6"/>
      <c r="O551" s="6"/>
      <c r="P551" s="6"/>
      <c r="Q551" s="6"/>
      <c r="R551" s="6"/>
      <c r="S551" s="6"/>
      <c r="T551" s="6"/>
      <c r="U551" s="6"/>
      <c r="V551" s="6"/>
    </row>
    <row r="552" spans="3:22" ht="12" customHeight="1" x14ac:dyDescent="0.2">
      <c r="C552" s="6"/>
      <c r="G552" s="6"/>
      <c r="H552" s="6"/>
      <c r="I552" s="6"/>
      <c r="J552" s="6"/>
      <c r="K552" s="6"/>
      <c r="L552" s="6"/>
      <c r="M552" s="6"/>
      <c r="N552" s="6"/>
      <c r="O552" s="6"/>
      <c r="P552" s="6"/>
      <c r="Q552" s="6"/>
      <c r="R552" s="6"/>
      <c r="S552" s="6"/>
      <c r="T552" s="6"/>
      <c r="U552" s="6"/>
      <c r="V552" s="6"/>
    </row>
    <row r="553" spans="3:22" ht="12" customHeight="1" x14ac:dyDescent="0.2">
      <c r="C553" s="6"/>
      <c r="G553" s="6"/>
      <c r="H553" s="6"/>
      <c r="I553" s="6"/>
      <c r="J553" s="6"/>
      <c r="K553" s="6"/>
      <c r="L553" s="6"/>
      <c r="M553" s="6"/>
      <c r="N553" s="6"/>
      <c r="O553" s="6"/>
      <c r="P553" s="6"/>
      <c r="Q553" s="6"/>
      <c r="R553" s="6"/>
      <c r="S553" s="6"/>
      <c r="T553" s="6"/>
      <c r="U553" s="6"/>
      <c r="V553" s="6"/>
    </row>
    <row r="554" spans="3:22" ht="12" customHeight="1" x14ac:dyDescent="0.2">
      <c r="C554" s="6"/>
      <c r="G554" s="6"/>
      <c r="H554" s="6"/>
      <c r="I554" s="6"/>
      <c r="J554" s="6"/>
      <c r="K554" s="6"/>
      <c r="L554" s="6"/>
      <c r="M554" s="6"/>
      <c r="N554" s="6"/>
      <c r="O554" s="6"/>
      <c r="P554" s="6"/>
      <c r="Q554" s="6"/>
      <c r="R554" s="6"/>
      <c r="S554" s="6"/>
      <c r="T554" s="6"/>
      <c r="U554" s="6"/>
      <c r="V554" s="6"/>
    </row>
    <row r="555" spans="3:22" ht="12" customHeight="1" x14ac:dyDescent="0.2">
      <c r="C555" s="6"/>
      <c r="G555" s="6"/>
      <c r="H555" s="6"/>
      <c r="I555" s="6"/>
      <c r="J555" s="6"/>
      <c r="K555" s="6"/>
      <c r="L555" s="6"/>
      <c r="M555" s="6"/>
      <c r="N555" s="6"/>
      <c r="O555" s="6"/>
      <c r="P555" s="6"/>
      <c r="Q555" s="6"/>
      <c r="R555" s="6"/>
      <c r="S555" s="6"/>
      <c r="T555" s="6"/>
      <c r="U555" s="6"/>
      <c r="V555" s="6"/>
    </row>
    <row r="556" spans="3:22" ht="12" customHeight="1" x14ac:dyDescent="0.2">
      <c r="C556" s="6"/>
      <c r="G556" s="6"/>
      <c r="H556" s="6"/>
      <c r="I556" s="6"/>
      <c r="J556" s="6"/>
      <c r="K556" s="6"/>
      <c r="L556" s="6"/>
      <c r="M556" s="6"/>
      <c r="N556" s="6"/>
      <c r="O556" s="6"/>
      <c r="P556" s="6"/>
      <c r="Q556" s="6"/>
      <c r="R556" s="6"/>
      <c r="S556" s="6"/>
      <c r="T556" s="6"/>
      <c r="U556" s="6"/>
      <c r="V556" s="6"/>
    </row>
    <row r="557" spans="3:22" ht="12" customHeight="1" x14ac:dyDescent="0.2">
      <c r="C557" s="6"/>
      <c r="G557" s="6"/>
      <c r="H557" s="6"/>
      <c r="I557" s="6"/>
      <c r="J557" s="6"/>
      <c r="K557" s="6"/>
      <c r="L557" s="6"/>
      <c r="M557" s="6"/>
      <c r="N557" s="6"/>
      <c r="O557" s="6"/>
      <c r="P557" s="6"/>
      <c r="Q557" s="6"/>
      <c r="R557" s="6"/>
      <c r="S557" s="6"/>
      <c r="T557" s="6"/>
      <c r="U557" s="6"/>
      <c r="V557" s="6"/>
    </row>
    <row r="558" spans="3:22" ht="12" customHeight="1" x14ac:dyDescent="0.2">
      <c r="C558" s="6"/>
      <c r="G558" s="6"/>
      <c r="H558" s="6"/>
      <c r="I558" s="6"/>
      <c r="J558" s="6"/>
      <c r="K558" s="6"/>
      <c r="L558" s="6"/>
      <c r="M558" s="6"/>
      <c r="N558" s="6"/>
      <c r="O558" s="6"/>
      <c r="P558" s="6"/>
      <c r="Q558" s="6"/>
      <c r="R558" s="6"/>
      <c r="S558" s="6"/>
      <c r="T558" s="6"/>
      <c r="U558" s="6"/>
      <c r="V558" s="6"/>
    </row>
    <row r="559" spans="3:22" ht="12" customHeight="1" x14ac:dyDescent="0.2">
      <c r="C559" s="6"/>
      <c r="G559" s="6"/>
      <c r="H559" s="6"/>
      <c r="I559" s="6"/>
      <c r="J559" s="6"/>
      <c r="K559" s="6"/>
      <c r="L559" s="6"/>
      <c r="M559" s="6"/>
      <c r="N559" s="6"/>
      <c r="O559" s="6"/>
      <c r="P559" s="6"/>
      <c r="Q559" s="6"/>
      <c r="R559" s="6"/>
      <c r="S559" s="6"/>
      <c r="T559" s="6"/>
      <c r="U559" s="6"/>
      <c r="V559" s="6"/>
    </row>
    <row r="560" spans="3:22" ht="12" customHeight="1" x14ac:dyDescent="0.2">
      <c r="C560" s="6"/>
      <c r="G560" s="6"/>
      <c r="H560" s="6"/>
      <c r="I560" s="6"/>
      <c r="J560" s="6"/>
      <c r="K560" s="6"/>
      <c r="L560" s="6"/>
      <c r="M560" s="6"/>
      <c r="N560" s="6"/>
      <c r="O560" s="6"/>
      <c r="P560" s="6"/>
      <c r="Q560" s="6"/>
      <c r="R560" s="6"/>
      <c r="S560" s="6"/>
      <c r="T560" s="6"/>
      <c r="U560" s="6"/>
      <c r="V560" s="6"/>
    </row>
    <row r="561" spans="3:22" ht="12" customHeight="1" x14ac:dyDescent="0.2">
      <c r="C561" s="6"/>
      <c r="G561" s="6"/>
      <c r="H561" s="6"/>
      <c r="I561" s="6"/>
      <c r="J561" s="6"/>
      <c r="K561" s="6"/>
      <c r="L561" s="6"/>
      <c r="M561" s="6"/>
      <c r="N561" s="6"/>
      <c r="O561" s="6"/>
      <c r="P561" s="6"/>
      <c r="Q561" s="6"/>
      <c r="R561" s="6"/>
      <c r="S561" s="6"/>
      <c r="T561" s="6"/>
      <c r="U561" s="6"/>
      <c r="V561" s="6"/>
    </row>
    <row r="562" spans="3:22" ht="12" customHeight="1" x14ac:dyDescent="0.2">
      <c r="C562" s="6"/>
      <c r="G562" s="6"/>
      <c r="H562" s="6"/>
      <c r="I562" s="6"/>
      <c r="J562" s="6"/>
      <c r="K562" s="6"/>
      <c r="L562" s="6"/>
      <c r="M562" s="6"/>
      <c r="N562" s="6"/>
      <c r="O562" s="6"/>
      <c r="P562" s="6"/>
      <c r="Q562" s="6"/>
      <c r="R562" s="6"/>
      <c r="S562" s="6"/>
      <c r="T562" s="6"/>
      <c r="U562" s="6"/>
      <c r="V562" s="6"/>
    </row>
    <row r="563" spans="3:22" ht="12" customHeight="1" x14ac:dyDescent="0.2">
      <c r="C563" s="6"/>
      <c r="G563" s="6"/>
      <c r="H563" s="6"/>
      <c r="I563" s="6"/>
      <c r="J563" s="6"/>
      <c r="K563" s="6"/>
      <c r="L563" s="6"/>
      <c r="M563" s="6"/>
      <c r="N563" s="6"/>
      <c r="O563" s="6"/>
      <c r="P563" s="6"/>
      <c r="Q563" s="6"/>
      <c r="R563" s="6"/>
      <c r="S563" s="6"/>
      <c r="T563" s="6"/>
      <c r="U563" s="6"/>
      <c r="V563" s="6"/>
    </row>
    <row r="564" spans="3:22" ht="12" customHeight="1" x14ac:dyDescent="0.2">
      <c r="C564" s="6"/>
      <c r="G564" s="6"/>
      <c r="H564" s="6"/>
      <c r="I564" s="6"/>
      <c r="J564" s="6"/>
      <c r="K564" s="6"/>
      <c r="L564" s="6"/>
      <c r="M564" s="6"/>
      <c r="N564" s="6"/>
      <c r="O564" s="6"/>
      <c r="P564" s="6"/>
      <c r="Q564" s="6"/>
      <c r="R564" s="6"/>
      <c r="S564" s="6"/>
      <c r="T564" s="6"/>
      <c r="U564" s="6"/>
      <c r="V564" s="6"/>
    </row>
    <row r="565" spans="3:22" ht="12" customHeight="1" x14ac:dyDescent="0.2">
      <c r="C565" s="6"/>
      <c r="G565" s="6"/>
      <c r="H565" s="6"/>
      <c r="I565" s="6"/>
      <c r="J565" s="6"/>
      <c r="K565" s="6"/>
      <c r="L565" s="6"/>
      <c r="M565" s="6"/>
      <c r="N565" s="6"/>
      <c r="O565" s="6"/>
      <c r="P565" s="6"/>
      <c r="Q565" s="6"/>
      <c r="R565" s="6"/>
      <c r="S565" s="6"/>
      <c r="T565" s="6"/>
      <c r="U565" s="6"/>
      <c r="V565" s="6"/>
    </row>
    <row r="566" spans="3:22" ht="12" customHeight="1" x14ac:dyDescent="0.2">
      <c r="C566" s="6"/>
      <c r="G566" s="6"/>
      <c r="H566" s="6"/>
      <c r="I566" s="6"/>
      <c r="J566" s="6"/>
      <c r="K566" s="6"/>
      <c r="L566" s="6"/>
      <c r="M566" s="6"/>
      <c r="N566" s="6"/>
      <c r="O566" s="6"/>
      <c r="P566" s="6"/>
      <c r="Q566" s="6"/>
      <c r="R566" s="6"/>
      <c r="S566" s="6"/>
      <c r="T566" s="6"/>
      <c r="U566" s="6"/>
      <c r="V566" s="6"/>
    </row>
    <row r="567" spans="3:22" ht="12" customHeight="1" x14ac:dyDescent="0.2">
      <c r="C567" s="6"/>
      <c r="G567" s="6"/>
      <c r="H567" s="6"/>
      <c r="I567" s="6"/>
      <c r="J567" s="6"/>
      <c r="K567" s="6"/>
      <c r="L567" s="6"/>
      <c r="M567" s="6"/>
      <c r="N567" s="6"/>
      <c r="O567" s="6"/>
      <c r="P567" s="6"/>
      <c r="Q567" s="6"/>
      <c r="R567" s="6"/>
      <c r="S567" s="6"/>
      <c r="T567" s="6"/>
      <c r="U567" s="6"/>
      <c r="V567" s="6"/>
    </row>
    <row r="568" spans="3:22" ht="12" customHeight="1" x14ac:dyDescent="0.2">
      <c r="C568" s="6"/>
      <c r="G568" s="6"/>
      <c r="H568" s="6"/>
      <c r="I568" s="6"/>
      <c r="J568" s="6"/>
      <c r="K568" s="6"/>
      <c r="L568" s="6"/>
      <c r="M568" s="6"/>
      <c r="N568" s="6"/>
      <c r="O568" s="6"/>
      <c r="P568" s="6"/>
      <c r="Q568" s="6"/>
      <c r="R568" s="6"/>
      <c r="S568" s="6"/>
      <c r="T568" s="6"/>
      <c r="U568" s="6"/>
      <c r="V568" s="6"/>
    </row>
    <row r="569" spans="3:22" ht="12" customHeight="1" x14ac:dyDescent="0.2">
      <c r="C569" s="6"/>
      <c r="G569" s="6"/>
      <c r="H569" s="6"/>
      <c r="I569" s="6"/>
      <c r="J569" s="6"/>
      <c r="K569" s="6"/>
      <c r="L569" s="6"/>
      <c r="M569" s="6"/>
      <c r="N569" s="6"/>
      <c r="O569" s="6"/>
      <c r="P569" s="6"/>
      <c r="Q569" s="6"/>
      <c r="R569" s="6"/>
      <c r="S569" s="6"/>
      <c r="T569" s="6"/>
      <c r="U569" s="6"/>
      <c r="V569" s="6"/>
    </row>
    <row r="570" spans="3:22" ht="12" customHeight="1" x14ac:dyDescent="0.2">
      <c r="C570" s="6"/>
      <c r="G570" s="6"/>
      <c r="H570" s="6"/>
      <c r="I570" s="6"/>
      <c r="J570" s="6"/>
      <c r="K570" s="6"/>
      <c r="L570" s="6"/>
      <c r="M570" s="6"/>
      <c r="N570" s="6"/>
      <c r="O570" s="6"/>
      <c r="P570" s="6"/>
      <c r="Q570" s="6"/>
      <c r="R570" s="6"/>
      <c r="S570" s="6"/>
      <c r="T570" s="6"/>
      <c r="U570" s="6"/>
      <c r="V570" s="6"/>
    </row>
    <row r="571" spans="3:22" ht="12" customHeight="1" x14ac:dyDescent="0.2">
      <c r="C571" s="6"/>
      <c r="G571" s="6"/>
      <c r="H571" s="6"/>
      <c r="I571" s="6"/>
      <c r="J571" s="6"/>
      <c r="K571" s="6"/>
      <c r="L571" s="6"/>
      <c r="M571" s="6"/>
      <c r="N571" s="6"/>
      <c r="O571" s="6"/>
      <c r="P571" s="6"/>
      <c r="Q571" s="6"/>
      <c r="R571" s="6"/>
      <c r="S571" s="6"/>
      <c r="T571" s="6"/>
      <c r="U571" s="6"/>
      <c r="V571" s="6"/>
    </row>
    <row r="572" spans="3:22" ht="12" customHeight="1" x14ac:dyDescent="0.2">
      <c r="C572" s="6"/>
      <c r="G572" s="6"/>
      <c r="H572" s="6"/>
      <c r="I572" s="6"/>
      <c r="J572" s="6"/>
      <c r="K572" s="6"/>
      <c r="L572" s="6"/>
      <c r="M572" s="6"/>
      <c r="N572" s="6"/>
      <c r="O572" s="6"/>
      <c r="P572" s="6"/>
      <c r="Q572" s="6"/>
      <c r="R572" s="6"/>
      <c r="S572" s="6"/>
      <c r="T572" s="6"/>
      <c r="U572" s="6"/>
      <c r="V572" s="6"/>
    </row>
    <row r="573" spans="3:22" ht="12" customHeight="1" x14ac:dyDescent="0.2">
      <c r="C573" s="6"/>
      <c r="G573" s="6"/>
      <c r="H573" s="6"/>
      <c r="I573" s="6"/>
      <c r="J573" s="6"/>
      <c r="K573" s="6"/>
      <c r="L573" s="6"/>
      <c r="M573" s="6"/>
      <c r="N573" s="6"/>
      <c r="O573" s="6"/>
      <c r="P573" s="6"/>
      <c r="Q573" s="6"/>
      <c r="R573" s="6"/>
      <c r="S573" s="6"/>
      <c r="T573" s="6"/>
      <c r="U573" s="6"/>
      <c r="V573" s="6"/>
    </row>
    <row r="574" spans="3:22" ht="12" customHeight="1" x14ac:dyDescent="0.2">
      <c r="C574" s="6"/>
      <c r="G574" s="6"/>
      <c r="H574" s="6"/>
      <c r="I574" s="6"/>
      <c r="J574" s="6"/>
      <c r="K574" s="6"/>
      <c r="L574" s="6"/>
      <c r="M574" s="6"/>
      <c r="N574" s="6"/>
      <c r="O574" s="6"/>
      <c r="P574" s="6"/>
      <c r="Q574" s="6"/>
      <c r="R574" s="6"/>
      <c r="S574" s="6"/>
      <c r="T574" s="6"/>
      <c r="U574" s="6"/>
      <c r="V574" s="6"/>
    </row>
    <row r="575" spans="3:22" ht="12" customHeight="1" x14ac:dyDescent="0.2">
      <c r="C575" s="6"/>
      <c r="G575" s="6"/>
      <c r="H575" s="6"/>
      <c r="I575" s="6"/>
      <c r="J575" s="6"/>
      <c r="K575" s="6"/>
      <c r="L575" s="6"/>
      <c r="M575" s="6"/>
      <c r="N575" s="6"/>
      <c r="O575" s="6"/>
      <c r="P575" s="6"/>
      <c r="Q575" s="6"/>
      <c r="R575" s="6"/>
      <c r="S575" s="6"/>
      <c r="T575" s="6"/>
      <c r="U575" s="6"/>
      <c r="V575" s="6"/>
    </row>
    <row r="576" spans="3:22" ht="12" customHeight="1" x14ac:dyDescent="0.2">
      <c r="C576" s="6"/>
      <c r="G576" s="6"/>
      <c r="H576" s="6"/>
      <c r="I576" s="6"/>
      <c r="J576" s="6"/>
      <c r="K576" s="6"/>
      <c r="L576" s="6"/>
      <c r="M576" s="6"/>
      <c r="N576" s="6"/>
      <c r="O576" s="6"/>
      <c r="P576" s="6"/>
      <c r="Q576" s="6"/>
      <c r="R576" s="6"/>
      <c r="S576" s="6"/>
      <c r="T576" s="6"/>
      <c r="U576" s="6"/>
      <c r="V576" s="6"/>
    </row>
    <row r="577" spans="3:22" ht="12" customHeight="1" x14ac:dyDescent="0.2">
      <c r="C577" s="6"/>
      <c r="G577" s="6"/>
      <c r="H577" s="6"/>
      <c r="I577" s="6"/>
      <c r="J577" s="6"/>
      <c r="K577" s="6"/>
      <c r="L577" s="6"/>
      <c r="M577" s="6"/>
      <c r="N577" s="6"/>
      <c r="O577" s="6"/>
      <c r="P577" s="6"/>
      <c r="Q577" s="6"/>
      <c r="R577" s="6"/>
      <c r="S577" s="6"/>
      <c r="T577" s="6"/>
      <c r="U577" s="6"/>
      <c r="V577" s="6"/>
    </row>
    <row r="578" spans="3:22" ht="12" customHeight="1" x14ac:dyDescent="0.2">
      <c r="C578" s="6"/>
      <c r="G578" s="6"/>
      <c r="H578" s="6"/>
      <c r="I578" s="6"/>
      <c r="J578" s="6"/>
      <c r="K578" s="6"/>
      <c r="L578" s="6"/>
      <c r="M578" s="6"/>
      <c r="N578" s="6"/>
      <c r="O578" s="6"/>
      <c r="P578" s="6"/>
      <c r="Q578" s="6"/>
      <c r="R578" s="6"/>
      <c r="S578" s="6"/>
      <c r="T578" s="6"/>
      <c r="U578" s="6"/>
      <c r="V578" s="6"/>
    </row>
    <row r="579" spans="3:22" ht="12" customHeight="1" x14ac:dyDescent="0.2">
      <c r="C579" s="6"/>
      <c r="G579" s="6"/>
      <c r="H579" s="6"/>
      <c r="I579" s="6"/>
      <c r="J579" s="6"/>
      <c r="K579" s="6"/>
      <c r="L579" s="6"/>
      <c r="M579" s="6"/>
      <c r="N579" s="6"/>
      <c r="O579" s="6"/>
      <c r="P579" s="6"/>
      <c r="Q579" s="6"/>
      <c r="R579" s="6"/>
      <c r="S579" s="6"/>
      <c r="T579" s="6"/>
      <c r="U579" s="6"/>
      <c r="V579" s="6"/>
    </row>
    <row r="580" spans="3:22" ht="12" customHeight="1" x14ac:dyDescent="0.2">
      <c r="C580" s="6"/>
      <c r="G580" s="6"/>
      <c r="H580" s="6"/>
      <c r="I580" s="6"/>
      <c r="J580" s="6"/>
      <c r="K580" s="6"/>
      <c r="L580" s="6"/>
      <c r="M580" s="6"/>
      <c r="N580" s="6"/>
      <c r="O580" s="6"/>
      <c r="P580" s="6"/>
      <c r="Q580" s="6"/>
      <c r="R580" s="6"/>
      <c r="S580" s="6"/>
      <c r="T580" s="6"/>
      <c r="U580" s="6"/>
      <c r="V580" s="6"/>
    </row>
    <row r="581" spans="3:22" ht="12" customHeight="1" x14ac:dyDescent="0.2">
      <c r="C581" s="6"/>
      <c r="G581" s="6"/>
      <c r="H581" s="6"/>
      <c r="I581" s="6"/>
      <c r="J581" s="6"/>
      <c r="K581" s="6"/>
      <c r="L581" s="6"/>
      <c r="M581" s="6"/>
      <c r="N581" s="6"/>
      <c r="O581" s="6"/>
      <c r="P581" s="6"/>
      <c r="Q581" s="6"/>
      <c r="R581" s="6"/>
      <c r="S581" s="6"/>
      <c r="T581" s="6"/>
      <c r="U581" s="6"/>
      <c r="V581" s="6"/>
    </row>
    <row r="582" spans="3:22" ht="12" customHeight="1" x14ac:dyDescent="0.2">
      <c r="C582" s="6"/>
      <c r="G582" s="6"/>
      <c r="H582" s="6"/>
      <c r="I582" s="6"/>
      <c r="J582" s="6"/>
      <c r="K582" s="6"/>
      <c r="L582" s="6"/>
      <c r="M582" s="6"/>
      <c r="N582" s="6"/>
      <c r="O582" s="6"/>
      <c r="P582" s="6"/>
      <c r="Q582" s="6"/>
      <c r="R582" s="6"/>
      <c r="S582" s="6"/>
      <c r="T582" s="6"/>
      <c r="U582" s="6"/>
      <c r="V582" s="6"/>
    </row>
    <row r="583" spans="3:22" ht="12" customHeight="1" x14ac:dyDescent="0.2">
      <c r="C583" s="6"/>
      <c r="G583" s="6"/>
      <c r="H583" s="6"/>
      <c r="I583" s="6"/>
      <c r="J583" s="6"/>
      <c r="K583" s="6"/>
      <c r="L583" s="6"/>
      <c r="M583" s="6"/>
      <c r="N583" s="6"/>
      <c r="O583" s="6"/>
      <c r="P583" s="6"/>
      <c r="Q583" s="6"/>
      <c r="R583" s="6"/>
      <c r="S583" s="6"/>
      <c r="T583" s="6"/>
      <c r="U583" s="6"/>
      <c r="V583" s="6"/>
    </row>
    <row r="584" spans="3:22" ht="12" customHeight="1" x14ac:dyDescent="0.2">
      <c r="C584" s="6"/>
      <c r="G584" s="6"/>
      <c r="H584" s="6"/>
      <c r="I584" s="6"/>
      <c r="J584" s="6"/>
      <c r="K584" s="6"/>
      <c r="L584" s="6"/>
      <c r="M584" s="6"/>
      <c r="N584" s="6"/>
      <c r="O584" s="6"/>
      <c r="P584" s="6"/>
      <c r="Q584" s="6"/>
      <c r="R584" s="6"/>
      <c r="S584" s="6"/>
      <c r="T584" s="6"/>
      <c r="U584" s="6"/>
      <c r="V584" s="6"/>
    </row>
    <row r="585" spans="3:22" ht="12" customHeight="1" x14ac:dyDescent="0.2">
      <c r="C585" s="6"/>
      <c r="G585" s="6"/>
      <c r="H585" s="6"/>
      <c r="I585" s="6"/>
      <c r="J585" s="6"/>
      <c r="K585" s="6"/>
      <c r="L585" s="6"/>
      <c r="M585" s="6"/>
      <c r="N585" s="6"/>
      <c r="O585" s="6"/>
      <c r="P585" s="6"/>
      <c r="Q585" s="6"/>
      <c r="R585" s="6"/>
      <c r="S585" s="6"/>
      <c r="T585" s="6"/>
      <c r="U585" s="6"/>
      <c r="V585" s="6"/>
    </row>
    <row r="586" spans="3:22" ht="12" customHeight="1" x14ac:dyDescent="0.2">
      <c r="C586" s="6"/>
      <c r="G586" s="6"/>
      <c r="H586" s="6"/>
      <c r="I586" s="6"/>
      <c r="J586" s="6"/>
      <c r="K586" s="6"/>
      <c r="L586" s="6"/>
      <c r="M586" s="6"/>
      <c r="N586" s="6"/>
      <c r="O586" s="6"/>
      <c r="P586" s="6"/>
      <c r="Q586" s="6"/>
      <c r="R586" s="6"/>
      <c r="S586" s="6"/>
      <c r="T586" s="6"/>
      <c r="U586" s="6"/>
      <c r="V586" s="6"/>
    </row>
    <row r="587" spans="3:22" ht="12" customHeight="1" x14ac:dyDescent="0.2">
      <c r="C587" s="6"/>
      <c r="G587" s="6"/>
      <c r="H587" s="6"/>
      <c r="I587" s="6"/>
      <c r="J587" s="6"/>
      <c r="K587" s="6"/>
      <c r="L587" s="6"/>
      <c r="M587" s="6"/>
      <c r="N587" s="6"/>
      <c r="O587" s="6"/>
      <c r="P587" s="6"/>
      <c r="Q587" s="6"/>
      <c r="R587" s="6"/>
      <c r="S587" s="6"/>
      <c r="T587" s="6"/>
      <c r="U587" s="6"/>
      <c r="V587" s="6"/>
    </row>
    <row r="588" spans="3:22" ht="12" customHeight="1" x14ac:dyDescent="0.2">
      <c r="C588" s="6"/>
      <c r="G588" s="6"/>
      <c r="H588" s="6"/>
      <c r="I588" s="6"/>
      <c r="J588" s="6"/>
      <c r="K588" s="6"/>
      <c r="L588" s="6"/>
      <c r="M588" s="6"/>
      <c r="N588" s="6"/>
      <c r="O588" s="6"/>
      <c r="P588" s="6"/>
      <c r="Q588" s="6"/>
      <c r="R588" s="6"/>
      <c r="S588" s="6"/>
      <c r="T588" s="6"/>
      <c r="U588" s="6"/>
      <c r="V588" s="6"/>
    </row>
    <row r="589" spans="3:22" ht="12" customHeight="1" x14ac:dyDescent="0.2">
      <c r="C589" s="6"/>
      <c r="G589" s="6"/>
      <c r="H589" s="6"/>
      <c r="I589" s="6"/>
      <c r="J589" s="6"/>
      <c r="K589" s="6"/>
      <c r="L589" s="6"/>
      <c r="M589" s="6"/>
      <c r="N589" s="6"/>
      <c r="O589" s="6"/>
      <c r="P589" s="6"/>
      <c r="Q589" s="6"/>
      <c r="R589" s="6"/>
      <c r="S589" s="6"/>
      <c r="T589" s="6"/>
      <c r="U589" s="6"/>
      <c r="V589" s="6"/>
    </row>
    <row r="590" spans="3:22" ht="12" customHeight="1" x14ac:dyDescent="0.2">
      <c r="C590" s="6"/>
      <c r="G590" s="6"/>
      <c r="H590" s="6"/>
      <c r="I590" s="6"/>
      <c r="J590" s="6"/>
      <c r="K590" s="6"/>
      <c r="L590" s="6"/>
      <c r="M590" s="6"/>
      <c r="N590" s="6"/>
      <c r="O590" s="6"/>
      <c r="P590" s="6"/>
      <c r="Q590" s="6"/>
      <c r="R590" s="6"/>
      <c r="S590" s="6"/>
      <c r="T590" s="6"/>
      <c r="U590" s="6"/>
      <c r="V590" s="6"/>
    </row>
    <row r="591" spans="3:22" ht="12" customHeight="1" x14ac:dyDescent="0.2">
      <c r="C591" s="6"/>
      <c r="G591" s="6"/>
      <c r="H591" s="6"/>
      <c r="I591" s="6"/>
      <c r="J591" s="6"/>
      <c r="K591" s="6"/>
      <c r="L591" s="6"/>
      <c r="M591" s="6"/>
      <c r="N591" s="6"/>
      <c r="O591" s="6"/>
      <c r="P591" s="6"/>
      <c r="Q591" s="6"/>
      <c r="R591" s="6"/>
      <c r="S591" s="6"/>
      <c r="T591" s="6"/>
      <c r="U591" s="6"/>
      <c r="V591" s="6"/>
    </row>
    <row r="592" spans="3:22" ht="12" customHeight="1" x14ac:dyDescent="0.2">
      <c r="C592" s="6"/>
      <c r="G592" s="6"/>
      <c r="H592" s="6"/>
      <c r="I592" s="6"/>
      <c r="J592" s="6"/>
      <c r="K592" s="6"/>
      <c r="L592" s="6"/>
      <c r="M592" s="6"/>
      <c r="N592" s="6"/>
      <c r="O592" s="6"/>
      <c r="P592" s="6"/>
      <c r="Q592" s="6"/>
      <c r="R592" s="6"/>
      <c r="S592" s="6"/>
      <c r="T592" s="6"/>
      <c r="U592" s="6"/>
      <c r="V592" s="6"/>
    </row>
    <row r="593" spans="3:22" ht="12" customHeight="1" x14ac:dyDescent="0.2">
      <c r="C593" s="6"/>
      <c r="G593" s="6"/>
      <c r="H593" s="6"/>
      <c r="I593" s="6"/>
      <c r="J593" s="6"/>
      <c r="K593" s="6"/>
      <c r="L593" s="6"/>
      <c r="M593" s="6"/>
      <c r="N593" s="6"/>
      <c r="O593" s="6"/>
      <c r="P593" s="6"/>
      <c r="Q593" s="6"/>
      <c r="R593" s="6"/>
      <c r="S593" s="6"/>
      <c r="T593" s="6"/>
      <c r="U593" s="6"/>
      <c r="V593" s="6"/>
    </row>
    <row r="594" spans="3:22" ht="12" customHeight="1" x14ac:dyDescent="0.2">
      <c r="C594" s="6"/>
      <c r="G594" s="6"/>
      <c r="H594" s="6"/>
      <c r="I594" s="6"/>
      <c r="J594" s="6"/>
      <c r="K594" s="6"/>
      <c r="L594" s="6"/>
      <c r="M594" s="6"/>
      <c r="N594" s="6"/>
      <c r="O594" s="6"/>
      <c r="P594" s="6"/>
      <c r="Q594" s="6"/>
      <c r="R594" s="6"/>
      <c r="S594" s="6"/>
      <c r="T594" s="6"/>
      <c r="U594" s="6"/>
      <c r="V594" s="6"/>
    </row>
    <row r="595" spans="3:22" ht="12" customHeight="1" x14ac:dyDescent="0.2">
      <c r="C595" s="6"/>
      <c r="G595" s="6"/>
      <c r="H595" s="6"/>
      <c r="I595" s="6"/>
      <c r="J595" s="6"/>
      <c r="K595" s="6"/>
      <c r="L595" s="6"/>
      <c r="M595" s="6"/>
      <c r="N595" s="6"/>
      <c r="O595" s="6"/>
      <c r="P595" s="6"/>
      <c r="Q595" s="6"/>
      <c r="R595" s="6"/>
      <c r="S595" s="6"/>
      <c r="T595" s="6"/>
      <c r="U595" s="6"/>
      <c r="V595" s="6"/>
    </row>
    <row r="596" spans="3:22" ht="12" customHeight="1" x14ac:dyDescent="0.2">
      <c r="C596" s="6"/>
      <c r="G596" s="6"/>
      <c r="H596" s="6"/>
      <c r="I596" s="6"/>
      <c r="J596" s="6"/>
      <c r="K596" s="6"/>
      <c r="L596" s="6"/>
      <c r="M596" s="6"/>
      <c r="N596" s="6"/>
      <c r="O596" s="6"/>
      <c r="P596" s="6"/>
      <c r="Q596" s="6"/>
      <c r="R596" s="6"/>
      <c r="S596" s="6"/>
      <c r="T596" s="6"/>
      <c r="U596" s="6"/>
      <c r="V596" s="6"/>
    </row>
    <row r="597" spans="3:22" ht="12" customHeight="1" x14ac:dyDescent="0.2">
      <c r="C597" s="6"/>
      <c r="G597" s="6"/>
      <c r="H597" s="6"/>
      <c r="I597" s="6"/>
      <c r="J597" s="6"/>
      <c r="K597" s="6"/>
      <c r="L597" s="6"/>
      <c r="M597" s="6"/>
      <c r="N597" s="6"/>
      <c r="O597" s="6"/>
      <c r="P597" s="6"/>
      <c r="Q597" s="6"/>
      <c r="R597" s="6"/>
      <c r="S597" s="6"/>
      <c r="T597" s="6"/>
      <c r="U597" s="6"/>
      <c r="V597" s="6"/>
    </row>
    <row r="598" spans="3:22" ht="12" customHeight="1" x14ac:dyDescent="0.2">
      <c r="C598" s="6"/>
      <c r="G598" s="6"/>
      <c r="H598" s="6"/>
      <c r="I598" s="6"/>
      <c r="J598" s="6"/>
      <c r="K598" s="6"/>
      <c r="L598" s="6"/>
      <c r="M598" s="6"/>
      <c r="N598" s="6"/>
      <c r="O598" s="6"/>
      <c r="P598" s="6"/>
      <c r="Q598" s="6"/>
      <c r="R598" s="6"/>
      <c r="S598" s="6"/>
      <c r="T598" s="6"/>
      <c r="U598" s="6"/>
      <c r="V598" s="6"/>
    </row>
    <row r="599" spans="3:22" ht="12" customHeight="1" x14ac:dyDescent="0.2">
      <c r="C599" s="6"/>
      <c r="G599" s="6"/>
      <c r="H599" s="6"/>
      <c r="I599" s="6"/>
      <c r="J599" s="6"/>
      <c r="K599" s="6"/>
      <c r="L599" s="6"/>
      <c r="M599" s="6"/>
      <c r="N599" s="6"/>
      <c r="O599" s="6"/>
      <c r="P599" s="6"/>
      <c r="Q599" s="6"/>
      <c r="R599" s="6"/>
      <c r="S599" s="6"/>
      <c r="T599" s="6"/>
      <c r="U599" s="6"/>
      <c r="V599" s="6"/>
    </row>
    <row r="600" spans="3:22" ht="12" customHeight="1" x14ac:dyDescent="0.2">
      <c r="C600" s="6"/>
      <c r="G600" s="6"/>
      <c r="H600" s="6"/>
      <c r="I600" s="6"/>
      <c r="J600" s="6"/>
      <c r="K600" s="6"/>
      <c r="L600" s="6"/>
      <c r="M600" s="6"/>
      <c r="N600" s="6"/>
      <c r="O600" s="6"/>
      <c r="P600" s="6"/>
      <c r="Q600" s="6"/>
      <c r="R600" s="6"/>
      <c r="S600" s="6"/>
      <c r="T600" s="6"/>
      <c r="U600" s="6"/>
      <c r="V600" s="6"/>
    </row>
    <row r="601" spans="3:22" ht="12" customHeight="1" x14ac:dyDescent="0.2">
      <c r="C601" s="6"/>
      <c r="G601" s="6"/>
      <c r="H601" s="6"/>
      <c r="I601" s="6"/>
      <c r="J601" s="6"/>
      <c r="K601" s="6"/>
      <c r="L601" s="6"/>
      <c r="M601" s="6"/>
      <c r="N601" s="6"/>
      <c r="O601" s="6"/>
      <c r="P601" s="6"/>
      <c r="Q601" s="6"/>
      <c r="R601" s="6"/>
      <c r="S601" s="6"/>
      <c r="T601" s="6"/>
      <c r="U601" s="6"/>
      <c r="V601" s="6"/>
    </row>
    <row r="602" spans="3:22" ht="12" customHeight="1" x14ac:dyDescent="0.2">
      <c r="C602" s="6"/>
      <c r="G602" s="6"/>
      <c r="H602" s="6"/>
      <c r="I602" s="6"/>
      <c r="J602" s="6"/>
      <c r="K602" s="6"/>
      <c r="L602" s="6"/>
      <c r="M602" s="6"/>
      <c r="N602" s="6"/>
      <c r="O602" s="6"/>
      <c r="P602" s="6"/>
      <c r="Q602" s="6"/>
      <c r="R602" s="6"/>
      <c r="S602" s="6"/>
      <c r="T602" s="6"/>
      <c r="U602" s="6"/>
      <c r="V602" s="6"/>
    </row>
    <row r="603" spans="3:22" ht="12" customHeight="1" x14ac:dyDescent="0.2">
      <c r="C603" s="6"/>
      <c r="G603" s="6"/>
      <c r="H603" s="6"/>
      <c r="I603" s="6"/>
      <c r="J603" s="6"/>
      <c r="K603" s="6"/>
      <c r="L603" s="6"/>
      <c r="M603" s="6"/>
      <c r="N603" s="6"/>
      <c r="O603" s="6"/>
      <c r="P603" s="6"/>
      <c r="Q603" s="6"/>
      <c r="R603" s="6"/>
      <c r="S603" s="6"/>
      <c r="T603" s="6"/>
      <c r="U603" s="6"/>
      <c r="V603" s="6"/>
    </row>
    <row r="604" spans="3:22" ht="12" customHeight="1" x14ac:dyDescent="0.2">
      <c r="C604" s="6"/>
      <c r="G604" s="6"/>
      <c r="H604" s="6"/>
      <c r="I604" s="6"/>
      <c r="J604" s="6"/>
      <c r="K604" s="6"/>
      <c r="L604" s="6"/>
      <c r="M604" s="6"/>
      <c r="N604" s="6"/>
      <c r="O604" s="6"/>
      <c r="P604" s="6"/>
      <c r="Q604" s="6"/>
      <c r="R604" s="6"/>
      <c r="S604" s="6"/>
      <c r="T604" s="6"/>
      <c r="U604" s="6"/>
      <c r="V604" s="6"/>
    </row>
    <row r="605" spans="3:22" ht="12" customHeight="1" x14ac:dyDescent="0.2">
      <c r="C605" s="6"/>
      <c r="G605" s="6"/>
      <c r="H605" s="6"/>
      <c r="I605" s="6"/>
      <c r="J605" s="6"/>
      <c r="K605" s="6"/>
      <c r="L605" s="6"/>
      <c r="M605" s="6"/>
      <c r="N605" s="6"/>
      <c r="O605" s="6"/>
      <c r="P605" s="6"/>
      <c r="Q605" s="6"/>
      <c r="R605" s="6"/>
      <c r="S605" s="6"/>
      <c r="T605" s="6"/>
      <c r="U605" s="6"/>
      <c r="V605" s="6"/>
    </row>
    <row r="606" spans="3:22" ht="12" customHeight="1" x14ac:dyDescent="0.2">
      <c r="C606" s="6"/>
      <c r="G606" s="6"/>
      <c r="H606" s="6"/>
      <c r="I606" s="6"/>
      <c r="J606" s="6"/>
      <c r="K606" s="6"/>
      <c r="L606" s="6"/>
      <c r="M606" s="6"/>
      <c r="N606" s="6"/>
      <c r="O606" s="6"/>
      <c r="P606" s="6"/>
      <c r="Q606" s="6"/>
      <c r="R606" s="6"/>
      <c r="S606" s="6"/>
      <c r="T606" s="6"/>
      <c r="U606" s="6"/>
      <c r="V606" s="6"/>
    </row>
    <row r="607" spans="3:22" ht="12" customHeight="1" x14ac:dyDescent="0.2">
      <c r="C607" s="6"/>
      <c r="G607" s="6"/>
      <c r="H607" s="6"/>
      <c r="I607" s="6"/>
      <c r="J607" s="6"/>
      <c r="K607" s="6"/>
      <c r="L607" s="6"/>
      <c r="M607" s="6"/>
      <c r="N607" s="6"/>
      <c r="O607" s="6"/>
      <c r="P607" s="6"/>
      <c r="Q607" s="6"/>
      <c r="R607" s="6"/>
      <c r="S607" s="6"/>
      <c r="T607" s="6"/>
      <c r="U607" s="6"/>
      <c r="V607" s="6"/>
    </row>
    <row r="608" spans="3:22" ht="12" customHeight="1" x14ac:dyDescent="0.2">
      <c r="C608" s="6"/>
      <c r="G608" s="6"/>
      <c r="H608" s="6"/>
      <c r="I608" s="6"/>
      <c r="J608" s="6"/>
      <c r="K608" s="6"/>
      <c r="L608" s="6"/>
      <c r="M608" s="6"/>
      <c r="N608" s="6"/>
      <c r="O608" s="6"/>
      <c r="P608" s="6"/>
      <c r="Q608" s="6"/>
      <c r="R608" s="6"/>
      <c r="S608" s="6"/>
      <c r="T608" s="6"/>
      <c r="U608" s="6"/>
      <c r="V608" s="6"/>
    </row>
    <row r="609" spans="1:22" ht="12" customHeight="1" x14ac:dyDescent="0.2">
      <c r="C609" s="6"/>
      <c r="G609" s="6"/>
      <c r="H609" s="6"/>
      <c r="I609" s="6"/>
      <c r="J609" s="6"/>
      <c r="K609" s="6"/>
      <c r="L609" s="6"/>
      <c r="M609" s="6"/>
      <c r="N609" s="6"/>
      <c r="O609" s="6"/>
      <c r="P609" s="6"/>
      <c r="Q609" s="6"/>
      <c r="R609" s="6"/>
      <c r="S609" s="6"/>
      <c r="T609" s="6"/>
      <c r="U609" s="6"/>
      <c r="V609" s="6"/>
    </row>
    <row r="610" spans="1:22" ht="12" customHeight="1" x14ac:dyDescent="0.2">
      <c r="C610" s="6"/>
      <c r="G610" s="6"/>
      <c r="H610" s="6"/>
      <c r="I610" s="6"/>
      <c r="J610" s="6"/>
      <c r="K610" s="6"/>
      <c r="L610" s="6"/>
      <c r="M610" s="6"/>
      <c r="N610" s="6"/>
      <c r="O610" s="6"/>
      <c r="P610" s="6"/>
      <c r="Q610" s="6"/>
      <c r="R610" s="6"/>
      <c r="S610" s="6"/>
      <c r="T610" s="6"/>
      <c r="U610" s="6"/>
      <c r="V610" s="6"/>
    </row>
    <row r="611" spans="1:22" ht="12" customHeight="1" x14ac:dyDescent="0.2">
      <c r="C611" s="6"/>
      <c r="G611" s="6"/>
      <c r="H611" s="6"/>
      <c r="I611" s="6"/>
      <c r="J611" s="6"/>
      <c r="K611" s="6"/>
      <c r="L611" s="6"/>
      <c r="M611" s="6"/>
      <c r="N611" s="6"/>
      <c r="O611" s="6"/>
      <c r="P611" s="6"/>
      <c r="Q611" s="6"/>
      <c r="R611" s="6"/>
      <c r="S611" s="6"/>
      <c r="T611" s="6"/>
      <c r="U611" s="6"/>
      <c r="V611" s="6"/>
    </row>
    <row r="612" spans="1:22" ht="12" customHeight="1" x14ac:dyDescent="0.2">
      <c r="C612" s="6"/>
      <c r="G612" s="6"/>
      <c r="H612" s="6"/>
      <c r="I612" s="6"/>
      <c r="J612" s="6"/>
      <c r="K612" s="6"/>
      <c r="L612" s="6"/>
      <c r="M612" s="6"/>
      <c r="N612" s="6"/>
      <c r="O612" s="6"/>
      <c r="P612" s="6"/>
      <c r="Q612" s="6"/>
      <c r="R612" s="6"/>
      <c r="S612" s="6"/>
      <c r="T612" s="6"/>
      <c r="U612" s="6"/>
      <c r="V612" s="6"/>
    </row>
    <row r="613" spans="1:22" ht="12" customHeight="1" x14ac:dyDescent="0.2">
      <c r="C613" s="6"/>
      <c r="G613" s="6"/>
      <c r="H613" s="6"/>
      <c r="I613" s="6"/>
      <c r="J613" s="6"/>
      <c r="K613" s="6"/>
      <c r="L613" s="6"/>
      <c r="M613" s="6"/>
      <c r="N613" s="6"/>
      <c r="O613" s="6"/>
      <c r="P613" s="6"/>
      <c r="Q613" s="6"/>
      <c r="R613" s="6"/>
      <c r="S613" s="6"/>
      <c r="T613" s="6"/>
      <c r="U613" s="6"/>
      <c r="V613" s="6"/>
    </row>
    <row r="614" spans="1:22" ht="12" customHeight="1" x14ac:dyDescent="0.2">
      <c r="C614" s="6"/>
      <c r="G614" s="6"/>
      <c r="H614" s="6"/>
      <c r="I614" s="6"/>
      <c r="J614" s="6"/>
      <c r="K614" s="6"/>
      <c r="L614" s="6"/>
      <c r="M614" s="6"/>
      <c r="N614" s="6"/>
      <c r="O614" s="6"/>
      <c r="P614" s="6"/>
      <c r="Q614" s="6"/>
      <c r="R614" s="6"/>
      <c r="S614" s="6"/>
      <c r="T614" s="6"/>
      <c r="U614" s="6"/>
      <c r="V614" s="6"/>
    </row>
    <row r="615" spans="1:22" ht="12" customHeight="1" x14ac:dyDescent="0.2">
      <c r="C615" s="6"/>
      <c r="G615" s="6"/>
      <c r="H615" s="6"/>
      <c r="I615" s="6"/>
      <c r="J615" s="6"/>
      <c r="K615" s="6"/>
      <c r="L615" s="6"/>
      <c r="M615" s="6"/>
      <c r="N615" s="6"/>
      <c r="O615" s="6"/>
      <c r="P615" s="6"/>
      <c r="Q615" s="6"/>
      <c r="R615" s="6"/>
      <c r="S615" s="6"/>
      <c r="T615" s="6"/>
      <c r="U615" s="6"/>
      <c r="V615" s="6"/>
    </row>
    <row r="616" spans="1:22" ht="12" customHeight="1" x14ac:dyDescent="0.2">
      <c r="C616" s="6"/>
      <c r="G616" s="6"/>
      <c r="H616" s="6"/>
      <c r="I616" s="6"/>
      <c r="J616" s="6"/>
      <c r="K616" s="6"/>
      <c r="L616" s="6"/>
      <c r="M616" s="6"/>
      <c r="N616" s="6"/>
      <c r="O616" s="6"/>
      <c r="P616" s="6"/>
      <c r="Q616" s="6"/>
      <c r="R616" s="6"/>
      <c r="S616" s="6"/>
      <c r="T616" s="6"/>
      <c r="U616" s="6"/>
      <c r="V616" s="6"/>
    </row>
    <row r="617" spans="1:22" ht="12" customHeight="1" x14ac:dyDescent="0.2">
      <c r="C617" s="6"/>
      <c r="G617" s="6"/>
      <c r="H617" s="6"/>
      <c r="I617" s="6"/>
      <c r="J617" s="6"/>
      <c r="K617" s="6"/>
      <c r="L617" s="6"/>
      <c r="M617" s="6"/>
      <c r="N617" s="6"/>
      <c r="O617" s="6"/>
      <c r="P617" s="6"/>
      <c r="Q617" s="6"/>
      <c r="R617" s="6"/>
      <c r="S617" s="6"/>
      <c r="T617" s="6"/>
      <c r="U617" s="6"/>
      <c r="V617" s="6"/>
    </row>
    <row r="618" spans="1:22" ht="12" customHeight="1" x14ac:dyDescent="0.2">
      <c r="C618" s="6"/>
      <c r="G618" s="6"/>
      <c r="H618" s="6"/>
      <c r="I618" s="6"/>
      <c r="J618" s="6"/>
      <c r="K618" s="6"/>
      <c r="L618" s="6"/>
      <c r="M618" s="6"/>
      <c r="N618" s="6"/>
      <c r="O618" s="6"/>
      <c r="P618" s="6"/>
      <c r="Q618" s="6"/>
      <c r="R618" s="6"/>
      <c r="S618" s="6"/>
      <c r="T618" s="6"/>
      <c r="U618" s="6"/>
      <c r="V618" s="6"/>
    </row>
    <row r="619" spans="1:22" ht="12" customHeight="1" x14ac:dyDescent="0.2">
      <c r="C619" s="6"/>
      <c r="G619" s="6"/>
      <c r="H619" s="6"/>
      <c r="I619" s="6"/>
      <c r="J619" s="6"/>
      <c r="K619" s="6"/>
      <c r="L619" s="6"/>
      <c r="M619" s="6"/>
      <c r="N619" s="6"/>
      <c r="O619" s="6"/>
      <c r="P619" s="6"/>
      <c r="Q619" s="6"/>
      <c r="R619" s="6"/>
      <c r="S619" s="6"/>
      <c r="T619" s="6"/>
      <c r="U619" s="6"/>
      <c r="V619" s="6"/>
    </row>
    <row r="620" spans="1:22" ht="12" customHeight="1" x14ac:dyDescent="0.2">
      <c r="C620" s="6"/>
      <c r="G620" s="6"/>
      <c r="H620" s="6"/>
      <c r="I620" s="6"/>
      <c r="J620" s="6"/>
      <c r="K620" s="6"/>
      <c r="L620" s="6"/>
      <c r="M620" s="6"/>
      <c r="N620" s="6"/>
      <c r="O620" s="6"/>
      <c r="P620" s="6"/>
      <c r="Q620" s="6"/>
      <c r="R620" s="6"/>
      <c r="S620" s="6"/>
      <c r="T620" s="6"/>
      <c r="U620" s="6"/>
      <c r="V620" s="6"/>
    </row>
    <row r="621" spans="1:22" ht="12" customHeight="1" x14ac:dyDescent="0.2">
      <c r="C621" s="6"/>
      <c r="G621" s="6"/>
      <c r="H621" s="6"/>
      <c r="I621" s="6"/>
      <c r="J621" s="6"/>
      <c r="K621" s="6"/>
      <c r="L621" s="6"/>
      <c r="M621" s="6"/>
      <c r="N621" s="6"/>
      <c r="O621" s="6"/>
      <c r="P621" s="6"/>
      <c r="Q621" s="6"/>
      <c r="R621" s="6"/>
      <c r="S621" s="6"/>
      <c r="T621" s="6"/>
      <c r="U621" s="6"/>
      <c r="V621" s="6"/>
    </row>
    <row r="622" spans="1:22" ht="12" customHeight="1" x14ac:dyDescent="0.2">
      <c r="C622" s="6"/>
      <c r="G622" s="6"/>
      <c r="H622" s="6"/>
      <c r="I622" s="6"/>
      <c r="J622" s="6"/>
      <c r="K622" s="6"/>
      <c r="L622" s="6"/>
      <c r="M622" s="6"/>
      <c r="N622" s="6"/>
      <c r="O622" s="6"/>
      <c r="P622" s="6"/>
      <c r="Q622" s="6"/>
      <c r="R622" s="6"/>
      <c r="S622" s="6"/>
      <c r="T622" s="6"/>
      <c r="U622" s="6"/>
      <c r="V622" s="6"/>
    </row>
    <row r="623" spans="1:22" ht="12" customHeight="1" x14ac:dyDescent="0.2">
      <c r="A623" s="12"/>
      <c r="C623" s="6"/>
      <c r="G623" s="6"/>
      <c r="H623" s="6"/>
      <c r="I623" s="6"/>
      <c r="J623" s="6"/>
      <c r="K623" s="6"/>
      <c r="L623" s="6"/>
      <c r="M623" s="6"/>
      <c r="N623" s="6"/>
      <c r="O623" s="6"/>
      <c r="P623" s="6"/>
      <c r="Q623" s="6"/>
      <c r="R623" s="6"/>
      <c r="S623" s="6"/>
      <c r="T623" s="6"/>
      <c r="U623" s="6"/>
      <c r="V623" s="6"/>
    </row>
    <row r="624" spans="1:22" ht="12" customHeight="1" x14ac:dyDescent="0.2">
      <c r="A624" s="12"/>
      <c r="C624" s="6"/>
      <c r="G624" s="6"/>
      <c r="H624" s="6"/>
      <c r="I624" s="6"/>
      <c r="J624" s="6"/>
      <c r="K624" s="6"/>
      <c r="L624" s="6"/>
      <c r="M624" s="6"/>
      <c r="N624" s="6"/>
      <c r="O624" s="6"/>
      <c r="P624" s="6"/>
      <c r="Q624" s="6"/>
      <c r="R624" s="6"/>
      <c r="S624" s="6"/>
      <c r="T624" s="6"/>
      <c r="U624" s="6"/>
      <c r="V624" s="6"/>
    </row>
    <row r="625" spans="1:22" ht="12" customHeight="1" x14ac:dyDescent="0.2">
      <c r="A625" s="12"/>
      <c r="C625" s="6"/>
      <c r="G625" s="6"/>
      <c r="H625" s="6"/>
      <c r="I625" s="6"/>
      <c r="J625" s="6"/>
      <c r="K625" s="6"/>
      <c r="L625" s="6"/>
      <c r="M625" s="6"/>
      <c r="N625" s="6"/>
      <c r="O625" s="6"/>
      <c r="P625" s="6"/>
      <c r="Q625" s="6"/>
      <c r="R625" s="6"/>
      <c r="S625" s="6"/>
      <c r="T625" s="6"/>
      <c r="U625" s="6"/>
      <c r="V625" s="6"/>
    </row>
    <row r="626" spans="1:22" ht="12" customHeight="1" x14ac:dyDescent="0.2">
      <c r="C626" s="6"/>
      <c r="G626" s="6"/>
      <c r="H626" s="6"/>
      <c r="I626" s="6"/>
      <c r="J626" s="6"/>
      <c r="K626" s="6"/>
      <c r="L626" s="6"/>
      <c r="M626" s="6"/>
      <c r="N626" s="6"/>
      <c r="O626" s="6"/>
      <c r="P626" s="6"/>
      <c r="Q626" s="6"/>
      <c r="R626" s="6"/>
      <c r="S626" s="6"/>
      <c r="T626" s="6"/>
      <c r="U626" s="6"/>
      <c r="V626" s="6"/>
    </row>
    <row r="627" spans="1:22" ht="12" customHeight="1" x14ac:dyDescent="0.2">
      <c r="C627" s="6"/>
      <c r="G627" s="6"/>
      <c r="H627" s="6"/>
      <c r="I627" s="6"/>
      <c r="J627" s="6"/>
      <c r="K627" s="6"/>
      <c r="L627" s="6"/>
      <c r="M627" s="6"/>
      <c r="N627" s="6"/>
      <c r="O627" s="6"/>
      <c r="P627" s="6"/>
      <c r="Q627" s="6"/>
      <c r="R627" s="6"/>
      <c r="S627" s="6"/>
      <c r="T627" s="6"/>
      <c r="U627" s="6"/>
      <c r="V627" s="6"/>
    </row>
    <row r="628" spans="1:22" ht="12" customHeight="1" x14ac:dyDescent="0.2">
      <c r="A628" s="25"/>
      <c r="C628" s="6"/>
      <c r="G628" s="6"/>
      <c r="H628" s="6"/>
      <c r="I628" s="6"/>
      <c r="J628" s="6"/>
      <c r="K628" s="6"/>
      <c r="L628" s="6"/>
      <c r="M628" s="6"/>
      <c r="N628" s="6"/>
      <c r="O628" s="6"/>
      <c r="P628" s="6"/>
      <c r="Q628" s="6"/>
      <c r="R628" s="6"/>
      <c r="S628" s="6"/>
      <c r="T628" s="6"/>
      <c r="U628" s="6"/>
      <c r="V628" s="6"/>
    </row>
    <row r="629" spans="1:22" ht="12" customHeight="1" x14ac:dyDescent="0.2">
      <c r="A629" s="33"/>
      <c r="C629" s="6"/>
      <c r="G629" s="6"/>
      <c r="H629" s="6"/>
      <c r="I629" s="6"/>
      <c r="J629" s="6"/>
      <c r="K629" s="6"/>
      <c r="L629" s="6"/>
      <c r="M629" s="6"/>
      <c r="N629" s="6"/>
      <c r="O629" s="6"/>
      <c r="P629" s="6"/>
      <c r="Q629" s="6"/>
      <c r="R629" s="6"/>
      <c r="S629" s="6"/>
      <c r="T629" s="6"/>
      <c r="U629" s="6"/>
      <c r="V629" s="6"/>
    </row>
    <row r="630" spans="1:22" ht="12" customHeight="1" x14ac:dyDescent="0.2">
      <c r="A630" s="12"/>
      <c r="C630" s="6"/>
      <c r="G630" s="6"/>
      <c r="H630" s="6"/>
      <c r="I630" s="6"/>
      <c r="J630" s="6"/>
      <c r="K630" s="6"/>
      <c r="L630" s="6"/>
      <c r="M630" s="6"/>
      <c r="N630" s="6"/>
      <c r="O630" s="6"/>
      <c r="P630" s="6"/>
      <c r="Q630" s="6"/>
      <c r="R630" s="6"/>
      <c r="S630" s="6"/>
      <c r="T630" s="6"/>
      <c r="U630" s="6"/>
      <c r="V630" s="6"/>
    </row>
    <row r="631" spans="1:22" ht="12" customHeight="1" x14ac:dyDescent="0.2">
      <c r="C631" s="6"/>
      <c r="G631" s="6"/>
      <c r="H631" s="6"/>
      <c r="I631" s="6"/>
      <c r="J631" s="6"/>
      <c r="K631" s="6"/>
      <c r="L631" s="6"/>
      <c r="M631" s="6"/>
      <c r="N631" s="6"/>
      <c r="O631" s="6"/>
      <c r="P631" s="6"/>
      <c r="Q631" s="6"/>
      <c r="R631" s="6"/>
      <c r="S631" s="6"/>
      <c r="T631" s="6"/>
      <c r="U631" s="6"/>
      <c r="V631" s="6"/>
    </row>
    <row r="632" spans="1:22" ht="12" customHeight="1" x14ac:dyDescent="0.2">
      <c r="C632" s="6"/>
      <c r="G632" s="6"/>
      <c r="H632" s="6"/>
      <c r="I632" s="6"/>
      <c r="J632" s="6"/>
      <c r="K632" s="6"/>
      <c r="L632" s="6"/>
      <c r="M632" s="6"/>
      <c r="N632" s="6"/>
      <c r="O632" s="6"/>
      <c r="P632" s="6"/>
      <c r="Q632" s="6"/>
      <c r="R632" s="6"/>
      <c r="S632" s="6"/>
      <c r="T632" s="6"/>
      <c r="U632" s="6"/>
      <c r="V632" s="6"/>
    </row>
    <row r="633" spans="1:22" ht="12" customHeight="1" x14ac:dyDescent="0.2">
      <c r="C633" s="6"/>
      <c r="G633" s="6"/>
      <c r="H633" s="6"/>
      <c r="I633" s="6"/>
      <c r="J633" s="6"/>
      <c r="K633" s="6"/>
      <c r="L633" s="6"/>
      <c r="M633" s="6"/>
      <c r="N633" s="6"/>
      <c r="O633" s="6"/>
      <c r="P633" s="6"/>
      <c r="Q633" s="6"/>
      <c r="R633" s="6"/>
      <c r="S633" s="6"/>
      <c r="T633" s="6"/>
      <c r="U633" s="6"/>
      <c r="V633" s="6"/>
    </row>
    <row r="634" spans="1:22" ht="12" customHeight="1" x14ac:dyDescent="0.2">
      <c r="C634" s="6"/>
      <c r="G634" s="6"/>
      <c r="H634" s="6"/>
      <c r="I634" s="6"/>
      <c r="J634" s="6"/>
      <c r="K634" s="6"/>
      <c r="L634" s="6"/>
      <c r="M634" s="6"/>
      <c r="N634" s="6"/>
      <c r="O634" s="6"/>
      <c r="P634" s="6"/>
      <c r="Q634" s="6"/>
      <c r="R634" s="6"/>
      <c r="S634" s="6"/>
      <c r="T634" s="6"/>
      <c r="U634" s="6"/>
      <c r="V634" s="6"/>
    </row>
    <row r="635" spans="1:22" ht="12" customHeight="1" x14ac:dyDescent="0.2">
      <c r="C635" s="6"/>
      <c r="G635" s="6"/>
      <c r="H635" s="6"/>
      <c r="I635" s="6"/>
      <c r="J635" s="6"/>
      <c r="K635" s="6"/>
      <c r="L635" s="6"/>
      <c r="M635" s="6"/>
      <c r="N635" s="6"/>
      <c r="O635" s="6"/>
      <c r="P635" s="6"/>
      <c r="Q635" s="6"/>
      <c r="R635" s="6"/>
      <c r="S635" s="6"/>
      <c r="T635" s="6"/>
      <c r="U635" s="6"/>
      <c r="V635" s="6"/>
    </row>
    <row r="636" spans="1:22" ht="12" customHeight="1" x14ac:dyDescent="0.2">
      <c r="C636" s="6"/>
      <c r="G636" s="6"/>
      <c r="H636" s="6"/>
      <c r="I636" s="6"/>
      <c r="J636" s="6"/>
      <c r="K636" s="6"/>
      <c r="L636" s="6"/>
      <c r="M636" s="6"/>
      <c r="N636" s="6"/>
      <c r="O636" s="6"/>
      <c r="P636" s="6"/>
      <c r="Q636" s="6"/>
      <c r="R636" s="6"/>
      <c r="S636" s="6"/>
      <c r="T636" s="6"/>
      <c r="U636" s="6"/>
      <c r="V636" s="6"/>
    </row>
    <row r="637" spans="1:22" ht="12" customHeight="1" x14ac:dyDescent="0.2">
      <c r="C637" s="6"/>
      <c r="G637" s="6"/>
      <c r="H637" s="6"/>
      <c r="I637" s="6"/>
      <c r="J637" s="6"/>
      <c r="K637" s="6"/>
      <c r="L637" s="6"/>
      <c r="M637" s="6"/>
      <c r="N637" s="6"/>
      <c r="O637" s="6"/>
      <c r="P637" s="6"/>
      <c r="Q637" s="6"/>
      <c r="R637" s="6"/>
      <c r="S637" s="6"/>
      <c r="T637" s="6"/>
      <c r="U637" s="6"/>
      <c r="V637" s="6"/>
    </row>
    <row r="638" spans="1:22" ht="12" customHeight="1" x14ac:dyDescent="0.2">
      <c r="C638" s="6"/>
      <c r="G638" s="6"/>
      <c r="H638" s="6"/>
      <c r="I638" s="6"/>
      <c r="J638" s="6"/>
      <c r="K638" s="6"/>
      <c r="L638" s="6"/>
      <c r="M638" s="6"/>
      <c r="N638" s="6"/>
      <c r="O638" s="6"/>
      <c r="P638" s="6"/>
      <c r="Q638" s="6"/>
      <c r="R638" s="6"/>
      <c r="S638" s="6"/>
      <c r="T638" s="6"/>
      <c r="U638" s="6"/>
      <c r="V638" s="6"/>
    </row>
    <row r="639" spans="1:22" ht="12" customHeight="1" x14ac:dyDescent="0.2">
      <c r="C639" s="6"/>
      <c r="G639" s="6"/>
      <c r="H639" s="6"/>
      <c r="I639" s="6"/>
      <c r="J639" s="6"/>
      <c r="K639" s="6"/>
      <c r="L639" s="6"/>
      <c r="M639" s="6"/>
      <c r="N639" s="6"/>
      <c r="O639" s="6"/>
      <c r="P639" s="6"/>
      <c r="Q639" s="6"/>
      <c r="R639" s="6"/>
      <c r="S639" s="6"/>
      <c r="T639" s="6"/>
      <c r="U639" s="6"/>
      <c r="V639" s="6"/>
    </row>
    <row r="640" spans="1:22" ht="12" customHeight="1" x14ac:dyDescent="0.2">
      <c r="C640" s="6"/>
      <c r="G640" s="6"/>
      <c r="H640" s="6"/>
      <c r="I640" s="6"/>
      <c r="J640" s="6"/>
      <c r="K640" s="6"/>
      <c r="L640" s="6"/>
      <c r="M640" s="6"/>
      <c r="N640" s="6"/>
      <c r="O640" s="6"/>
      <c r="P640" s="6"/>
      <c r="Q640" s="6"/>
      <c r="R640" s="6"/>
      <c r="S640" s="6"/>
      <c r="T640" s="6"/>
      <c r="U640" s="6"/>
      <c r="V640" s="6"/>
    </row>
    <row r="641" spans="3:22" ht="12" customHeight="1" x14ac:dyDescent="0.2">
      <c r="C641" s="6"/>
      <c r="G641" s="6"/>
      <c r="H641" s="6"/>
      <c r="I641" s="6"/>
      <c r="J641" s="6"/>
      <c r="K641" s="6"/>
      <c r="L641" s="6"/>
      <c r="M641" s="6"/>
      <c r="N641" s="6"/>
      <c r="O641" s="6"/>
      <c r="P641" s="6"/>
      <c r="Q641" s="6"/>
      <c r="R641" s="6"/>
      <c r="S641" s="6"/>
      <c r="T641" s="6"/>
      <c r="U641" s="6"/>
      <c r="V641" s="6"/>
    </row>
    <row r="642" spans="3:22" ht="12" customHeight="1" x14ac:dyDescent="0.2">
      <c r="C642" s="6"/>
      <c r="G642" s="6"/>
      <c r="H642" s="6"/>
      <c r="I642" s="6"/>
      <c r="J642" s="6"/>
      <c r="K642" s="6"/>
      <c r="L642" s="6"/>
      <c r="M642" s="6"/>
      <c r="N642" s="6"/>
      <c r="O642" s="6"/>
      <c r="P642" s="6"/>
      <c r="Q642" s="6"/>
      <c r="R642" s="6"/>
      <c r="S642" s="6"/>
      <c r="T642" s="6"/>
      <c r="U642" s="6"/>
      <c r="V642" s="6"/>
    </row>
    <row r="643" spans="3:22" ht="12" customHeight="1" x14ac:dyDescent="0.2">
      <c r="C643" s="6"/>
      <c r="G643" s="6"/>
      <c r="H643" s="6"/>
      <c r="I643" s="6"/>
      <c r="J643" s="6"/>
      <c r="K643" s="6"/>
      <c r="L643" s="6"/>
      <c r="M643" s="6"/>
      <c r="N643" s="6"/>
      <c r="O643" s="6"/>
      <c r="P643" s="6"/>
      <c r="Q643" s="6"/>
      <c r="R643" s="6"/>
      <c r="S643" s="6"/>
      <c r="T643" s="6"/>
      <c r="U643" s="6"/>
      <c r="V643" s="6"/>
    </row>
    <row r="644" spans="3:22" ht="12" customHeight="1" x14ac:dyDescent="0.2">
      <c r="C644" s="6"/>
      <c r="G644" s="6"/>
      <c r="H644" s="6"/>
      <c r="I644" s="6"/>
      <c r="J644" s="6"/>
      <c r="K644" s="6"/>
      <c r="L644" s="6"/>
      <c r="M644" s="6"/>
      <c r="N644" s="6"/>
      <c r="O644" s="6"/>
      <c r="P644" s="6"/>
      <c r="Q644" s="6"/>
      <c r="R644" s="6"/>
      <c r="S644" s="6"/>
      <c r="T644" s="6"/>
      <c r="U644" s="6"/>
      <c r="V644" s="6"/>
    </row>
    <row r="645" spans="3:22" ht="12" customHeight="1" x14ac:dyDescent="0.2">
      <c r="C645" s="6"/>
      <c r="G645" s="6"/>
      <c r="H645" s="6"/>
      <c r="I645" s="6"/>
      <c r="J645" s="6"/>
      <c r="K645" s="6"/>
      <c r="L645" s="6"/>
      <c r="M645" s="6"/>
      <c r="N645" s="6"/>
      <c r="O645" s="6"/>
      <c r="P645" s="6"/>
      <c r="Q645" s="6"/>
      <c r="R645" s="6"/>
      <c r="S645" s="6"/>
      <c r="T645" s="6"/>
      <c r="U645" s="6"/>
      <c r="V645" s="6"/>
    </row>
    <row r="646" spans="3:22" ht="12" customHeight="1" x14ac:dyDescent="0.2">
      <c r="C646" s="6"/>
      <c r="G646" s="6"/>
      <c r="H646" s="6"/>
      <c r="I646" s="6"/>
      <c r="J646" s="6"/>
      <c r="K646" s="6"/>
      <c r="L646" s="6"/>
      <c r="M646" s="6"/>
      <c r="N646" s="6"/>
      <c r="O646" s="6"/>
      <c r="P646" s="6"/>
      <c r="Q646" s="6"/>
      <c r="R646" s="6"/>
      <c r="S646" s="6"/>
      <c r="T646" s="6"/>
      <c r="U646" s="6"/>
      <c r="V646" s="6"/>
    </row>
    <row r="647" spans="3:22" ht="12" customHeight="1" x14ac:dyDescent="0.2">
      <c r="C647" s="6"/>
      <c r="G647" s="6"/>
      <c r="H647" s="6"/>
      <c r="I647" s="6"/>
      <c r="J647" s="6"/>
      <c r="K647" s="6"/>
      <c r="L647" s="6"/>
      <c r="M647" s="6"/>
      <c r="N647" s="6"/>
      <c r="O647" s="6"/>
      <c r="P647" s="6"/>
      <c r="Q647" s="6"/>
      <c r="R647" s="6"/>
      <c r="S647" s="6"/>
      <c r="T647" s="6"/>
      <c r="U647" s="6"/>
      <c r="V647" s="6"/>
    </row>
    <row r="648" spans="3:22" ht="12" customHeight="1" x14ac:dyDescent="0.2">
      <c r="C648" s="6"/>
      <c r="G648" s="6"/>
      <c r="H648" s="6"/>
      <c r="I648" s="6"/>
      <c r="J648" s="6"/>
      <c r="K648" s="6"/>
      <c r="L648" s="6"/>
      <c r="M648" s="6"/>
      <c r="N648" s="6"/>
      <c r="O648" s="6"/>
      <c r="P648" s="6"/>
      <c r="Q648" s="6"/>
      <c r="R648" s="6"/>
      <c r="S648" s="6"/>
      <c r="T648" s="6"/>
      <c r="U648" s="6"/>
      <c r="V648" s="6"/>
    </row>
    <row r="649" spans="3:22" ht="12" customHeight="1" x14ac:dyDescent="0.2">
      <c r="C649" s="6"/>
      <c r="G649" s="6"/>
      <c r="H649" s="6"/>
      <c r="I649" s="6"/>
      <c r="J649" s="6"/>
      <c r="K649" s="6"/>
      <c r="L649" s="6"/>
      <c r="M649" s="6"/>
      <c r="N649" s="6"/>
      <c r="O649" s="6"/>
      <c r="P649" s="6"/>
      <c r="Q649" s="6"/>
      <c r="R649" s="6"/>
      <c r="S649" s="6"/>
      <c r="T649" s="6"/>
      <c r="U649" s="6"/>
      <c r="V649" s="6"/>
    </row>
    <row r="650" spans="3:22" ht="12" customHeight="1" x14ac:dyDescent="0.2">
      <c r="C650" s="6"/>
      <c r="G650" s="6"/>
      <c r="H650" s="6"/>
      <c r="I650" s="6"/>
      <c r="J650" s="6"/>
      <c r="K650" s="6"/>
      <c r="L650" s="6"/>
      <c r="M650" s="6"/>
      <c r="N650" s="6"/>
      <c r="O650" s="6"/>
      <c r="P650" s="6"/>
      <c r="Q650" s="6"/>
      <c r="R650" s="6"/>
      <c r="S650" s="6"/>
      <c r="T650" s="6"/>
      <c r="U650" s="6"/>
      <c r="V650" s="6"/>
    </row>
    <row r="651" spans="3:22" ht="12" customHeight="1" x14ac:dyDescent="0.2">
      <c r="C651" s="6"/>
      <c r="G651" s="6"/>
      <c r="H651" s="6"/>
      <c r="I651" s="6"/>
      <c r="J651" s="6"/>
      <c r="K651" s="6"/>
      <c r="L651" s="6"/>
      <c r="M651" s="6"/>
      <c r="N651" s="6"/>
      <c r="O651" s="6"/>
      <c r="P651" s="6"/>
      <c r="Q651" s="6"/>
      <c r="R651" s="6"/>
      <c r="S651" s="6"/>
      <c r="T651" s="6"/>
      <c r="U651" s="6"/>
      <c r="V651" s="6"/>
    </row>
    <row r="652" spans="3:22" ht="12" customHeight="1" x14ac:dyDescent="0.2">
      <c r="C652" s="6"/>
      <c r="G652" s="6"/>
      <c r="H652" s="6"/>
      <c r="I652" s="6"/>
      <c r="J652" s="6"/>
      <c r="K652" s="6"/>
      <c r="L652" s="6"/>
      <c r="M652" s="6"/>
      <c r="N652" s="6"/>
      <c r="O652" s="6"/>
      <c r="P652" s="6"/>
      <c r="Q652" s="6"/>
      <c r="R652" s="6"/>
      <c r="S652" s="6"/>
      <c r="T652" s="6"/>
      <c r="U652" s="6"/>
      <c r="V652" s="6"/>
    </row>
    <row r="653" spans="3:22" ht="12" customHeight="1" x14ac:dyDescent="0.2">
      <c r="C653" s="6"/>
      <c r="G653" s="6"/>
      <c r="H653" s="6"/>
      <c r="I653" s="6"/>
      <c r="J653" s="6"/>
      <c r="K653" s="6"/>
      <c r="L653" s="6"/>
      <c r="M653" s="6"/>
      <c r="N653" s="6"/>
      <c r="O653" s="6"/>
      <c r="P653" s="6"/>
      <c r="Q653" s="6"/>
      <c r="R653" s="6"/>
      <c r="S653" s="6"/>
      <c r="T653" s="6"/>
      <c r="U653" s="6"/>
      <c r="V653" s="6"/>
    </row>
    <row r="654" spans="3:22" ht="12" customHeight="1" x14ac:dyDescent="0.2">
      <c r="C654" s="6"/>
      <c r="G654" s="6"/>
      <c r="H654" s="6"/>
      <c r="I654" s="6"/>
      <c r="J654" s="6"/>
      <c r="K654" s="6"/>
      <c r="L654" s="6"/>
      <c r="M654" s="6"/>
      <c r="N654" s="6"/>
      <c r="O654" s="6"/>
      <c r="P654" s="6"/>
      <c r="Q654" s="6"/>
      <c r="R654" s="6"/>
      <c r="S654" s="6"/>
      <c r="T654" s="6"/>
      <c r="U654" s="6"/>
      <c r="V654" s="6"/>
    </row>
    <row r="655" spans="3:22" ht="12" customHeight="1" x14ac:dyDescent="0.2">
      <c r="C655" s="6"/>
      <c r="G655" s="6"/>
      <c r="H655" s="6"/>
      <c r="I655" s="6"/>
      <c r="J655" s="6"/>
      <c r="K655" s="6"/>
      <c r="L655" s="6"/>
      <c r="M655" s="6"/>
      <c r="N655" s="6"/>
      <c r="O655" s="6"/>
      <c r="P655" s="6"/>
      <c r="Q655" s="6"/>
      <c r="R655" s="6"/>
      <c r="S655" s="6"/>
      <c r="T655" s="6"/>
      <c r="U655" s="6"/>
      <c r="V655" s="6"/>
    </row>
    <row r="656" spans="3:22" ht="12" customHeight="1" x14ac:dyDescent="0.2">
      <c r="C656" s="6"/>
      <c r="G656" s="6"/>
      <c r="H656" s="6"/>
      <c r="I656" s="6"/>
      <c r="J656" s="6"/>
      <c r="K656" s="6"/>
      <c r="L656" s="6"/>
      <c r="M656" s="6"/>
      <c r="N656" s="6"/>
      <c r="O656" s="6"/>
      <c r="P656" s="6"/>
      <c r="Q656" s="6"/>
      <c r="R656" s="6"/>
      <c r="S656" s="6"/>
      <c r="T656" s="6"/>
      <c r="U656" s="6"/>
      <c r="V656" s="6"/>
    </row>
    <row r="657" spans="3:22" ht="12" customHeight="1" x14ac:dyDescent="0.2">
      <c r="C657" s="6"/>
      <c r="G657" s="6"/>
      <c r="H657" s="6"/>
      <c r="I657" s="6"/>
      <c r="J657" s="6"/>
      <c r="K657" s="6"/>
      <c r="L657" s="6"/>
      <c r="M657" s="6"/>
      <c r="N657" s="6"/>
      <c r="O657" s="6"/>
      <c r="P657" s="6"/>
      <c r="Q657" s="6"/>
      <c r="R657" s="6"/>
      <c r="S657" s="6"/>
      <c r="T657" s="6"/>
      <c r="U657" s="6"/>
      <c r="V657" s="6"/>
    </row>
    <row r="658" spans="3:22" ht="12" customHeight="1" x14ac:dyDescent="0.2">
      <c r="C658" s="6"/>
      <c r="G658" s="6"/>
      <c r="H658" s="6"/>
      <c r="I658" s="6"/>
      <c r="J658" s="6"/>
      <c r="K658" s="6"/>
      <c r="L658" s="6"/>
      <c r="M658" s="6"/>
      <c r="N658" s="6"/>
      <c r="O658" s="6"/>
      <c r="P658" s="6"/>
      <c r="Q658" s="6"/>
      <c r="R658" s="6"/>
      <c r="S658" s="6"/>
      <c r="T658" s="6"/>
      <c r="U658" s="6"/>
      <c r="V658" s="6"/>
    </row>
    <row r="659" spans="3:22" ht="12" customHeight="1" x14ac:dyDescent="0.2">
      <c r="C659" s="6"/>
      <c r="G659" s="6"/>
      <c r="H659" s="6"/>
      <c r="I659" s="6"/>
      <c r="J659" s="6"/>
      <c r="K659" s="6"/>
      <c r="L659" s="6"/>
      <c r="M659" s="6"/>
      <c r="N659" s="6"/>
      <c r="O659" s="6"/>
      <c r="P659" s="6"/>
      <c r="Q659" s="6"/>
      <c r="R659" s="6"/>
      <c r="S659" s="6"/>
      <c r="T659" s="6"/>
      <c r="U659" s="6"/>
      <c r="V659" s="6"/>
    </row>
    <row r="660" spans="3:22" ht="12" customHeight="1" x14ac:dyDescent="0.2">
      <c r="C660" s="6"/>
      <c r="G660" s="6"/>
      <c r="H660" s="6"/>
      <c r="I660" s="6"/>
      <c r="J660" s="6"/>
      <c r="K660" s="6"/>
      <c r="L660" s="6"/>
      <c r="M660" s="6"/>
      <c r="N660" s="6"/>
      <c r="O660" s="6"/>
      <c r="P660" s="6"/>
      <c r="Q660" s="6"/>
      <c r="R660" s="6"/>
      <c r="S660" s="6"/>
      <c r="T660" s="6"/>
      <c r="U660" s="6"/>
      <c r="V660" s="6"/>
    </row>
    <row r="661" spans="3:22" ht="12" customHeight="1" x14ac:dyDescent="0.2">
      <c r="C661" s="6"/>
      <c r="G661" s="6"/>
      <c r="H661" s="6"/>
      <c r="I661" s="6"/>
      <c r="J661" s="6"/>
      <c r="K661" s="6"/>
      <c r="L661" s="6"/>
      <c r="M661" s="6"/>
      <c r="N661" s="6"/>
      <c r="O661" s="6"/>
      <c r="P661" s="6"/>
      <c r="Q661" s="6"/>
      <c r="R661" s="6"/>
      <c r="S661" s="6"/>
      <c r="T661" s="6"/>
      <c r="U661" s="6"/>
      <c r="V661" s="6"/>
    </row>
    <row r="662" spans="3:22" ht="12" customHeight="1" x14ac:dyDescent="0.2">
      <c r="C662" s="6"/>
      <c r="G662" s="6"/>
      <c r="H662" s="6"/>
      <c r="I662" s="6"/>
      <c r="J662" s="6"/>
      <c r="K662" s="6"/>
      <c r="L662" s="6"/>
      <c r="M662" s="6"/>
      <c r="N662" s="6"/>
      <c r="O662" s="6"/>
      <c r="P662" s="6"/>
      <c r="Q662" s="6"/>
      <c r="R662" s="6"/>
      <c r="S662" s="6"/>
      <c r="T662" s="6"/>
      <c r="U662" s="6"/>
      <c r="V662" s="6"/>
    </row>
    <row r="663" spans="3:22" ht="12" customHeight="1" x14ac:dyDescent="0.2">
      <c r="C663" s="6"/>
      <c r="G663" s="6"/>
      <c r="H663" s="6"/>
      <c r="I663" s="6"/>
      <c r="J663" s="6"/>
      <c r="K663" s="6"/>
      <c r="L663" s="6"/>
      <c r="M663" s="6"/>
      <c r="N663" s="6"/>
      <c r="O663" s="6"/>
      <c r="P663" s="6"/>
      <c r="Q663" s="6"/>
      <c r="R663" s="6"/>
      <c r="S663" s="6"/>
      <c r="T663" s="6"/>
      <c r="U663" s="6"/>
      <c r="V663" s="6"/>
    </row>
    <row r="664" spans="3:22" ht="12" customHeight="1" x14ac:dyDescent="0.2">
      <c r="C664" s="6"/>
      <c r="G664" s="6"/>
      <c r="H664" s="6"/>
      <c r="I664" s="6"/>
      <c r="J664" s="6"/>
      <c r="K664" s="6"/>
      <c r="L664" s="6"/>
      <c r="M664" s="6"/>
      <c r="N664" s="6"/>
      <c r="O664" s="6"/>
      <c r="P664" s="6"/>
      <c r="Q664" s="6"/>
      <c r="R664" s="6"/>
      <c r="S664" s="6"/>
      <c r="T664" s="6"/>
      <c r="U664" s="6"/>
      <c r="V664" s="6"/>
    </row>
    <row r="665" spans="3:22" ht="12" customHeight="1" x14ac:dyDescent="0.2">
      <c r="C665" s="6"/>
      <c r="G665" s="6"/>
      <c r="H665" s="6"/>
      <c r="I665" s="6"/>
      <c r="J665" s="6"/>
      <c r="K665" s="6"/>
      <c r="L665" s="6"/>
      <c r="M665" s="6"/>
      <c r="N665" s="6"/>
      <c r="O665" s="6"/>
      <c r="P665" s="6"/>
      <c r="Q665" s="6"/>
      <c r="R665" s="6"/>
      <c r="S665" s="6"/>
      <c r="T665" s="6"/>
      <c r="U665" s="6"/>
      <c r="V665" s="6"/>
    </row>
    <row r="666" spans="3:22" ht="12" customHeight="1" x14ac:dyDescent="0.2">
      <c r="C666" s="6"/>
      <c r="G666" s="6"/>
      <c r="H666" s="6"/>
      <c r="I666" s="6"/>
      <c r="J666" s="6"/>
      <c r="K666" s="6"/>
      <c r="L666" s="6"/>
      <c r="M666" s="6"/>
      <c r="N666" s="6"/>
      <c r="O666" s="6"/>
      <c r="P666" s="6"/>
      <c r="Q666" s="6"/>
      <c r="R666" s="6"/>
      <c r="S666" s="6"/>
      <c r="T666" s="6"/>
      <c r="U666" s="6"/>
      <c r="V666" s="6"/>
    </row>
    <row r="667" spans="3:22" ht="12" customHeight="1" x14ac:dyDescent="0.2">
      <c r="C667" s="6"/>
      <c r="G667" s="6"/>
      <c r="H667" s="6"/>
      <c r="I667" s="6"/>
      <c r="J667" s="6"/>
      <c r="K667" s="6"/>
      <c r="L667" s="6"/>
      <c r="M667" s="6"/>
      <c r="N667" s="6"/>
      <c r="O667" s="6"/>
      <c r="P667" s="6"/>
      <c r="Q667" s="6"/>
      <c r="R667" s="6"/>
      <c r="S667" s="6"/>
      <c r="T667" s="6"/>
      <c r="U667" s="6"/>
      <c r="V667" s="6"/>
    </row>
    <row r="668" spans="3:22" ht="12" customHeight="1" x14ac:dyDescent="0.2">
      <c r="C668" s="6"/>
      <c r="G668" s="6"/>
      <c r="H668" s="6"/>
      <c r="I668" s="6"/>
      <c r="J668" s="6"/>
      <c r="K668" s="6"/>
      <c r="L668" s="6"/>
      <c r="M668" s="6"/>
      <c r="N668" s="6"/>
      <c r="O668" s="6"/>
      <c r="P668" s="6"/>
      <c r="Q668" s="6"/>
      <c r="R668" s="6"/>
      <c r="S668" s="6"/>
      <c r="T668" s="6"/>
      <c r="U668" s="6"/>
      <c r="V668" s="6"/>
    </row>
    <row r="669" spans="3:22" ht="12" customHeight="1" x14ac:dyDescent="0.2">
      <c r="C669" s="6"/>
      <c r="G669" s="6"/>
      <c r="H669" s="6"/>
      <c r="I669" s="6"/>
      <c r="J669" s="6"/>
      <c r="K669" s="6"/>
      <c r="L669" s="6"/>
      <c r="M669" s="6"/>
      <c r="N669" s="6"/>
      <c r="O669" s="6"/>
      <c r="P669" s="6"/>
      <c r="Q669" s="6"/>
      <c r="R669" s="6"/>
      <c r="S669" s="6"/>
      <c r="T669" s="6"/>
      <c r="U669" s="6"/>
      <c r="V669" s="6"/>
    </row>
    <row r="670" spans="3:22" ht="12" customHeight="1" x14ac:dyDescent="0.2">
      <c r="C670" s="6"/>
      <c r="G670" s="6"/>
      <c r="H670" s="6"/>
      <c r="I670" s="6"/>
      <c r="J670" s="6"/>
      <c r="K670" s="6"/>
      <c r="L670" s="6"/>
      <c r="M670" s="6"/>
      <c r="N670" s="6"/>
      <c r="O670" s="6"/>
      <c r="P670" s="6"/>
      <c r="Q670" s="6"/>
      <c r="R670" s="6"/>
      <c r="S670" s="6"/>
      <c r="T670" s="6"/>
      <c r="U670" s="6"/>
      <c r="V670" s="6"/>
    </row>
    <row r="671" spans="3:22" ht="12" customHeight="1" x14ac:dyDescent="0.2">
      <c r="C671" s="6"/>
      <c r="G671" s="6"/>
      <c r="H671" s="6"/>
      <c r="I671" s="6"/>
      <c r="J671" s="6"/>
      <c r="K671" s="6"/>
      <c r="L671" s="6"/>
      <c r="M671" s="6"/>
      <c r="N671" s="6"/>
      <c r="O671" s="6"/>
      <c r="P671" s="6"/>
      <c r="Q671" s="6"/>
      <c r="R671" s="6"/>
      <c r="S671" s="6"/>
      <c r="T671" s="6"/>
      <c r="U671" s="6"/>
      <c r="V671" s="6"/>
    </row>
    <row r="672" spans="3:22" ht="12" customHeight="1" x14ac:dyDescent="0.2">
      <c r="C672" s="6"/>
      <c r="G672" s="6"/>
      <c r="H672" s="6"/>
      <c r="I672" s="6"/>
      <c r="J672" s="6"/>
      <c r="K672" s="6"/>
      <c r="L672" s="6"/>
      <c r="M672" s="6"/>
      <c r="N672" s="6"/>
      <c r="O672" s="6"/>
      <c r="P672" s="6"/>
      <c r="Q672" s="6"/>
      <c r="R672" s="6"/>
      <c r="S672" s="6"/>
      <c r="T672" s="6"/>
      <c r="U672" s="6"/>
      <c r="V672" s="6"/>
    </row>
    <row r="673" spans="3:22" ht="12" customHeight="1" x14ac:dyDescent="0.2">
      <c r="C673" s="6"/>
      <c r="G673" s="6"/>
      <c r="H673" s="6"/>
      <c r="I673" s="6"/>
      <c r="J673" s="6"/>
      <c r="K673" s="6"/>
      <c r="L673" s="6"/>
      <c r="M673" s="6"/>
      <c r="N673" s="6"/>
      <c r="O673" s="6"/>
      <c r="P673" s="6"/>
      <c r="Q673" s="6"/>
      <c r="R673" s="6"/>
      <c r="S673" s="6"/>
      <c r="T673" s="6"/>
      <c r="U673" s="6"/>
      <c r="V673" s="6"/>
    </row>
    <row r="674" spans="3:22" ht="12" customHeight="1" x14ac:dyDescent="0.2">
      <c r="C674" s="6"/>
      <c r="G674" s="6"/>
      <c r="H674" s="6"/>
      <c r="I674" s="6"/>
      <c r="J674" s="6"/>
      <c r="K674" s="6"/>
      <c r="L674" s="6"/>
      <c r="M674" s="6"/>
      <c r="N674" s="6"/>
      <c r="O674" s="6"/>
      <c r="P674" s="6"/>
      <c r="Q674" s="6"/>
      <c r="R674" s="6"/>
      <c r="S674" s="6"/>
      <c r="T674" s="6"/>
      <c r="U674" s="6"/>
      <c r="V674" s="6"/>
    </row>
    <row r="675" spans="3:22" ht="12" customHeight="1" x14ac:dyDescent="0.2">
      <c r="C675" s="6"/>
      <c r="G675" s="6"/>
      <c r="H675" s="6"/>
      <c r="I675" s="6"/>
      <c r="J675" s="6"/>
      <c r="K675" s="6"/>
      <c r="L675" s="6"/>
      <c r="M675" s="6"/>
      <c r="N675" s="6"/>
      <c r="O675" s="6"/>
      <c r="P675" s="6"/>
      <c r="Q675" s="6"/>
      <c r="R675" s="6"/>
      <c r="S675" s="6"/>
      <c r="T675" s="6"/>
      <c r="U675" s="6"/>
      <c r="V675" s="6"/>
    </row>
    <row r="676" spans="3:22" ht="12" customHeight="1" x14ac:dyDescent="0.2">
      <c r="C676" s="6"/>
      <c r="G676" s="6"/>
      <c r="H676" s="6"/>
      <c r="I676" s="6"/>
      <c r="J676" s="6"/>
      <c r="K676" s="6"/>
      <c r="L676" s="6"/>
      <c r="M676" s="6"/>
      <c r="N676" s="6"/>
      <c r="O676" s="6"/>
      <c r="P676" s="6"/>
      <c r="Q676" s="6"/>
      <c r="R676" s="6"/>
      <c r="S676" s="6"/>
      <c r="T676" s="6"/>
      <c r="U676" s="6"/>
      <c r="V676" s="6"/>
    </row>
    <row r="677" spans="3:22" ht="12" customHeight="1" x14ac:dyDescent="0.2">
      <c r="C677" s="6"/>
      <c r="G677" s="6"/>
      <c r="H677" s="6"/>
      <c r="I677" s="6"/>
      <c r="J677" s="6"/>
      <c r="K677" s="6"/>
      <c r="L677" s="6"/>
      <c r="M677" s="6"/>
      <c r="N677" s="6"/>
      <c r="O677" s="6"/>
      <c r="P677" s="6"/>
      <c r="Q677" s="6"/>
      <c r="R677" s="6"/>
      <c r="S677" s="6"/>
      <c r="T677" s="6"/>
      <c r="U677" s="6"/>
      <c r="V677" s="6"/>
    </row>
    <row r="678" spans="3:22" ht="12" customHeight="1" x14ac:dyDescent="0.2">
      <c r="C678" s="6"/>
      <c r="G678" s="6"/>
      <c r="H678" s="6"/>
      <c r="I678" s="6"/>
      <c r="J678" s="6"/>
      <c r="K678" s="6"/>
      <c r="L678" s="6"/>
      <c r="M678" s="6"/>
      <c r="N678" s="6"/>
      <c r="O678" s="6"/>
      <c r="P678" s="6"/>
      <c r="Q678" s="6"/>
      <c r="R678" s="6"/>
      <c r="S678" s="6"/>
      <c r="T678" s="6"/>
      <c r="U678" s="6"/>
      <c r="V678" s="6"/>
    </row>
    <row r="679" spans="3:22" ht="12" customHeight="1" x14ac:dyDescent="0.2">
      <c r="C679" s="6"/>
      <c r="G679" s="6"/>
      <c r="H679" s="6"/>
      <c r="I679" s="6"/>
      <c r="J679" s="6"/>
      <c r="K679" s="6"/>
      <c r="L679" s="6"/>
      <c r="M679" s="6"/>
      <c r="N679" s="6"/>
      <c r="O679" s="6"/>
      <c r="P679" s="6"/>
      <c r="Q679" s="6"/>
      <c r="R679" s="6"/>
      <c r="S679" s="6"/>
      <c r="T679" s="6"/>
      <c r="U679" s="6"/>
      <c r="V679" s="6"/>
    </row>
    <row r="680" spans="3:22" ht="12" customHeight="1" x14ac:dyDescent="0.2">
      <c r="C680" s="6"/>
      <c r="G680" s="6"/>
      <c r="H680" s="6"/>
      <c r="I680" s="6"/>
      <c r="J680" s="6"/>
      <c r="K680" s="6"/>
      <c r="L680" s="6"/>
      <c r="M680" s="6"/>
      <c r="N680" s="6"/>
      <c r="O680" s="6"/>
      <c r="P680" s="6"/>
      <c r="Q680" s="6"/>
      <c r="R680" s="6"/>
      <c r="S680" s="6"/>
      <c r="T680" s="6"/>
      <c r="U680" s="6"/>
      <c r="V680" s="6"/>
    </row>
    <row r="681" spans="3:22" ht="12" customHeight="1" x14ac:dyDescent="0.2">
      <c r="C681" s="6"/>
      <c r="G681" s="6"/>
      <c r="H681" s="6"/>
      <c r="I681" s="6"/>
      <c r="J681" s="6"/>
      <c r="K681" s="6"/>
      <c r="L681" s="6"/>
      <c r="M681" s="6"/>
      <c r="N681" s="6"/>
      <c r="O681" s="6"/>
      <c r="P681" s="6"/>
      <c r="Q681" s="6"/>
      <c r="R681" s="6"/>
      <c r="S681" s="6"/>
      <c r="T681" s="6"/>
      <c r="U681" s="6"/>
      <c r="V681" s="6"/>
    </row>
    <row r="682" spans="3:22" ht="12" customHeight="1" x14ac:dyDescent="0.2">
      <c r="C682" s="6"/>
      <c r="G682" s="6"/>
      <c r="H682" s="6"/>
      <c r="I682" s="6"/>
      <c r="J682" s="6"/>
      <c r="K682" s="6"/>
      <c r="L682" s="6"/>
      <c r="M682" s="6"/>
      <c r="N682" s="6"/>
      <c r="O682" s="6"/>
      <c r="P682" s="6"/>
      <c r="Q682" s="6"/>
      <c r="R682" s="6"/>
      <c r="S682" s="6"/>
      <c r="T682" s="6"/>
      <c r="U682" s="6"/>
      <c r="V682" s="6"/>
    </row>
    <row r="683" spans="3:22" ht="12" customHeight="1" x14ac:dyDescent="0.2">
      <c r="C683" s="6"/>
      <c r="G683" s="6"/>
      <c r="H683" s="6"/>
      <c r="I683" s="6"/>
      <c r="J683" s="6"/>
      <c r="K683" s="6"/>
      <c r="L683" s="6"/>
      <c r="M683" s="6"/>
      <c r="N683" s="6"/>
      <c r="O683" s="6"/>
      <c r="P683" s="6"/>
      <c r="Q683" s="6"/>
      <c r="R683" s="6"/>
      <c r="S683" s="6"/>
      <c r="T683" s="6"/>
      <c r="U683" s="6"/>
      <c r="V683" s="6"/>
    </row>
    <row r="684" spans="3:22" ht="12" customHeight="1" x14ac:dyDescent="0.2">
      <c r="C684" s="6"/>
      <c r="G684" s="6"/>
      <c r="H684" s="6"/>
      <c r="I684" s="6"/>
      <c r="J684" s="6"/>
      <c r="K684" s="6"/>
      <c r="L684" s="6"/>
      <c r="M684" s="6"/>
      <c r="N684" s="6"/>
      <c r="O684" s="6"/>
      <c r="P684" s="6"/>
      <c r="Q684" s="6"/>
      <c r="R684" s="6"/>
      <c r="S684" s="6"/>
      <c r="T684" s="6"/>
      <c r="U684" s="6"/>
      <c r="V684" s="6"/>
    </row>
    <row r="685" spans="3:22" ht="12" customHeight="1" x14ac:dyDescent="0.2">
      <c r="C685" s="6"/>
      <c r="G685" s="6"/>
      <c r="H685" s="6"/>
      <c r="I685" s="6"/>
      <c r="J685" s="6"/>
      <c r="K685" s="6"/>
      <c r="L685" s="6"/>
      <c r="M685" s="6"/>
      <c r="N685" s="6"/>
      <c r="O685" s="6"/>
      <c r="P685" s="6"/>
      <c r="Q685" s="6"/>
      <c r="R685" s="6"/>
      <c r="S685" s="6"/>
      <c r="T685" s="6"/>
      <c r="U685" s="6"/>
      <c r="V685" s="6"/>
    </row>
    <row r="686" spans="3:22" ht="12" customHeight="1" x14ac:dyDescent="0.2">
      <c r="C686" s="6"/>
      <c r="G686" s="6"/>
      <c r="H686" s="6"/>
      <c r="I686" s="6"/>
      <c r="J686" s="6"/>
      <c r="K686" s="6"/>
      <c r="L686" s="6"/>
      <c r="M686" s="6"/>
      <c r="N686" s="6"/>
      <c r="O686" s="6"/>
      <c r="P686" s="6"/>
      <c r="Q686" s="6"/>
      <c r="R686" s="6"/>
      <c r="S686" s="6"/>
      <c r="T686" s="6"/>
      <c r="U686" s="6"/>
      <c r="V686" s="6"/>
    </row>
    <row r="687" spans="3:22" ht="12" customHeight="1" x14ac:dyDescent="0.2">
      <c r="C687" s="6"/>
      <c r="G687" s="6"/>
      <c r="H687" s="6"/>
      <c r="I687" s="6"/>
      <c r="J687" s="6"/>
      <c r="K687" s="6"/>
      <c r="L687" s="6"/>
      <c r="M687" s="6"/>
      <c r="N687" s="6"/>
      <c r="O687" s="6"/>
      <c r="P687" s="6"/>
      <c r="Q687" s="6"/>
      <c r="R687" s="6"/>
      <c r="S687" s="6"/>
      <c r="T687" s="6"/>
      <c r="U687" s="6"/>
      <c r="V687" s="6"/>
    </row>
    <row r="688" spans="3:22" ht="12" customHeight="1" x14ac:dyDescent="0.2">
      <c r="C688" s="6"/>
      <c r="G688" s="6"/>
      <c r="H688" s="6"/>
      <c r="I688" s="6"/>
      <c r="J688" s="6"/>
      <c r="K688" s="6"/>
      <c r="L688" s="6"/>
      <c r="M688" s="6"/>
      <c r="N688" s="6"/>
      <c r="O688" s="6"/>
      <c r="P688" s="6"/>
      <c r="Q688" s="6"/>
      <c r="R688" s="6"/>
      <c r="S688" s="6"/>
      <c r="T688" s="6"/>
      <c r="U688" s="6"/>
      <c r="V688" s="6"/>
    </row>
    <row r="689" spans="3:22" ht="12" customHeight="1" x14ac:dyDescent="0.2">
      <c r="C689" s="6"/>
      <c r="G689" s="6"/>
      <c r="H689" s="6"/>
      <c r="I689" s="6"/>
      <c r="J689" s="6"/>
      <c r="K689" s="6"/>
      <c r="L689" s="6"/>
      <c r="M689" s="6"/>
      <c r="N689" s="6"/>
      <c r="O689" s="6"/>
      <c r="P689" s="6"/>
      <c r="Q689" s="6"/>
      <c r="R689" s="6"/>
      <c r="S689" s="6"/>
      <c r="T689" s="6"/>
      <c r="U689" s="6"/>
      <c r="V689" s="6"/>
    </row>
    <row r="690" spans="3:22" ht="12" customHeight="1" x14ac:dyDescent="0.2">
      <c r="C690" s="6"/>
      <c r="G690" s="6"/>
      <c r="H690" s="6"/>
      <c r="I690" s="6"/>
      <c r="J690" s="6"/>
      <c r="K690" s="6"/>
      <c r="L690" s="6"/>
      <c r="M690" s="6"/>
      <c r="N690" s="6"/>
      <c r="O690" s="6"/>
      <c r="P690" s="6"/>
      <c r="Q690" s="6"/>
      <c r="R690" s="6"/>
      <c r="S690" s="6"/>
      <c r="T690" s="6"/>
      <c r="U690" s="6"/>
      <c r="V690" s="6"/>
    </row>
    <row r="691" spans="3:22" ht="12" customHeight="1" x14ac:dyDescent="0.2">
      <c r="C691" s="6"/>
      <c r="G691" s="6"/>
      <c r="H691" s="6"/>
      <c r="I691" s="6"/>
      <c r="J691" s="6"/>
      <c r="K691" s="6"/>
      <c r="L691" s="6"/>
      <c r="M691" s="6"/>
      <c r="N691" s="6"/>
      <c r="O691" s="6"/>
      <c r="P691" s="6"/>
      <c r="Q691" s="6"/>
      <c r="R691" s="6"/>
      <c r="S691" s="6"/>
      <c r="T691" s="6"/>
      <c r="U691" s="6"/>
      <c r="V691" s="6"/>
    </row>
    <row r="692" spans="3:22" ht="12" customHeight="1" x14ac:dyDescent="0.2">
      <c r="C692" s="6"/>
      <c r="G692" s="6"/>
      <c r="H692" s="6"/>
      <c r="I692" s="6"/>
      <c r="J692" s="6"/>
      <c r="K692" s="6"/>
      <c r="L692" s="6"/>
      <c r="M692" s="6"/>
      <c r="N692" s="6"/>
      <c r="O692" s="6"/>
      <c r="P692" s="6"/>
      <c r="Q692" s="6"/>
      <c r="R692" s="6"/>
      <c r="S692" s="6"/>
      <c r="T692" s="6"/>
      <c r="U692" s="6"/>
      <c r="V692" s="6"/>
    </row>
    <row r="693" spans="3:22" ht="12" customHeight="1" x14ac:dyDescent="0.2">
      <c r="C693" s="6"/>
      <c r="G693" s="6"/>
      <c r="H693" s="6"/>
      <c r="I693" s="6"/>
      <c r="J693" s="6"/>
      <c r="K693" s="6"/>
      <c r="L693" s="6"/>
      <c r="M693" s="6"/>
      <c r="N693" s="6"/>
      <c r="O693" s="6"/>
      <c r="P693" s="6"/>
      <c r="Q693" s="6"/>
      <c r="R693" s="6"/>
      <c r="S693" s="6"/>
      <c r="T693" s="6"/>
      <c r="U693" s="6"/>
      <c r="V693" s="6"/>
    </row>
    <row r="694" spans="3:22" ht="12" customHeight="1" x14ac:dyDescent="0.2">
      <c r="C694" s="6"/>
      <c r="G694" s="6"/>
      <c r="H694" s="6"/>
      <c r="I694" s="6"/>
      <c r="J694" s="6"/>
      <c r="K694" s="6"/>
      <c r="L694" s="6"/>
      <c r="M694" s="6"/>
      <c r="N694" s="6"/>
      <c r="O694" s="6"/>
      <c r="P694" s="6"/>
      <c r="Q694" s="6"/>
      <c r="R694" s="6"/>
      <c r="S694" s="6"/>
      <c r="T694" s="6"/>
      <c r="U694" s="6"/>
      <c r="V694" s="6"/>
    </row>
    <row r="695" spans="3:22" ht="12" customHeight="1" x14ac:dyDescent="0.2">
      <c r="C695" s="6"/>
      <c r="G695" s="6"/>
      <c r="H695" s="6"/>
      <c r="I695" s="6"/>
      <c r="J695" s="6"/>
      <c r="K695" s="6"/>
      <c r="L695" s="6"/>
      <c r="M695" s="6"/>
      <c r="N695" s="6"/>
      <c r="O695" s="6"/>
      <c r="P695" s="6"/>
      <c r="Q695" s="6"/>
      <c r="R695" s="6"/>
      <c r="S695" s="6"/>
      <c r="T695" s="6"/>
      <c r="U695" s="6"/>
      <c r="V695" s="6"/>
    </row>
    <row r="696" spans="3:22" ht="12" customHeight="1" x14ac:dyDescent="0.2">
      <c r="C696" s="6"/>
      <c r="G696" s="6"/>
      <c r="H696" s="6"/>
      <c r="I696" s="6"/>
      <c r="J696" s="6"/>
      <c r="K696" s="6"/>
      <c r="L696" s="6"/>
      <c r="M696" s="6"/>
      <c r="N696" s="6"/>
      <c r="O696" s="6"/>
      <c r="P696" s="6"/>
      <c r="Q696" s="6"/>
      <c r="R696" s="6"/>
      <c r="S696" s="6"/>
      <c r="T696" s="6"/>
      <c r="U696" s="6"/>
      <c r="V696" s="6"/>
    </row>
    <row r="697" spans="3:22" ht="12" customHeight="1" x14ac:dyDescent="0.2">
      <c r="C697" s="6"/>
      <c r="G697" s="6"/>
      <c r="H697" s="6"/>
      <c r="I697" s="6"/>
      <c r="J697" s="6"/>
      <c r="K697" s="6"/>
      <c r="L697" s="6"/>
      <c r="M697" s="6"/>
      <c r="N697" s="6"/>
      <c r="O697" s="6"/>
      <c r="P697" s="6"/>
      <c r="Q697" s="6"/>
      <c r="R697" s="6"/>
      <c r="S697" s="6"/>
      <c r="T697" s="6"/>
      <c r="U697" s="6"/>
      <c r="V697" s="6"/>
    </row>
    <row r="698" spans="3:22" ht="12" customHeight="1" x14ac:dyDescent="0.2">
      <c r="C698" s="6"/>
      <c r="G698" s="6"/>
      <c r="H698" s="6"/>
      <c r="I698" s="6"/>
      <c r="J698" s="6"/>
      <c r="K698" s="6"/>
      <c r="L698" s="6"/>
      <c r="M698" s="6"/>
      <c r="N698" s="6"/>
      <c r="O698" s="6"/>
      <c r="P698" s="6"/>
      <c r="Q698" s="6"/>
      <c r="R698" s="6"/>
      <c r="S698" s="6"/>
      <c r="T698" s="6"/>
      <c r="U698" s="6"/>
      <c r="V698" s="6"/>
    </row>
    <row r="699" spans="3:22" ht="12" customHeight="1" x14ac:dyDescent="0.2">
      <c r="C699" s="6"/>
      <c r="G699" s="6"/>
      <c r="H699" s="6"/>
      <c r="I699" s="6"/>
      <c r="J699" s="6"/>
      <c r="K699" s="6"/>
      <c r="L699" s="6"/>
      <c r="M699" s="6"/>
      <c r="N699" s="6"/>
      <c r="O699" s="6"/>
      <c r="P699" s="6"/>
      <c r="Q699" s="6"/>
      <c r="R699" s="6"/>
      <c r="S699" s="6"/>
      <c r="T699" s="6"/>
      <c r="U699" s="6"/>
      <c r="V699" s="6"/>
    </row>
    <row r="700" spans="3:22" ht="12" customHeight="1" x14ac:dyDescent="0.2">
      <c r="C700" s="6"/>
      <c r="G700" s="6"/>
      <c r="H700" s="6"/>
      <c r="I700" s="6"/>
      <c r="J700" s="6"/>
      <c r="K700" s="6"/>
      <c r="L700" s="6"/>
      <c r="M700" s="6"/>
      <c r="N700" s="6"/>
      <c r="O700" s="6"/>
      <c r="P700" s="6"/>
      <c r="Q700" s="6"/>
      <c r="R700" s="6"/>
      <c r="S700" s="6"/>
      <c r="T700" s="6"/>
      <c r="U700" s="6"/>
      <c r="V700" s="6"/>
    </row>
    <row r="701" spans="3:22" ht="12" customHeight="1" x14ac:dyDescent="0.2">
      <c r="C701" s="6"/>
      <c r="G701" s="6"/>
      <c r="H701" s="6"/>
      <c r="I701" s="6"/>
      <c r="J701" s="6"/>
      <c r="K701" s="6"/>
      <c r="L701" s="6"/>
      <c r="M701" s="6"/>
      <c r="N701" s="6"/>
      <c r="O701" s="6"/>
      <c r="P701" s="6"/>
      <c r="Q701" s="6"/>
      <c r="R701" s="6"/>
      <c r="S701" s="6"/>
      <c r="T701" s="6"/>
      <c r="U701" s="6"/>
      <c r="V701" s="6"/>
    </row>
    <row r="702" spans="3:22" ht="12" customHeight="1" x14ac:dyDescent="0.2">
      <c r="C702" s="6"/>
      <c r="G702" s="6"/>
      <c r="H702" s="6"/>
      <c r="I702" s="6"/>
      <c r="J702" s="6"/>
      <c r="K702" s="6"/>
      <c r="L702" s="6"/>
      <c r="M702" s="6"/>
      <c r="N702" s="6"/>
      <c r="O702" s="6"/>
      <c r="P702" s="6"/>
      <c r="Q702" s="6"/>
      <c r="R702" s="6"/>
      <c r="S702" s="6"/>
      <c r="T702" s="6"/>
      <c r="U702" s="6"/>
      <c r="V702" s="6"/>
    </row>
    <row r="703" spans="3:22" ht="12" customHeight="1" x14ac:dyDescent="0.2">
      <c r="C703" s="6"/>
      <c r="G703" s="6"/>
      <c r="H703" s="6"/>
      <c r="I703" s="6"/>
      <c r="J703" s="6"/>
      <c r="K703" s="6"/>
      <c r="L703" s="6"/>
      <c r="M703" s="6"/>
      <c r="N703" s="6"/>
      <c r="O703" s="6"/>
      <c r="P703" s="6"/>
      <c r="Q703" s="6"/>
      <c r="R703" s="6"/>
      <c r="S703" s="6"/>
      <c r="T703" s="6"/>
      <c r="U703" s="6"/>
      <c r="V703" s="6"/>
    </row>
    <row r="704" spans="3:22" ht="12" customHeight="1" x14ac:dyDescent="0.2">
      <c r="C704" s="6"/>
      <c r="G704" s="6"/>
      <c r="H704" s="6"/>
      <c r="I704" s="6"/>
      <c r="J704" s="6"/>
      <c r="K704" s="6"/>
      <c r="L704" s="6"/>
      <c r="M704" s="6"/>
      <c r="N704" s="6"/>
      <c r="O704" s="6"/>
      <c r="P704" s="6"/>
      <c r="Q704" s="6"/>
      <c r="R704" s="6"/>
      <c r="S704" s="6"/>
      <c r="T704" s="6"/>
      <c r="U704" s="6"/>
      <c r="V704" s="6"/>
    </row>
    <row r="705" spans="3:22" ht="12" customHeight="1" x14ac:dyDescent="0.2">
      <c r="C705" s="6"/>
      <c r="G705" s="6"/>
      <c r="H705" s="6"/>
      <c r="I705" s="6"/>
      <c r="J705" s="6"/>
      <c r="K705" s="6"/>
      <c r="L705" s="6"/>
      <c r="M705" s="6"/>
      <c r="N705" s="6"/>
      <c r="O705" s="6"/>
      <c r="P705" s="6"/>
      <c r="Q705" s="6"/>
      <c r="R705" s="6"/>
      <c r="S705" s="6"/>
      <c r="T705" s="6"/>
      <c r="U705" s="6"/>
      <c r="V705" s="6"/>
    </row>
    <row r="706" spans="3:22" ht="12" customHeight="1" x14ac:dyDescent="0.2">
      <c r="C706" s="6"/>
      <c r="G706" s="6"/>
      <c r="H706" s="6"/>
      <c r="I706" s="6"/>
      <c r="J706" s="6"/>
      <c r="K706" s="6"/>
      <c r="L706" s="6"/>
      <c r="M706" s="6"/>
      <c r="N706" s="6"/>
      <c r="O706" s="6"/>
      <c r="P706" s="6"/>
      <c r="Q706" s="6"/>
      <c r="R706" s="6"/>
      <c r="S706" s="6"/>
      <c r="T706" s="6"/>
      <c r="U706" s="6"/>
      <c r="V706" s="6"/>
    </row>
    <row r="707" spans="3:22" ht="12" customHeight="1" x14ac:dyDescent="0.2">
      <c r="C707" s="6"/>
      <c r="G707" s="6"/>
      <c r="H707" s="6"/>
      <c r="I707" s="6"/>
      <c r="J707" s="6"/>
      <c r="K707" s="6"/>
      <c r="L707" s="6"/>
      <c r="M707" s="6"/>
      <c r="N707" s="6"/>
      <c r="O707" s="6"/>
      <c r="P707" s="6"/>
      <c r="Q707" s="6"/>
      <c r="R707" s="6"/>
      <c r="S707" s="6"/>
      <c r="T707" s="6"/>
      <c r="U707" s="6"/>
      <c r="V707" s="6"/>
    </row>
    <row r="708" spans="3:22" ht="12" customHeight="1" x14ac:dyDescent="0.2">
      <c r="C708" s="6"/>
      <c r="G708" s="6"/>
      <c r="H708" s="6"/>
      <c r="I708" s="6"/>
      <c r="J708" s="6"/>
      <c r="K708" s="6"/>
      <c r="L708" s="6"/>
      <c r="M708" s="6"/>
      <c r="N708" s="6"/>
      <c r="O708" s="6"/>
      <c r="P708" s="6"/>
      <c r="Q708" s="6"/>
      <c r="R708" s="6"/>
      <c r="S708" s="6"/>
      <c r="T708" s="6"/>
      <c r="U708" s="6"/>
      <c r="V708" s="6"/>
    </row>
    <row r="709" spans="3:22" ht="12" customHeight="1" x14ac:dyDescent="0.2">
      <c r="C709" s="6"/>
      <c r="G709" s="6"/>
      <c r="H709" s="6"/>
      <c r="I709" s="6"/>
      <c r="J709" s="6"/>
      <c r="K709" s="6"/>
      <c r="L709" s="6"/>
      <c r="M709" s="6"/>
      <c r="N709" s="6"/>
      <c r="O709" s="6"/>
      <c r="P709" s="6"/>
      <c r="Q709" s="6"/>
      <c r="R709" s="6"/>
      <c r="S709" s="6"/>
      <c r="T709" s="6"/>
      <c r="U709" s="6"/>
      <c r="V709" s="6"/>
    </row>
    <row r="710" spans="3:22" ht="12" customHeight="1" x14ac:dyDescent="0.2">
      <c r="C710" s="6"/>
      <c r="G710" s="6"/>
      <c r="H710" s="6"/>
      <c r="I710" s="6"/>
      <c r="J710" s="6"/>
      <c r="K710" s="6"/>
      <c r="L710" s="6"/>
      <c r="M710" s="6"/>
      <c r="N710" s="6"/>
      <c r="O710" s="6"/>
      <c r="P710" s="6"/>
      <c r="Q710" s="6"/>
      <c r="R710" s="6"/>
      <c r="S710" s="6"/>
      <c r="T710" s="6"/>
      <c r="U710" s="6"/>
      <c r="V710" s="6"/>
    </row>
    <row r="711" spans="3:22" ht="12" customHeight="1" x14ac:dyDescent="0.2">
      <c r="C711" s="6"/>
      <c r="G711" s="6"/>
      <c r="H711" s="6"/>
      <c r="I711" s="6"/>
      <c r="J711" s="6"/>
      <c r="K711" s="6"/>
      <c r="L711" s="6"/>
      <c r="M711" s="6"/>
      <c r="N711" s="6"/>
      <c r="O711" s="6"/>
      <c r="P711" s="6"/>
      <c r="Q711" s="6"/>
      <c r="R711" s="6"/>
      <c r="S711" s="6"/>
      <c r="T711" s="6"/>
      <c r="U711" s="6"/>
      <c r="V711" s="6"/>
    </row>
    <row r="712" spans="3:22" ht="12" customHeight="1" x14ac:dyDescent="0.2">
      <c r="C712" s="6"/>
      <c r="G712" s="6"/>
      <c r="H712" s="6"/>
      <c r="I712" s="6"/>
      <c r="J712" s="6"/>
      <c r="K712" s="6"/>
      <c r="L712" s="6"/>
      <c r="M712" s="6"/>
      <c r="N712" s="6"/>
      <c r="O712" s="6"/>
      <c r="P712" s="6"/>
      <c r="Q712" s="6"/>
      <c r="R712" s="6"/>
      <c r="S712" s="6"/>
      <c r="T712" s="6"/>
      <c r="U712" s="6"/>
      <c r="V712" s="6"/>
    </row>
    <row r="713" spans="3:22" ht="12" customHeight="1" x14ac:dyDescent="0.2">
      <c r="C713" s="6"/>
      <c r="G713" s="6"/>
      <c r="H713" s="6"/>
      <c r="I713" s="6"/>
      <c r="J713" s="6"/>
      <c r="K713" s="6"/>
      <c r="L713" s="6"/>
      <c r="M713" s="6"/>
      <c r="N713" s="6"/>
      <c r="O713" s="6"/>
      <c r="P713" s="6"/>
      <c r="Q713" s="6"/>
      <c r="R713" s="6"/>
      <c r="S713" s="6"/>
      <c r="T713" s="6"/>
      <c r="U713" s="6"/>
      <c r="V713" s="6"/>
    </row>
    <row r="714" spans="3:22" ht="12" customHeight="1" x14ac:dyDescent="0.2">
      <c r="C714" s="6"/>
      <c r="G714" s="6"/>
      <c r="H714" s="6"/>
      <c r="I714" s="6"/>
      <c r="J714" s="6"/>
      <c r="K714" s="6"/>
      <c r="L714" s="6"/>
      <c r="M714" s="6"/>
      <c r="N714" s="6"/>
      <c r="O714" s="6"/>
      <c r="P714" s="6"/>
      <c r="Q714" s="6"/>
      <c r="R714" s="6"/>
      <c r="S714" s="6"/>
      <c r="T714" s="6"/>
      <c r="U714" s="6"/>
      <c r="V714" s="6"/>
    </row>
    <row r="715" spans="3:22" ht="12" customHeight="1" x14ac:dyDescent="0.2">
      <c r="C715" s="6"/>
      <c r="G715" s="6"/>
      <c r="H715" s="6"/>
      <c r="I715" s="6"/>
      <c r="J715" s="6"/>
      <c r="K715" s="6"/>
      <c r="L715" s="6"/>
      <c r="M715" s="6"/>
      <c r="N715" s="6"/>
      <c r="O715" s="6"/>
      <c r="P715" s="6"/>
      <c r="Q715" s="6"/>
      <c r="R715" s="6"/>
      <c r="S715" s="6"/>
      <c r="T715" s="6"/>
      <c r="U715" s="6"/>
      <c r="V715" s="6"/>
    </row>
    <row r="716" spans="3:22" ht="12" customHeight="1" x14ac:dyDescent="0.2">
      <c r="C716" s="6"/>
      <c r="G716" s="6"/>
      <c r="H716" s="6"/>
      <c r="I716" s="6"/>
      <c r="J716" s="6"/>
      <c r="K716" s="6"/>
      <c r="L716" s="6"/>
      <c r="M716" s="6"/>
      <c r="N716" s="6"/>
      <c r="O716" s="6"/>
      <c r="P716" s="6"/>
      <c r="Q716" s="6"/>
      <c r="R716" s="6"/>
      <c r="S716" s="6"/>
      <c r="T716" s="6"/>
      <c r="U716" s="6"/>
      <c r="V716" s="6"/>
    </row>
    <row r="717" spans="3:22" ht="12" customHeight="1" x14ac:dyDescent="0.2">
      <c r="C717" s="6"/>
      <c r="G717" s="6"/>
      <c r="H717" s="6"/>
      <c r="I717" s="6"/>
      <c r="J717" s="6"/>
      <c r="K717" s="6"/>
      <c r="L717" s="6"/>
      <c r="M717" s="6"/>
      <c r="N717" s="6"/>
      <c r="O717" s="6"/>
      <c r="P717" s="6"/>
      <c r="Q717" s="6"/>
      <c r="R717" s="6"/>
      <c r="S717" s="6"/>
      <c r="T717" s="6"/>
      <c r="U717" s="6"/>
      <c r="V717" s="6"/>
    </row>
    <row r="718" spans="3:22" ht="12" customHeight="1" x14ac:dyDescent="0.2">
      <c r="C718" s="6"/>
      <c r="G718" s="6"/>
      <c r="H718" s="6"/>
      <c r="I718" s="6"/>
      <c r="J718" s="6"/>
      <c r="K718" s="6"/>
      <c r="L718" s="6"/>
      <c r="M718" s="6"/>
      <c r="N718" s="6"/>
      <c r="O718" s="6"/>
      <c r="P718" s="6"/>
      <c r="Q718" s="6"/>
      <c r="R718" s="6"/>
      <c r="S718" s="6"/>
      <c r="T718" s="6"/>
      <c r="U718" s="6"/>
      <c r="V718" s="6"/>
    </row>
    <row r="719" spans="3:22" ht="12" customHeight="1" x14ac:dyDescent="0.2">
      <c r="C719" s="6"/>
      <c r="G719" s="6"/>
      <c r="H719" s="6"/>
      <c r="I719" s="6"/>
      <c r="J719" s="6"/>
      <c r="K719" s="6"/>
      <c r="L719" s="6"/>
      <c r="M719" s="6"/>
      <c r="N719" s="6"/>
      <c r="O719" s="6"/>
      <c r="P719" s="6"/>
      <c r="Q719" s="6"/>
      <c r="R719" s="6"/>
      <c r="S719" s="6"/>
      <c r="T719" s="6"/>
      <c r="U719" s="6"/>
      <c r="V719" s="6"/>
    </row>
    <row r="720" spans="3:22" ht="12" customHeight="1" x14ac:dyDescent="0.2">
      <c r="C720" s="6"/>
      <c r="G720" s="6"/>
      <c r="H720" s="6"/>
      <c r="I720" s="6"/>
      <c r="J720" s="6"/>
      <c r="K720" s="6"/>
      <c r="L720" s="6"/>
      <c r="M720" s="6"/>
      <c r="N720" s="6"/>
      <c r="O720" s="6"/>
      <c r="P720" s="6"/>
      <c r="Q720" s="6"/>
      <c r="R720" s="6"/>
      <c r="S720" s="6"/>
      <c r="T720" s="6"/>
      <c r="U720" s="6"/>
      <c r="V720" s="6"/>
    </row>
    <row r="721" spans="3:22" ht="12" customHeight="1" x14ac:dyDescent="0.2">
      <c r="C721" s="6"/>
      <c r="G721" s="6"/>
      <c r="H721" s="6"/>
      <c r="I721" s="6"/>
      <c r="J721" s="6"/>
      <c r="K721" s="6"/>
      <c r="L721" s="6"/>
      <c r="M721" s="6"/>
      <c r="N721" s="6"/>
      <c r="O721" s="6"/>
      <c r="P721" s="6"/>
      <c r="Q721" s="6"/>
      <c r="R721" s="6"/>
      <c r="S721" s="6"/>
      <c r="T721" s="6"/>
      <c r="U721" s="6"/>
      <c r="V721" s="6"/>
    </row>
    <row r="722" spans="3:22" ht="12" customHeight="1" x14ac:dyDescent="0.2">
      <c r="C722" s="6"/>
      <c r="G722" s="6"/>
      <c r="H722" s="6"/>
      <c r="I722" s="6"/>
      <c r="J722" s="6"/>
      <c r="K722" s="6"/>
      <c r="L722" s="6"/>
      <c r="M722" s="6"/>
      <c r="N722" s="6"/>
      <c r="O722" s="6"/>
      <c r="P722" s="6"/>
      <c r="Q722" s="6"/>
      <c r="R722" s="6"/>
      <c r="S722" s="6"/>
      <c r="T722" s="6"/>
      <c r="U722" s="6"/>
      <c r="V722" s="6"/>
    </row>
    <row r="723" spans="3:22" ht="12" customHeight="1" x14ac:dyDescent="0.2">
      <c r="C723" s="6"/>
      <c r="G723" s="6"/>
      <c r="H723" s="6"/>
      <c r="I723" s="6"/>
      <c r="J723" s="6"/>
      <c r="K723" s="6"/>
      <c r="L723" s="6"/>
      <c r="M723" s="6"/>
      <c r="N723" s="6"/>
      <c r="O723" s="6"/>
      <c r="P723" s="6"/>
      <c r="Q723" s="6"/>
      <c r="R723" s="6"/>
      <c r="S723" s="6"/>
      <c r="T723" s="6"/>
      <c r="U723" s="6"/>
      <c r="V723" s="6"/>
    </row>
    <row r="724" spans="3:22" ht="12" customHeight="1" x14ac:dyDescent="0.2">
      <c r="C724" s="6"/>
      <c r="G724" s="6"/>
      <c r="H724" s="6"/>
      <c r="I724" s="6"/>
      <c r="J724" s="6"/>
      <c r="K724" s="6"/>
      <c r="L724" s="6"/>
      <c r="M724" s="6"/>
      <c r="N724" s="6"/>
      <c r="O724" s="6"/>
      <c r="P724" s="6"/>
      <c r="Q724" s="6"/>
      <c r="R724" s="6"/>
      <c r="S724" s="6"/>
      <c r="T724" s="6"/>
      <c r="U724" s="6"/>
      <c r="V724" s="6"/>
    </row>
    <row r="725" spans="3:22" ht="12" customHeight="1" x14ac:dyDescent="0.2">
      <c r="C725" s="6"/>
      <c r="G725" s="6"/>
      <c r="H725" s="6"/>
      <c r="I725" s="6"/>
      <c r="J725" s="6"/>
      <c r="K725" s="6"/>
      <c r="L725" s="6"/>
      <c r="M725" s="6"/>
      <c r="N725" s="6"/>
      <c r="O725" s="6"/>
      <c r="P725" s="6"/>
      <c r="Q725" s="6"/>
      <c r="R725" s="6"/>
      <c r="S725" s="6"/>
      <c r="T725" s="6"/>
      <c r="U725" s="6"/>
      <c r="V725" s="6"/>
    </row>
    <row r="726" spans="3:22" ht="12" customHeight="1" x14ac:dyDescent="0.2">
      <c r="C726" s="6"/>
      <c r="G726" s="6"/>
      <c r="H726" s="6"/>
      <c r="I726" s="6"/>
      <c r="J726" s="6"/>
      <c r="K726" s="6"/>
      <c r="L726" s="6"/>
      <c r="M726" s="6"/>
      <c r="N726" s="6"/>
      <c r="O726" s="6"/>
      <c r="P726" s="6"/>
      <c r="Q726" s="6"/>
      <c r="R726" s="6"/>
      <c r="S726" s="6"/>
      <c r="T726" s="6"/>
      <c r="U726" s="6"/>
      <c r="V726" s="6"/>
    </row>
    <row r="727" spans="3:22" ht="12" customHeight="1" x14ac:dyDescent="0.2">
      <c r="C727" s="6"/>
      <c r="G727" s="6"/>
      <c r="H727" s="6"/>
      <c r="I727" s="6"/>
      <c r="J727" s="6"/>
      <c r="K727" s="6"/>
      <c r="L727" s="6"/>
      <c r="M727" s="6"/>
      <c r="N727" s="6"/>
      <c r="O727" s="6"/>
      <c r="P727" s="6"/>
      <c r="Q727" s="6"/>
      <c r="R727" s="6"/>
      <c r="S727" s="6"/>
      <c r="T727" s="6"/>
      <c r="U727" s="6"/>
      <c r="V727" s="6"/>
    </row>
    <row r="728" spans="3:22" ht="12" customHeight="1" x14ac:dyDescent="0.2">
      <c r="C728" s="6"/>
      <c r="G728" s="6"/>
      <c r="H728" s="6"/>
      <c r="I728" s="6"/>
      <c r="J728" s="6"/>
      <c r="K728" s="6"/>
      <c r="L728" s="6"/>
      <c r="M728" s="6"/>
      <c r="N728" s="6"/>
      <c r="O728" s="6"/>
      <c r="P728" s="6"/>
      <c r="Q728" s="6"/>
      <c r="R728" s="6"/>
      <c r="S728" s="6"/>
      <c r="T728" s="6"/>
      <c r="U728" s="6"/>
      <c r="V728" s="6"/>
    </row>
    <row r="729" spans="3:22" ht="12" customHeight="1" x14ac:dyDescent="0.2">
      <c r="C729" s="6"/>
      <c r="G729" s="6"/>
      <c r="H729" s="6"/>
      <c r="I729" s="6"/>
      <c r="J729" s="6"/>
      <c r="K729" s="6"/>
      <c r="L729" s="6"/>
      <c r="M729" s="6"/>
      <c r="N729" s="6"/>
      <c r="O729" s="6"/>
      <c r="P729" s="6"/>
      <c r="Q729" s="6"/>
      <c r="R729" s="6"/>
      <c r="S729" s="6"/>
      <c r="T729" s="6"/>
      <c r="U729" s="6"/>
      <c r="V729" s="6"/>
    </row>
    <row r="730" spans="3:22" ht="12" customHeight="1" x14ac:dyDescent="0.2">
      <c r="C730" s="6"/>
      <c r="G730" s="6"/>
      <c r="H730" s="6"/>
      <c r="I730" s="6"/>
      <c r="J730" s="6"/>
      <c r="K730" s="6"/>
      <c r="L730" s="6"/>
      <c r="M730" s="6"/>
      <c r="N730" s="6"/>
      <c r="O730" s="6"/>
      <c r="P730" s="6"/>
      <c r="Q730" s="6"/>
      <c r="R730" s="6"/>
      <c r="S730" s="6"/>
      <c r="T730" s="6"/>
      <c r="U730" s="6"/>
      <c r="V730" s="6"/>
    </row>
    <row r="731" spans="3:22" ht="12" customHeight="1" x14ac:dyDescent="0.2">
      <c r="C731" s="6"/>
      <c r="G731" s="6"/>
      <c r="H731" s="6"/>
      <c r="I731" s="6"/>
      <c r="J731" s="6"/>
      <c r="K731" s="6"/>
      <c r="L731" s="6"/>
      <c r="M731" s="6"/>
      <c r="N731" s="6"/>
      <c r="O731" s="6"/>
      <c r="P731" s="6"/>
      <c r="Q731" s="6"/>
      <c r="R731" s="6"/>
      <c r="S731" s="6"/>
      <c r="T731" s="6"/>
      <c r="U731" s="6"/>
      <c r="V731" s="6"/>
    </row>
    <row r="732" spans="3:22" ht="12" customHeight="1" x14ac:dyDescent="0.2">
      <c r="C732" s="6"/>
      <c r="G732" s="6"/>
      <c r="H732" s="6"/>
      <c r="I732" s="6"/>
      <c r="J732" s="6"/>
      <c r="K732" s="6"/>
      <c r="L732" s="6"/>
      <c r="M732" s="6"/>
      <c r="N732" s="6"/>
      <c r="O732" s="6"/>
      <c r="P732" s="6"/>
      <c r="Q732" s="6"/>
      <c r="R732" s="6"/>
      <c r="S732" s="6"/>
      <c r="T732" s="6"/>
      <c r="U732" s="6"/>
      <c r="V732" s="6"/>
    </row>
    <row r="733" spans="3:22" ht="12" customHeight="1" x14ac:dyDescent="0.2">
      <c r="C733" s="6"/>
      <c r="G733" s="6"/>
      <c r="H733" s="6"/>
      <c r="I733" s="6"/>
      <c r="J733" s="6"/>
      <c r="K733" s="6"/>
      <c r="L733" s="6"/>
      <c r="M733" s="6"/>
      <c r="N733" s="6"/>
      <c r="O733" s="6"/>
      <c r="P733" s="6"/>
      <c r="Q733" s="6"/>
      <c r="R733" s="6"/>
      <c r="S733" s="6"/>
      <c r="T733" s="6"/>
      <c r="U733" s="6"/>
      <c r="V733" s="6"/>
    </row>
    <row r="734" spans="3:22" ht="12" customHeight="1" x14ac:dyDescent="0.2">
      <c r="C734" s="6"/>
      <c r="G734" s="6"/>
      <c r="H734" s="6"/>
      <c r="I734" s="6"/>
      <c r="J734" s="6"/>
      <c r="K734" s="6"/>
      <c r="L734" s="6"/>
      <c r="M734" s="6"/>
      <c r="N734" s="6"/>
      <c r="O734" s="6"/>
      <c r="P734" s="6"/>
      <c r="Q734" s="6"/>
      <c r="R734" s="6"/>
      <c r="S734" s="6"/>
      <c r="T734" s="6"/>
      <c r="U734" s="6"/>
      <c r="V734" s="6"/>
    </row>
    <row r="735" spans="3:22" ht="12" customHeight="1" x14ac:dyDescent="0.2">
      <c r="C735" s="6"/>
      <c r="G735" s="6"/>
      <c r="H735" s="6"/>
      <c r="I735" s="6"/>
      <c r="J735" s="6"/>
      <c r="K735" s="6"/>
      <c r="L735" s="6"/>
      <c r="M735" s="6"/>
      <c r="N735" s="6"/>
      <c r="O735" s="6"/>
      <c r="P735" s="6"/>
      <c r="Q735" s="6"/>
      <c r="R735" s="6"/>
      <c r="S735" s="6"/>
      <c r="T735" s="6"/>
      <c r="U735" s="6"/>
      <c r="V735" s="6"/>
    </row>
    <row r="736" spans="3:22" ht="12" customHeight="1" x14ac:dyDescent="0.2">
      <c r="C736" s="6"/>
      <c r="G736" s="6"/>
      <c r="H736" s="6"/>
      <c r="I736" s="6"/>
      <c r="J736" s="6"/>
      <c r="K736" s="6"/>
      <c r="L736" s="6"/>
      <c r="M736" s="6"/>
      <c r="N736" s="6"/>
      <c r="O736" s="6"/>
      <c r="P736" s="6"/>
      <c r="Q736" s="6"/>
      <c r="R736" s="6"/>
      <c r="S736" s="6"/>
      <c r="T736" s="6"/>
      <c r="U736" s="6"/>
      <c r="V736" s="6"/>
    </row>
    <row r="737" spans="1:22" ht="12" customHeight="1" x14ac:dyDescent="0.2">
      <c r="C737" s="6"/>
      <c r="G737" s="6"/>
      <c r="H737" s="6"/>
      <c r="I737" s="6"/>
      <c r="J737" s="6"/>
      <c r="K737" s="6"/>
      <c r="L737" s="6"/>
      <c r="M737" s="6"/>
      <c r="N737" s="6"/>
      <c r="O737" s="6"/>
      <c r="P737" s="6"/>
      <c r="Q737" s="6"/>
      <c r="R737" s="6"/>
      <c r="S737" s="6"/>
      <c r="T737" s="6"/>
      <c r="U737" s="6"/>
      <c r="V737" s="6"/>
    </row>
    <row r="738" spans="1:22" ht="12" customHeight="1" x14ac:dyDescent="0.2">
      <c r="C738" s="6"/>
      <c r="G738" s="6"/>
      <c r="H738" s="6"/>
      <c r="I738" s="6"/>
      <c r="J738" s="6"/>
      <c r="K738" s="6"/>
      <c r="L738" s="6"/>
      <c r="M738" s="6"/>
      <c r="N738" s="6"/>
      <c r="O738" s="6"/>
      <c r="P738" s="6"/>
      <c r="Q738" s="6"/>
      <c r="R738" s="6"/>
      <c r="S738" s="6"/>
      <c r="T738" s="6"/>
      <c r="U738" s="6"/>
      <c r="V738" s="6"/>
    </row>
    <row r="739" spans="1:22" ht="12" customHeight="1" x14ac:dyDescent="0.2">
      <c r="C739" s="6"/>
      <c r="G739" s="6"/>
      <c r="H739" s="6"/>
      <c r="I739" s="6"/>
      <c r="J739" s="6"/>
      <c r="K739" s="6"/>
      <c r="L739" s="6"/>
      <c r="M739" s="6"/>
      <c r="N739" s="6"/>
      <c r="O739" s="6"/>
      <c r="P739" s="6"/>
      <c r="Q739" s="6"/>
      <c r="R739" s="6"/>
      <c r="S739" s="6"/>
      <c r="T739" s="6"/>
      <c r="U739" s="6"/>
      <c r="V739" s="6"/>
    </row>
    <row r="740" spans="1:22" ht="12" customHeight="1" x14ac:dyDescent="0.2">
      <c r="C740" s="6"/>
      <c r="G740" s="6"/>
      <c r="H740" s="6"/>
      <c r="I740" s="6"/>
      <c r="J740" s="6"/>
      <c r="K740" s="6"/>
      <c r="L740" s="6"/>
      <c r="M740" s="6"/>
      <c r="N740" s="6"/>
      <c r="O740" s="6"/>
      <c r="P740" s="6"/>
      <c r="Q740" s="6"/>
      <c r="R740" s="6"/>
      <c r="S740" s="6"/>
      <c r="T740" s="6"/>
      <c r="U740" s="6"/>
      <c r="V740" s="6"/>
    </row>
    <row r="741" spans="1:22" ht="12" customHeight="1" x14ac:dyDescent="0.2">
      <c r="C741" s="6"/>
      <c r="G741" s="6"/>
      <c r="H741" s="6"/>
      <c r="I741" s="6"/>
      <c r="J741" s="6"/>
      <c r="K741" s="6"/>
      <c r="L741" s="6"/>
      <c r="M741" s="6"/>
      <c r="N741" s="6"/>
      <c r="O741" s="6"/>
      <c r="P741" s="6"/>
      <c r="Q741" s="6"/>
      <c r="R741" s="6"/>
      <c r="S741" s="6"/>
      <c r="T741" s="6"/>
      <c r="U741" s="6"/>
      <c r="V741" s="6"/>
    </row>
    <row r="742" spans="1:22" ht="12" customHeight="1" x14ac:dyDescent="0.2">
      <c r="C742" s="6"/>
      <c r="G742" s="6"/>
      <c r="H742" s="6"/>
      <c r="I742" s="6"/>
      <c r="J742" s="6"/>
      <c r="K742" s="6"/>
      <c r="L742" s="6"/>
      <c r="M742" s="6"/>
      <c r="N742" s="6"/>
      <c r="O742" s="6"/>
      <c r="P742" s="6"/>
      <c r="Q742" s="6"/>
      <c r="R742" s="6"/>
      <c r="S742" s="6"/>
      <c r="T742" s="6"/>
      <c r="U742" s="6"/>
      <c r="V742" s="6"/>
    </row>
    <row r="743" spans="1:22" ht="12" customHeight="1" x14ac:dyDescent="0.2">
      <c r="A743" s="12"/>
      <c r="C743" s="6"/>
      <c r="G743" s="6"/>
      <c r="H743" s="6"/>
      <c r="I743" s="6"/>
      <c r="J743" s="6"/>
      <c r="K743" s="6"/>
      <c r="L743" s="6"/>
      <c r="M743" s="6"/>
      <c r="N743" s="6"/>
      <c r="O743" s="6"/>
      <c r="P743" s="6"/>
      <c r="Q743" s="6"/>
      <c r="R743" s="6"/>
      <c r="S743" s="6"/>
      <c r="T743" s="6"/>
      <c r="U743" s="6"/>
      <c r="V743" s="6"/>
    </row>
    <row r="744" spans="1:22" ht="12" customHeight="1" x14ac:dyDescent="0.2">
      <c r="A744" s="12"/>
      <c r="C744" s="6"/>
      <c r="G744" s="6"/>
      <c r="H744" s="6"/>
      <c r="I744" s="6"/>
      <c r="J744" s="6"/>
      <c r="K744" s="6"/>
      <c r="L744" s="6"/>
      <c r="M744" s="6"/>
      <c r="N744" s="6"/>
      <c r="O744" s="6"/>
      <c r="P744" s="6"/>
      <c r="Q744" s="6"/>
      <c r="R744" s="6"/>
      <c r="S744" s="6"/>
      <c r="T744" s="6"/>
      <c r="U744" s="6"/>
      <c r="V744" s="6"/>
    </row>
    <row r="745" spans="1:22" ht="12" customHeight="1" x14ac:dyDescent="0.2">
      <c r="A745" s="12"/>
      <c r="C745" s="6"/>
      <c r="G745" s="6"/>
      <c r="H745" s="6"/>
      <c r="I745" s="6"/>
      <c r="J745" s="6"/>
      <c r="K745" s="6"/>
      <c r="L745" s="6"/>
      <c r="M745" s="6"/>
      <c r="N745" s="6"/>
      <c r="O745" s="6"/>
      <c r="P745" s="6"/>
      <c r="Q745" s="6"/>
      <c r="R745" s="6"/>
      <c r="S745" s="6"/>
      <c r="T745" s="6"/>
      <c r="U745" s="6"/>
      <c r="V745" s="6"/>
    </row>
    <row r="746" spans="1:22" ht="12" customHeight="1" x14ac:dyDescent="0.2">
      <c r="C746" s="6"/>
      <c r="G746" s="6"/>
      <c r="H746" s="6"/>
      <c r="I746" s="6"/>
      <c r="J746" s="6"/>
      <c r="K746" s="6"/>
      <c r="L746" s="6"/>
      <c r="M746" s="6"/>
      <c r="N746" s="6"/>
      <c r="O746" s="6"/>
      <c r="P746" s="6"/>
      <c r="Q746" s="6"/>
      <c r="R746" s="6"/>
      <c r="S746" s="6"/>
      <c r="T746" s="6"/>
      <c r="U746" s="6"/>
      <c r="V746" s="6"/>
    </row>
    <row r="747" spans="1:22" ht="12" customHeight="1" x14ac:dyDescent="0.2">
      <c r="C747" s="6"/>
      <c r="G747" s="6"/>
      <c r="H747" s="6"/>
      <c r="I747" s="6"/>
      <c r="J747" s="6"/>
      <c r="K747" s="6"/>
      <c r="L747" s="6"/>
      <c r="M747" s="6"/>
      <c r="N747" s="6"/>
      <c r="O747" s="6"/>
      <c r="P747" s="6"/>
      <c r="Q747" s="6"/>
      <c r="R747" s="6"/>
      <c r="S747" s="6"/>
      <c r="T747" s="6"/>
      <c r="U747" s="6"/>
      <c r="V747" s="6"/>
    </row>
    <row r="748" spans="1:22" ht="12" customHeight="1" x14ac:dyDescent="0.2">
      <c r="A748" s="25"/>
      <c r="C748" s="6"/>
      <c r="G748" s="6"/>
      <c r="H748" s="6"/>
      <c r="I748" s="6"/>
      <c r="J748" s="6"/>
      <c r="K748" s="6"/>
      <c r="L748" s="6"/>
      <c r="M748" s="6"/>
      <c r="N748" s="6"/>
      <c r="O748" s="6"/>
      <c r="P748" s="6"/>
      <c r="Q748" s="6"/>
      <c r="R748" s="6"/>
      <c r="S748" s="6"/>
      <c r="T748" s="6"/>
      <c r="U748" s="6"/>
      <c r="V748" s="6"/>
    </row>
    <row r="749" spans="1:22" ht="12" customHeight="1" x14ac:dyDescent="0.2">
      <c r="A749" s="33"/>
      <c r="C749" s="6"/>
      <c r="G749" s="6"/>
      <c r="H749" s="6"/>
      <c r="I749" s="6"/>
      <c r="J749" s="6"/>
      <c r="K749" s="6"/>
      <c r="L749" s="6"/>
      <c r="M749" s="6"/>
      <c r="N749" s="6"/>
      <c r="O749" s="6"/>
      <c r="P749" s="6"/>
      <c r="Q749" s="6"/>
      <c r="R749" s="6"/>
      <c r="S749" s="6"/>
      <c r="T749" s="6"/>
      <c r="U749" s="6"/>
      <c r="V749" s="6"/>
    </row>
    <row r="750" spans="1:22" ht="12" customHeight="1" x14ac:dyDescent="0.2">
      <c r="A750" s="12"/>
      <c r="C750" s="6"/>
      <c r="G750" s="6"/>
      <c r="H750" s="6"/>
      <c r="I750" s="6"/>
      <c r="J750" s="6"/>
      <c r="K750" s="6"/>
      <c r="L750" s="6"/>
      <c r="M750" s="6"/>
      <c r="N750" s="6"/>
      <c r="O750" s="6"/>
      <c r="P750" s="6"/>
      <c r="Q750" s="6"/>
      <c r="R750" s="6"/>
      <c r="S750" s="6"/>
      <c r="T750" s="6"/>
      <c r="U750" s="6"/>
      <c r="V750" s="6"/>
    </row>
    <row r="751" spans="1:22" ht="12" customHeight="1" x14ac:dyDescent="0.2">
      <c r="C751" s="6"/>
      <c r="G751" s="6"/>
      <c r="H751" s="6"/>
      <c r="I751" s="6"/>
      <c r="J751" s="6"/>
      <c r="K751" s="6"/>
      <c r="L751" s="6"/>
      <c r="M751" s="6"/>
      <c r="N751" s="6"/>
      <c r="O751" s="6"/>
      <c r="P751" s="6"/>
      <c r="Q751" s="6"/>
      <c r="R751" s="6"/>
      <c r="S751" s="6"/>
      <c r="T751" s="6"/>
      <c r="U751" s="6"/>
      <c r="V751" s="6"/>
    </row>
    <row r="752" spans="1:22" ht="12" customHeight="1" x14ac:dyDescent="0.2">
      <c r="C752" s="6"/>
      <c r="G752" s="6"/>
      <c r="H752" s="6"/>
      <c r="I752" s="6"/>
      <c r="J752" s="6"/>
      <c r="K752" s="6"/>
      <c r="L752" s="6"/>
      <c r="M752" s="6"/>
      <c r="N752" s="6"/>
      <c r="O752" s="6"/>
      <c r="P752" s="6"/>
      <c r="Q752" s="6"/>
      <c r="R752" s="6"/>
      <c r="S752" s="6"/>
      <c r="T752" s="6"/>
      <c r="U752" s="6"/>
      <c r="V752" s="6"/>
    </row>
    <row r="753" spans="3:22" ht="12" customHeight="1" x14ac:dyDescent="0.2">
      <c r="C753" s="6"/>
      <c r="G753" s="6"/>
      <c r="H753" s="6"/>
      <c r="I753" s="6"/>
      <c r="J753" s="6"/>
      <c r="K753" s="6"/>
      <c r="L753" s="6"/>
      <c r="M753" s="6"/>
      <c r="N753" s="6"/>
      <c r="O753" s="6"/>
      <c r="P753" s="6"/>
      <c r="Q753" s="6"/>
      <c r="R753" s="6"/>
      <c r="S753" s="6"/>
      <c r="T753" s="6"/>
      <c r="U753" s="6"/>
      <c r="V753" s="6"/>
    </row>
    <row r="754" spans="3:22" ht="12" customHeight="1" x14ac:dyDescent="0.2">
      <c r="C754" s="6"/>
      <c r="G754" s="6"/>
      <c r="H754" s="6"/>
      <c r="I754" s="6"/>
      <c r="J754" s="6"/>
      <c r="K754" s="6"/>
      <c r="L754" s="6"/>
      <c r="M754" s="6"/>
      <c r="N754" s="6"/>
      <c r="O754" s="6"/>
      <c r="P754" s="6"/>
      <c r="Q754" s="6"/>
      <c r="R754" s="6"/>
      <c r="S754" s="6"/>
      <c r="T754" s="6"/>
      <c r="U754" s="6"/>
      <c r="V754" s="6"/>
    </row>
    <row r="755" spans="3:22" ht="12" customHeight="1" x14ac:dyDescent="0.2">
      <c r="C755" s="6"/>
      <c r="G755" s="6"/>
      <c r="H755" s="6"/>
      <c r="I755" s="6"/>
      <c r="J755" s="6"/>
      <c r="K755" s="6"/>
      <c r="L755" s="6"/>
      <c r="M755" s="6"/>
      <c r="N755" s="6"/>
      <c r="O755" s="6"/>
      <c r="P755" s="6"/>
      <c r="Q755" s="6"/>
      <c r="R755" s="6"/>
      <c r="S755" s="6"/>
      <c r="T755" s="6"/>
      <c r="U755" s="6"/>
      <c r="V755" s="6"/>
    </row>
    <row r="756" spans="3:22" ht="12" customHeight="1" x14ac:dyDescent="0.2">
      <c r="C756" s="6"/>
      <c r="G756" s="6"/>
      <c r="H756" s="6"/>
      <c r="I756" s="6"/>
      <c r="J756" s="6"/>
      <c r="K756" s="6"/>
      <c r="L756" s="6"/>
      <c r="M756" s="6"/>
      <c r="N756" s="6"/>
      <c r="O756" s="6"/>
      <c r="P756" s="6"/>
      <c r="Q756" s="6"/>
      <c r="R756" s="6"/>
      <c r="S756" s="6"/>
      <c r="T756" s="6"/>
      <c r="U756" s="6"/>
      <c r="V756" s="6"/>
    </row>
    <row r="757" spans="3:22" ht="12" customHeight="1" x14ac:dyDescent="0.2">
      <c r="C757" s="6"/>
      <c r="G757" s="6"/>
      <c r="H757" s="6"/>
      <c r="I757" s="6"/>
      <c r="J757" s="6"/>
      <c r="K757" s="6"/>
      <c r="L757" s="6"/>
      <c r="M757" s="6"/>
      <c r="N757" s="6"/>
      <c r="O757" s="6"/>
      <c r="P757" s="6"/>
      <c r="Q757" s="6"/>
      <c r="R757" s="6"/>
      <c r="S757" s="6"/>
      <c r="T757" s="6"/>
      <c r="U757" s="6"/>
      <c r="V757" s="6"/>
    </row>
    <row r="758" spans="3:22" ht="12" customHeight="1" x14ac:dyDescent="0.2">
      <c r="C758" s="6"/>
      <c r="G758" s="6"/>
      <c r="H758" s="6"/>
      <c r="I758" s="6"/>
      <c r="J758" s="6"/>
      <c r="K758" s="6"/>
      <c r="L758" s="6"/>
      <c r="M758" s="6"/>
      <c r="N758" s="6"/>
      <c r="O758" s="6"/>
      <c r="P758" s="6"/>
      <c r="Q758" s="6"/>
      <c r="R758" s="6"/>
      <c r="S758" s="6"/>
      <c r="T758" s="6"/>
      <c r="U758" s="6"/>
      <c r="V758" s="6"/>
    </row>
    <row r="759" spans="3:22" ht="12" customHeight="1" x14ac:dyDescent="0.2">
      <c r="C759" s="6"/>
      <c r="G759" s="6"/>
      <c r="H759" s="6"/>
      <c r="I759" s="6"/>
      <c r="J759" s="6"/>
      <c r="K759" s="6"/>
      <c r="L759" s="6"/>
      <c r="M759" s="6"/>
      <c r="N759" s="6"/>
      <c r="O759" s="6"/>
      <c r="P759" s="6"/>
      <c r="Q759" s="6"/>
      <c r="R759" s="6"/>
      <c r="S759" s="6"/>
      <c r="T759" s="6"/>
      <c r="U759" s="6"/>
      <c r="V759" s="6"/>
    </row>
    <row r="760" spans="3:22" ht="12" customHeight="1" x14ac:dyDescent="0.2">
      <c r="C760" s="6"/>
      <c r="G760" s="6"/>
      <c r="H760" s="6"/>
      <c r="I760" s="6"/>
      <c r="J760" s="6"/>
      <c r="K760" s="6"/>
      <c r="L760" s="6"/>
      <c r="M760" s="6"/>
      <c r="N760" s="6"/>
      <c r="O760" s="6"/>
      <c r="P760" s="6"/>
      <c r="Q760" s="6"/>
      <c r="R760" s="6"/>
      <c r="S760" s="6"/>
      <c r="T760" s="6"/>
      <c r="U760" s="6"/>
      <c r="V760" s="6"/>
    </row>
    <row r="761" spans="3:22" ht="12" customHeight="1" x14ac:dyDescent="0.2">
      <c r="C761" s="6"/>
      <c r="G761" s="6"/>
      <c r="H761" s="6"/>
      <c r="I761" s="6"/>
      <c r="J761" s="6"/>
      <c r="K761" s="6"/>
      <c r="L761" s="6"/>
      <c r="M761" s="6"/>
      <c r="N761" s="6"/>
      <c r="O761" s="6"/>
      <c r="P761" s="6"/>
      <c r="Q761" s="6"/>
      <c r="R761" s="6"/>
      <c r="S761" s="6"/>
      <c r="T761" s="6"/>
      <c r="U761" s="6"/>
      <c r="V761" s="6"/>
    </row>
    <row r="762" spans="3:22" ht="12" customHeight="1" x14ac:dyDescent="0.2">
      <c r="C762" s="6"/>
      <c r="G762" s="6"/>
      <c r="H762" s="6"/>
      <c r="I762" s="6"/>
      <c r="J762" s="6"/>
      <c r="K762" s="6"/>
      <c r="L762" s="6"/>
      <c r="M762" s="6"/>
      <c r="N762" s="6"/>
      <c r="O762" s="6"/>
      <c r="P762" s="6"/>
      <c r="Q762" s="6"/>
      <c r="R762" s="6"/>
      <c r="S762" s="6"/>
      <c r="T762" s="6"/>
      <c r="U762" s="6"/>
      <c r="V762" s="6"/>
    </row>
    <row r="763" spans="3:22" ht="12" customHeight="1" x14ac:dyDescent="0.2">
      <c r="C763" s="6"/>
      <c r="G763" s="6"/>
      <c r="H763" s="6"/>
      <c r="I763" s="6"/>
      <c r="J763" s="6"/>
      <c r="K763" s="6"/>
      <c r="L763" s="6"/>
      <c r="M763" s="6"/>
      <c r="N763" s="6"/>
      <c r="O763" s="6"/>
      <c r="P763" s="6"/>
      <c r="Q763" s="6"/>
      <c r="R763" s="6"/>
      <c r="S763" s="6"/>
      <c r="T763" s="6"/>
      <c r="U763" s="6"/>
      <c r="V763" s="6"/>
    </row>
    <row r="764" spans="3:22" ht="12" customHeight="1" x14ac:dyDescent="0.2">
      <c r="C764" s="6"/>
      <c r="G764" s="6"/>
      <c r="H764" s="6"/>
      <c r="I764" s="6"/>
      <c r="J764" s="6"/>
      <c r="K764" s="6"/>
      <c r="L764" s="6"/>
      <c r="M764" s="6"/>
      <c r="N764" s="6"/>
      <c r="O764" s="6"/>
      <c r="P764" s="6"/>
      <c r="Q764" s="6"/>
      <c r="R764" s="6"/>
      <c r="S764" s="6"/>
      <c r="T764" s="6"/>
      <c r="U764" s="6"/>
      <c r="V764" s="6"/>
    </row>
    <row r="765" spans="3:22" ht="12" customHeight="1" x14ac:dyDescent="0.2">
      <c r="C765" s="6"/>
      <c r="G765" s="6"/>
      <c r="H765" s="6"/>
      <c r="I765" s="6"/>
      <c r="J765" s="6"/>
      <c r="K765" s="6"/>
      <c r="L765" s="6"/>
      <c r="M765" s="6"/>
      <c r="N765" s="6"/>
      <c r="O765" s="6"/>
      <c r="P765" s="6"/>
      <c r="Q765" s="6"/>
      <c r="R765" s="6"/>
      <c r="S765" s="6"/>
      <c r="T765" s="6"/>
      <c r="U765" s="6"/>
      <c r="V765" s="6"/>
    </row>
    <row r="766" spans="3:22" ht="12" customHeight="1" x14ac:dyDescent="0.2">
      <c r="C766" s="6"/>
      <c r="G766" s="6"/>
      <c r="H766" s="6"/>
      <c r="I766" s="6"/>
      <c r="J766" s="6"/>
      <c r="K766" s="6"/>
      <c r="L766" s="6"/>
      <c r="M766" s="6"/>
      <c r="N766" s="6"/>
      <c r="O766" s="6"/>
      <c r="P766" s="6"/>
      <c r="Q766" s="6"/>
      <c r="R766" s="6"/>
      <c r="S766" s="6"/>
      <c r="T766" s="6"/>
      <c r="U766" s="6"/>
      <c r="V766" s="6"/>
    </row>
    <row r="767" spans="3:22" ht="12" customHeight="1" x14ac:dyDescent="0.2">
      <c r="C767" s="6"/>
      <c r="G767" s="6"/>
      <c r="H767" s="6"/>
      <c r="I767" s="6"/>
      <c r="J767" s="6"/>
      <c r="K767" s="6"/>
      <c r="L767" s="6"/>
      <c r="M767" s="6"/>
      <c r="N767" s="6"/>
      <c r="O767" s="6"/>
      <c r="P767" s="6"/>
      <c r="Q767" s="6"/>
      <c r="R767" s="6"/>
      <c r="S767" s="6"/>
      <c r="T767" s="6"/>
      <c r="U767" s="6"/>
      <c r="V767" s="6"/>
    </row>
    <row r="768" spans="3:22" ht="12" customHeight="1" x14ac:dyDescent="0.2">
      <c r="C768" s="6"/>
      <c r="G768" s="6"/>
      <c r="H768" s="6"/>
      <c r="I768" s="6"/>
      <c r="J768" s="6"/>
      <c r="K768" s="6"/>
      <c r="L768" s="6"/>
      <c r="M768" s="6"/>
      <c r="N768" s="6"/>
      <c r="O768" s="6"/>
      <c r="P768" s="6"/>
      <c r="Q768" s="6"/>
      <c r="R768" s="6"/>
      <c r="S768" s="6"/>
      <c r="T768" s="6"/>
      <c r="U768" s="6"/>
      <c r="V768" s="6"/>
    </row>
    <row r="769" spans="3:22" ht="12" customHeight="1" x14ac:dyDescent="0.2">
      <c r="C769" s="6"/>
      <c r="G769" s="6"/>
      <c r="H769" s="6"/>
      <c r="I769" s="6"/>
      <c r="J769" s="6"/>
      <c r="K769" s="6"/>
      <c r="L769" s="6"/>
      <c r="M769" s="6"/>
      <c r="N769" s="6"/>
      <c r="O769" s="6"/>
      <c r="P769" s="6"/>
      <c r="Q769" s="6"/>
      <c r="R769" s="6"/>
      <c r="S769" s="6"/>
      <c r="T769" s="6"/>
      <c r="U769" s="6"/>
      <c r="V769" s="6"/>
    </row>
    <row r="770" spans="3:22" ht="12" customHeight="1" x14ac:dyDescent="0.2">
      <c r="C770" s="6"/>
      <c r="G770" s="6"/>
      <c r="H770" s="6"/>
      <c r="I770" s="6"/>
      <c r="J770" s="6"/>
      <c r="K770" s="6"/>
      <c r="L770" s="6"/>
      <c r="M770" s="6"/>
      <c r="N770" s="6"/>
      <c r="O770" s="6"/>
      <c r="P770" s="6"/>
      <c r="Q770" s="6"/>
      <c r="R770" s="6"/>
      <c r="S770" s="6"/>
      <c r="T770" s="6"/>
      <c r="U770" s="6"/>
      <c r="V770" s="6"/>
    </row>
    <row r="771" spans="3:22" ht="12" customHeight="1" x14ac:dyDescent="0.2">
      <c r="C771" s="6"/>
      <c r="G771" s="6"/>
      <c r="H771" s="6"/>
      <c r="I771" s="6"/>
      <c r="J771" s="6"/>
      <c r="K771" s="6"/>
      <c r="L771" s="6"/>
      <c r="M771" s="6"/>
      <c r="N771" s="6"/>
      <c r="O771" s="6"/>
      <c r="P771" s="6"/>
      <c r="Q771" s="6"/>
      <c r="R771" s="6"/>
      <c r="S771" s="6"/>
      <c r="T771" s="6"/>
      <c r="U771" s="6"/>
      <c r="V771" s="6"/>
    </row>
    <row r="772" spans="3:22" ht="12" customHeight="1" x14ac:dyDescent="0.2">
      <c r="C772" s="6"/>
      <c r="G772" s="6"/>
      <c r="H772" s="6"/>
      <c r="I772" s="6"/>
      <c r="J772" s="6"/>
      <c r="K772" s="6"/>
      <c r="L772" s="6"/>
      <c r="M772" s="6"/>
      <c r="N772" s="6"/>
      <c r="O772" s="6"/>
      <c r="P772" s="6"/>
      <c r="Q772" s="6"/>
      <c r="R772" s="6"/>
      <c r="S772" s="6"/>
      <c r="T772" s="6"/>
      <c r="U772" s="6"/>
      <c r="V772" s="6"/>
    </row>
    <row r="773" spans="3:22" ht="12" customHeight="1" x14ac:dyDescent="0.2">
      <c r="C773" s="6"/>
      <c r="G773" s="6"/>
      <c r="H773" s="6"/>
      <c r="I773" s="6"/>
      <c r="J773" s="6"/>
      <c r="K773" s="6"/>
      <c r="L773" s="6"/>
      <c r="M773" s="6"/>
      <c r="N773" s="6"/>
      <c r="O773" s="6"/>
      <c r="P773" s="6"/>
      <c r="Q773" s="6"/>
      <c r="R773" s="6"/>
      <c r="S773" s="6"/>
      <c r="T773" s="6"/>
      <c r="U773" s="6"/>
      <c r="V773" s="6"/>
    </row>
    <row r="774" spans="3:22" ht="12" customHeight="1" x14ac:dyDescent="0.2">
      <c r="C774" s="6"/>
      <c r="G774" s="6"/>
      <c r="H774" s="6"/>
      <c r="I774" s="6"/>
      <c r="J774" s="6"/>
      <c r="K774" s="6"/>
      <c r="L774" s="6"/>
      <c r="M774" s="6"/>
      <c r="N774" s="6"/>
      <c r="O774" s="6"/>
      <c r="P774" s="6"/>
      <c r="Q774" s="6"/>
      <c r="R774" s="6"/>
      <c r="S774" s="6"/>
      <c r="T774" s="6"/>
      <c r="U774" s="6"/>
      <c r="V774" s="6"/>
    </row>
    <row r="775" spans="3:22" ht="12" customHeight="1" x14ac:dyDescent="0.2">
      <c r="C775" s="6"/>
      <c r="G775" s="6"/>
      <c r="H775" s="6"/>
      <c r="I775" s="6"/>
      <c r="J775" s="6"/>
      <c r="K775" s="6"/>
      <c r="L775" s="6"/>
      <c r="M775" s="6"/>
      <c r="N775" s="6"/>
      <c r="O775" s="6"/>
      <c r="P775" s="6"/>
      <c r="Q775" s="6"/>
      <c r="R775" s="6"/>
      <c r="S775" s="6"/>
      <c r="T775" s="6"/>
      <c r="U775" s="6"/>
      <c r="V775" s="6"/>
    </row>
    <row r="776" spans="3:22" ht="12" customHeight="1" x14ac:dyDescent="0.2">
      <c r="C776" s="6"/>
      <c r="G776" s="6"/>
      <c r="H776" s="6"/>
      <c r="I776" s="6"/>
      <c r="J776" s="6"/>
      <c r="K776" s="6"/>
      <c r="L776" s="6"/>
      <c r="M776" s="6"/>
      <c r="N776" s="6"/>
      <c r="O776" s="6"/>
      <c r="P776" s="6"/>
      <c r="Q776" s="6"/>
      <c r="R776" s="6"/>
      <c r="S776" s="6"/>
      <c r="T776" s="6"/>
      <c r="U776" s="6"/>
      <c r="V776" s="6"/>
    </row>
    <row r="777" spans="3:22" ht="12" customHeight="1" x14ac:dyDescent="0.2">
      <c r="C777" s="6"/>
      <c r="G777" s="6"/>
      <c r="H777" s="6"/>
      <c r="I777" s="6"/>
      <c r="J777" s="6"/>
      <c r="K777" s="6"/>
      <c r="L777" s="6"/>
      <c r="M777" s="6"/>
      <c r="N777" s="6"/>
      <c r="O777" s="6"/>
      <c r="P777" s="6"/>
      <c r="Q777" s="6"/>
      <c r="R777" s="6"/>
      <c r="S777" s="6"/>
      <c r="T777" s="6"/>
      <c r="U777" s="6"/>
      <c r="V777" s="6"/>
    </row>
    <row r="778" spans="3:22" ht="12" customHeight="1" x14ac:dyDescent="0.2">
      <c r="C778" s="6"/>
      <c r="G778" s="6"/>
      <c r="H778" s="6"/>
      <c r="I778" s="6"/>
      <c r="J778" s="6"/>
      <c r="K778" s="6"/>
      <c r="L778" s="6"/>
      <c r="M778" s="6"/>
      <c r="N778" s="6"/>
      <c r="O778" s="6"/>
      <c r="P778" s="6"/>
      <c r="Q778" s="6"/>
      <c r="R778" s="6"/>
      <c r="S778" s="6"/>
      <c r="T778" s="6"/>
      <c r="U778" s="6"/>
      <c r="V778" s="6"/>
    </row>
    <row r="779" spans="3:22" ht="12" customHeight="1" x14ac:dyDescent="0.2">
      <c r="C779" s="6"/>
      <c r="G779" s="6"/>
      <c r="H779" s="6"/>
      <c r="I779" s="6"/>
      <c r="J779" s="6"/>
      <c r="K779" s="6"/>
      <c r="L779" s="6"/>
      <c r="M779" s="6"/>
      <c r="N779" s="6"/>
      <c r="O779" s="6"/>
      <c r="P779" s="6"/>
      <c r="Q779" s="6"/>
      <c r="R779" s="6"/>
      <c r="S779" s="6"/>
      <c r="T779" s="6"/>
      <c r="U779" s="6"/>
      <c r="V779" s="6"/>
    </row>
    <row r="780" spans="3:22" ht="12" customHeight="1" x14ac:dyDescent="0.2">
      <c r="C780" s="6"/>
      <c r="G780" s="6"/>
      <c r="H780" s="6"/>
      <c r="I780" s="6"/>
      <c r="J780" s="6"/>
      <c r="K780" s="6"/>
      <c r="L780" s="6"/>
      <c r="M780" s="6"/>
      <c r="N780" s="6"/>
      <c r="O780" s="6"/>
      <c r="P780" s="6"/>
      <c r="Q780" s="6"/>
      <c r="R780" s="6"/>
      <c r="S780" s="6"/>
      <c r="T780" s="6"/>
      <c r="U780" s="6"/>
      <c r="V780" s="6"/>
    </row>
    <row r="781" spans="3:22" ht="12" customHeight="1" x14ac:dyDescent="0.2">
      <c r="C781" s="6"/>
      <c r="G781" s="6"/>
      <c r="H781" s="6"/>
      <c r="I781" s="6"/>
      <c r="J781" s="6"/>
      <c r="K781" s="6"/>
      <c r="L781" s="6"/>
      <c r="M781" s="6"/>
      <c r="N781" s="6"/>
      <c r="O781" s="6"/>
      <c r="P781" s="6"/>
      <c r="Q781" s="6"/>
      <c r="R781" s="6"/>
      <c r="S781" s="6"/>
      <c r="T781" s="6"/>
      <c r="U781" s="6"/>
      <c r="V781" s="6"/>
    </row>
    <row r="782" spans="3:22" ht="12" customHeight="1" x14ac:dyDescent="0.2">
      <c r="C782" s="6"/>
      <c r="G782" s="6"/>
      <c r="H782" s="6"/>
      <c r="I782" s="6"/>
      <c r="J782" s="6"/>
      <c r="K782" s="6"/>
      <c r="L782" s="6"/>
      <c r="M782" s="6"/>
      <c r="N782" s="6"/>
      <c r="O782" s="6"/>
      <c r="P782" s="6"/>
      <c r="Q782" s="6"/>
      <c r="R782" s="6"/>
      <c r="S782" s="6"/>
      <c r="T782" s="6"/>
      <c r="U782" s="6"/>
      <c r="V782" s="6"/>
    </row>
    <row r="783" spans="3:22" ht="12" customHeight="1" x14ac:dyDescent="0.2">
      <c r="C783" s="6"/>
      <c r="G783" s="6"/>
      <c r="H783" s="6"/>
      <c r="I783" s="6"/>
      <c r="J783" s="6"/>
      <c r="K783" s="6"/>
      <c r="L783" s="6"/>
      <c r="M783" s="6"/>
      <c r="N783" s="6"/>
      <c r="O783" s="6"/>
      <c r="P783" s="6"/>
      <c r="Q783" s="6"/>
      <c r="R783" s="6"/>
      <c r="S783" s="6"/>
      <c r="T783" s="6"/>
      <c r="U783" s="6"/>
      <c r="V783" s="6"/>
    </row>
    <row r="784" spans="3:22" ht="12" customHeight="1" x14ac:dyDescent="0.2">
      <c r="C784" s="6"/>
      <c r="G784" s="6"/>
      <c r="H784" s="6"/>
      <c r="I784" s="6"/>
      <c r="J784" s="6"/>
      <c r="K784" s="6"/>
      <c r="L784" s="6"/>
      <c r="M784" s="6"/>
      <c r="N784" s="6"/>
      <c r="O784" s="6"/>
      <c r="P784" s="6"/>
      <c r="Q784" s="6"/>
      <c r="R784" s="6"/>
      <c r="S784" s="6"/>
      <c r="T784" s="6"/>
      <c r="U784" s="6"/>
      <c r="V784" s="6"/>
    </row>
    <row r="785" spans="3:22" ht="12" customHeight="1" x14ac:dyDescent="0.2">
      <c r="C785" s="6"/>
      <c r="G785" s="6"/>
      <c r="H785" s="6"/>
      <c r="I785" s="6"/>
      <c r="J785" s="6"/>
      <c r="K785" s="6"/>
      <c r="L785" s="6"/>
      <c r="M785" s="6"/>
      <c r="N785" s="6"/>
      <c r="O785" s="6"/>
      <c r="P785" s="6"/>
      <c r="Q785" s="6"/>
      <c r="R785" s="6"/>
      <c r="S785" s="6"/>
      <c r="T785" s="6"/>
      <c r="U785" s="6"/>
      <c r="V785" s="6"/>
    </row>
    <row r="786" spans="3:22" ht="12" customHeight="1" x14ac:dyDescent="0.2">
      <c r="C786" s="6"/>
      <c r="G786" s="6"/>
      <c r="H786" s="6"/>
      <c r="I786" s="6"/>
      <c r="J786" s="6"/>
      <c r="K786" s="6"/>
      <c r="L786" s="6"/>
      <c r="M786" s="6"/>
      <c r="N786" s="6"/>
      <c r="O786" s="6"/>
      <c r="P786" s="6"/>
      <c r="Q786" s="6"/>
      <c r="R786" s="6"/>
      <c r="S786" s="6"/>
      <c r="T786" s="6"/>
      <c r="U786" s="6"/>
      <c r="V786" s="6"/>
    </row>
    <row r="787" spans="3:22" ht="12" customHeight="1" x14ac:dyDescent="0.2">
      <c r="C787" s="6"/>
      <c r="G787" s="6"/>
      <c r="H787" s="6"/>
      <c r="I787" s="6"/>
      <c r="J787" s="6"/>
      <c r="K787" s="6"/>
      <c r="L787" s="6"/>
      <c r="M787" s="6"/>
      <c r="N787" s="6"/>
      <c r="O787" s="6"/>
      <c r="P787" s="6"/>
      <c r="Q787" s="6"/>
      <c r="R787" s="6"/>
      <c r="S787" s="6"/>
      <c r="T787" s="6"/>
      <c r="U787" s="6"/>
      <c r="V787" s="6"/>
    </row>
    <row r="788" spans="3:22" ht="12" customHeight="1" x14ac:dyDescent="0.2">
      <c r="C788" s="6"/>
      <c r="G788" s="6"/>
      <c r="H788" s="6"/>
      <c r="I788" s="6"/>
      <c r="J788" s="6"/>
      <c r="K788" s="6"/>
      <c r="L788" s="6"/>
      <c r="M788" s="6"/>
      <c r="N788" s="6"/>
      <c r="O788" s="6"/>
      <c r="P788" s="6"/>
      <c r="Q788" s="6"/>
      <c r="R788" s="6"/>
      <c r="S788" s="6"/>
      <c r="T788" s="6"/>
      <c r="U788" s="6"/>
      <c r="V788" s="6"/>
    </row>
    <row r="789" spans="3:22" ht="12" customHeight="1" x14ac:dyDescent="0.2">
      <c r="C789" s="6"/>
      <c r="G789" s="6"/>
      <c r="H789" s="6"/>
      <c r="I789" s="6"/>
      <c r="J789" s="6"/>
      <c r="K789" s="6"/>
      <c r="L789" s="6"/>
      <c r="M789" s="6"/>
      <c r="N789" s="6"/>
      <c r="O789" s="6"/>
      <c r="P789" s="6"/>
      <c r="Q789" s="6"/>
      <c r="R789" s="6"/>
      <c r="S789" s="6"/>
      <c r="T789" s="6"/>
      <c r="U789" s="6"/>
      <c r="V789" s="6"/>
    </row>
    <row r="790" spans="3:22" ht="12" customHeight="1" x14ac:dyDescent="0.2">
      <c r="C790" s="6"/>
      <c r="G790" s="6"/>
      <c r="H790" s="6"/>
      <c r="I790" s="6"/>
      <c r="J790" s="6"/>
      <c r="K790" s="6"/>
      <c r="L790" s="6"/>
      <c r="M790" s="6"/>
      <c r="N790" s="6"/>
      <c r="O790" s="6"/>
      <c r="P790" s="6"/>
      <c r="Q790" s="6"/>
      <c r="R790" s="6"/>
      <c r="S790" s="6"/>
      <c r="T790" s="6"/>
      <c r="U790" s="6"/>
      <c r="V790" s="6"/>
    </row>
    <row r="791" spans="3:22" ht="12" customHeight="1" x14ac:dyDescent="0.2">
      <c r="C791" s="6"/>
      <c r="G791" s="6"/>
      <c r="H791" s="6"/>
      <c r="I791" s="6"/>
      <c r="J791" s="6"/>
      <c r="K791" s="6"/>
      <c r="L791" s="6"/>
      <c r="M791" s="6"/>
      <c r="N791" s="6"/>
      <c r="O791" s="6"/>
      <c r="P791" s="6"/>
      <c r="Q791" s="6"/>
      <c r="R791" s="6"/>
      <c r="S791" s="6"/>
      <c r="T791" s="6"/>
      <c r="U791" s="6"/>
      <c r="V791" s="6"/>
    </row>
    <row r="792" spans="3:22" ht="12" customHeight="1" x14ac:dyDescent="0.2">
      <c r="C792" s="6"/>
      <c r="G792" s="6"/>
      <c r="H792" s="6"/>
      <c r="I792" s="6"/>
      <c r="J792" s="6"/>
      <c r="K792" s="6"/>
      <c r="L792" s="6"/>
      <c r="M792" s="6"/>
      <c r="N792" s="6"/>
      <c r="O792" s="6"/>
      <c r="P792" s="6"/>
      <c r="Q792" s="6"/>
      <c r="R792" s="6"/>
      <c r="S792" s="6"/>
      <c r="T792" s="6"/>
      <c r="U792" s="6"/>
      <c r="V792" s="6"/>
    </row>
    <row r="793" spans="3:22" ht="12" customHeight="1" x14ac:dyDescent="0.2">
      <c r="C793" s="6"/>
      <c r="G793" s="6"/>
      <c r="H793" s="6"/>
      <c r="I793" s="6"/>
      <c r="J793" s="6"/>
      <c r="K793" s="6"/>
      <c r="L793" s="6"/>
      <c r="M793" s="6"/>
      <c r="N793" s="6"/>
      <c r="O793" s="6"/>
      <c r="P793" s="6"/>
      <c r="Q793" s="6"/>
      <c r="R793" s="6"/>
      <c r="S793" s="6"/>
      <c r="T793" s="6"/>
      <c r="U793" s="6"/>
      <c r="V793" s="6"/>
    </row>
    <row r="794" spans="3:22" ht="12" customHeight="1" x14ac:dyDescent="0.2">
      <c r="C794" s="6"/>
      <c r="G794" s="6"/>
      <c r="H794" s="6"/>
      <c r="I794" s="6"/>
      <c r="J794" s="6"/>
      <c r="K794" s="6"/>
      <c r="L794" s="6"/>
      <c r="M794" s="6"/>
      <c r="N794" s="6"/>
      <c r="O794" s="6"/>
      <c r="P794" s="6"/>
      <c r="Q794" s="6"/>
      <c r="R794" s="6"/>
      <c r="S794" s="6"/>
      <c r="T794" s="6"/>
      <c r="U794" s="6"/>
      <c r="V794" s="6"/>
    </row>
    <row r="795" spans="3:22" ht="12" customHeight="1" x14ac:dyDescent="0.2">
      <c r="C795" s="6"/>
      <c r="G795" s="6"/>
      <c r="H795" s="6"/>
      <c r="I795" s="6"/>
      <c r="J795" s="6"/>
      <c r="K795" s="6"/>
      <c r="L795" s="6"/>
      <c r="M795" s="6"/>
      <c r="N795" s="6"/>
      <c r="O795" s="6"/>
      <c r="P795" s="6"/>
      <c r="Q795" s="6"/>
      <c r="R795" s="6"/>
      <c r="S795" s="6"/>
      <c r="T795" s="6"/>
      <c r="U795" s="6"/>
      <c r="V795" s="6"/>
    </row>
    <row r="796" spans="3:22" ht="12" customHeight="1" x14ac:dyDescent="0.2">
      <c r="C796" s="6"/>
      <c r="G796" s="6"/>
      <c r="H796" s="6"/>
      <c r="I796" s="6"/>
      <c r="J796" s="6"/>
      <c r="K796" s="6"/>
      <c r="L796" s="6"/>
      <c r="M796" s="6"/>
      <c r="N796" s="6"/>
      <c r="O796" s="6"/>
      <c r="P796" s="6"/>
      <c r="Q796" s="6"/>
      <c r="R796" s="6"/>
      <c r="S796" s="6"/>
      <c r="T796" s="6"/>
      <c r="U796" s="6"/>
      <c r="V796" s="6"/>
    </row>
    <row r="797" spans="3:22" ht="12" customHeight="1" x14ac:dyDescent="0.2">
      <c r="C797" s="6"/>
      <c r="G797" s="6"/>
      <c r="H797" s="6"/>
      <c r="I797" s="6"/>
      <c r="J797" s="6"/>
      <c r="K797" s="6"/>
      <c r="L797" s="6"/>
      <c r="M797" s="6"/>
      <c r="N797" s="6"/>
      <c r="O797" s="6"/>
      <c r="P797" s="6"/>
      <c r="Q797" s="6"/>
      <c r="R797" s="6"/>
      <c r="S797" s="6"/>
      <c r="T797" s="6"/>
      <c r="U797" s="6"/>
      <c r="V797" s="6"/>
    </row>
    <row r="798" spans="3:22" ht="12" customHeight="1" x14ac:dyDescent="0.2">
      <c r="C798" s="6"/>
      <c r="G798" s="6"/>
      <c r="H798" s="6"/>
      <c r="I798" s="6"/>
      <c r="J798" s="6"/>
      <c r="K798" s="6"/>
      <c r="L798" s="6"/>
      <c r="M798" s="6"/>
      <c r="N798" s="6"/>
      <c r="O798" s="6"/>
      <c r="P798" s="6"/>
      <c r="Q798" s="6"/>
      <c r="R798" s="6"/>
      <c r="S798" s="6"/>
      <c r="T798" s="6"/>
      <c r="U798" s="6"/>
      <c r="V798" s="6"/>
    </row>
    <row r="799" spans="3:22" ht="12" customHeight="1" x14ac:dyDescent="0.2">
      <c r="C799" s="6"/>
      <c r="G799" s="6"/>
      <c r="H799" s="6"/>
      <c r="I799" s="6"/>
      <c r="J799" s="6"/>
      <c r="K799" s="6"/>
      <c r="L799" s="6"/>
      <c r="M799" s="6"/>
      <c r="N799" s="6"/>
      <c r="O799" s="6"/>
      <c r="P799" s="6"/>
      <c r="Q799" s="6"/>
      <c r="R799" s="6"/>
      <c r="S799" s="6"/>
      <c r="T799" s="6"/>
      <c r="U799" s="6"/>
      <c r="V799" s="6"/>
    </row>
    <row r="800" spans="3:22" ht="12" customHeight="1" x14ac:dyDescent="0.2">
      <c r="C800" s="6"/>
      <c r="G800" s="6"/>
      <c r="H800" s="6"/>
      <c r="I800" s="6"/>
      <c r="J800" s="6"/>
      <c r="K800" s="6"/>
      <c r="L800" s="6"/>
      <c r="M800" s="6"/>
      <c r="N800" s="6"/>
      <c r="O800" s="6"/>
      <c r="P800" s="6"/>
      <c r="Q800" s="6"/>
      <c r="R800" s="6"/>
      <c r="S800" s="6"/>
      <c r="T800" s="6"/>
      <c r="U800" s="6"/>
      <c r="V800" s="6"/>
    </row>
    <row r="801" spans="3:22" ht="12" customHeight="1" x14ac:dyDescent="0.2">
      <c r="C801" s="6"/>
      <c r="G801" s="6"/>
      <c r="H801" s="6"/>
      <c r="I801" s="6"/>
      <c r="J801" s="6"/>
      <c r="K801" s="6"/>
      <c r="L801" s="6"/>
      <c r="M801" s="6"/>
      <c r="N801" s="6"/>
      <c r="O801" s="6"/>
      <c r="P801" s="6"/>
      <c r="Q801" s="6"/>
      <c r="R801" s="6"/>
      <c r="S801" s="6"/>
      <c r="T801" s="6"/>
      <c r="U801" s="6"/>
      <c r="V801" s="6"/>
    </row>
    <row r="802" spans="3:22" ht="12" customHeight="1" x14ac:dyDescent="0.2">
      <c r="C802" s="6"/>
      <c r="G802" s="6"/>
      <c r="H802" s="6"/>
      <c r="I802" s="6"/>
      <c r="J802" s="6"/>
      <c r="K802" s="6"/>
      <c r="L802" s="6"/>
      <c r="M802" s="6"/>
      <c r="N802" s="6"/>
      <c r="O802" s="6"/>
      <c r="P802" s="6"/>
      <c r="Q802" s="6"/>
      <c r="R802" s="6"/>
      <c r="S802" s="6"/>
      <c r="T802" s="6"/>
      <c r="U802" s="6"/>
      <c r="V802" s="6"/>
    </row>
    <row r="803" spans="3:22" ht="12" customHeight="1" x14ac:dyDescent="0.2">
      <c r="C803" s="6"/>
      <c r="G803" s="6"/>
      <c r="H803" s="6"/>
      <c r="I803" s="6"/>
      <c r="J803" s="6"/>
      <c r="K803" s="6"/>
      <c r="L803" s="6"/>
      <c r="M803" s="6"/>
      <c r="N803" s="6"/>
      <c r="O803" s="6"/>
      <c r="P803" s="6"/>
      <c r="Q803" s="6"/>
      <c r="R803" s="6"/>
      <c r="S803" s="6"/>
      <c r="T803" s="6"/>
      <c r="U803" s="6"/>
      <c r="V803" s="6"/>
    </row>
    <row r="804" spans="3:22" ht="12" customHeight="1" x14ac:dyDescent="0.2">
      <c r="C804" s="6"/>
      <c r="G804" s="6"/>
      <c r="H804" s="6"/>
      <c r="I804" s="6"/>
      <c r="J804" s="6"/>
      <c r="K804" s="6"/>
      <c r="L804" s="6"/>
      <c r="M804" s="6"/>
      <c r="N804" s="6"/>
      <c r="O804" s="6"/>
      <c r="P804" s="6"/>
      <c r="Q804" s="6"/>
      <c r="R804" s="6"/>
      <c r="S804" s="6"/>
      <c r="T804" s="6"/>
      <c r="U804" s="6"/>
      <c r="V804" s="6"/>
    </row>
    <row r="805" spans="3:22" ht="12" customHeight="1" x14ac:dyDescent="0.2">
      <c r="C805" s="6"/>
      <c r="G805" s="6"/>
      <c r="H805" s="6"/>
      <c r="I805" s="6"/>
      <c r="J805" s="6"/>
      <c r="K805" s="6"/>
      <c r="L805" s="6"/>
      <c r="M805" s="6"/>
      <c r="N805" s="6"/>
      <c r="O805" s="6"/>
      <c r="P805" s="6"/>
      <c r="Q805" s="6"/>
      <c r="R805" s="6"/>
      <c r="S805" s="6"/>
      <c r="T805" s="6"/>
      <c r="U805" s="6"/>
      <c r="V805" s="6"/>
    </row>
    <row r="806" spans="3:22" ht="12" customHeight="1" x14ac:dyDescent="0.2">
      <c r="C806" s="6"/>
      <c r="G806" s="6"/>
      <c r="H806" s="6"/>
      <c r="I806" s="6"/>
      <c r="J806" s="6"/>
      <c r="K806" s="6"/>
      <c r="L806" s="6"/>
      <c r="M806" s="6"/>
      <c r="N806" s="6"/>
      <c r="O806" s="6"/>
      <c r="P806" s="6"/>
      <c r="Q806" s="6"/>
      <c r="R806" s="6"/>
      <c r="S806" s="6"/>
      <c r="T806" s="6"/>
      <c r="U806" s="6"/>
      <c r="V806" s="6"/>
    </row>
    <row r="807" spans="3:22" ht="12" customHeight="1" x14ac:dyDescent="0.2">
      <c r="C807" s="6"/>
      <c r="G807" s="6"/>
      <c r="H807" s="6"/>
      <c r="I807" s="6"/>
      <c r="J807" s="6"/>
      <c r="K807" s="6"/>
      <c r="L807" s="6"/>
      <c r="M807" s="6"/>
      <c r="N807" s="6"/>
      <c r="O807" s="6"/>
      <c r="P807" s="6"/>
      <c r="Q807" s="6"/>
      <c r="R807" s="6"/>
      <c r="S807" s="6"/>
      <c r="T807" s="6"/>
      <c r="U807" s="6"/>
      <c r="V807" s="6"/>
    </row>
    <row r="808" spans="3:22" ht="12" customHeight="1" x14ac:dyDescent="0.2">
      <c r="C808" s="6"/>
      <c r="G808" s="6"/>
      <c r="H808" s="6"/>
      <c r="I808" s="6"/>
      <c r="J808" s="6"/>
      <c r="K808" s="6"/>
      <c r="L808" s="6"/>
      <c r="M808" s="6"/>
      <c r="N808" s="6"/>
      <c r="O808" s="6"/>
      <c r="P808" s="6"/>
      <c r="Q808" s="6"/>
      <c r="R808" s="6"/>
      <c r="S808" s="6"/>
      <c r="T808" s="6"/>
      <c r="U808" s="6"/>
      <c r="V808" s="6"/>
    </row>
    <row r="809" spans="3:22" ht="12" customHeight="1" x14ac:dyDescent="0.2">
      <c r="C809" s="6"/>
      <c r="G809" s="6"/>
      <c r="H809" s="6"/>
      <c r="I809" s="6"/>
      <c r="J809" s="6"/>
      <c r="K809" s="6"/>
      <c r="L809" s="6"/>
      <c r="M809" s="6"/>
      <c r="N809" s="6"/>
      <c r="O809" s="6"/>
      <c r="P809" s="6"/>
      <c r="Q809" s="6"/>
      <c r="R809" s="6"/>
      <c r="S809" s="6"/>
      <c r="T809" s="6"/>
      <c r="U809" s="6"/>
      <c r="V809" s="6"/>
    </row>
    <row r="810" spans="3:22" ht="12" customHeight="1" x14ac:dyDescent="0.2">
      <c r="C810" s="6"/>
      <c r="G810" s="6"/>
      <c r="H810" s="6"/>
      <c r="I810" s="6"/>
      <c r="J810" s="6"/>
      <c r="K810" s="6"/>
      <c r="L810" s="6"/>
      <c r="M810" s="6"/>
      <c r="N810" s="6"/>
      <c r="O810" s="6"/>
      <c r="P810" s="6"/>
      <c r="Q810" s="6"/>
      <c r="R810" s="6"/>
      <c r="S810" s="6"/>
      <c r="T810" s="6"/>
      <c r="U810" s="6"/>
      <c r="V810" s="6"/>
    </row>
    <row r="811" spans="3:22" ht="12" customHeight="1" x14ac:dyDescent="0.2">
      <c r="C811" s="6"/>
      <c r="G811" s="6"/>
      <c r="H811" s="6"/>
      <c r="I811" s="6"/>
      <c r="J811" s="6"/>
      <c r="K811" s="6"/>
      <c r="L811" s="6"/>
      <c r="M811" s="6"/>
      <c r="N811" s="6"/>
      <c r="O811" s="6"/>
      <c r="P811" s="6"/>
      <c r="Q811" s="6"/>
      <c r="R811" s="6"/>
      <c r="S811" s="6"/>
      <c r="T811" s="6"/>
      <c r="U811" s="6"/>
      <c r="V811" s="6"/>
    </row>
    <row r="812" spans="3:22" ht="12" customHeight="1" x14ac:dyDescent="0.2">
      <c r="C812" s="6"/>
      <c r="G812" s="6"/>
      <c r="H812" s="6"/>
      <c r="I812" s="6"/>
      <c r="J812" s="6"/>
      <c r="K812" s="6"/>
      <c r="L812" s="6"/>
      <c r="M812" s="6"/>
      <c r="N812" s="6"/>
      <c r="O812" s="6"/>
      <c r="P812" s="6"/>
      <c r="Q812" s="6"/>
      <c r="R812" s="6"/>
      <c r="S812" s="6"/>
      <c r="T812" s="6"/>
      <c r="U812" s="6"/>
      <c r="V812" s="6"/>
    </row>
    <row r="813" spans="3:22" ht="12" customHeight="1" x14ac:dyDescent="0.2">
      <c r="C813" s="6"/>
      <c r="G813" s="6"/>
      <c r="H813" s="6"/>
      <c r="I813" s="6"/>
      <c r="J813" s="6"/>
      <c r="K813" s="6"/>
      <c r="L813" s="6"/>
      <c r="M813" s="6"/>
      <c r="N813" s="6"/>
      <c r="O813" s="6"/>
      <c r="P813" s="6"/>
      <c r="Q813" s="6"/>
      <c r="R813" s="6"/>
      <c r="S813" s="6"/>
      <c r="T813" s="6"/>
      <c r="U813" s="6"/>
      <c r="V813" s="6"/>
    </row>
    <row r="814" spans="3:22" ht="12" customHeight="1" x14ac:dyDescent="0.2">
      <c r="C814" s="6"/>
      <c r="G814" s="6"/>
      <c r="H814" s="6"/>
      <c r="I814" s="6"/>
      <c r="J814" s="6"/>
      <c r="K814" s="6"/>
      <c r="L814" s="6"/>
      <c r="M814" s="6"/>
      <c r="N814" s="6"/>
      <c r="O814" s="6"/>
      <c r="P814" s="6"/>
      <c r="Q814" s="6"/>
      <c r="R814" s="6"/>
      <c r="S814" s="6"/>
      <c r="T814" s="6"/>
      <c r="U814" s="6"/>
      <c r="V814" s="6"/>
    </row>
    <row r="815" spans="3:22" ht="12" customHeight="1" x14ac:dyDescent="0.2">
      <c r="C815" s="6"/>
      <c r="G815" s="6"/>
      <c r="H815" s="6"/>
      <c r="I815" s="6"/>
      <c r="J815" s="6"/>
      <c r="K815" s="6"/>
      <c r="L815" s="6"/>
      <c r="M815" s="6"/>
      <c r="N815" s="6"/>
      <c r="O815" s="6"/>
      <c r="P815" s="6"/>
      <c r="Q815" s="6"/>
      <c r="R815" s="6"/>
      <c r="S815" s="6"/>
      <c r="T815" s="6"/>
      <c r="U815" s="6"/>
      <c r="V815" s="6"/>
    </row>
    <row r="816" spans="3:22" ht="12" customHeight="1" x14ac:dyDescent="0.2">
      <c r="C816" s="6"/>
      <c r="G816" s="6"/>
      <c r="H816" s="6"/>
      <c r="I816" s="6"/>
      <c r="J816" s="6"/>
      <c r="K816" s="6"/>
      <c r="L816" s="6"/>
      <c r="M816" s="6"/>
      <c r="N816" s="6"/>
      <c r="O816" s="6"/>
      <c r="P816" s="6"/>
      <c r="Q816" s="6"/>
      <c r="R816" s="6"/>
      <c r="S816" s="6"/>
      <c r="T816" s="6"/>
      <c r="U816" s="6"/>
      <c r="V816" s="6"/>
    </row>
    <row r="817" spans="3:22" ht="12" customHeight="1" x14ac:dyDescent="0.2">
      <c r="C817" s="6"/>
      <c r="G817" s="6"/>
      <c r="H817" s="6"/>
      <c r="I817" s="6"/>
      <c r="J817" s="6"/>
      <c r="K817" s="6"/>
      <c r="L817" s="6"/>
      <c r="M817" s="6"/>
      <c r="N817" s="6"/>
      <c r="O817" s="6"/>
      <c r="P817" s="6"/>
      <c r="Q817" s="6"/>
      <c r="R817" s="6"/>
      <c r="S817" s="6"/>
      <c r="T817" s="6"/>
      <c r="U817" s="6"/>
      <c r="V817" s="6"/>
    </row>
    <row r="818" spans="3:22" ht="12" customHeight="1" x14ac:dyDescent="0.2">
      <c r="C818" s="6"/>
      <c r="G818" s="6"/>
      <c r="H818" s="6"/>
      <c r="I818" s="6"/>
      <c r="J818" s="6"/>
      <c r="K818" s="6"/>
      <c r="L818" s="6"/>
      <c r="M818" s="6"/>
      <c r="N818" s="6"/>
      <c r="O818" s="6"/>
      <c r="P818" s="6"/>
      <c r="Q818" s="6"/>
      <c r="R818" s="6"/>
      <c r="S818" s="6"/>
      <c r="T818" s="6"/>
      <c r="U818" s="6"/>
      <c r="V818" s="6"/>
    </row>
    <row r="819" spans="3:22" ht="12" customHeight="1" x14ac:dyDescent="0.2">
      <c r="C819" s="6"/>
      <c r="G819" s="6"/>
      <c r="H819" s="6"/>
      <c r="I819" s="6"/>
      <c r="J819" s="6"/>
      <c r="K819" s="6"/>
      <c r="L819" s="6"/>
      <c r="M819" s="6"/>
      <c r="N819" s="6"/>
      <c r="O819" s="6"/>
      <c r="P819" s="6"/>
      <c r="Q819" s="6"/>
      <c r="R819" s="6"/>
      <c r="S819" s="6"/>
      <c r="T819" s="6"/>
      <c r="U819" s="6"/>
      <c r="V819" s="6"/>
    </row>
    <row r="820" spans="3:22" ht="12" customHeight="1" x14ac:dyDescent="0.2">
      <c r="C820" s="6"/>
      <c r="G820" s="6"/>
      <c r="H820" s="6"/>
      <c r="I820" s="6"/>
      <c r="J820" s="6"/>
      <c r="K820" s="6"/>
      <c r="L820" s="6"/>
      <c r="M820" s="6"/>
      <c r="N820" s="6"/>
      <c r="O820" s="6"/>
      <c r="P820" s="6"/>
      <c r="Q820" s="6"/>
      <c r="R820" s="6"/>
      <c r="S820" s="6"/>
      <c r="T820" s="6"/>
      <c r="U820" s="6"/>
      <c r="V820" s="6"/>
    </row>
    <row r="821" spans="3:22" ht="12" customHeight="1" x14ac:dyDescent="0.2">
      <c r="C821" s="6"/>
      <c r="G821" s="6"/>
      <c r="H821" s="6"/>
      <c r="I821" s="6"/>
      <c r="J821" s="6"/>
      <c r="K821" s="6"/>
      <c r="L821" s="6"/>
      <c r="M821" s="6"/>
      <c r="N821" s="6"/>
      <c r="O821" s="6"/>
      <c r="P821" s="6"/>
      <c r="Q821" s="6"/>
      <c r="R821" s="6"/>
      <c r="S821" s="6"/>
      <c r="T821" s="6"/>
      <c r="U821" s="6"/>
      <c r="V821" s="6"/>
    </row>
    <row r="822" spans="3:22" ht="12" customHeight="1" x14ac:dyDescent="0.2">
      <c r="C822" s="6"/>
      <c r="G822" s="6"/>
      <c r="H822" s="6"/>
      <c r="I822" s="6"/>
      <c r="J822" s="6"/>
      <c r="K822" s="6"/>
      <c r="L822" s="6"/>
      <c r="M822" s="6"/>
      <c r="N822" s="6"/>
      <c r="O822" s="6"/>
      <c r="P822" s="6"/>
      <c r="Q822" s="6"/>
      <c r="R822" s="6"/>
      <c r="S822" s="6"/>
      <c r="T822" s="6"/>
      <c r="U822" s="6"/>
      <c r="V822" s="6"/>
    </row>
    <row r="823" spans="3:22" ht="12" customHeight="1" x14ac:dyDescent="0.2">
      <c r="C823" s="6"/>
      <c r="G823" s="6"/>
      <c r="H823" s="6"/>
      <c r="I823" s="6"/>
      <c r="J823" s="6"/>
      <c r="K823" s="6"/>
      <c r="L823" s="6"/>
      <c r="M823" s="6"/>
      <c r="N823" s="6"/>
      <c r="O823" s="6"/>
      <c r="P823" s="6"/>
      <c r="Q823" s="6"/>
      <c r="R823" s="6"/>
      <c r="S823" s="6"/>
      <c r="T823" s="6"/>
      <c r="U823" s="6"/>
      <c r="V823" s="6"/>
    </row>
    <row r="824" spans="3:22" ht="12" customHeight="1" x14ac:dyDescent="0.2">
      <c r="C824" s="6"/>
      <c r="G824" s="6"/>
      <c r="H824" s="6"/>
      <c r="I824" s="6"/>
      <c r="J824" s="6"/>
      <c r="K824" s="6"/>
      <c r="L824" s="6"/>
      <c r="M824" s="6"/>
      <c r="N824" s="6"/>
      <c r="O824" s="6"/>
      <c r="P824" s="6"/>
      <c r="Q824" s="6"/>
      <c r="R824" s="6"/>
      <c r="S824" s="6"/>
      <c r="T824" s="6"/>
      <c r="U824" s="6"/>
      <c r="V824" s="6"/>
    </row>
    <row r="825" spans="3:22" ht="12" customHeight="1" x14ac:dyDescent="0.2">
      <c r="C825" s="6"/>
      <c r="G825" s="6"/>
      <c r="H825" s="6"/>
      <c r="I825" s="6"/>
      <c r="J825" s="6"/>
      <c r="K825" s="6"/>
      <c r="L825" s="6"/>
      <c r="M825" s="6"/>
      <c r="N825" s="6"/>
      <c r="O825" s="6"/>
      <c r="P825" s="6"/>
      <c r="Q825" s="6"/>
      <c r="R825" s="6"/>
      <c r="S825" s="6"/>
      <c r="T825" s="6"/>
      <c r="U825" s="6"/>
      <c r="V825" s="6"/>
    </row>
    <row r="826" spans="3:22" ht="12" customHeight="1" x14ac:dyDescent="0.2">
      <c r="C826" s="6"/>
      <c r="G826" s="6"/>
      <c r="H826" s="6"/>
      <c r="I826" s="6"/>
      <c r="J826" s="6"/>
      <c r="K826" s="6"/>
      <c r="L826" s="6"/>
      <c r="M826" s="6"/>
      <c r="N826" s="6"/>
      <c r="O826" s="6"/>
      <c r="P826" s="6"/>
      <c r="Q826" s="6"/>
      <c r="R826" s="6"/>
      <c r="S826" s="6"/>
      <c r="T826" s="6"/>
      <c r="U826" s="6"/>
      <c r="V826" s="6"/>
    </row>
    <row r="827" spans="3:22" ht="12" customHeight="1" x14ac:dyDescent="0.2">
      <c r="C827" s="6"/>
      <c r="G827" s="6"/>
      <c r="H827" s="6"/>
      <c r="I827" s="6"/>
      <c r="J827" s="6"/>
      <c r="K827" s="6"/>
      <c r="L827" s="6"/>
      <c r="M827" s="6"/>
      <c r="N827" s="6"/>
      <c r="O827" s="6"/>
      <c r="P827" s="6"/>
      <c r="Q827" s="6"/>
      <c r="R827" s="6"/>
      <c r="S827" s="6"/>
      <c r="T827" s="6"/>
      <c r="U827" s="6"/>
      <c r="V827" s="6"/>
    </row>
    <row r="828" spans="3:22" ht="12" customHeight="1" x14ac:dyDescent="0.2">
      <c r="C828" s="6"/>
      <c r="G828" s="6"/>
      <c r="H828" s="6"/>
      <c r="I828" s="6"/>
      <c r="J828" s="6"/>
      <c r="K828" s="6"/>
      <c r="L828" s="6"/>
      <c r="M828" s="6"/>
      <c r="N828" s="6"/>
      <c r="O828" s="6"/>
      <c r="P828" s="6"/>
      <c r="Q828" s="6"/>
      <c r="R828" s="6"/>
      <c r="S828" s="6"/>
      <c r="T828" s="6"/>
      <c r="U828" s="6"/>
      <c r="V828" s="6"/>
    </row>
    <row r="829" spans="3:22" ht="12" customHeight="1" x14ac:dyDescent="0.2">
      <c r="C829" s="6"/>
      <c r="G829" s="6"/>
      <c r="H829" s="6"/>
      <c r="I829" s="6"/>
      <c r="J829" s="6"/>
      <c r="K829" s="6"/>
      <c r="L829" s="6"/>
      <c r="M829" s="6"/>
      <c r="N829" s="6"/>
      <c r="O829" s="6"/>
      <c r="P829" s="6"/>
      <c r="Q829" s="6"/>
      <c r="R829" s="6"/>
      <c r="S829" s="6"/>
      <c r="T829" s="6"/>
      <c r="U829" s="6"/>
      <c r="V829" s="6"/>
    </row>
    <row r="830" spans="3:22" ht="12" customHeight="1" x14ac:dyDescent="0.2">
      <c r="C830" s="6"/>
      <c r="G830" s="6"/>
      <c r="H830" s="6"/>
      <c r="I830" s="6"/>
      <c r="J830" s="6"/>
      <c r="K830" s="6"/>
      <c r="L830" s="6"/>
      <c r="M830" s="6"/>
      <c r="N830" s="6"/>
      <c r="O830" s="6"/>
      <c r="P830" s="6"/>
      <c r="Q830" s="6"/>
      <c r="R830" s="6"/>
      <c r="S830" s="6"/>
      <c r="T830" s="6"/>
      <c r="U830" s="6"/>
      <c r="V830" s="6"/>
    </row>
    <row r="831" spans="3:22" ht="12" customHeight="1" x14ac:dyDescent="0.2">
      <c r="C831" s="6"/>
      <c r="G831" s="6"/>
      <c r="H831" s="6"/>
      <c r="I831" s="6"/>
      <c r="J831" s="6"/>
      <c r="K831" s="6"/>
      <c r="L831" s="6"/>
      <c r="M831" s="6"/>
      <c r="N831" s="6"/>
      <c r="O831" s="6"/>
      <c r="P831" s="6"/>
      <c r="Q831" s="6"/>
      <c r="R831" s="6"/>
      <c r="S831" s="6"/>
      <c r="T831" s="6"/>
      <c r="U831" s="6"/>
      <c r="V831" s="6"/>
    </row>
    <row r="832" spans="3:22" ht="12" customHeight="1" x14ac:dyDescent="0.2">
      <c r="C832" s="6"/>
      <c r="G832" s="6"/>
      <c r="H832" s="6"/>
      <c r="I832" s="6"/>
      <c r="J832" s="6"/>
      <c r="K832" s="6"/>
      <c r="L832" s="6"/>
      <c r="M832" s="6"/>
      <c r="N832" s="6"/>
      <c r="O832" s="6"/>
      <c r="P832" s="6"/>
      <c r="Q832" s="6"/>
      <c r="R832" s="6"/>
      <c r="S832" s="6"/>
      <c r="T832" s="6"/>
      <c r="U832" s="6"/>
      <c r="V832" s="6"/>
    </row>
    <row r="833" spans="3:22" ht="12" customHeight="1" x14ac:dyDescent="0.2">
      <c r="C833" s="6"/>
      <c r="G833" s="6"/>
      <c r="H833" s="6"/>
      <c r="I833" s="6"/>
      <c r="J833" s="6"/>
      <c r="K833" s="6"/>
      <c r="L833" s="6"/>
      <c r="M833" s="6"/>
      <c r="N833" s="6"/>
      <c r="O833" s="6"/>
      <c r="P833" s="6"/>
      <c r="Q833" s="6"/>
      <c r="R833" s="6"/>
      <c r="S833" s="6"/>
      <c r="T833" s="6"/>
      <c r="U833" s="6"/>
      <c r="V833" s="6"/>
    </row>
    <row r="834" spans="3:22" ht="12" customHeight="1" x14ac:dyDescent="0.2">
      <c r="C834" s="6"/>
      <c r="G834" s="6"/>
      <c r="H834" s="6"/>
      <c r="I834" s="6"/>
      <c r="J834" s="6"/>
      <c r="K834" s="6"/>
      <c r="L834" s="6"/>
      <c r="M834" s="6"/>
      <c r="N834" s="6"/>
      <c r="O834" s="6"/>
      <c r="P834" s="6"/>
      <c r="Q834" s="6"/>
      <c r="R834" s="6"/>
      <c r="S834" s="6"/>
      <c r="T834" s="6"/>
      <c r="U834" s="6"/>
      <c r="V834" s="6"/>
    </row>
    <row r="835" spans="3:22" ht="12" customHeight="1" x14ac:dyDescent="0.2">
      <c r="C835" s="6"/>
      <c r="G835" s="6"/>
      <c r="H835" s="6"/>
      <c r="I835" s="6"/>
      <c r="J835" s="6"/>
      <c r="K835" s="6"/>
      <c r="L835" s="6"/>
      <c r="M835" s="6"/>
      <c r="N835" s="6"/>
      <c r="O835" s="6"/>
      <c r="P835" s="6"/>
      <c r="Q835" s="6"/>
      <c r="R835" s="6"/>
      <c r="S835" s="6"/>
      <c r="T835" s="6"/>
      <c r="U835" s="6"/>
      <c r="V835" s="6"/>
    </row>
    <row r="836" spans="3:22" ht="12" customHeight="1" x14ac:dyDescent="0.2">
      <c r="C836" s="6"/>
      <c r="G836" s="6"/>
      <c r="H836" s="6"/>
      <c r="I836" s="6"/>
      <c r="J836" s="6"/>
      <c r="K836" s="6"/>
      <c r="L836" s="6"/>
      <c r="M836" s="6"/>
      <c r="N836" s="6"/>
      <c r="O836" s="6"/>
      <c r="P836" s="6"/>
      <c r="Q836" s="6"/>
      <c r="R836" s="6"/>
      <c r="S836" s="6"/>
      <c r="T836" s="6"/>
      <c r="U836" s="6"/>
      <c r="V836" s="6"/>
    </row>
    <row r="837" spans="3:22" ht="12" customHeight="1" x14ac:dyDescent="0.2">
      <c r="C837" s="6"/>
      <c r="G837" s="6"/>
      <c r="H837" s="6"/>
      <c r="I837" s="6"/>
      <c r="J837" s="6"/>
      <c r="K837" s="6"/>
      <c r="L837" s="6"/>
      <c r="M837" s="6"/>
      <c r="N837" s="6"/>
      <c r="O837" s="6"/>
      <c r="P837" s="6"/>
      <c r="Q837" s="6"/>
      <c r="R837" s="6"/>
      <c r="S837" s="6"/>
      <c r="T837" s="6"/>
      <c r="U837" s="6"/>
      <c r="V837" s="6"/>
    </row>
    <row r="838" spans="3:22" ht="12" customHeight="1" x14ac:dyDescent="0.2">
      <c r="C838" s="6"/>
      <c r="G838" s="6"/>
      <c r="H838" s="6"/>
      <c r="I838" s="6"/>
      <c r="J838" s="6"/>
      <c r="K838" s="6"/>
      <c r="L838" s="6"/>
      <c r="M838" s="6"/>
      <c r="N838" s="6"/>
      <c r="O838" s="6"/>
      <c r="P838" s="6"/>
      <c r="Q838" s="6"/>
      <c r="R838" s="6"/>
      <c r="S838" s="6"/>
      <c r="T838" s="6"/>
      <c r="U838" s="6"/>
      <c r="V838" s="6"/>
    </row>
    <row r="839" spans="3:22" ht="12" customHeight="1" x14ac:dyDescent="0.2">
      <c r="C839" s="6"/>
      <c r="G839" s="6"/>
      <c r="H839" s="6"/>
      <c r="I839" s="6"/>
      <c r="J839" s="6"/>
      <c r="K839" s="6"/>
      <c r="L839" s="6"/>
      <c r="M839" s="6"/>
      <c r="N839" s="6"/>
      <c r="O839" s="6"/>
      <c r="P839" s="6"/>
      <c r="Q839" s="6"/>
      <c r="R839" s="6"/>
      <c r="S839" s="6"/>
      <c r="T839" s="6"/>
      <c r="U839" s="6"/>
      <c r="V839" s="6"/>
    </row>
    <row r="840" spans="3:22" ht="12" customHeight="1" x14ac:dyDescent="0.2">
      <c r="C840" s="6"/>
      <c r="G840" s="6"/>
      <c r="H840" s="6"/>
      <c r="I840" s="6"/>
      <c r="J840" s="6"/>
      <c r="K840" s="6"/>
      <c r="L840" s="6"/>
      <c r="M840" s="6"/>
      <c r="N840" s="6"/>
      <c r="O840" s="6"/>
      <c r="P840" s="6"/>
      <c r="Q840" s="6"/>
      <c r="R840" s="6"/>
      <c r="S840" s="6"/>
      <c r="T840" s="6"/>
      <c r="U840" s="6"/>
      <c r="V840" s="6"/>
    </row>
    <row r="841" spans="3:22" ht="12" customHeight="1" x14ac:dyDescent="0.2">
      <c r="C841" s="6"/>
      <c r="G841" s="6"/>
      <c r="H841" s="6"/>
      <c r="I841" s="6"/>
      <c r="J841" s="6"/>
      <c r="K841" s="6"/>
      <c r="L841" s="6"/>
      <c r="M841" s="6"/>
      <c r="N841" s="6"/>
      <c r="O841" s="6"/>
      <c r="P841" s="6"/>
      <c r="Q841" s="6"/>
      <c r="R841" s="6"/>
      <c r="S841" s="6"/>
      <c r="T841" s="6"/>
      <c r="U841" s="6"/>
      <c r="V841" s="6"/>
    </row>
    <row r="842" spans="3:22" ht="12" customHeight="1" x14ac:dyDescent="0.2">
      <c r="C842" s="6"/>
      <c r="G842" s="6"/>
      <c r="H842" s="6"/>
      <c r="I842" s="6"/>
      <c r="J842" s="6"/>
      <c r="K842" s="6"/>
      <c r="L842" s="6"/>
      <c r="M842" s="6"/>
      <c r="N842" s="6"/>
      <c r="O842" s="6"/>
      <c r="P842" s="6"/>
      <c r="Q842" s="6"/>
      <c r="R842" s="6"/>
      <c r="S842" s="6"/>
      <c r="T842" s="6"/>
      <c r="U842" s="6"/>
      <c r="V842" s="6"/>
    </row>
    <row r="843" spans="3:22" ht="12" customHeight="1" x14ac:dyDescent="0.2">
      <c r="C843" s="6"/>
      <c r="G843" s="6"/>
      <c r="H843" s="6"/>
      <c r="I843" s="6"/>
      <c r="J843" s="6"/>
      <c r="K843" s="6"/>
      <c r="L843" s="6"/>
      <c r="M843" s="6"/>
      <c r="N843" s="6"/>
      <c r="O843" s="6"/>
      <c r="P843" s="6"/>
      <c r="Q843" s="6"/>
      <c r="R843" s="6"/>
      <c r="S843" s="6"/>
      <c r="T843" s="6"/>
      <c r="U843" s="6"/>
      <c r="V843" s="6"/>
    </row>
    <row r="844" spans="3:22" ht="12" customHeight="1" x14ac:dyDescent="0.2">
      <c r="C844" s="6"/>
      <c r="G844" s="6"/>
      <c r="H844" s="6"/>
      <c r="I844" s="6"/>
      <c r="J844" s="6"/>
      <c r="K844" s="6"/>
      <c r="L844" s="6"/>
      <c r="M844" s="6"/>
      <c r="N844" s="6"/>
      <c r="O844" s="6"/>
      <c r="P844" s="6"/>
      <c r="Q844" s="6"/>
      <c r="R844" s="6"/>
      <c r="S844" s="6"/>
      <c r="T844" s="6"/>
      <c r="U844" s="6"/>
      <c r="V844" s="6"/>
    </row>
    <row r="845" spans="3:22" ht="12" customHeight="1" x14ac:dyDescent="0.2">
      <c r="C845" s="6"/>
      <c r="G845" s="6"/>
      <c r="H845" s="6"/>
      <c r="I845" s="6"/>
      <c r="J845" s="6"/>
      <c r="K845" s="6"/>
      <c r="L845" s="6"/>
      <c r="M845" s="6"/>
      <c r="N845" s="6"/>
      <c r="O845" s="6"/>
      <c r="P845" s="6"/>
      <c r="Q845" s="6"/>
      <c r="R845" s="6"/>
      <c r="S845" s="6"/>
      <c r="T845" s="6"/>
      <c r="U845" s="6"/>
      <c r="V845" s="6"/>
    </row>
    <row r="846" spans="3:22" ht="12" customHeight="1" x14ac:dyDescent="0.2">
      <c r="C846" s="6"/>
      <c r="G846" s="6"/>
      <c r="H846" s="6"/>
      <c r="I846" s="6"/>
      <c r="J846" s="6"/>
      <c r="K846" s="6"/>
      <c r="L846" s="6"/>
      <c r="M846" s="6"/>
      <c r="N846" s="6"/>
      <c r="O846" s="6"/>
      <c r="P846" s="6"/>
      <c r="Q846" s="6"/>
      <c r="R846" s="6"/>
      <c r="S846" s="6"/>
      <c r="T846" s="6"/>
      <c r="U846" s="6"/>
      <c r="V846" s="6"/>
    </row>
    <row r="847" spans="3:22" ht="12" customHeight="1" x14ac:dyDescent="0.2">
      <c r="C847" s="6"/>
      <c r="G847" s="6"/>
      <c r="H847" s="6"/>
      <c r="I847" s="6"/>
      <c r="J847" s="6"/>
      <c r="K847" s="6"/>
      <c r="L847" s="6"/>
      <c r="M847" s="6"/>
      <c r="N847" s="6"/>
      <c r="O847" s="6"/>
      <c r="P847" s="6"/>
      <c r="Q847" s="6"/>
      <c r="R847" s="6"/>
      <c r="S847" s="6"/>
      <c r="T847" s="6"/>
      <c r="U847" s="6"/>
      <c r="V847" s="6"/>
    </row>
    <row r="848" spans="3:22" ht="12" customHeight="1" x14ac:dyDescent="0.2">
      <c r="C848" s="6"/>
      <c r="G848" s="6"/>
      <c r="H848" s="6"/>
      <c r="I848" s="6"/>
      <c r="J848" s="6"/>
      <c r="K848" s="6"/>
      <c r="L848" s="6"/>
      <c r="M848" s="6"/>
      <c r="N848" s="6"/>
      <c r="O848" s="6"/>
      <c r="P848" s="6"/>
      <c r="Q848" s="6"/>
      <c r="R848" s="6"/>
      <c r="S848" s="6"/>
      <c r="T848" s="6"/>
      <c r="U848" s="6"/>
      <c r="V848" s="6"/>
    </row>
    <row r="849" spans="3:22" ht="12" customHeight="1" x14ac:dyDescent="0.2">
      <c r="C849" s="6"/>
      <c r="G849" s="6"/>
      <c r="H849" s="6"/>
      <c r="I849" s="6"/>
      <c r="J849" s="6"/>
      <c r="K849" s="6"/>
      <c r="L849" s="6"/>
      <c r="M849" s="6"/>
      <c r="N849" s="6"/>
      <c r="O849" s="6"/>
      <c r="P849" s="6"/>
      <c r="Q849" s="6"/>
      <c r="R849" s="6"/>
      <c r="S849" s="6"/>
      <c r="T849" s="6"/>
      <c r="U849" s="6"/>
      <c r="V849" s="6"/>
    </row>
    <row r="850" spans="3:22" ht="12" customHeight="1" x14ac:dyDescent="0.2">
      <c r="C850" s="6"/>
      <c r="G850" s="6"/>
      <c r="H850" s="6"/>
      <c r="I850" s="6"/>
      <c r="J850" s="6"/>
      <c r="K850" s="6"/>
      <c r="L850" s="6"/>
      <c r="M850" s="6"/>
      <c r="N850" s="6"/>
      <c r="O850" s="6"/>
      <c r="P850" s="6"/>
      <c r="Q850" s="6"/>
      <c r="R850" s="6"/>
      <c r="S850" s="6"/>
      <c r="T850" s="6"/>
      <c r="U850" s="6"/>
      <c r="V850" s="6"/>
    </row>
    <row r="851" spans="3:22" ht="12" customHeight="1" x14ac:dyDescent="0.2">
      <c r="C851" s="6"/>
      <c r="G851" s="6"/>
      <c r="H851" s="6"/>
      <c r="I851" s="6"/>
      <c r="J851" s="6"/>
      <c r="K851" s="6"/>
      <c r="L851" s="6"/>
      <c r="M851" s="6"/>
      <c r="N851" s="6"/>
      <c r="O851" s="6"/>
      <c r="P851" s="6"/>
      <c r="Q851" s="6"/>
      <c r="R851" s="6"/>
      <c r="S851" s="6"/>
      <c r="T851" s="6"/>
      <c r="U851" s="6"/>
      <c r="V851" s="6"/>
    </row>
    <row r="852" spans="3:22" ht="12" customHeight="1" x14ac:dyDescent="0.2">
      <c r="C852" s="6"/>
      <c r="G852" s="6"/>
      <c r="H852" s="6"/>
      <c r="I852" s="6"/>
      <c r="J852" s="6"/>
      <c r="K852" s="6"/>
      <c r="L852" s="6"/>
      <c r="M852" s="6"/>
      <c r="N852" s="6"/>
      <c r="O852" s="6"/>
      <c r="P852" s="6"/>
      <c r="Q852" s="6"/>
      <c r="R852" s="6"/>
      <c r="S852" s="6"/>
      <c r="T852" s="6"/>
      <c r="U852" s="6"/>
      <c r="V852" s="6"/>
    </row>
    <row r="853" spans="3:22" ht="12" customHeight="1" x14ac:dyDescent="0.2">
      <c r="C853" s="6"/>
      <c r="G853" s="6"/>
      <c r="H853" s="6"/>
      <c r="I853" s="6"/>
      <c r="J853" s="6"/>
      <c r="K853" s="6"/>
      <c r="L853" s="6"/>
      <c r="M853" s="6"/>
      <c r="N853" s="6"/>
      <c r="O853" s="6"/>
      <c r="P853" s="6"/>
      <c r="Q853" s="6"/>
      <c r="R853" s="6"/>
      <c r="S853" s="6"/>
      <c r="T853" s="6"/>
      <c r="U853" s="6"/>
      <c r="V853" s="6"/>
    </row>
    <row r="854" spans="3:22" ht="12" customHeight="1" x14ac:dyDescent="0.2">
      <c r="C854" s="6"/>
      <c r="G854" s="6"/>
      <c r="H854" s="6"/>
      <c r="I854" s="6"/>
      <c r="J854" s="6"/>
      <c r="K854" s="6"/>
      <c r="L854" s="6"/>
      <c r="M854" s="6"/>
      <c r="N854" s="6"/>
      <c r="O854" s="6"/>
      <c r="P854" s="6"/>
      <c r="Q854" s="6"/>
      <c r="R854" s="6"/>
      <c r="S854" s="6"/>
      <c r="T854" s="6"/>
      <c r="U854" s="6"/>
      <c r="V854" s="6"/>
    </row>
    <row r="855" spans="3:22" ht="12" customHeight="1" x14ac:dyDescent="0.2">
      <c r="C855" s="6"/>
      <c r="G855" s="6"/>
      <c r="H855" s="6"/>
      <c r="I855" s="6"/>
      <c r="J855" s="6"/>
      <c r="K855" s="6"/>
      <c r="L855" s="6"/>
      <c r="M855" s="6"/>
      <c r="N855" s="6"/>
      <c r="O855" s="6"/>
      <c r="P855" s="6"/>
      <c r="Q855" s="6"/>
      <c r="R855" s="6"/>
      <c r="S855" s="6"/>
      <c r="T855" s="6"/>
      <c r="U855" s="6"/>
      <c r="V855" s="6"/>
    </row>
    <row r="856" spans="3:22" ht="12" customHeight="1" x14ac:dyDescent="0.2">
      <c r="C856" s="6"/>
      <c r="G856" s="6"/>
      <c r="H856" s="6"/>
      <c r="I856" s="6"/>
      <c r="J856" s="6"/>
      <c r="K856" s="6"/>
      <c r="L856" s="6"/>
      <c r="M856" s="6"/>
      <c r="N856" s="6"/>
      <c r="O856" s="6"/>
      <c r="P856" s="6"/>
      <c r="Q856" s="6"/>
      <c r="R856" s="6"/>
      <c r="S856" s="6"/>
      <c r="T856" s="6"/>
      <c r="U856" s="6"/>
      <c r="V856" s="6"/>
    </row>
    <row r="857" spans="3:22" ht="12" customHeight="1" x14ac:dyDescent="0.2">
      <c r="C857" s="6"/>
      <c r="G857" s="6"/>
      <c r="H857" s="6"/>
      <c r="I857" s="6"/>
      <c r="J857" s="6"/>
      <c r="K857" s="6"/>
      <c r="L857" s="6"/>
      <c r="M857" s="6"/>
      <c r="N857" s="6"/>
      <c r="O857" s="6"/>
      <c r="P857" s="6"/>
      <c r="Q857" s="6"/>
      <c r="R857" s="6"/>
      <c r="S857" s="6"/>
      <c r="T857" s="6"/>
      <c r="U857" s="6"/>
      <c r="V857" s="6"/>
    </row>
    <row r="858" spans="3:22" ht="12" customHeight="1" x14ac:dyDescent="0.2">
      <c r="C858" s="6"/>
      <c r="G858" s="6"/>
      <c r="H858" s="6"/>
      <c r="I858" s="6"/>
      <c r="J858" s="6"/>
      <c r="K858" s="6"/>
      <c r="L858" s="6"/>
      <c r="M858" s="6"/>
      <c r="N858" s="6"/>
      <c r="O858" s="6"/>
      <c r="P858" s="6"/>
      <c r="Q858" s="6"/>
      <c r="R858" s="6"/>
      <c r="S858" s="6"/>
      <c r="T858" s="6"/>
      <c r="U858" s="6"/>
      <c r="V858" s="6"/>
    </row>
    <row r="859" spans="3:22" ht="12" customHeight="1" x14ac:dyDescent="0.2">
      <c r="C859" s="6"/>
      <c r="G859" s="6"/>
      <c r="H859" s="6"/>
      <c r="I859" s="6"/>
      <c r="J859" s="6"/>
      <c r="K859" s="6"/>
      <c r="L859" s="6"/>
      <c r="M859" s="6"/>
      <c r="N859" s="6"/>
      <c r="O859" s="6"/>
      <c r="P859" s="6"/>
      <c r="Q859" s="6"/>
      <c r="R859" s="6"/>
      <c r="S859" s="6"/>
      <c r="T859" s="6"/>
      <c r="U859" s="6"/>
      <c r="V859" s="6"/>
    </row>
    <row r="860" spans="3:22" ht="12" customHeight="1" x14ac:dyDescent="0.2">
      <c r="C860" s="6"/>
      <c r="G860" s="6"/>
      <c r="H860" s="6"/>
      <c r="I860" s="6"/>
      <c r="J860" s="6"/>
      <c r="K860" s="6"/>
      <c r="L860" s="6"/>
      <c r="M860" s="6"/>
      <c r="N860" s="6"/>
      <c r="O860" s="6"/>
      <c r="P860" s="6"/>
      <c r="Q860" s="6"/>
      <c r="R860" s="6"/>
      <c r="S860" s="6"/>
      <c r="T860" s="6"/>
      <c r="U860" s="6"/>
      <c r="V860" s="6"/>
    </row>
    <row r="861" spans="3:22" ht="12" customHeight="1" x14ac:dyDescent="0.2">
      <c r="C861" s="6"/>
      <c r="G861" s="6"/>
      <c r="H861" s="6"/>
      <c r="I861" s="6"/>
      <c r="J861" s="6"/>
      <c r="K861" s="6"/>
      <c r="L861" s="6"/>
      <c r="M861" s="6"/>
      <c r="N861" s="6"/>
      <c r="O861" s="6"/>
      <c r="P861" s="6"/>
      <c r="Q861" s="6"/>
      <c r="R861" s="6"/>
      <c r="S861" s="6"/>
      <c r="T861" s="6"/>
      <c r="U861" s="6"/>
      <c r="V861" s="6"/>
    </row>
  </sheetData>
  <dataValidations count="3">
    <dataValidation type="list" allowBlank="1" showInputMessage="1" showErrorMessage="1" sqref="G10">
      <formula1>$C$146:$C$149</formula1>
    </dataValidation>
    <dataValidation type="list" allowBlank="1" showInputMessage="1" showErrorMessage="1" sqref="G11">
      <formula1>$C$150:$C$155</formula1>
    </dataValidation>
    <dataValidation type="list" allowBlank="1" showInputMessage="1" showErrorMessage="1" sqref="Q59:R88 Q95:R124 Q23:R52 G12">
      <formula1>"ja,nee"</formula1>
    </dataValidation>
  </dataValidations>
  <pageMargins left="0.7" right="0.7" top="0.75" bottom="0.75" header="0.3" footer="0.3"/>
  <pageSetup paperSize="9" scale="44" orientation="portrait" r:id="rId1"/>
  <headerFooter>
    <oddHeader>&amp;L&amp;"Arial,Vet"&amp;F&amp;R&amp;"Arial,Vet"&amp;A</oddHeader>
    <oddFooter>&amp;L&amp;"Arial,Vet"keizer / goedhart&amp;C&amp;"Arial,Vet"pagina &amp;P&amp;R&amp;"Arial,Vet"&amp;D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861"/>
  <sheetViews>
    <sheetView zoomScale="90" zoomScaleNormal="90" zoomScaleSheetLayoutView="85" workbookViewId="0">
      <selection activeCell="X24" sqref="X24"/>
    </sheetView>
  </sheetViews>
  <sheetFormatPr defaultRowHeight="12" customHeight="1" x14ac:dyDescent="0.2"/>
  <cols>
    <col min="1" max="1" width="3.7109375" style="6" customWidth="1"/>
    <col min="2" max="2" width="2.7109375" style="6" customWidth="1"/>
    <col min="3" max="3" width="4.7109375" style="62" customWidth="1"/>
    <col min="4" max="4" width="13.42578125" style="6" customWidth="1"/>
    <col min="5" max="5" width="8.28515625" style="6" customWidth="1"/>
    <col min="6" max="6" width="2.140625" style="6" customWidth="1"/>
    <col min="7" max="7" width="6" style="7" customWidth="1"/>
    <col min="8" max="8" width="4.7109375" style="7" customWidth="1"/>
    <col min="9" max="9" width="5.5703125" style="7" customWidth="1"/>
    <col min="10" max="10" width="6.28515625" style="7" customWidth="1"/>
    <col min="11" max="11" width="1.7109375" style="7" customWidth="1"/>
    <col min="12" max="12" width="6" style="7" customWidth="1"/>
    <col min="13" max="13" width="4.7109375" style="7" customWidth="1"/>
    <col min="14" max="14" width="5.28515625" style="7" customWidth="1"/>
    <col min="15" max="15" width="4.5703125" style="7" customWidth="1"/>
    <col min="16" max="16" width="1.7109375" style="7" customWidth="1"/>
    <col min="17" max="17" width="8.28515625" style="7" customWidth="1"/>
    <col min="18" max="18" width="9.85546875" style="7" customWidth="1"/>
    <col min="19" max="20" width="13.85546875" style="7" customWidth="1"/>
    <col min="21" max="21" width="14.5703125" style="7" customWidth="1"/>
    <col min="22" max="22" width="2.28515625" style="7" customWidth="1"/>
    <col min="23" max="23" width="12.28515625" style="6" customWidth="1"/>
    <col min="24" max="24" width="13.42578125" style="6" customWidth="1"/>
    <col min="25" max="25" width="12.7109375" style="6" customWidth="1"/>
    <col min="26" max="26" width="2.7109375" style="6" customWidth="1"/>
    <col min="27" max="27" width="2.85546875" style="6" customWidth="1"/>
    <col min="28" max="16384" width="9.140625" style="6"/>
  </cols>
  <sheetData>
    <row r="2" spans="2:27" ht="12" customHeight="1" x14ac:dyDescent="0.2">
      <c r="B2" s="8"/>
      <c r="C2" s="63"/>
      <c r="D2" s="9"/>
      <c r="E2" s="9"/>
      <c r="F2" s="9"/>
      <c r="G2" s="10"/>
      <c r="H2" s="10"/>
      <c r="I2" s="10"/>
      <c r="J2" s="10"/>
      <c r="K2" s="10"/>
      <c r="L2" s="10"/>
      <c r="M2" s="10"/>
      <c r="N2" s="10"/>
      <c r="O2" s="10"/>
      <c r="P2" s="10"/>
      <c r="Q2" s="10"/>
      <c r="R2" s="10"/>
      <c r="S2" s="10"/>
      <c r="T2" s="10"/>
      <c r="U2" s="10"/>
      <c r="V2" s="10"/>
      <c r="W2" s="10"/>
      <c r="X2" s="10"/>
      <c r="Y2" s="10"/>
      <c r="Z2" s="9"/>
      <c r="AA2" s="11"/>
    </row>
    <row r="3" spans="2:27" s="12" customFormat="1" ht="12" customHeight="1" x14ac:dyDescent="0.2">
      <c r="B3" s="13"/>
      <c r="C3" s="64"/>
      <c r="D3" s="14"/>
      <c r="E3" s="14"/>
      <c r="F3" s="14"/>
      <c r="G3" s="15"/>
      <c r="H3" s="15"/>
      <c r="I3" s="15"/>
      <c r="J3" s="15"/>
      <c r="K3" s="15"/>
      <c r="L3" s="15"/>
      <c r="M3" s="15"/>
      <c r="N3" s="15"/>
      <c r="O3" s="15"/>
      <c r="P3" s="15"/>
      <c r="Q3" s="15"/>
      <c r="R3" s="15"/>
      <c r="S3" s="15"/>
      <c r="T3" s="15"/>
      <c r="U3" s="15"/>
      <c r="V3" s="15"/>
      <c r="W3" s="15"/>
      <c r="X3" s="15"/>
      <c r="Y3" s="15"/>
      <c r="Z3" s="14"/>
      <c r="AA3" s="16"/>
    </row>
    <row r="4" spans="2:27" s="12" customFormat="1" ht="18.75" customHeight="1" x14ac:dyDescent="0.3">
      <c r="B4" s="13"/>
      <c r="C4" s="176" t="s">
        <v>107</v>
      </c>
      <c r="D4" s="14"/>
      <c r="E4" s="14"/>
      <c r="F4" s="14"/>
      <c r="G4" s="15"/>
      <c r="H4" s="15"/>
      <c r="I4" s="17"/>
      <c r="J4" s="15"/>
      <c r="K4" s="15"/>
      <c r="L4" s="15"/>
      <c r="M4" s="15"/>
      <c r="N4" s="17"/>
      <c r="O4" s="15"/>
      <c r="P4" s="15"/>
      <c r="Q4" s="15"/>
      <c r="R4" s="15"/>
      <c r="S4" s="15"/>
      <c r="T4" s="15"/>
      <c r="U4" s="15"/>
      <c r="V4" s="15"/>
      <c r="W4" s="15"/>
      <c r="X4" s="15"/>
      <c r="Y4" s="15"/>
      <c r="Z4" s="14"/>
      <c r="AA4" s="16"/>
    </row>
    <row r="5" spans="2:27" s="12" customFormat="1" ht="18.75" customHeight="1" x14ac:dyDescent="0.25">
      <c r="B5" s="13"/>
      <c r="C5" s="72" t="str">
        <f>+G8</f>
        <v>Vereniging Reformatorisch Passend Onderwijs voor Voortgezet Onderwijs</v>
      </c>
      <c r="D5" s="14"/>
      <c r="E5" s="14"/>
      <c r="F5" s="14"/>
      <c r="G5" s="15"/>
      <c r="H5" s="15"/>
      <c r="I5" s="17"/>
      <c r="J5" s="15"/>
      <c r="K5" s="15"/>
      <c r="L5" s="15"/>
      <c r="M5" s="15"/>
      <c r="N5" s="17"/>
      <c r="O5" s="15"/>
      <c r="P5" s="15"/>
      <c r="Q5" s="15"/>
      <c r="R5" s="15"/>
      <c r="S5" s="15"/>
      <c r="T5" s="15"/>
      <c r="U5" s="15"/>
      <c r="V5" s="15"/>
      <c r="W5" s="15"/>
      <c r="X5" s="15"/>
      <c r="Y5" s="15"/>
      <c r="Z5" s="14"/>
      <c r="AA5" s="16"/>
    </row>
    <row r="6" spans="2:27" s="12" customFormat="1" ht="28.5" customHeight="1" x14ac:dyDescent="0.25">
      <c r="B6" s="13"/>
      <c r="C6" s="72"/>
      <c r="D6" s="14"/>
      <c r="E6" s="14"/>
      <c r="F6" s="14"/>
      <c r="G6" s="15"/>
      <c r="H6" s="15"/>
      <c r="I6" s="17"/>
      <c r="J6" s="15"/>
      <c r="K6" s="15"/>
      <c r="L6" s="15"/>
      <c r="M6" s="15"/>
      <c r="N6" s="17"/>
      <c r="O6" s="15"/>
      <c r="P6" s="15"/>
      <c r="Q6" s="15"/>
      <c r="R6" s="15"/>
      <c r="S6" s="15"/>
      <c r="T6" s="15"/>
      <c r="U6" s="15"/>
      <c r="V6" s="15"/>
      <c r="W6" s="15"/>
      <c r="X6" s="15"/>
      <c r="Y6" s="15"/>
      <c r="Z6" s="14"/>
      <c r="AA6" s="16"/>
    </row>
    <row r="7" spans="2:27" s="12" customFormat="1" ht="12.75" customHeight="1" x14ac:dyDescent="0.2">
      <c r="B7" s="13"/>
      <c r="C7" s="85"/>
      <c r="D7" s="85"/>
      <c r="E7" s="85"/>
      <c r="F7" s="85"/>
      <c r="G7" s="86"/>
      <c r="H7" s="86"/>
      <c r="I7" s="86"/>
      <c r="J7" s="86"/>
      <c r="K7" s="86"/>
      <c r="L7" s="86"/>
      <c r="M7" s="86"/>
      <c r="N7" s="85"/>
      <c r="O7" s="15"/>
      <c r="P7" s="15"/>
      <c r="Q7" s="15"/>
      <c r="R7" s="15"/>
      <c r="S7" s="15"/>
      <c r="T7" s="15"/>
      <c r="U7" s="15"/>
      <c r="V7" s="15"/>
      <c r="W7" s="15"/>
      <c r="X7" s="15"/>
      <c r="Y7" s="15"/>
      <c r="Z7" s="14"/>
      <c r="AA7" s="16"/>
    </row>
    <row r="8" spans="2:27" s="12" customFormat="1" ht="12.75" customHeight="1" x14ac:dyDescent="0.25">
      <c r="B8" s="13"/>
      <c r="C8" s="85"/>
      <c r="D8" s="201" t="s">
        <v>48</v>
      </c>
      <c r="E8" s="201"/>
      <c r="F8" s="201"/>
      <c r="G8" s="204" t="str">
        <f>+'1 februari'!G8</f>
        <v>Vereniging Reformatorisch Passend Onderwijs voor Voortgezet Onderwijs</v>
      </c>
      <c r="H8" s="86"/>
      <c r="I8" s="86"/>
      <c r="J8" s="86"/>
      <c r="K8" s="86"/>
      <c r="L8" s="86"/>
      <c r="M8" s="86"/>
      <c r="N8" s="85"/>
      <c r="O8" s="15"/>
      <c r="P8" s="15"/>
      <c r="Q8" s="15"/>
      <c r="R8" s="15"/>
      <c r="S8" s="15"/>
      <c r="T8" s="15"/>
      <c r="U8" s="15"/>
      <c r="V8" s="15"/>
      <c r="W8" s="15"/>
      <c r="X8" s="15"/>
      <c r="Y8" s="15"/>
      <c r="Z8" s="14"/>
      <c r="AA8" s="16"/>
    </row>
    <row r="9" spans="2:27" s="12" customFormat="1" ht="12.75" customHeight="1" x14ac:dyDescent="0.25">
      <c r="B9" s="13"/>
      <c r="C9" s="85"/>
      <c r="D9" s="201" t="s">
        <v>49</v>
      </c>
      <c r="E9" s="201"/>
      <c r="F9" s="201"/>
      <c r="G9" s="204" t="s">
        <v>91</v>
      </c>
      <c r="H9" s="86"/>
      <c r="I9" s="86"/>
      <c r="J9" s="86"/>
      <c r="K9" s="86"/>
      <c r="L9" s="86"/>
      <c r="M9" s="86"/>
      <c r="N9" s="85"/>
      <c r="O9" s="15"/>
      <c r="P9" s="15"/>
      <c r="Q9" s="15"/>
      <c r="R9" s="15"/>
      <c r="S9" s="15"/>
      <c r="T9" s="15"/>
      <c r="U9" s="15"/>
      <c r="V9" s="15"/>
      <c r="W9" s="15"/>
      <c r="X9" s="15"/>
      <c r="Y9" s="15"/>
      <c r="Z9" s="14"/>
      <c r="AA9" s="16"/>
    </row>
    <row r="10" spans="2:27" s="12" customFormat="1" ht="12.75" customHeight="1" x14ac:dyDescent="0.25">
      <c r="B10" s="13"/>
      <c r="C10" s="85"/>
      <c r="D10" s="202" t="s">
        <v>50</v>
      </c>
      <c r="E10" s="201"/>
      <c r="F10" s="201"/>
      <c r="G10" s="205" t="s">
        <v>26</v>
      </c>
      <c r="H10" s="86"/>
      <c r="I10" s="86"/>
      <c r="J10" s="86"/>
      <c r="K10" s="86"/>
      <c r="L10" s="86"/>
      <c r="M10" s="86"/>
      <c r="N10" s="85"/>
      <c r="O10" s="15"/>
      <c r="P10" s="15"/>
      <c r="Q10" s="15"/>
      <c r="R10" s="15"/>
      <c r="S10" s="15"/>
      <c r="T10" s="15"/>
      <c r="U10" s="15"/>
      <c r="V10" s="15"/>
      <c r="W10" s="15"/>
      <c r="X10" s="15"/>
      <c r="Y10" s="15"/>
      <c r="Z10" s="14"/>
      <c r="AA10" s="16"/>
    </row>
    <row r="11" spans="2:27" s="12" customFormat="1" ht="12.75" customHeight="1" x14ac:dyDescent="0.25">
      <c r="B11" s="13"/>
      <c r="C11" s="85"/>
      <c r="D11" s="203" t="s">
        <v>0</v>
      </c>
      <c r="E11" s="201"/>
      <c r="F11" s="201"/>
      <c r="G11" s="205" t="s">
        <v>31</v>
      </c>
      <c r="H11" s="86"/>
      <c r="I11" s="86"/>
      <c r="J11" s="86"/>
      <c r="K11" s="86"/>
      <c r="L11" s="86"/>
      <c r="M11" s="86"/>
      <c r="N11" s="85"/>
      <c r="O11" s="15"/>
      <c r="P11" s="15"/>
      <c r="Q11" s="15"/>
      <c r="R11" s="15"/>
      <c r="S11" s="15"/>
      <c r="T11" s="15"/>
      <c r="U11" s="15"/>
      <c r="V11" s="15"/>
      <c r="W11" s="15"/>
      <c r="X11" s="15"/>
      <c r="Y11" s="15"/>
      <c r="Z11" s="14"/>
      <c r="AA11" s="16"/>
    </row>
    <row r="12" spans="2:27" s="12" customFormat="1" ht="12.75" customHeight="1" x14ac:dyDescent="0.25">
      <c r="B12" s="13"/>
      <c r="C12" s="85"/>
      <c r="D12" s="203" t="s">
        <v>54</v>
      </c>
      <c r="E12" s="201"/>
      <c r="F12" s="201"/>
      <c r="G12" s="205" t="s">
        <v>9</v>
      </c>
      <c r="H12" s="86"/>
      <c r="I12" s="86"/>
      <c r="J12" s="86"/>
      <c r="K12" s="86"/>
      <c r="L12" s="86"/>
      <c r="M12" s="86"/>
      <c r="N12" s="85"/>
      <c r="O12" s="15"/>
      <c r="P12" s="15"/>
      <c r="Q12" s="15"/>
      <c r="R12" s="15"/>
      <c r="S12" s="15"/>
      <c r="T12" s="15"/>
      <c r="U12" s="15"/>
      <c r="V12" s="15"/>
      <c r="W12" s="15"/>
      <c r="X12" s="15"/>
      <c r="Y12" s="15"/>
      <c r="Z12" s="14"/>
      <c r="AA12" s="16"/>
    </row>
    <row r="13" spans="2:27" s="12" customFormat="1" ht="12.75" customHeight="1" x14ac:dyDescent="0.2">
      <c r="B13" s="13"/>
      <c r="C13" s="85"/>
      <c r="D13" s="85"/>
      <c r="E13" s="85"/>
      <c r="F13" s="85"/>
      <c r="G13" s="86"/>
      <c r="H13" s="86"/>
      <c r="I13" s="86"/>
      <c r="J13" s="86"/>
      <c r="K13" s="86"/>
      <c r="L13" s="86"/>
      <c r="M13" s="86"/>
      <c r="N13" s="85"/>
      <c r="O13" s="15"/>
      <c r="P13" s="15"/>
      <c r="Q13" s="15"/>
      <c r="R13" s="15"/>
      <c r="S13" s="15"/>
      <c r="T13" s="15"/>
      <c r="U13" s="15"/>
      <c r="V13" s="15"/>
      <c r="W13" s="15"/>
      <c r="X13" s="15"/>
      <c r="Y13" s="15"/>
      <c r="Z13" s="14"/>
      <c r="AA13" s="16"/>
    </row>
    <row r="14" spans="2:27" s="12" customFormat="1" ht="19.5" customHeight="1" x14ac:dyDescent="0.25">
      <c r="B14" s="13"/>
      <c r="C14" s="72"/>
      <c r="D14" s="14"/>
      <c r="E14" s="14"/>
      <c r="F14" s="14"/>
      <c r="G14" s="15"/>
      <c r="H14" s="15"/>
      <c r="I14" s="17"/>
      <c r="J14" s="15"/>
      <c r="K14" s="15"/>
      <c r="L14" s="15"/>
      <c r="M14" s="15"/>
      <c r="N14" s="17"/>
      <c r="O14" s="15"/>
      <c r="P14" s="15"/>
      <c r="Q14" s="15"/>
      <c r="R14" s="15"/>
      <c r="S14" s="15"/>
      <c r="T14" s="15"/>
      <c r="U14" s="15"/>
      <c r="V14" s="15"/>
      <c r="W14" s="15"/>
      <c r="X14" s="15"/>
      <c r="Y14" s="15"/>
      <c r="Z14" s="14"/>
      <c r="AA14" s="16"/>
    </row>
    <row r="15" spans="2:27" s="12" customFormat="1" ht="18.75" customHeight="1" x14ac:dyDescent="0.25">
      <c r="B15" s="13"/>
      <c r="C15" s="186" t="s">
        <v>113</v>
      </c>
      <c r="D15" s="193"/>
      <c r="E15" s="193"/>
      <c r="F15" s="193"/>
      <c r="G15" s="191" t="s">
        <v>114</v>
      </c>
      <c r="H15" s="194"/>
      <c r="I15" s="194"/>
      <c r="J15" s="192"/>
      <c r="K15" s="194"/>
      <c r="L15" s="15"/>
      <c r="M15" s="15"/>
      <c r="N15" s="15"/>
      <c r="O15" s="17"/>
      <c r="P15" s="15"/>
      <c r="Q15" s="15"/>
      <c r="R15" s="15"/>
      <c r="S15" s="15"/>
      <c r="T15" s="15"/>
      <c r="U15" s="15"/>
      <c r="V15" s="15"/>
      <c r="W15" s="15"/>
      <c r="X15" s="15"/>
      <c r="Y15" s="15"/>
      <c r="Z15" s="14"/>
      <c r="AA15" s="16"/>
    </row>
    <row r="16" spans="2:27" s="183" customFormat="1" ht="12" customHeight="1" x14ac:dyDescent="0.25">
      <c r="B16" s="78"/>
      <c r="C16" s="187" t="s">
        <v>111</v>
      </c>
      <c r="D16" s="188"/>
      <c r="E16" s="189" t="s">
        <v>37</v>
      </c>
      <c r="F16" s="189"/>
      <c r="G16" s="188" t="s">
        <v>112</v>
      </c>
      <c r="H16" s="190"/>
      <c r="I16" s="190"/>
      <c r="J16" s="195" t="s">
        <v>123</v>
      </c>
      <c r="K16" s="190"/>
      <c r="L16" s="184"/>
      <c r="M16" s="184"/>
      <c r="N16" s="184"/>
      <c r="O16" s="21"/>
      <c r="P16" s="184"/>
      <c r="Q16" s="184"/>
      <c r="R16" s="184"/>
      <c r="S16" s="184"/>
      <c r="T16" s="184"/>
      <c r="U16" s="184"/>
      <c r="V16" s="184"/>
      <c r="W16" s="185"/>
      <c r="X16" s="185"/>
      <c r="Y16" s="185"/>
      <c r="Z16" s="70"/>
      <c r="AA16" s="37"/>
    </row>
    <row r="17" spans="2:27" ht="12" customHeight="1" x14ac:dyDescent="0.25">
      <c r="B17" s="18"/>
      <c r="C17" s="96"/>
      <c r="D17" s="19"/>
      <c r="E17" s="19"/>
      <c r="F17" s="19"/>
      <c r="G17"/>
      <c r="H17" s="20"/>
      <c r="I17" s="21"/>
      <c r="J17" s="20"/>
      <c r="K17" s="20"/>
      <c r="L17" s="20"/>
      <c r="M17" s="20"/>
      <c r="N17" s="21"/>
      <c r="O17" s="20"/>
      <c r="P17" s="20"/>
      <c r="Q17" s="20"/>
      <c r="R17" s="20"/>
      <c r="S17" s="20"/>
      <c r="T17" s="180"/>
      <c r="U17" s="179"/>
      <c r="V17" s="179"/>
      <c r="W17" s="20"/>
      <c r="X17" s="20"/>
      <c r="Y17" s="20"/>
      <c r="Z17" s="19"/>
      <c r="AA17" s="22"/>
    </row>
    <row r="18" spans="2:27" ht="12" customHeight="1" x14ac:dyDescent="0.2">
      <c r="B18" s="18"/>
      <c r="C18" s="1"/>
      <c r="D18" s="2"/>
      <c r="E18" s="2"/>
      <c r="F18" s="2"/>
      <c r="G18" s="42"/>
      <c r="H18" s="42"/>
      <c r="I18" s="42"/>
      <c r="J18" s="42"/>
      <c r="K18" s="42"/>
      <c r="L18" s="42"/>
      <c r="M18" s="42"/>
      <c r="N18" s="42"/>
      <c r="O18" s="42"/>
      <c r="P18" s="42"/>
      <c r="Q18" s="42"/>
      <c r="R18" s="42"/>
      <c r="S18" s="42"/>
      <c r="T18" s="42"/>
      <c r="U18" s="23"/>
      <c r="V18" s="23"/>
      <c r="W18" s="23"/>
      <c r="X18" s="23"/>
      <c r="Y18" s="23"/>
      <c r="Z18" s="24"/>
      <c r="AA18" s="22"/>
    </row>
    <row r="19" spans="2:27" s="25" customFormat="1" ht="12" customHeight="1" x14ac:dyDescent="0.2">
      <c r="B19" s="26"/>
      <c r="C19" s="177"/>
      <c r="D19" s="177" t="s">
        <v>56</v>
      </c>
      <c r="E19" s="27"/>
      <c r="F19" s="27"/>
      <c r="G19" s="28" t="s">
        <v>122</v>
      </c>
      <c r="H19" s="29"/>
      <c r="I19" s="29"/>
      <c r="J19" s="30"/>
      <c r="K19" s="30"/>
      <c r="L19" s="28"/>
      <c r="M19" s="29"/>
      <c r="N19" s="121"/>
      <c r="O19" s="30"/>
      <c r="P19" s="30"/>
      <c r="Q19" s="177"/>
      <c r="R19" s="177"/>
      <c r="S19" s="30"/>
      <c r="T19" s="30"/>
      <c r="U19" s="30"/>
      <c r="V19" s="30"/>
      <c r="W19" s="30"/>
      <c r="X19" s="30"/>
      <c r="Y19" s="30"/>
      <c r="Z19" s="31"/>
      <c r="AA19" s="32"/>
    </row>
    <row r="20" spans="2:27" s="104" customFormat="1" ht="12" customHeight="1" x14ac:dyDescent="0.2">
      <c r="B20" s="75"/>
      <c r="C20" s="100"/>
      <c r="D20" s="76"/>
      <c r="E20" s="102"/>
      <c r="F20" s="103"/>
      <c r="G20" s="178"/>
      <c r="H20" s="105"/>
      <c r="I20" s="122"/>
      <c r="J20" s="106"/>
      <c r="K20" s="106"/>
      <c r="L20" s="107"/>
      <c r="M20" s="105"/>
      <c r="N20" s="123"/>
      <c r="O20" s="106"/>
      <c r="P20" s="106"/>
      <c r="Q20" s="79" t="s">
        <v>86</v>
      </c>
      <c r="R20" s="81" t="s">
        <v>86</v>
      </c>
      <c r="S20" s="181" t="s">
        <v>78</v>
      </c>
      <c r="T20" s="106"/>
      <c r="U20" s="106"/>
      <c r="V20" s="106"/>
      <c r="W20" s="81" t="s">
        <v>76</v>
      </c>
      <c r="X20" s="35"/>
      <c r="Y20" s="35"/>
      <c r="Z20" s="36"/>
      <c r="AA20" s="37"/>
    </row>
    <row r="21" spans="2:27" s="104" customFormat="1" ht="12" customHeight="1" x14ac:dyDescent="0.2">
      <c r="B21" s="75"/>
      <c r="C21" s="100"/>
      <c r="D21" s="83" t="s">
        <v>57</v>
      </c>
      <c r="E21" s="101"/>
      <c r="F21" s="102"/>
      <c r="G21" s="76" t="s">
        <v>105</v>
      </c>
      <c r="H21" s="39"/>
      <c r="I21" s="39"/>
      <c r="J21" s="39"/>
      <c r="K21" s="39"/>
      <c r="L21" s="76" t="s">
        <v>106</v>
      </c>
      <c r="M21" s="39"/>
      <c r="N21" s="39"/>
      <c r="O21" s="39"/>
      <c r="P21" s="39"/>
      <c r="Q21" s="81" t="s">
        <v>87</v>
      </c>
      <c r="R21" s="81" t="s">
        <v>89</v>
      </c>
      <c r="S21" s="76" t="s">
        <v>108</v>
      </c>
      <c r="T21" s="81"/>
      <c r="U21" s="40" t="s">
        <v>58</v>
      </c>
      <c r="V21" s="40"/>
      <c r="W21" s="76" t="s">
        <v>127</v>
      </c>
      <c r="X21" s="40"/>
      <c r="Y21" s="40" t="s">
        <v>58</v>
      </c>
      <c r="Z21" s="41"/>
      <c r="AA21" s="16"/>
    </row>
    <row r="22" spans="2:27" s="99" customFormat="1" ht="12" customHeight="1" x14ac:dyDescent="0.2">
      <c r="B22" s="80"/>
      <c r="C22" s="73"/>
      <c r="D22" s="77" t="s">
        <v>59</v>
      </c>
      <c r="E22" s="73" t="s">
        <v>60</v>
      </c>
      <c r="F22" s="77"/>
      <c r="G22" s="74" t="s">
        <v>17</v>
      </c>
      <c r="H22" s="74" t="s">
        <v>18</v>
      </c>
      <c r="I22" s="74" t="s">
        <v>19</v>
      </c>
      <c r="J22" s="74" t="s">
        <v>61</v>
      </c>
      <c r="K22" s="74"/>
      <c r="L22" s="74" t="s">
        <v>17</v>
      </c>
      <c r="M22" s="74" t="s">
        <v>18</v>
      </c>
      <c r="N22" s="74" t="s">
        <v>19</v>
      </c>
      <c r="O22" s="73" t="s">
        <v>61</v>
      </c>
      <c r="P22" s="74"/>
      <c r="Q22" s="74" t="s">
        <v>88</v>
      </c>
      <c r="R22" s="81" t="s">
        <v>88</v>
      </c>
      <c r="S22" s="74" t="s">
        <v>67</v>
      </c>
      <c r="T22" s="74" t="s">
        <v>68</v>
      </c>
      <c r="U22" s="40" t="s">
        <v>109</v>
      </c>
      <c r="V22" s="40"/>
      <c r="W22" s="42" t="s">
        <v>67</v>
      </c>
      <c r="X22" s="42" t="s">
        <v>68</v>
      </c>
      <c r="Y22" s="40" t="s">
        <v>62</v>
      </c>
      <c r="Z22" s="5"/>
      <c r="AA22" s="22"/>
    </row>
    <row r="23" spans="2:27" ht="12" customHeight="1" x14ac:dyDescent="0.2">
      <c r="B23" s="18"/>
      <c r="C23" s="1">
        <v>1</v>
      </c>
      <c r="D23" s="212" t="str">
        <f>+'1 febr 2018'!D23</f>
        <v>de Ambelt</v>
      </c>
      <c r="E23" s="212" t="str">
        <f>+'1 febr 2018'!E23</f>
        <v>02YN</v>
      </c>
      <c r="F23" s="43"/>
      <c r="G23" s="44">
        <v>2</v>
      </c>
      <c r="H23" s="44">
        <v>0</v>
      </c>
      <c r="I23" s="44">
        <v>0</v>
      </c>
      <c r="J23" s="68">
        <f>SUM(G23:I23)</f>
        <v>2</v>
      </c>
      <c r="K23" s="42"/>
      <c r="L23" s="44">
        <v>0</v>
      </c>
      <c r="M23" s="44">
        <v>0</v>
      </c>
      <c r="N23" s="44">
        <v>1</v>
      </c>
      <c r="O23" s="68">
        <f>SUM(L23:N23)</f>
        <v>1</v>
      </c>
      <c r="P23" s="42"/>
      <c r="Q23" s="93" t="s">
        <v>55</v>
      </c>
      <c r="R23" s="93" t="s">
        <v>55</v>
      </c>
      <c r="S23" s="124">
        <f>IF(Q23="nee",0,IF((J23-O23)&lt;0,0,(J23-O23)*(tab!$C$19*tab!$H$8+tab!$D$23)))</f>
        <v>4073.884935</v>
      </c>
      <c r="T23" s="124">
        <f>IF((J23-O23)&lt;=0,0,IF((G23-L23)*tab!$E$29+(H23-M23)*tab!$F$29+(I23-N23)*tab!$G$29&lt;=0,0,(G23-L23)*tab!$E$29+(H23-M23)*tab!$F$29+(I23-N23)*tab!$G$29))</f>
        <v>0</v>
      </c>
      <c r="U23" s="124">
        <f>IF(SUM(S23:T23)&lt;0,0,SUM(S23:T23))</f>
        <v>4073.884935</v>
      </c>
      <c r="V23" s="182"/>
      <c r="W23" s="124">
        <f>IF(R23="nee",0,IF((J23-O23)&lt;0,0,(J23-O23)*tab!$C$57))</f>
        <v>659.14</v>
      </c>
      <c r="X23" s="124">
        <f>IF(R23="nee",0,IF((J23-O23)&lt;=0,0,IF((G23-L23)*tab!$G$57+(H23-M23)*tab!$H$57+(I23-N23)*tab!$I$57&lt;=0,0,(G23-L23)*tab!$G$57+(H23-M23)*tab!$H$57+(I23-N23)*tab!$I$57)))</f>
        <v>0</v>
      </c>
      <c r="Y23" s="124">
        <f>SUM(W23:X23)</f>
        <v>659.14</v>
      </c>
      <c r="Z23" s="5"/>
      <c r="AA23" s="22"/>
    </row>
    <row r="24" spans="2:27" ht="12" customHeight="1" x14ac:dyDescent="0.2">
      <c r="B24" s="18"/>
      <c r="C24" s="1">
        <v>2</v>
      </c>
      <c r="D24" s="212" t="str">
        <f>+'1 febr 2018'!D24</f>
        <v>De Korenaer</v>
      </c>
      <c r="E24" s="212" t="str">
        <f>+'1 febr 2018'!E24</f>
        <v>03TV</v>
      </c>
      <c r="F24" s="43"/>
      <c r="G24" s="44">
        <v>3</v>
      </c>
      <c r="H24" s="44">
        <v>0</v>
      </c>
      <c r="I24" s="44">
        <v>0</v>
      </c>
      <c r="J24" s="68">
        <f t="shared" ref="J24:J52" si="0">SUM(G24:I24)</f>
        <v>3</v>
      </c>
      <c r="K24" s="42"/>
      <c r="L24" s="44">
        <v>0</v>
      </c>
      <c r="M24" s="44">
        <v>0</v>
      </c>
      <c r="N24" s="44">
        <v>2</v>
      </c>
      <c r="O24" s="68">
        <f t="shared" ref="O24:O52" si="1">SUM(L24:N24)</f>
        <v>2</v>
      </c>
      <c r="P24" s="42"/>
      <c r="Q24" s="93" t="s">
        <v>55</v>
      </c>
      <c r="R24" s="93" t="s">
        <v>55</v>
      </c>
      <c r="S24" s="124">
        <f>IF(Q24="nee",0,IF((J24-O24)&lt;0,0,(J24-O24)*(tab!$C$19*tab!$H$8+tab!$D$23)))</f>
        <v>4073.884935</v>
      </c>
      <c r="T24" s="124">
        <f>IF((J24-O24)&lt;=0,0,IF((G24-L24)*tab!$E$29+(H24-M24)*tab!$F$29+(I24-N24)*tab!$G$29&lt;=0,0,(G24-L24)*tab!$E$29+(H24-M24)*tab!$F$29+(I24-N24)*tab!$G$29))</f>
        <v>0</v>
      </c>
      <c r="U24" s="124">
        <f t="shared" ref="U24:U52" si="2">IF(SUM(S24:T24)&lt;0,0,SUM(S24:T24))</f>
        <v>4073.884935</v>
      </c>
      <c r="V24" s="182"/>
      <c r="W24" s="124">
        <f>IF(R24="nee",0,IF((J24-O24)&lt;0,0,(J24-O24)*tab!$C$57))</f>
        <v>659.14</v>
      </c>
      <c r="X24" s="124">
        <f>IF(R24="nee",0,IF((J24-O24)&lt;=0,0,IF((G24-L24)*tab!$G$57+(H24-M24)*tab!$H$57+(I24-N24)*tab!$I$57&lt;=0,0,(G24-L24)*tab!$G$57+(H24-M24)*tab!$H$57+(I24-N24)*tab!$I$57)))</f>
        <v>0</v>
      </c>
      <c r="Y24" s="124">
        <f t="shared" ref="Y24:Y52" si="3">SUM(W24:X24)</f>
        <v>659.14</v>
      </c>
      <c r="Z24" s="5"/>
      <c r="AA24" s="22"/>
    </row>
    <row r="25" spans="2:27" ht="12" customHeight="1" x14ac:dyDescent="0.2">
      <c r="B25" s="18"/>
      <c r="C25" s="1">
        <v>3</v>
      </c>
      <c r="D25" s="212" t="str">
        <f>+'1 febr 2018'!D25</f>
        <v>SGM Harreveld</v>
      </c>
      <c r="E25" s="212" t="str">
        <f>+'1 febr 2018'!E25</f>
        <v>04YK</v>
      </c>
      <c r="F25" s="43"/>
      <c r="G25" s="44">
        <v>0</v>
      </c>
      <c r="H25" s="44">
        <v>0</v>
      </c>
      <c r="I25" s="44">
        <v>1</v>
      </c>
      <c r="J25" s="68">
        <f t="shared" si="0"/>
        <v>1</v>
      </c>
      <c r="K25" s="42"/>
      <c r="L25" s="44">
        <v>2</v>
      </c>
      <c r="M25" s="44">
        <v>0</v>
      </c>
      <c r="N25" s="44">
        <v>0</v>
      </c>
      <c r="O25" s="68">
        <f t="shared" si="1"/>
        <v>2</v>
      </c>
      <c r="P25" s="42"/>
      <c r="Q25" s="93" t="s">
        <v>55</v>
      </c>
      <c r="R25" s="93" t="s">
        <v>55</v>
      </c>
      <c r="S25" s="124">
        <f>IF(Q25="nee",0,IF((J25-O25)&lt;0,0,(J25-O25)*(tab!$C$19*tab!$H$8+tab!$D$23)))</f>
        <v>0</v>
      </c>
      <c r="T25" s="124">
        <f>IF((J25-O25)&lt;=0,0,IF((G25-L25)*tab!$E$29+(H25-M25)*tab!$F$29+(I25-N25)*tab!$G$29&lt;=0,0,(G25-L25)*tab!$E$29+(H25-M25)*tab!$F$29+(I25-N25)*tab!$G$29))</f>
        <v>0</v>
      </c>
      <c r="U25" s="124">
        <f t="shared" si="2"/>
        <v>0</v>
      </c>
      <c r="V25" s="182"/>
      <c r="W25" s="124">
        <f>IF(R25="nee",0,IF((J25-O25)&lt;0,0,(J25-O25)*tab!$C$57))</f>
        <v>0</v>
      </c>
      <c r="X25" s="124">
        <f>IF(R25="nee",0,IF((J25-O25)&lt;=0,0,IF((G25-L25)*tab!$G$57+(H25-M25)*tab!$H$57+(I25-N25)*tab!$I$57&lt;=0,0,(G25-L25)*tab!$G$57+(H25-M25)*tab!$H$57+(I25-N25)*tab!$I$57)))</f>
        <v>0</v>
      </c>
      <c r="Y25" s="124">
        <f t="shared" si="3"/>
        <v>0</v>
      </c>
      <c r="Z25" s="5"/>
      <c r="AA25" s="22"/>
    </row>
    <row r="26" spans="2:27" ht="12" customHeight="1" x14ac:dyDescent="0.2">
      <c r="B26" s="18"/>
      <c r="C26" s="1">
        <v>4</v>
      </c>
      <c r="D26" s="212" t="str">
        <f>+'1 febr 2018'!D26</f>
        <v>Intermetzo Zonnehuizen Onderw</v>
      </c>
      <c r="E26" s="212" t="str">
        <f>+'1 febr 2018'!E26</f>
        <v>23GL</v>
      </c>
      <c r="F26" s="43"/>
      <c r="G26" s="44">
        <v>0</v>
      </c>
      <c r="H26" s="44">
        <v>0</v>
      </c>
      <c r="I26" s="44">
        <v>2</v>
      </c>
      <c r="J26" s="68">
        <f t="shared" si="0"/>
        <v>2</v>
      </c>
      <c r="K26" s="42"/>
      <c r="L26" s="44">
        <v>3</v>
      </c>
      <c r="M26" s="44">
        <v>0</v>
      </c>
      <c r="N26" s="44">
        <v>0</v>
      </c>
      <c r="O26" s="68">
        <f t="shared" si="1"/>
        <v>3</v>
      </c>
      <c r="P26" s="42"/>
      <c r="Q26" s="93" t="s">
        <v>55</v>
      </c>
      <c r="R26" s="93" t="s">
        <v>55</v>
      </c>
      <c r="S26" s="124">
        <f>IF(Q26="nee",0,IF((J26-O26)&lt;0,0,(J26-O26)*(tab!$C$19*tab!$H$8+tab!$D$23)))</f>
        <v>0</v>
      </c>
      <c r="T26" s="124">
        <f>IF((J26-O26)&lt;=0,0,IF((G26-L26)*tab!$E$29+(H26-M26)*tab!$F$29+(I26-N26)*tab!$G$29&lt;=0,0,(G26-L26)*tab!$E$29+(H26-M26)*tab!$F$29+(I26-N26)*tab!$G$29))</f>
        <v>0</v>
      </c>
      <c r="U26" s="124">
        <f t="shared" si="2"/>
        <v>0</v>
      </c>
      <c r="V26" s="182"/>
      <c r="W26" s="124">
        <f>IF(R26="nee",0,IF((J26-O26)&lt;0,0,(J26-O26)*tab!$C$57))</f>
        <v>0</v>
      </c>
      <c r="X26" s="124">
        <f>IF(R26="nee",0,IF((J26-O26)&lt;=0,0,IF((G26-L26)*tab!$G$57+(H26-M26)*tab!$H$57+(I26-N26)*tab!$I$57&lt;=0,0,(G26-L26)*tab!$G$57+(H26-M26)*tab!$H$57+(I26-N26)*tab!$I$57)))</f>
        <v>0</v>
      </c>
      <c r="Y26" s="124">
        <f t="shared" si="3"/>
        <v>0</v>
      </c>
      <c r="Z26" s="5"/>
      <c r="AA26" s="22"/>
    </row>
    <row r="27" spans="2:27" ht="12" customHeight="1" x14ac:dyDescent="0.2">
      <c r="B27" s="18"/>
      <c r="C27" s="1">
        <v>5</v>
      </c>
      <c r="D27" s="212" t="str">
        <f>+'1 febr 2018'!D27</f>
        <v>ZMLK De Rank</v>
      </c>
      <c r="E27" s="212" t="str">
        <f>+'1 febr 2018'!E27</f>
        <v>26MN</v>
      </c>
      <c r="F27" s="43"/>
      <c r="G27" s="44">
        <v>4</v>
      </c>
      <c r="H27" s="44">
        <v>0</v>
      </c>
      <c r="I27" s="44">
        <v>0</v>
      </c>
      <c r="J27" s="68">
        <f t="shared" si="0"/>
        <v>4</v>
      </c>
      <c r="K27" s="42"/>
      <c r="L27" s="44">
        <v>0</v>
      </c>
      <c r="M27" s="44">
        <v>0</v>
      </c>
      <c r="N27" s="44">
        <v>3</v>
      </c>
      <c r="O27" s="68">
        <f t="shared" si="1"/>
        <v>3</v>
      </c>
      <c r="P27" s="42"/>
      <c r="Q27" s="93" t="s">
        <v>55</v>
      </c>
      <c r="R27" s="93" t="s">
        <v>55</v>
      </c>
      <c r="S27" s="124">
        <f>IF(Q27="nee",0,IF((J27-O27)&lt;0,0,(J27-O27)*(tab!$C$19*tab!$H$8+tab!$D$23)))</f>
        <v>4073.884935</v>
      </c>
      <c r="T27" s="124">
        <f>IF((J27-O27)&lt;=0,0,IF((G27-L27)*tab!$E$29+(H27-M27)*tab!$F$29+(I27-N27)*tab!$G$29&lt;=0,0,(G27-L27)*tab!$E$29+(H27-M27)*tab!$F$29+(I27-N27)*tab!$G$29))</f>
        <v>0</v>
      </c>
      <c r="U27" s="124">
        <f t="shared" si="2"/>
        <v>4073.884935</v>
      </c>
      <c r="V27" s="182"/>
      <c r="W27" s="124">
        <f>IF(R27="nee",0,IF((J27-O27)&lt;0,0,(J27-O27)*tab!$C$57))</f>
        <v>659.14</v>
      </c>
      <c r="X27" s="124">
        <f>IF(R27="nee",0,IF((J27-O27)&lt;=0,0,IF((G27-L27)*tab!$G$57+(H27-M27)*tab!$H$57+(I27-N27)*tab!$I$57&lt;=0,0,(G27-L27)*tab!$G$57+(H27-M27)*tab!$H$57+(I27-N27)*tab!$I$57)))</f>
        <v>0</v>
      </c>
      <c r="Y27" s="124">
        <f t="shared" si="3"/>
        <v>659.14</v>
      </c>
      <c r="Z27" s="5"/>
      <c r="AA27" s="22"/>
    </row>
    <row r="28" spans="2:27" ht="12" customHeight="1" x14ac:dyDescent="0.2">
      <c r="B28" s="18"/>
      <c r="C28" s="1">
        <v>6</v>
      </c>
      <c r="D28" s="212" t="str">
        <f>+'1 febr 2018'!D28</f>
        <v>Obadjaschool</v>
      </c>
      <c r="E28" s="212" t="str">
        <f>+'1 febr 2018'!E28</f>
        <v>26NC</v>
      </c>
      <c r="F28" s="43"/>
      <c r="G28" s="44">
        <v>4</v>
      </c>
      <c r="H28" s="44">
        <v>0</v>
      </c>
      <c r="I28" s="44">
        <v>0</v>
      </c>
      <c r="J28" s="68">
        <f t="shared" si="0"/>
        <v>4</v>
      </c>
      <c r="K28" s="42"/>
      <c r="L28" s="44">
        <v>0</v>
      </c>
      <c r="M28" s="44">
        <v>0</v>
      </c>
      <c r="N28" s="44">
        <v>5</v>
      </c>
      <c r="O28" s="68">
        <f t="shared" si="1"/>
        <v>5</v>
      </c>
      <c r="P28" s="42"/>
      <c r="Q28" s="93" t="s">
        <v>55</v>
      </c>
      <c r="R28" s="93" t="s">
        <v>55</v>
      </c>
      <c r="S28" s="124">
        <f>IF(Q28="nee",0,IF((J28-O28)&lt;0,0,(J28-O28)*(tab!$C$19*tab!$H$8+tab!$D$23)))</f>
        <v>0</v>
      </c>
      <c r="T28" s="124">
        <f>IF((J28-O28)&lt;=0,0,IF((G28-L28)*tab!$E$29+(H28-M28)*tab!$F$29+(I28-N28)*tab!$G$29&lt;=0,0,(G28-L28)*tab!$E$29+(H28-M28)*tab!$F$29+(I28-N28)*tab!$G$29))</f>
        <v>0</v>
      </c>
      <c r="U28" s="124">
        <f t="shared" si="2"/>
        <v>0</v>
      </c>
      <c r="V28" s="182"/>
      <c r="W28" s="124">
        <f>IF(R28="nee",0,IF((J28-O28)&lt;0,0,(J28-O28)*tab!$C$57))</f>
        <v>0</v>
      </c>
      <c r="X28" s="124">
        <f>IF(R28="nee",0,IF((J28-O28)&lt;=0,0,IF((G28-L28)*tab!$G$57+(H28-M28)*tab!$H$57+(I28-N28)*tab!$I$57&lt;=0,0,(G28-L28)*tab!$G$57+(H28-M28)*tab!$H$57+(I28-N28)*tab!$I$57)))</f>
        <v>0</v>
      </c>
      <c r="Y28" s="124">
        <f t="shared" si="3"/>
        <v>0</v>
      </c>
      <c r="Z28" s="5"/>
      <c r="AA28" s="22"/>
    </row>
    <row r="29" spans="2:27" ht="12" customHeight="1" x14ac:dyDescent="0.2">
      <c r="B29" s="18"/>
      <c r="C29" s="1">
        <v>7</v>
      </c>
      <c r="D29" s="212" t="str">
        <f>+'1 febr 2018'!D29</f>
        <v>SSBO Ebenhaezer</v>
      </c>
      <c r="E29" s="212" t="str">
        <f>+'1 febr 2018'!E29</f>
        <v>26NE</v>
      </c>
      <c r="F29" s="43"/>
      <c r="G29" s="44">
        <v>0</v>
      </c>
      <c r="H29" s="44">
        <v>0</v>
      </c>
      <c r="I29" s="44">
        <v>5</v>
      </c>
      <c r="J29" s="68">
        <f t="shared" si="0"/>
        <v>5</v>
      </c>
      <c r="K29" s="42"/>
      <c r="L29" s="44">
        <v>4</v>
      </c>
      <c r="M29" s="44">
        <v>0</v>
      </c>
      <c r="N29" s="44">
        <v>0</v>
      </c>
      <c r="O29" s="68">
        <f t="shared" si="1"/>
        <v>4</v>
      </c>
      <c r="P29" s="42"/>
      <c r="Q29" s="93" t="s">
        <v>55</v>
      </c>
      <c r="R29" s="93" t="s">
        <v>55</v>
      </c>
      <c r="S29" s="124">
        <f>IF(Q29="nee",0,IF((J29-O29)&lt;0,0,(J29-O29)*(tab!$C$19*tab!$H$8+tab!$D$23)))</f>
        <v>4073.884935</v>
      </c>
      <c r="T29" s="124">
        <f>IF((J29-O29)&lt;=0,0,IF((G29-L29)*tab!$E$29+(H29-M29)*tab!$F$29+(I29-N29)*tab!$G$29&lt;=0,0,(G29-L29)*tab!$E$29+(H29-M29)*tab!$F$29+(I29-N29)*tab!$G$29))</f>
        <v>65020.584019999995</v>
      </c>
      <c r="U29" s="124">
        <f t="shared" si="2"/>
        <v>69094.468954999989</v>
      </c>
      <c r="V29" s="182"/>
      <c r="W29" s="124">
        <f>IF(R29="nee",0,IF((J29-O29)&lt;0,0,(J29-O29)*tab!$C$57))</f>
        <v>659.14</v>
      </c>
      <c r="X29" s="124">
        <f>IF(R29="nee",0,IF((J29-O29)&lt;=0,0,IF((G29-L29)*tab!$G$57+(H29-M29)*tab!$H$57+(I29-N29)*tab!$I$57&lt;=0,0,(G29-L29)*tab!$G$57+(H29-M29)*tab!$H$57+(I29-N29)*tab!$I$57)))</f>
        <v>4962.0599999999995</v>
      </c>
      <c r="Y29" s="124">
        <f t="shared" si="3"/>
        <v>5621.2</v>
      </c>
      <c r="Z29" s="5"/>
      <c r="AA29" s="22"/>
    </row>
    <row r="30" spans="2:27" ht="12" customHeight="1" x14ac:dyDescent="0.2">
      <c r="B30" s="18"/>
      <c r="C30" s="1">
        <v>8</v>
      </c>
      <c r="D30" s="212" t="str">
        <f>+'1 febr 2018'!D30</f>
        <v>Samuelschool</v>
      </c>
      <c r="E30" s="212" t="str">
        <f>+'1 febr 2018'!E30</f>
        <v>26NU</v>
      </c>
      <c r="F30" s="43"/>
      <c r="G30" s="44">
        <v>0</v>
      </c>
      <c r="H30" s="44">
        <v>0</v>
      </c>
      <c r="I30" s="44">
        <v>0</v>
      </c>
      <c r="J30" s="68">
        <f t="shared" si="0"/>
        <v>0</v>
      </c>
      <c r="K30" s="42"/>
      <c r="L30" s="44">
        <v>0</v>
      </c>
      <c r="M30" s="44">
        <v>0</v>
      </c>
      <c r="N30" s="44">
        <v>0</v>
      </c>
      <c r="O30" s="68">
        <f t="shared" si="1"/>
        <v>0</v>
      </c>
      <c r="P30" s="42"/>
      <c r="Q30" s="93" t="s">
        <v>55</v>
      </c>
      <c r="R30" s="93" t="s">
        <v>55</v>
      </c>
      <c r="S30" s="124">
        <f>IF(Q30="nee",0,IF((J30-O30)&lt;0,0,(J30-O30)*(tab!$C$19*tab!$H$8+tab!$D$23)))</f>
        <v>0</v>
      </c>
      <c r="T30" s="124">
        <f>IF((J30-O30)&lt;=0,0,IF((G30-L30)*tab!$E$29+(H30-M30)*tab!$F$29+(I30-N30)*tab!$G$29&lt;=0,0,(G30-L30)*tab!$E$29+(H30-M30)*tab!$F$29+(I30-N30)*tab!$G$29))</f>
        <v>0</v>
      </c>
      <c r="U30" s="124">
        <f t="shared" si="2"/>
        <v>0</v>
      </c>
      <c r="V30" s="182"/>
      <c r="W30" s="124">
        <f>IF(R30="nee",0,IF((J30-O30)&lt;0,0,(J30-O30)*tab!$C$57))</f>
        <v>0</v>
      </c>
      <c r="X30" s="124">
        <f>IF(R30="nee",0,IF((J30-O30)&lt;=0,0,IF((G30-L30)*tab!$G$57+(H30-M30)*tab!$H$57+(I30-N30)*tab!$I$57&lt;=0,0,(G30-L30)*tab!$G$57+(H30-M30)*tab!$H$57+(I30-N30)*tab!$I$57)))</f>
        <v>0</v>
      </c>
      <c r="Y30" s="124">
        <f t="shared" si="3"/>
        <v>0</v>
      </c>
      <c r="Z30" s="5"/>
      <c r="AA30" s="22"/>
    </row>
    <row r="31" spans="2:27" ht="12" customHeight="1" x14ac:dyDescent="0.2">
      <c r="B31" s="18"/>
      <c r="C31" s="1">
        <v>9</v>
      </c>
      <c r="D31" s="212" t="str">
        <f>+'1 febr 2018'!D31</f>
        <v/>
      </c>
      <c r="E31" s="212" t="str">
        <f>+'1 febr 2018'!E31</f>
        <v/>
      </c>
      <c r="F31" s="43"/>
      <c r="G31" s="44">
        <v>0</v>
      </c>
      <c r="H31" s="44">
        <v>0</v>
      </c>
      <c r="I31" s="44">
        <v>0</v>
      </c>
      <c r="J31" s="68">
        <f t="shared" si="0"/>
        <v>0</v>
      </c>
      <c r="K31" s="42"/>
      <c r="L31" s="44">
        <v>0</v>
      </c>
      <c r="M31" s="44">
        <v>0</v>
      </c>
      <c r="N31" s="44">
        <v>0</v>
      </c>
      <c r="O31" s="68">
        <f t="shared" si="1"/>
        <v>0</v>
      </c>
      <c r="P31" s="42"/>
      <c r="Q31" s="93" t="s">
        <v>55</v>
      </c>
      <c r="R31" s="93" t="s">
        <v>55</v>
      </c>
      <c r="S31" s="124">
        <f>IF(Q31="nee",0,IF((J31-O31)&lt;0,0,(J31-O31)*(tab!$C$19*tab!$H$8+tab!$D$23)))</f>
        <v>0</v>
      </c>
      <c r="T31" s="124">
        <f>IF((J31-O31)&lt;=0,0,IF((G31-L31)*tab!$E$29+(H31-M31)*tab!$F$29+(I31-N31)*tab!$G$29&lt;=0,0,(G31-L31)*tab!$E$29+(H31-M31)*tab!$F$29+(I31-N31)*tab!$G$29))</f>
        <v>0</v>
      </c>
      <c r="U31" s="124">
        <f t="shared" si="2"/>
        <v>0</v>
      </c>
      <c r="V31" s="182"/>
      <c r="W31" s="124">
        <f>IF(R31="nee",0,IF((J31-O31)&lt;0,0,(J31-O31)*tab!$C$57))</f>
        <v>0</v>
      </c>
      <c r="X31" s="124">
        <f>IF(R31="nee",0,IF((J31-O31)&lt;=0,0,IF((G31-L31)*tab!$G$57+(H31-M31)*tab!$H$57+(I31-N31)*tab!$I$57&lt;=0,0,(G31-L31)*tab!$G$57+(H31-M31)*tab!$H$57+(I31-N31)*tab!$I$57)))</f>
        <v>0</v>
      </c>
      <c r="Y31" s="124">
        <f t="shared" si="3"/>
        <v>0</v>
      </c>
      <c r="Z31" s="5"/>
      <c r="AA31" s="22"/>
    </row>
    <row r="32" spans="2:27" ht="12" customHeight="1" x14ac:dyDescent="0.2">
      <c r="B32" s="18"/>
      <c r="C32" s="1">
        <v>10</v>
      </c>
      <c r="D32" s="212" t="str">
        <f>+'1 febr 2018'!D32</f>
        <v/>
      </c>
      <c r="E32" s="212" t="str">
        <f>+'1 febr 2018'!E32</f>
        <v/>
      </c>
      <c r="F32" s="43"/>
      <c r="G32" s="44">
        <v>0</v>
      </c>
      <c r="H32" s="44">
        <v>0</v>
      </c>
      <c r="I32" s="44">
        <v>0</v>
      </c>
      <c r="J32" s="68">
        <f t="shared" si="0"/>
        <v>0</v>
      </c>
      <c r="K32" s="42"/>
      <c r="L32" s="44">
        <v>0</v>
      </c>
      <c r="M32" s="44">
        <v>0</v>
      </c>
      <c r="N32" s="44">
        <v>0</v>
      </c>
      <c r="O32" s="68">
        <f t="shared" si="1"/>
        <v>0</v>
      </c>
      <c r="P32" s="42"/>
      <c r="Q32" s="93" t="s">
        <v>55</v>
      </c>
      <c r="R32" s="93" t="s">
        <v>55</v>
      </c>
      <c r="S32" s="124">
        <f>IF(Q32="nee",0,IF((J32-O32)&lt;0,0,(J32-O32)*(tab!$C$19*tab!$H$8+tab!$D$23)))</f>
        <v>0</v>
      </c>
      <c r="T32" s="124">
        <f>IF((J32-O32)&lt;=0,0,IF((G32-L32)*tab!$E$29+(H32-M32)*tab!$F$29+(I32-N32)*tab!$G$29&lt;=0,0,(G32-L32)*tab!$E$29+(H32-M32)*tab!$F$29+(I32-N32)*tab!$G$29))</f>
        <v>0</v>
      </c>
      <c r="U32" s="124">
        <f t="shared" si="2"/>
        <v>0</v>
      </c>
      <c r="V32" s="182"/>
      <c r="W32" s="124">
        <f>IF(R32="nee",0,IF((J32-O32)&lt;0,0,(J32-O32)*tab!$C$57))</f>
        <v>0</v>
      </c>
      <c r="X32" s="124">
        <f>IF(R32="nee",0,IF((J32-O32)&lt;=0,0,IF((G32-L32)*tab!$G$57+(H32-M32)*tab!$H$57+(I32-N32)*tab!$I$57&lt;=0,0,(G32-L32)*tab!$G$57+(H32-M32)*tab!$H$57+(I32-N32)*tab!$I$57)))</f>
        <v>0</v>
      </c>
      <c r="Y32" s="124">
        <f t="shared" si="3"/>
        <v>0</v>
      </c>
      <c r="Z32" s="5"/>
      <c r="AA32" s="22"/>
    </row>
    <row r="33" spans="2:27" ht="12" customHeight="1" x14ac:dyDescent="0.2">
      <c r="B33" s="18"/>
      <c r="C33" s="1">
        <v>11</v>
      </c>
      <c r="D33" s="212" t="str">
        <f>+'1 febr 2018'!D33</f>
        <v/>
      </c>
      <c r="E33" s="212" t="str">
        <f>+'1 febr 2018'!E33</f>
        <v/>
      </c>
      <c r="F33" s="43"/>
      <c r="G33" s="44">
        <v>0</v>
      </c>
      <c r="H33" s="44">
        <v>0</v>
      </c>
      <c r="I33" s="44">
        <v>0</v>
      </c>
      <c r="J33" s="68">
        <f t="shared" si="0"/>
        <v>0</v>
      </c>
      <c r="K33" s="42"/>
      <c r="L33" s="44">
        <v>0</v>
      </c>
      <c r="M33" s="44">
        <v>0</v>
      </c>
      <c r="N33" s="44">
        <v>0</v>
      </c>
      <c r="O33" s="68">
        <f t="shared" si="1"/>
        <v>0</v>
      </c>
      <c r="P33" s="42"/>
      <c r="Q33" s="93" t="s">
        <v>55</v>
      </c>
      <c r="R33" s="93" t="s">
        <v>55</v>
      </c>
      <c r="S33" s="124">
        <f>IF(Q33="nee",0,IF((J33-O33)&lt;0,0,(J33-O33)*(tab!$C$19*tab!$H$8+tab!$D$23)))</f>
        <v>0</v>
      </c>
      <c r="T33" s="124">
        <f>IF((J33-O33)&lt;=0,0,IF((G33-L33)*tab!$E$29+(H33-M33)*tab!$F$29+(I33-N33)*tab!$G$29&lt;=0,0,(G33-L33)*tab!$E$29+(H33-M33)*tab!$F$29+(I33-N33)*tab!$G$29))</f>
        <v>0</v>
      </c>
      <c r="U33" s="124">
        <f t="shared" si="2"/>
        <v>0</v>
      </c>
      <c r="V33" s="182"/>
      <c r="W33" s="124">
        <f>IF(R33="nee",0,IF((J33-O33)&lt;0,0,(J33-O33)*tab!$C$57))</f>
        <v>0</v>
      </c>
      <c r="X33" s="124">
        <f>IF(R33="nee",0,IF((J33-O33)&lt;=0,0,IF((G33-L33)*tab!$G$57+(H33-M33)*tab!$H$57+(I33-N33)*tab!$I$57&lt;=0,0,(G33-L33)*tab!$G$57+(H33-M33)*tab!$H$57+(I33-N33)*tab!$I$57)))</f>
        <v>0</v>
      </c>
      <c r="Y33" s="124">
        <f t="shared" si="3"/>
        <v>0</v>
      </c>
      <c r="Z33" s="5"/>
      <c r="AA33" s="22"/>
    </row>
    <row r="34" spans="2:27" ht="12" customHeight="1" x14ac:dyDescent="0.2">
      <c r="B34" s="18"/>
      <c r="C34" s="1">
        <v>12</v>
      </c>
      <c r="D34" s="212" t="str">
        <f>+'1 febr 2018'!D34</f>
        <v/>
      </c>
      <c r="E34" s="212" t="str">
        <f>+'1 febr 2018'!E34</f>
        <v/>
      </c>
      <c r="F34" s="43"/>
      <c r="G34" s="44">
        <v>2</v>
      </c>
      <c r="H34" s="44">
        <v>2</v>
      </c>
      <c r="I34" s="44">
        <v>2</v>
      </c>
      <c r="J34" s="68">
        <f t="shared" si="0"/>
        <v>6</v>
      </c>
      <c r="K34" s="42"/>
      <c r="L34" s="44">
        <v>1</v>
      </c>
      <c r="M34" s="44">
        <v>1</v>
      </c>
      <c r="N34" s="44">
        <v>1</v>
      </c>
      <c r="O34" s="68">
        <f t="shared" si="1"/>
        <v>3</v>
      </c>
      <c r="P34" s="42"/>
      <c r="Q34" s="93" t="s">
        <v>55</v>
      </c>
      <c r="R34" s="93" t="s">
        <v>55</v>
      </c>
      <c r="S34" s="124">
        <f>IF(Q34="nee",0,IF((J34-O34)&lt;0,0,(J34-O34)*(tab!$C$19*tab!$H$8+tab!$D$23)))</f>
        <v>12221.654805</v>
      </c>
      <c r="T34" s="124">
        <f>IF((J34-O34)&lt;=0,0,IF((G34-L34)*tab!$E$29+(H34-M34)*tab!$F$29+(I34-N34)*tab!$G$29&lt;=0,0,(G34-L34)*tab!$E$29+(H34-M34)*tab!$F$29+(I34-N34)*tab!$G$29))</f>
        <v>42646.283007999999</v>
      </c>
      <c r="U34" s="124">
        <f t="shared" si="2"/>
        <v>54867.937812999997</v>
      </c>
      <c r="V34" s="182"/>
      <c r="W34" s="124">
        <f>IF(R34="nee",0,IF((J34-O34)&lt;0,0,(J34-O34)*tab!$C$57))</f>
        <v>1977.42</v>
      </c>
      <c r="X34" s="124">
        <f>IF(R34="nee",0,IF((J34-O34)&lt;=0,0,IF((G34-L34)*tab!$G$57+(H34-M34)*tab!$H$57+(I34-N34)*tab!$I$57&lt;=0,0,(G34-L34)*tab!$G$57+(H34-M34)*tab!$H$57+(I34-N34)*tab!$I$57)))</f>
        <v>3528.3999999999996</v>
      </c>
      <c r="Y34" s="124">
        <f t="shared" si="3"/>
        <v>5505.82</v>
      </c>
      <c r="Z34" s="5"/>
      <c r="AA34" s="22"/>
    </row>
    <row r="35" spans="2:27" ht="12" customHeight="1" x14ac:dyDescent="0.2">
      <c r="B35" s="18"/>
      <c r="C35" s="1">
        <v>13</v>
      </c>
      <c r="D35" s="212" t="str">
        <f>+'1 febr 2018'!D35</f>
        <v/>
      </c>
      <c r="E35" s="212" t="str">
        <f>+'1 febr 2018'!E35</f>
        <v/>
      </c>
      <c r="F35" s="43"/>
      <c r="G35" s="44"/>
      <c r="H35" s="44"/>
      <c r="I35" s="44"/>
      <c r="J35" s="68">
        <f t="shared" si="0"/>
        <v>0</v>
      </c>
      <c r="K35" s="42"/>
      <c r="L35" s="44"/>
      <c r="M35" s="44"/>
      <c r="N35" s="44"/>
      <c r="O35" s="68">
        <f t="shared" si="1"/>
        <v>0</v>
      </c>
      <c r="P35" s="42"/>
      <c r="Q35" s="93" t="s">
        <v>55</v>
      </c>
      <c r="R35" s="93" t="s">
        <v>55</v>
      </c>
      <c r="S35" s="124">
        <f>IF(Q35="nee",0,IF((J35-O35)&lt;0,0,(J35-O35)*(tab!$C$19*tab!$H$8+tab!$D$23)))</f>
        <v>0</v>
      </c>
      <c r="T35" s="124">
        <f>IF((J35-O35)&lt;=0,0,IF((G35-L35)*tab!$E$29+(H35-M35)*tab!$F$29+(I35-N35)*tab!$G$29&lt;=0,0,(G35-L35)*tab!$E$29+(H35-M35)*tab!$F$29+(I35-N35)*tab!$G$29))</f>
        <v>0</v>
      </c>
      <c r="U35" s="124">
        <f t="shared" si="2"/>
        <v>0</v>
      </c>
      <c r="V35" s="182"/>
      <c r="W35" s="124">
        <f>IF(R35="nee",0,IF((J35-O35)&lt;0,0,(J35-O35)*tab!$C$57))</f>
        <v>0</v>
      </c>
      <c r="X35" s="124">
        <f>IF(R35="nee",0,IF((J35-O35)&lt;=0,0,IF((G35-L35)*tab!$G$57+(H35-M35)*tab!$H$57+(I35-N35)*tab!$I$57&lt;=0,0,(G35-L35)*tab!$G$57+(H35-M35)*tab!$H$57+(I35-N35)*tab!$I$57)))</f>
        <v>0</v>
      </c>
      <c r="Y35" s="124">
        <f t="shared" si="3"/>
        <v>0</v>
      </c>
      <c r="Z35" s="5"/>
      <c r="AA35" s="22"/>
    </row>
    <row r="36" spans="2:27" ht="12" customHeight="1" x14ac:dyDescent="0.2">
      <c r="B36" s="18"/>
      <c r="C36" s="1">
        <v>14</v>
      </c>
      <c r="D36" s="212" t="str">
        <f>+'1 febr 2018'!D36</f>
        <v/>
      </c>
      <c r="E36" s="212" t="str">
        <f>+'1 febr 2018'!E36</f>
        <v/>
      </c>
      <c r="F36" s="43"/>
      <c r="G36" s="44"/>
      <c r="H36" s="44"/>
      <c r="I36" s="44"/>
      <c r="J36" s="68">
        <f t="shared" si="0"/>
        <v>0</v>
      </c>
      <c r="K36" s="42"/>
      <c r="L36" s="44"/>
      <c r="M36" s="44"/>
      <c r="N36" s="44"/>
      <c r="O36" s="68">
        <f t="shared" si="1"/>
        <v>0</v>
      </c>
      <c r="P36" s="42"/>
      <c r="Q36" s="93" t="s">
        <v>55</v>
      </c>
      <c r="R36" s="93" t="s">
        <v>55</v>
      </c>
      <c r="S36" s="124">
        <f>IF(Q36="nee",0,IF((J36-O36)&lt;0,0,(J36-O36)*(tab!$C$19*tab!$H$8+tab!$D$23)))</f>
        <v>0</v>
      </c>
      <c r="T36" s="124">
        <f>IF((J36-O36)&lt;=0,0,IF((G36-L36)*tab!$E$29+(H36-M36)*tab!$F$29+(I36-N36)*tab!$G$29&lt;=0,0,(G36-L36)*tab!$E$29+(H36-M36)*tab!$F$29+(I36-N36)*tab!$G$29))</f>
        <v>0</v>
      </c>
      <c r="U36" s="124">
        <f t="shared" si="2"/>
        <v>0</v>
      </c>
      <c r="V36" s="182"/>
      <c r="W36" s="124">
        <f>IF(R36="nee",0,IF((J36-O36)&lt;0,0,(J36-O36)*tab!$C$57))</f>
        <v>0</v>
      </c>
      <c r="X36" s="124">
        <f>IF(R36="nee",0,IF((J36-O36)&lt;=0,0,IF((G36-L36)*tab!$G$57+(H36-M36)*tab!$H$57+(I36-N36)*tab!$I$57&lt;=0,0,(G36-L36)*tab!$G$57+(H36-M36)*tab!$H$57+(I36-N36)*tab!$I$57)))</f>
        <v>0</v>
      </c>
      <c r="Y36" s="124">
        <f t="shared" si="3"/>
        <v>0</v>
      </c>
      <c r="Z36" s="5"/>
      <c r="AA36" s="22"/>
    </row>
    <row r="37" spans="2:27" ht="12" customHeight="1" x14ac:dyDescent="0.2">
      <c r="B37" s="18"/>
      <c r="C37" s="1">
        <v>15</v>
      </c>
      <c r="D37" s="212" t="str">
        <f>+'1 febr 2018'!D37</f>
        <v/>
      </c>
      <c r="E37" s="212" t="str">
        <f>+'1 febr 2018'!E37</f>
        <v/>
      </c>
      <c r="F37" s="43"/>
      <c r="G37" s="44"/>
      <c r="H37" s="44"/>
      <c r="I37" s="44"/>
      <c r="J37" s="68">
        <f t="shared" si="0"/>
        <v>0</v>
      </c>
      <c r="K37" s="42"/>
      <c r="L37" s="44"/>
      <c r="M37" s="44"/>
      <c r="N37" s="44"/>
      <c r="O37" s="68">
        <f t="shared" si="1"/>
        <v>0</v>
      </c>
      <c r="P37" s="42"/>
      <c r="Q37" s="93" t="s">
        <v>55</v>
      </c>
      <c r="R37" s="93" t="s">
        <v>55</v>
      </c>
      <c r="S37" s="124">
        <f>IF(Q37="nee",0,IF((J37-O37)&lt;0,0,(J37-O37)*(tab!$C$19*tab!$H$8+tab!$D$23)))</f>
        <v>0</v>
      </c>
      <c r="T37" s="124">
        <f>IF((J37-O37)&lt;=0,0,IF((G37-L37)*tab!$E$29+(H37-M37)*tab!$F$29+(I37-N37)*tab!$G$29&lt;=0,0,(G37-L37)*tab!$E$29+(H37-M37)*tab!$F$29+(I37-N37)*tab!$G$29))</f>
        <v>0</v>
      </c>
      <c r="U37" s="124">
        <f t="shared" si="2"/>
        <v>0</v>
      </c>
      <c r="V37" s="182"/>
      <c r="W37" s="124">
        <f>IF(R37="nee",0,IF((J37-O37)&lt;0,0,(J37-O37)*tab!$C$57))</f>
        <v>0</v>
      </c>
      <c r="X37" s="124">
        <f>IF(R37="nee",0,IF((J37-O37)&lt;=0,0,IF((G37-L37)*tab!$G$57+(H37-M37)*tab!$H$57+(I37-N37)*tab!$I$57&lt;=0,0,(G37-L37)*tab!$G$57+(H37-M37)*tab!$H$57+(I37-N37)*tab!$I$57)))</f>
        <v>0</v>
      </c>
      <c r="Y37" s="124">
        <f t="shared" si="3"/>
        <v>0</v>
      </c>
      <c r="Z37" s="5"/>
      <c r="AA37" s="22"/>
    </row>
    <row r="38" spans="2:27" ht="12" customHeight="1" x14ac:dyDescent="0.2">
      <c r="B38" s="18"/>
      <c r="C38" s="1">
        <v>16</v>
      </c>
      <c r="D38" s="212" t="str">
        <f>+'1 febr 2018'!D38</f>
        <v/>
      </c>
      <c r="E38" s="212" t="str">
        <f>+'1 febr 2018'!E38</f>
        <v/>
      </c>
      <c r="F38" s="43"/>
      <c r="G38" s="44"/>
      <c r="H38" s="44"/>
      <c r="I38" s="44"/>
      <c r="J38" s="68">
        <f t="shared" si="0"/>
        <v>0</v>
      </c>
      <c r="K38" s="42"/>
      <c r="L38" s="44"/>
      <c r="M38" s="44"/>
      <c r="N38" s="44"/>
      <c r="O38" s="68">
        <f t="shared" si="1"/>
        <v>0</v>
      </c>
      <c r="P38" s="42"/>
      <c r="Q38" s="93" t="s">
        <v>55</v>
      </c>
      <c r="R38" s="93" t="s">
        <v>55</v>
      </c>
      <c r="S38" s="124">
        <f>IF(Q38="nee",0,IF((J38-O38)&lt;0,0,(J38-O38)*(tab!$C$19*tab!$H$8+tab!$D$23)))</f>
        <v>0</v>
      </c>
      <c r="T38" s="124">
        <f>IF((J38-O38)&lt;=0,0,IF((G38-L38)*tab!$E$29+(H38-M38)*tab!$F$29+(I38-N38)*tab!$G$29&lt;=0,0,(G38-L38)*tab!$E$29+(H38-M38)*tab!$F$29+(I38-N38)*tab!$G$29))</f>
        <v>0</v>
      </c>
      <c r="U38" s="124">
        <f t="shared" si="2"/>
        <v>0</v>
      </c>
      <c r="V38" s="182"/>
      <c r="W38" s="124">
        <f>IF(R38="nee",0,IF((J38-O38)&lt;0,0,(J38-O38)*tab!$C$57))</f>
        <v>0</v>
      </c>
      <c r="X38" s="124">
        <f>IF(R38="nee",0,IF((J38-O38)&lt;=0,0,IF((G38-L38)*tab!$G$57+(H38-M38)*tab!$H$57+(I38-N38)*tab!$I$57&lt;=0,0,(G38-L38)*tab!$G$57+(H38-M38)*tab!$H$57+(I38-N38)*tab!$I$57)))</f>
        <v>0</v>
      </c>
      <c r="Y38" s="124">
        <f t="shared" si="3"/>
        <v>0</v>
      </c>
      <c r="Z38" s="5"/>
      <c r="AA38" s="22"/>
    </row>
    <row r="39" spans="2:27" ht="12" customHeight="1" x14ac:dyDescent="0.2">
      <c r="B39" s="18"/>
      <c r="C39" s="1">
        <v>17</v>
      </c>
      <c r="D39" s="212" t="str">
        <f>+'1 febr 2018'!D39</f>
        <v/>
      </c>
      <c r="E39" s="212" t="str">
        <f>+'1 febr 2018'!E39</f>
        <v/>
      </c>
      <c r="F39" s="43"/>
      <c r="G39" s="44"/>
      <c r="H39" s="44"/>
      <c r="I39" s="44"/>
      <c r="J39" s="68">
        <f t="shared" si="0"/>
        <v>0</v>
      </c>
      <c r="K39" s="42"/>
      <c r="L39" s="44"/>
      <c r="M39" s="44"/>
      <c r="N39" s="44"/>
      <c r="O39" s="68">
        <f t="shared" si="1"/>
        <v>0</v>
      </c>
      <c r="P39" s="42"/>
      <c r="Q39" s="93" t="s">
        <v>55</v>
      </c>
      <c r="R39" s="93" t="s">
        <v>55</v>
      </c>
      <c r="S39" s="124">
        <f>IF(Q39="nee",0,IF((J39-O39)&lt;0,0,(J39-O39)*(tab!$C$19*tab!$H$8+tab!$D$23)))</f>
        <v>0</v>
      </c>
      <c r="T39" s="124">
        <f>IF((J39-O39)&lt;=0,0,IF((G39-L39)*tab!$E$29+(H39-M39)*tab!$F$29+(I39-N39)*tab!$G$29&lt;=0,0,(G39-L39)*tab!$E$29+(H39-M39)*tab!$F$29+(I39-N39)*tab!$G$29))</f>
        <v>0</v>
      </c>
      <c r="U39" s="124">
        <f t="shared" si="2"/>
        <v>0</v>
      </c>
      <c r="V39" s="182"/>
      <c r="W39" s="124">
        <f>IF(R39="nee",0,IF((J39-O39)&lt;0,0,(J39-O39)*tab!$C$57))</f>
        <v>0</v>
      </c>
      <c r="X39" s="124">
        <f>IF(R39="nee",0,IF((J39-O39)&lt;=0,0,IF((G39-L39)*tab!$G$57+(H39-M39)*tab!$H$57+(I39-N39)*tab!$I$57&lt;=0,0,(G39-L39)*tab!$G$57+(H39-M39)*tab!$H$57+(I39-N39)*tab!$I$57)))</f>
        <v>0</v>
      </c>
      <c r="Y39" s="124">
        <f t="shared" si="3"/>
        <v>0</v>
      </c>
      <c r="Z39" s="5"/>
      <c r="AA39" s="22"/>
    </row>
    <row r="40" spans="2:27" ht="12" customHeight="1" x14ac:dyDescent="0.2">
      <c r="B40" s="18"/>
      <c r="C40" s="1">
        <v>18</v>
      </c>
      <c r="D40" s="212" t="str">
        <f>+'1 febr 2018'!D40</f>
        <v/>
      </c>
      <c r="E40" s="212" t="str">
        <f>+'1 febr 2018'!E40</f>
        <v/>
      </c>
      <c r="F40" s="43"/>
      <c r="G40" s="44"/>
      <c r="H40" s="44"/>
      <c r="I40" s="44"/>
      <c r="J40" s="68">
        <f t="shared" si="0"/>
        <v>0</v>
      </c>
      <c r="K40" s="42"/>
      <c r="L40" s="44"/>
      <c r="M40" s="44"/>
      <c r="N40" s="44"/>
      <c r="O40" s="68">
        <f t="shared" si="1"/>
        <v>0</v>
      </c>
      <c r="P40" s="42"/>
      <c r="Q40" s="93" t="s">
        <v>55</v>
      </c>
      <c r="R40" s="93" t="s">
        <v>55</v>
      </c>
      <c r="S40" s="124">
        <f>IF(Q40="nee",0,IF((J40-O40)&lt;0,0,(J40-O40)*(tab!$C$19*tab!$H$8+tab!$D$23)))</f>
        <v>0</v>
      </c>
      <c r="T40" s="124">
        <f>IF((J40-O40)&lt;=0,0,IF((G40-L40)*tab!$E$29+(H40-M40)*tab!$F$29+(I40-N40)*tab!$G$29&lt;=0,0,(G40-L40)*tab!$E$29+(H40-M40)*tab!$F$29+(I40-N40)*tab!$G$29))</f>
        <v>0</v>
      </c>
      <c r="U40" s="124">
        <f t="shared" si="2"/>
        <v>0</v>
      </c>
      <c r="V40" s="182"/>
      <c r="W40" s="124">
        <f>IF(R40="nee",0,IF((J40-O40)&lt;0,0,(J40-O40)*tab!$C$57))</f>
        <v>0</v>
      </c>
      <c r="X40" s="124">
        <f>IF(R40="nee",0,IF((J40-O40)&lt;=0,0,IF((G40-L40)*tab!$G$57+(H40-M40)*tab!$H$57+(I40-N40)*tab!$I$57&lt;=0,0,(G40-L40)*tab!$G$57+(H40-M40)*tab!$H$57+(I40-N40)*tab!$I$57)))</f>
        <v>0</v>
      </c>
      <c r="Y40" s="124">
        <f t="shared" si="3"/>
        <v>0</v>
      </c>
      <c r="Z40" s="5"/>
      <c r="AA40" s="22"/>
    </row>
    <row r="41" spans="2:27" ht="12" customHeight="1" x14ac:dyDescent="0.2">
      <c r="B41" s="18"/>
      <c r="C41" s="1">
        <v>19</v>
      </c>
      <c r="D41" s="212" t="str">
        <f>+'1 febr 2018'!D41</f>
        <v/>
      </c>
      <c r="E41" s="212" t="str">
        <f>+'1 febr 2018'!E41</f>
        <v/>
      </c>
      <c r="F41" s="43"/>
      <c r="G41" s="44"/>
      <c r="H41" s="44"/>
      <c r="I41" s="44"/>
      <c r="J41" s="68">
        <f t="shared" si="0"/>
        <v>0</v>
      </c>
      <c r="K41" s="42"/>
      <c r="L41" s="44"/>
      <c r="M41" s="44"/>
      <c r="N41" s="44"/>
      <c r="O41" s="68">
        <f t="shared" si="1"/>
        <v>0</v>
      </c>
      <c r="P41" s="42"/>
      <c r="Q41" s="93" t="s">
        <v>55</v>
      </c>
      <c r="R41" s="93" t="s">
        <v>55</v>
      </c>
      <c r="S41" s="124">
        <f>IF(Q41="nee",0,IF((J41-O41)&lt;0,0,(J41-O41)*(tab!$C$19*tab!$H$8+tab!$D$23)))</f>
        <v>0</v>
      </c>
      <c r="T41" s="124">
        <f>IF((J41-O41)&lt;=0,0,IF((G41-L41)*tab!$E$29+(H41-M41)*tab!$F$29+(I41-N41)*tab!$G$29&lt;=0,0,(G41-L41)*tab!$E$29+(H41-M41)*tab!$F$29+(I41-N41)*tab!$G$29))</f>
        <v>0</v>
      </c>
      <c r="U41" s="124">
        <f t="shared" si="2"/>
        <v>0</v>
      </c>
      <c r="V41" s="182"/>
      <c r="W41" s="124">
        <f>IF(R41="nee",0,IF((J41-O41)&lt;0,0,(J41-O41)*tab!$C$57))</f>
        <v>0</v>
      </c>
      <c r="X41" s="124">
        <f>IF(R41="nee",0,IF((J41-O41)&lt;=0,0,IF((G41-L41)*tab!$G$57+(H41-M41)*tab!$H$57+(I41-N41)*tab!$I$57&lt;=0,0,(G41-L41)*tab!$G$57+(H41-M41)*tab!$H$57+(I41-N41)*tab!$I$57)))</f>
        <v>0</v>
      </c>
      <c r="Y41" s="124">
        <f t="shared" si="3"/>
        <v>0</v>
      </c>
      <c r="Z41" s="5"/>
      <c r="AA41" s="22"/>
    </row>
    <row r="42" spans="2:27" ht="12" customHeight="1" x14ac:dyDescent="0.2">
      <c r="B42" s="18"/>
      <c r="C42" s="1">
        <v>20</v>
      </c>
      <c r="D42" s="212" t="str">
        <f>+'1 febr 2018'!D42</f>
        <v/>
      </c>
      <c r="E42" s="212" t="str">
        <f>+'1 febr 2018'!E42</f>
        <v/>
      </c>
      <c r="F42" s="43"/>
      <c r="G42" s="44"/>
      <c r="H42" s="44"/>
      <c r="I42" s="44"/>
      <c r="J42" s="68">
        <f t="shared" si="0"/>
        <v>0</v>
      </c>
      <c r="K42" s="42"/>
      <c r="L42" s="44"/>
      <c r="M42" s="44"/>
      <c r="N42" s="44"/>
      <c r="O42" s="68">
        <f t="shared" si="1"/>
        <v>0</v>
      </c>
      <c r="P42" s="42"/>
      <c r="Q42" s="93" t="s">
        <v>55</v>
      </c>
      <c r="R42" s="93" t="s">
        <v>55</v>
      </c>
      <c r="S42" s="124">
        <f>IF(Q42="nee",0,IF((J42-O42)&lt;0,0,(J42-O42)*(tab!$C$19*tab!$H$8+tab!$D$23)))</f>
        <v>0</v>
      </c>
      <c r="T42" s="124">
        <f>IF((J42-O42)&lt;=0,0,IF((G42-L42)*tab!$E$29+(H42-M42)*tab!$F$29+(I42-N42)*tab!$G$29&lt;=0,0,(G42-L42)*tab!$E$29+(H42-M42)*tab!$F$29+(I42-N42)*tab!$G$29))</f>
        <v>0</v>
      </c>
      <c r="U42" s="124">
        <f t="shared" si="2"/>
        <v>0</v>
      </c>
      <c r="V42" s="182"/>
      <c r="W42" s="124">
        <f>IF(R42="nee",0,IF((J42-O42)&lt;0,0,(J42-O42)*tab!$C$57))</f>
        <v>0</v>
      </c>
      <c r="X42" s="124">
        <f>IF(R42="nee",0,IF((J42-O42)&lt;=0,0,IF((G42-L42)*tab!$G$57+(H42-M42)*tab!$H$57+(I42-N42)*tab!$I$57&lt;=0,0,(G42-L42)*tab!$G$57+(H42-M42)*tab!$H$57+(I42-N42)*tab!$I$57)))</f>
        <v>0</v>
      </c>
      <c r="Y42" s="124">
        <f t="shared" si="3"/>
        <v>0</v>
      </c>
      <c r="Z42" s="5"/>
      <c r="AA42" s="22"/>
    </row>
    <row r="43" spans="2:27" ht="12" customHeight="1" x14ac:dyDescent="0.2">
      <c r="B43" s="18"/>
      <c r="C43" s="1">
        <v>21</v>
      </c>
      <c r="D43" s="212" t="str">
        <f>+'1 febr 2018'!D43</f>
        <v/>
      </c>
      <c r="E43" s="212" t="str">
        <f>+'1 febr 2018'!E43</f>
        <v/>
      </c>
      <c r="F43" s="43"/>
      <c r="G43" s="44"/>
      <c r="H43" s="44"/>
      <c r="I43" s="44"/>
      <c r="J43" s="68">
        <f t="shared" si="0"/>
        <v>0</v>
      </c>
      <c r="K43" s="42"/>
      <c r="L43" s="44"/>
      <c r="M43" s="44"/>
      <c r="N43" s="44"/>
      <c r="O43" s="68">
        <f t="shared" si="1"/>
        <v>0</v>
      </c>
      <c r="P43" s="42"/>
      <c r="Q43" s="93" t="s">
        <v>55</v>
      </c>
      <c r="R43" s="93" t="s">
        <v>55</v>
      </c>
      <c r="S43" s="124">
        <f>IF(Q43="nee",0,IF((J43-O43)&lt;0,0,(J43-O43)*(tab!$C$19*tab!$H$8+tab!$D$23)))</f>
        <v>0</v>
      </c>
      <c r="T43" s="124">
        <f>IF((J43-O43)&lt;=0,0,IF((G43-L43)*tab!$E$29+(H43-M43)*tab!$F$29+(I43-N43)*tab!$G$29&lt;=0,0,(G43-L43)*tab!$E$29+(H43-M43)*tab!$F$29+(I43-N43)*tab!$G$29))</f>
        <v>0</v>
      </c>
      <c r="U43" s="124">
        <f t="shared" si="2"/>
        <v>0</v>
      </c>
      <c r="V43" s="182"/>
      <c r="W43" s="124">
        <f>IF(R43="nee",0,IF((J43-O43)&lt;0,0,(J43-O43)*tab!$C$57))</f>
        <v>0</v>
      </c>
      <c r="X43" s="124">
        <f>IF(R43="nee",0,IF((J43-O43)&lt;=0,0,IF((G43-L43)*tab!$G$57+(H43-M43)*tab!$H$57+(I43-N43)*tab!$I$57&lt;=0,0,(G43-L43)*tab!$G$57+(H43-M43)*tab!$H$57+(I43-N43)*tab!$I$57)))</f>
        <v>0</v>
      </c>
      <c r="Y43" s="124">
        <f t="shared" si="3"/>
        <v>0</v>
      </c>
      <c r="Z43" s="5"/>
      <c r="AA43" s="22"/>
    </row>
    <row r="44" spans="2:27" ht="12" customHeight="1" x14ac:dyDescent="0.2">
      <c r="B44" s="18"/>
      <c r="C44" s="1">
        <v>22</v>
      </c>
      <c r="D44" s="212" t="str">
        <f>+'1 febr 2018'!D44</f>
        <v/>
      </c>
      <c r="E44" s="212" t="str">
        <f>+'1 febr 2018'!E44</f>
        <v/>
      </c>
      <c r="F44" s="43"/>
      <c r="G44" s="44"/>
      <c r="H44" s="44"/>
      <c r="I44" s="44"/>
      <c r="J44" s="68">
        <f t="shared" si="0"/>
        <v>0</v>
      </c>
      <c r="K44" s="42"/>
      <c r="L44" s="44"/>
      <c r="M44" s="44"/>
      <c r="N44" s="44"/>
      <c r="O44" s="68">
        <f t="shared" si="1"/>
        <v>0</v>
      </c>
      <c r="P44" s="42"/>
      <c r="Q44" s="93" t="s">
        <v>55</v>
      </c>
      <c r="R44" s="93" t="s">
        <v>55</v>
      </c>
      <c r="S44" s="124">
        <f>IF(Q44="nee",0,IF((J44-O44)&lt;0,0,(J44-O44)*(tab!$C$19*tab!$H$8+tab!$D$23)))</f>
        <v>0</v>
      </c>
      <c r="T44" s="124">
        <f>IF((J44-O44)&lt;=0,0,IF((G44-L44)*tab!$E$29+(H44-M44)*tab!$F$29+(I44-N44)*tab!$G$29&lt;=0,0,(G44-L44)*tab!$E$29+(H44-M44)*tab!$F$29+(I44-N44)*tab!$G$29))</f>
        <v>0</v>
      </c>
      <c r="U44" s="124">
        <f t="shared" si="2"/>
        <v>0</v>
      </c>
      <c r="V44" s="182"/>
      <c r="W44" s="124">
        <f>IF(R44="nee",0,IF((J44-O44)&lt;0,0,(J44-O44)*tab!$C$57))</f>
        <v>0</v>
      </c>
      <c r="X44" s="124">
        <f>IF(R44="nee",0,IF((J44-O44)&lt;=0,0,IF((G44-L44)*tab!$G$57+(H44-M44)*tab!$H$57+(I44-N44)*tab!$I$57&lt;=0,0,(G44-L44)*tab!$G$57+(H44-M44)*tab!$H$57+(I44-N44)*tab!$I$57)))</f>
        <v>0</v>
      </c>
      <c r="Y44" s="124">
        <f t="shared" si="3"/>
        <v>0</v>
      </c>
      <c r="Z44" s="5"/>
      <c r="AA44" s="22"/>
    </row>
    <row r="45" spans="2:27" ht="12" customHeight="1" x14ac:dyDescent="0.2">
      <c r="B45" s="18"/>
      <c r="C45" s="1">
        <v>23</v>
      </c>
      <c r="D45" s="212" t="str">
        <f>+'1 febr 2018'!D45</f>
        <v/>
      </c>
      <c r="E45" s="212" t="str">
        <f>+'1 febr 2018'!E45</f>
        <v/>
      </c>
      <c r="F45" s="43"/>
      <c r="G45" s="44"/>
      <c r="H45" s="44"/>
      <c r="I45" s="44"/>
      <c r="J45" s="68">
        <f t="shared" si="0"/>
        <v>0</v>
      </c>
      <c r="K45" s="42"/>
      <c r="L45" s="44"/>
      <c r="M45" s="44"/>
      <c r="N45" s="44"/>
      <c r="O45" s="68">
        <f t="shared" si="1"/>
        <v>0</v>
      </c>
      <c r="P45" s="42"/>
      <c r="Q45" s="93" t="s">
        <v>55</v>
      </c>
      <c r="R45" s="93" t="s">
        <v>55</v>
      </c>
      <c r="S45" s="124">
        <f>IF(Q45="nee",0,IF((J45-O45)&lt;0,0,(J45-O45)*(tab!$C$19*tab!$H$8+tab!$D$23)))</f>
        <v>0</v>
      </c>
      <c r="T45" s="124">
        <f>IF((J45-O45)&lt;=0,0,IF((G45-L45)*tab!$E$29+(H45-M45)*tab!$F$29+(I45-N45)*tab!$G$29&lt;=0,0,(G45-L45)*tab!$E$29+(H45-M45)*tab!$F$29+(I45-N45)*tab!$G$29))</f>
        <v>0</v>
      </c>
      <c r="U45" s="124">
        <f t="shared" si="2"/>
        <v>0</v>
      </c>
      <c r="V45" s="182"/>
      <c r="W45" s="124">
        <f>IF(R45="nee",0,IF((J45-O45)&lt;0,0,(J45-O45)*tab!$C$57))</f>
        <v>0</v>
      </c>
      <c r="X45" s="124">
        <f>IF(R45="nee",0,IF((J45-O45)&lt;=0,0,IF((G45-L45)*tab!$G$57+(H45-M45)*tab!$H$57+(I45-N45)*tab!$I$57&lt;=0,0,(G45-L45)*tab!$G$57+(H45-M45)*tab!$H$57+(I45-N45)*tab!$I$57)))</f>
        <v>0</v>
      </c>
      <c r="Y45" s="124">
        <f t="shared" si="3"/>
        <v>0</v>
      </c>
      <c r="Z45" s="5"/>
      <c r="AA45" s="22"/>
    </row>
    <row r="46" spans="2:27" ht="12" customHeight="1" x14ac:dyDescent="0.2">
      <c r="B46" s="18"/>
      <c r="C46" s="1">
        <v>24</v>
      </c>
      <c r="D46" s="212" t="str">
        <f>+'1 febr 2018'!D46</f>
        <v/>
      </c>
      <c r="E46" s="212" t="str">
        <f>+'1 febr 2018'!E46</f>
        <v/>
      </c>
      <c r="F46" s="43"/>
      <c r="G46" s="44"/>
      <c r="H46" s="44"/>
      <c r="I46" s="44"/>
      <c r="J46" s="68">
        <f t="shared" si="0"/>
        <v>0</v>
      </c>
      <c r="K46" s="42"/>
      <c r="L46" s="44"/>
      <c r="M46" s="44"/>
      <c r="N46" s="44"/>
      <c r="O46" s="68">
        <f t="shared" si="1"/>
        <v>0</v>
      </c>
      <c r="P46" s="42"/>
      <c r="Q46" s="93" t="s">
        <v>55</v>
      </c>
      <c r="R46" s="93" t="s">
        <v>55</v>
      </c>
      <c r="S46" s="124">
        <f>IF(Q46="nee",0,IF((J46-O46)&lt;0,0,(J46-O46)*(tab!$C$19*tab!$H$8+tab!$D$23)))</f>
        <v>0</v>
      </c>
      <c r="T46" s="124">
        <f>IF((J46-O46)&lt;=0,0,IF((G46-L46)*tab!$E$29+(H46-M46)*tab!$F$29+(I46-N46)*tab!$G$29&lt;=0,0,(G46-L46)*tab!$E$29+(H46-M46)*tab!$F$29+(I46-N46)*tab!$G$29))</f>
        <v>0</v>
      </c>
      <c r="U46" s="124">
        <f t="shared" si="2"/>
        <v>0</v>
      </c>
      <c r="V46" s="182"/>
      <c r="W46" s="124">
        <f>IF(R46="nee",0,IF((J46-O46)&lt;0,0,(J46-O46)*tab!$C$57))</f>
        <v>0</v>
      </c>
      <c r="X46" s="124">
        <f>IF(R46="nee",0,IF((J46-O46)&lt;=0,0,IF((G46-L46)*tab!$G$57+(H46-M46)*tab!$H$57+(I46-N46)*tab!$I$57&lt;=0,0,(G46-L46)*tab!$G$57+(H46-M46)*tab!$H$57+(I46-N46)*tab!$I$57)))</f>
        <v>0</v>
      </c>
      <c r="Y46" s="124">
        <f t="shared" si="3"/>
        <v>0</v>
      </c>
      <c r="Z46" s="5"/>
      <c r="AA46" s="22"/>
    </row>
    <row r="47" spans="2:27" ht="12" customHeight="1" x14ac:dyDescent="0.2">
      <c r="B47" s="18"/>
      <c r="C47" s="1">
        <v>25</v>
      </c>
      <c r="D47" s="212" t="str">
        <f>+'1 febr 2018'!D47</f>
        <v/>
      </c>
      <c r="E47" s="212" t="str">
        <f>+'1 febr 2018'!E47</f>
        <v/>
      </c>
      <c r="F47" s="43"/>
      <c r="G47" s="44"/>
      <c r="H47" s="44"/>
      <c r="I47" s="44"/>
      <c r="J47" s="68">
        <f t="shared" si="0"/>
        <v>0</v>
      </c>
      <c r="K47" s="42"/>
      <c r="L47" s="44"/>
      <c r="M47" s="44"/>
      <c r="N47" s="44"/>
      <c r="O47" s="68">
        <f t="shared" si="1"/>
        <v>0</v>
      </c>
      <c r="P47" s="42"/>
      <c r="Q47" s="93" t="s">
        <v>55</v>
      </c>
      <c r="R47" s="93" t="s">
        <v>55</v>
      </c>
      <c r="S47" s="124">
        <f>IF(Q47="nee",0,IF((J47-O47)&lt;0,0,(J47-O47)*(tab!$C$19*tab!$H$8+tab!$D$23)))</f>
        <v>0</v>
      </c>
      <c r="T47" s="124">
        <f>IF((J47-O47)&lt;=0,0,IF((G47-L47)*tab!$E$29+(H47-M47)*tab!$F$29+(I47-N47)*tab!$G$29&lt;=0,0,(G47-L47)*tab!$E$29+(H47-M47)*tab!$F$29+(I47-N47)*tab!$G$29))</f>
        <v>0</v>
      </c>
      <c r="U47" s="124">
        <f t="shared" si="2"/>
        <v>0</v>
      </c>
      <c r="V47" s="182"/>
      <c r="W47" s="124">
        <f>IF(R47="nee",0,IF((J47-O47)&lt;0,0,(J47-O47)*tab!$C$57))</f>
        <v>0</v>
      </c>
      <c r="X47" s="124">
        <f>IF(R47="nee",0,IF((J47-O47)&lt;=0,0,IF((G47-L47)*tab!$G$57+(H47-M47)*tab!$H$57+(I47-N47)*tab!$I$57&lt;=0,0,(G47-L47)*tab!$G$57+(H47-M47)*tab!$H$57+(I47-N47)*tab!$I$57)))</f>
        <v>0</v>
      </c>
      <c r="Y47" s="124">
        <f t="shared" si="3"/>
        <v>0</v>
      </c>
      <c r="Z47" s="5"/>
      <c r="AA47" s="22"/>
    </row>
    <row r="48" spans="2:27" ht="12" customHeight="1" x14ac:dyDescent="0.2">
      <c r="B48" s="18"/>
      <c r="C48" s="1">
        <v>26</v>
      </c>
      <c r="D48" s="212" t="str">
        <f>+'1 febr 2018'!D48</f>
        <v/>
      </c>
      <c r="E48" s="212" t="str">
        <f>+'1 febr 2018'!E48</f>
        <v/>
      </c>
      <c r="F48" s="43"/>
      <c r="G48" s="44"/>
      <c r="H48" s="44"/>
      <c r="I48" s="44"/>
      <c r="J48" s="68">
        <f t="shared" si="0"/>
        <v>0</v>
      </c>
      <c r="K48" s="42"/>
      <c r="L48" s="44"/>
      <c r="M48" s="44"/>
      <c r="N48" s="44"/>
      <c r="O48" s="68">
        <f t="shared" si="1"/>
        <v>0</v>
      </c>
      <c r="P48" s="42"/>
      <c r="Q48" s="93" t="s">
        <v>55</v>
      </c>
      <c r="R48" s="93" t="s">
        <v>55</v>
      </c>
      <c r="S48" s="124">
        <f>IF(Q48="nee",0,IF((J48-O48)&lt;0,0,(J48-O48)*(tab!$C$19*tab!$H$8+tab!$D$23)))</f>
        <v>0</v>
      </c>
      <c r="T48" s="124">
        <f>IF((J48-O48)&lt;=0,0,IF((G48-L48)*tab!$E$29+(H48-M48)*tab!$F$29+(I48-N48)*tab!$G$29&lt;=0,0,(G48-L48)*tab!$E$29+(H48-M48)*tab!$F$29+(I48-N48)*tab!$G$29))</f>
        <v>0</v>
      </c>
      <c r="U48" s="124">
        <f t="shared" si="2"/>
        <v>0</v>
      </c>
      <c r="V48" s="182"/>
      <c r="W48" s="124">
        <f>IF(R48="nee",0,IF((J48-O48)&lt;0,0,(J48-O48)*tab!$C$57))</f>
        <v>0</v>
      </c>
      <c r="X48" s="124">
        <f>IF(R48="nee",0,IF((J48-O48)&lt;=0,0,IF((G48-L48)*tab!$G$57+(H48-M48)*tab!$H$57+(I48-N48)*tab!$I$57&lt;=0,0,(G48-L48)*tab!$G$57+(H48-M48)*tab!$H$57+(I48-N48)*tab!$I$57)))</f>
        <v>0</v>
      </c>
      <c r="Y48" s="124">
        <f t="shared" si="3"/>
        <v>0</v>
      </c>
      <c r="Z48" s="5"/>
      <c r="AA48" s="22"/>
    </row>
    <row r="49" spans="2:27" ht="12" customHeight="1" x14ac:dyDescent="0.2">
      <c r="B49" s="18"/>
      <c r="C49" s="1">
        <v>27</v>
      </c>
      <c r="D49" s="212" t="str">
        <f>+'1 febr 2018'!D49</f>
        <v/>
      </c>
      <c r="E49" s="212" t="str">
        <f>+'1 febr 2018'!E49</f>
        <v/>
      </c>
      <c r="F49" s="43"/>
      <c r="G49" s="44"/>
      <c r="H49" s="44"/>
      <c r="I49" s="44"/>
      <c r="J49" s="68">
        <f t="shared" si="0"/>
        <v>0</v>
      </c>
      <c r="K49" s="42"/>
      <c r="L49" s="44"/>
      <c r="M49" s="44"/>
      <c r="N49" s="44"/>
      <c r="O49" s="68">
        <f t="shared" si="1"/>
        <v>0</v>
      </c>
      <c r="P49" s="42"/>
      <c r="Q49" s="93" t="s">
        <v>55</v>
      </c>
      <c r="R49" s="93" t="s">
        <v>55</v>
      </c>
      <c r="S49" s="124">
        <f>IF(Q49="nee",0,IF((J49-O49)&lt;0,0,(J49-O49)*(tab!$C$19*tab!$H$8+tab!$D$23)))</f>
        <v>0</v>
      </c>
      <c r="T49" s="124">
        <f>IF((J49-O49)&lt;=0,0,IF((G49-L49)*tab!$E$29+(H49-M49)*tab!$F$29+(I49-N49)*tab!$G$29&lt;=0,0,(G49-L49)*tab!$E$29+(H49-M49)*tab!$F$29+(I49-N49)*tab!$G$29))</f>
        <v>0</v>
      </c>
      <c r="U49" s="124">
        <f t="shared" si="2"/>
        <v>0</v>
      </c>
      <c r="V49" s="182"/>
      <c r="W49" s="124">
        <f>IF(R49="nee",0,IF((J49-O49)&lt;0,0,(J49-O49)*tab!$C$57))</f>
        <v>0</v>
      </c>
      <c r="X49" s="124">
        <f>IF(R49="nee",0,IF((J49-O49)&lt;=0,0,IF((G49-L49)*tab!$G$57+(H49-M49)*tab!$H$57+(I49-N49)*tab!$I$57&lt;=0,0,(G49-L49)*tab!$G$57+(H49-M49)*tab!$H$57+(I49-N49)*tab!$I$57)))</f>
        <v>0</v>
      </c>
      <c r="Y49" s="124">
        <f t="shared" si="3"/>
        <v>0</v>
      </c>
      <c r="Z49" s="5"/>
      <c r="AA49" s="22"/>
    </row>
    <row r="50" spans="2:27" ht="12" customHeight="1" x14ac:dyDescent="0.2">
      <c r="B50" s="18"/>
      <c r="C50" s="1">
        <v>28</v>
      </c>
      <c r="D50" s="212" t="str">
        <f>+'1 febr 2018'!D50</f>
        <v/>
      </c>
      <c r="E50" s="212" t="str">
        <f>+'1 febr 2018'!E50</f>
        <v/>
      </c>
      <c r="F50" s="43"/>
      <c r="G50" s="44"/>
      <c r="H50" s="44"/>
      <c r="I50" s="44"/>
      <c r="J50" s="68">
        <f t="shared" si="0"/>
        <v>0</v>
      </c>
      <c r="K50" s="42"/>
      <c r="L50" s="44"/>
      <c r="M50" s="44"/>
      <c r="N50" s="44"/>
      <c r="O50" s="68">
        <f t="shared" si="1"/>
        <v>0</v>
      </c>
      <c r="P50" s="42"/>
      <c r="Q50" s="93" t="s">
        <v>55</v>
      </c>
      <c r="R50" s="93" t="s">
        <v>55</v>
      </c>
      <c r="S50" s="124">
        <f>IF(Q50="nee",0,IF((J50-O50)&lt;0,0,(J50-O50)*(tab!$C$19*tab!$H$8+tab!$D$23)))</f>
        <v>0</v>
      </c>
      <c r="T50" s="124">
        <f>IF((J50-O50)&lt;=0,0,IF((G50-L50)*tab!$E$29+(H50-M50)*tab!$F$29+(I50-N50)*tab!$G$29&lt;=0,0,(G50-L50)*tab!$E$29+(H50-M50)*tab!$F$29+(I50-N50)*tab!$G$29))</f>
        <v>0</v>
      </c>
      <c r="U50" s="124">
        <f t="shared" si="2"/>
        <v>0</v>
      </c>
      <c r="V50" s="182"/>
      <c r="W50" s="124">
        <f>IF(R50="nee",0,IF((J50-O50)&lt;0,0,(J50-O50)*tab!$C$57))</f>
        <v>0</v>
      </c>
      <c r="X50" s="124">
        <f>IF(R50="nee",0,IF((J50-O50)&lt;=0,0,IF((G50-L50)*tab!$G$57+(H50-M50)*tab!$H$57+(I50-N50)*tab!$I$57&lt;=0,0,(G50-L50)*tab!$G$57+(H50-M50)*tab!$H$57+(I50-N50)*tab!$I$57)))</f>
        <v>0</v>
      </c>
      <c r="Y50" s="124">
        <f t="shared" si="3"/>
        <v>0</v>
      </c>
      <c r="Z50" s="5"/>
      <c r="AA50" s="22"/>
    </row>
    <row r="51" spans="2:27" ht="12" customHeight="1" x14ac:dyDescent="0.2">
      <c r="B51" s="18"/>
      <c r="C51" s="1">
        <v>29</v>
      </c>
      <c r="D51" s="212" t="str">
        <f>+'1 febr 2018'!D51</f>
        <v/>
      </c>
      <c r="E51" s="212" t="str">
        <f>+'1 febr 2018'!E51</f>
        <v/>
      </c>
      <c r="F51" s="43"/>
      <c r="G51" s="44"/>
      <c r="H51" s="44"/>
      <c r="I51" s="44"/>
      <c r="J51" s="68">
        <f t="shared" si="0"/>
        <v>0</v>
      </c>
      <c r="K51" s="42"/>
      <c r="L51" s="44"/>
      <c r="M51" s="44"/>
      <c r="N51" s="44"/>
      <c r="O51" s="68">
        <f t="shared" si="1"/>
        <v>0</v>
      </c>
      <c r="P51" s="42"/>
      <c r="Q51" s="93" t="s">
        <v>55</v>
      </c>
      <c r="R51" s="93" t="s">
        <v>55</v>
      </c>
      <c r="S51" s="124">
        <f>IF(Q51="nee",0,IF((J51-O51)&lt;0,0,(J51-O51)*(tab!$C$19*tab!$H$8+tab!$D$23)))</f>
        <v>0</v>
      </c>
      <c r="T51" s="124">
        <f>IF((J51-O51)&lt;=0,0,IF((G51-L51)*tab!$E$29+(H51-M51)*tab!$F$29+(I51-N51)*tab!$G$29&lt;=0,0,(G51-L51)*tab!$E$29+(H51-M51)*tab!$F$29+(I51-N51)*tab!$G$29))</f>
        <v>0</v>
      </c>
      <c r="U51" s="124">
        <f t="shared" si="2"/>
        <v>0</v>
      </c>
      <c r="V51" s="182"/>
      <c r="W51" s="124">
        <f>IF(R51="nee",0,IF((J51-O51)&lt;0,0,(J51-O51)*tab!$C$57))</f>
        <v>0</v>
      </c>
      <c r="X51" s="124">
        <f>IF(R51="nee",0,IF((J51-O51)&lt;=0,0,IF((G51-L51)*tab!$G$57+(H51-M51)*tab!$H$57+(I51-N51)*tab!$I$57&lt;=0,0,(G51-L51)*tab!$G$57+(H51-M51)*tab!$H$57+(I51-N51)*tab!$I$57)))</f>
        <v>0</v>
      </c>
      <c r="Y51" s="124">
        <f t="shared" si="3"/>
        <v>0</v>
      </c>
      <c r="Z51" s="5"/>
      <c r="AA51" s="22"/>
    </row>
    <row r="52" spans="2:27" ht="12" customHeight="1" x14ac:dyDescent="0.2">
      <c r="B52" s="18"/>
      <c r="C52" s="1">
        <v>30</v>
      </c>
      <c r="D52" s="212" t="str">
        <f>+'1 febr 2018'!D52</f>
        <v/>
      </c>
      <c r="E52" s="212" t="str">
        <f>+'1 febr 2018'!E52</f>
        <v/>
      </c>
      <c r="F52" s="43"/>
      <c r="G52" s="44"/>
      <c r="H52" s="44"/>
      <c r="I52" s="44"/>
      <c r="J52" s="68">
        <f t="shared" si="0"/>
        <v>0</v>
      </c>
      <c r="K52" s="42"/>
      <c r="L52" s="44"/>
      <c r="M52" s="44"/>
      <c r="N52" s="44"/>
      <c r="O52" s="68">
        <f t="shared" si="1"/>
        <v>0</v>
      </c>
      <c r="P52" s="42"/>
      <c r="Q52" s="93" t="s">
        <v>55</v>
      </c>
      <c r="R52" s="93" t="s">
        <v>55</v>
      </c>
      <c r="S52" s="124">
        <f>IF(Q52="nee",0,IF((J52-O52)&lt;0,0,(J52-O52)*(tab!$C$19*tab!$H$8+tab!$D$23)))</f>
        <v>0</v>
      </c>
      <c r="T52" s="124">
        <f>IF((J52-O52)&lt;=0,0,IF((G52-L52)*tab!$E$29+(H52-M52)*tab!$F$29+(I52-N52)*tab!$G$29&lt;=0,0,(G52-L52)*tab!$E$29+(H52-M52)*tab!$F$29+(I52-N52)*tab!$G$29))</f>
        <v>0</v>
      </c>
      <c r="U52" s="124">
        <f t="shared" si="2"/>
        <v>0</v>
      </c>
      <c r="V52" s="182"/>
      <c r="W52" s="124">
        <f>IF(R52="nee",0,IF((J52-O52)&lt;0,0,(J52-O52)*tab!$C$57))</f>
        <v>0</v>
      </c>
      <c r="X52" s="124">
        <f>IF(R52="nee",0,IF((J52-O52)&lt;=0,0,IF((G52-L52)*tab!$G$57+(H52-M52)*tab!$H$57+(I52-N52)*tab!$I$57&lt;=0,0,(G52-L52)*tab!$G$57+(H52-M52)*tab!$H$57+(I52-N52)*tab!$I$57)))</f>
        <v>0</v>
      </c>
      <c r="Y52" s="124">
        <f t="shared" si="3"/>
        <v>0</v>
      </c>
      <c r="Z52" s="5"/>
      <c r="AA52" s="22"/>
    </row>
    <row r="53" spans="2:27" s="99" customFormat="1" ht="12" customHeight="1" x14ac:dyDescent="0.2">
      <c r="B53" s="80"/>
      <c r="C53" s="73"/>
      <c r="D53" s="83"/>
      <c r="E53" s="83"/>
      <c r="F53" s="112"/>
      <c r="G53" s="113">
        <f>SUM(G23:G48)</f>
        <v>15</v>
      </c>
      <c r="H53" s="113">
        <f>SUM(H23:H48)</f>
        <v>2</v>
      </c>
      <c r="I53" s="113">
        <f>SUM(I23:I48)</f>
        <v>10</v>
      </c>
      <c r="J53" s="113">
        <f>SUM(J23:J48)</f>
        <v>27</v>
      </c>
      <c r="K53" s="114"/>
      <c r="L53" s="113">
        <f>SUM(L23:L48)</f>
        <v>10</v>
      </c>
      <c r="M53" s="113">
        <f>SUM(M23:M48)</f>
        <v>1</v>
      </c>
      <c r="N53" s="113">
        <f>SUM(N23:N48)</f>
        <v>12</v>
      </c>
      <c r="O53" s="113">
        <f>SUM(O23:O48)</f>
        <v>23</v>
      </c>
      <c r="P53" s="114"/>
      <c r="Q53" s="114"/>
      <c r="R53" s="114"/>
      <c r="S53" s="196">
        <f t="shared" ref="S53:U53" si="4">SUM(S23:S52)</f>
        <v>28517.194544999998</v>
      </c>
      <c r="T53" s="196">
        <f t="shared" si="4"/>
        <v>107666.86702799999</v>
      </c>
      <c r="U53" s="196">
        <f t="shared" si="4"/>
        <v>136184.06157299998</v>
      </c>
      <c r="V53" s="114"/>
      <c r="W53" s="197">
        <f>SUM(W23:W52)</f>
        <v>4613.9799999999996</v>
      </c>
      <c r="X53" s="197">
        <f>SUM(X23:X52)</f>
        <v>8490.4599999999991</v>
      </c>
      <c r="Y53" s="197">
        <f>SUM(Y23:Y52)</f>
        <v>13104.439999999999</v>
      </c>
      <c r="Z53" s="5"/>
      <c r="AA53" s="22"/>
    </row>
    <row r="54" spans="2:27" ht="12" customHeight="1" x14ac:dyDescent="0.2">
      <c r="B54" s="18"/>
      <c r="C54" s="1"/>
      <c r="D54" s="38"/>
      <c r="E54" s="2"/>
      <c r="F54" s="2"/>
      <c r="G54" s="42"/>
      <c r="H54" s="42"/>
      <c r="I54" s="42"/>
      <c r="J54" s="42"/>
      <c r="K54" s="42"/>
      <c r="L54" s="42"/>
      <c r="M54" s="42"/>
      <c r="N54" s="42"/>
      <c r="O54" s="42"/>
      <c r="P54" s="42"/>
      <c r="Q54" s="42"/>
      <c r="R54" s="42"/>
      <c r="S54" s="42"/>
      <c r="T54" s="42"/>
      <c r="W54" s="7"/>
      <c r="X54" s="7"/>
      <c r="Y54" s="7"/>
      <c r="Z54" s="48"/>
      <c r="AA54" s="22"/>
    </row>
    <row r="55" spans="2:27" ht="12" customHeight="1" x14ac:dyDescent="0.2">
      <c r="B55" s="18"/>
      <c r="C55" s="97"/>
      <c r="D55" s="177" t="s">
        <v>63</v>
      </c>
      <c r="E55" s="27"/>
      <c r="F55" s="27"/>
      <c r="G55" s="28"/>
      <c r="H55" s="29"/>
      <c r="I55" s="29"/>
      <c r="J55" s="30"/>
      <c r="K55" s="30"/>
      <c r="L55" s="28"/>
      <c r="M55" s="29"/>
      <c r="N55" s="121"/>
      <c r="O55" s="49"/>
      <c r="P55" s="49"/>
      <c r="Q55" s="49"/>
      <c r="R55" s="49"/>
      <c r="S55" s="49"/>
      <c r="T55" s="49"/>
      <c r="U55" s="49"/>
      <c r="V55" s="49"/>
      <c r="W55" s="49"/>
      <c r="X55" s="49"/>
      <c r="Y55" s="49"/>
      <c r="Z55" s="41"/>
      <c r="AA55" s="16"/>
    </row>
    <row r="56" spans="2:27" ht="12" customHeight="1" x14ac:dyDescent="0.2">
      <c r="B56" s="18"/>
      <c r="C56" s="97"/>
      <c r="D56" s="177"/>
      <c r="E56" s="27"/>
      <c r="F56" s="27"/>
      <c r="G56" s="28"/>
      <c r="H56" s="29"/>
      <c r="I56" s="29"/>
      <c r="J56" s="30"/>
      <c r="K56" s="30"/>
      <c r="L56" s="28"/>
      <c r="M56" s="29"/>
      <c r="N56" s="121"/>
      <c r="O56" s="49"/>
      <c r="P56" s="49"/>
      <c r="Q56" s="79" t="s">
        <v>86</v>
      </c>
      <c r="R56" s="81" t="s">
        <v>86</v>
      </c>
      <c r="S56" s="181" t="s">
        <v>78</v>
      </c>
      <c r="T56" s="106"/>
      <c r="U56" s="106"/>
      <c r="V56" s="106"/>
      <c r="W56" s="81" t="s">
        <v>76</v>
      </c>
      <c r="X56" s="35"/>
      <c r="Y56" s="35"/>
      <c r="Z56" s="41"/>
      <c r="AA56" s="16"/>
    </row>
    <row r="57" spans="2:27" ht="12" customHeight="1" x14ac:dyDescent="0.2">
      <c r="B57" s="18"/>
      <c r="C57" s="97"/>
      <c r="D57" s="38" t="s">
        <v>57</v>
      </c>
      <c r="E57" s="28"/>
      <c r="F57" s="27"/>
      <c r="G57" s="76" t="s">
        <v>105</v>
      </c>
      <c r="H57" s="39"/>
      <c r="I57" s="39"/>
      <c r="J57" s="39"/>
      <c r="K57" s="39"/>
      <c r="L57" s="76" t="s">
        <v>106</v>
      </c>
      <c r="M57" s="39"/>
      <c r="N57" s="39"/>
      <c r="O57" s="39"/>
      <c r="P57" s="39"/>
      <c r="Q57" s="81" t="s">
        <v>87</v>
      </c>
      <c r="R57" s="81" t="s">
        <v>89</v>
      </c>
      <c r="S57" s="76" t="s">
        <v>108</v>
      </c>
      <c r="T57" s="81"/>
      <c r="U57" s="40" t="s">
        <v>58</v>
      </c>
      <c r="V57" s="40"/>
      <c r="W57" s="76" t="s">
        <v>127</v>
      </c>
      <c r="X57" s="40"/>
      <c r="Y57" s="40" t="s">
        <v>58</v>
      </c>
      <c r="Z57" s="41"/>
      <c r="AA57" s="16"/>
    </row>
    <row r="58" spans="2:27" ht="12" customHeight="1" x14ac:dyDescent="0.2">
      <c r="B58" s="18"/>
      <c r="C58" s="1"/>
      <c r="D58" s="38" t="s">
        <v>59</v>
      </c>
      <c r="E58" s="34" t="s">
        <v>60</v>
      </c>
      <c r="F58" s="38"/>
      <c r="G58" s="42" t="s">
        <v>17</v>
      </c>
      <c r="H58" s="42" t="s">
        <v>18</v>
      </c>
      <c r="I58" s="42" t="s">
        <v>19</v>
      </c>
      <c r="J58" s="42" t="s">
        <v>61</v>
      </c>
      <c r="K58" s="42"/>
      <c r="L58" s="42" t="s">
        <v>17</v>
      </c>
      <c r="M58" s="42" t="s">
        <v>18</v>
      </c>
      <c r="N58" s="42" t="s">
        <v>19</v>
      </c>
      <c r="O58" s="42" t="s">
        <v>61</v>
      </c>
      <c r="P58" s="42"/>
      <c r="Q58" s="74" t="s">
        <v>88</v>
      </c>
      <c r="R58" s="81" t="s">
        <v>88</v>
      </c>
      <c r="S58" s="74" t="s">
        <v>67</v>
      </c>
      <c r="T58" s="74" t="s">
        <v>68</v>
      </c>
      <c r="U58" s="40" t="s">
        <v>109</v>
      </c>
      <c r="V58" s="40"/>
      <c r="W58" s="42" t="s">
        <v>67</v>
      </c>
      <c r="X58" s="42" t="s">
        <v>68</v>
      </c>
      <c r="Y58" s="40" t="s">
        <v>62</v>
      </c>
      <c r="Z58" s="5"/>
      <c r="AA58" s="22"/>
    </row>
    <row r="59" spans="2:27" ht="12" customHeight="1" x14ac:dyDescent="0.2">
      <c r="B59" s="18"/>
      <c r="C59" s="1">
        <v>1</v>
      </c>
      <c r="D59" s="67" t="str">
        <f t="shared" ref="D59:E88" si="5">+D23</f>
        <v>de Ambelt</v>
      </c>
      <c r="E59" s="68" t="str">
        <f t="shared" si="5"/>
        <v>02YN</v>
      </c>
      <c r="F59" s="43"/>
      <c r="G59" s="44">
        <v>2</v>
      </c>
      <c r="H59" s="44">
        <v>0</v>
      </c>
      <c r="I59" s="44">
        <v>0</v>
      </c>
      <c r="J59" s="68">
        <f>SUM(G59:I59)</f>
        <v>2</v>
      </c>
      <c r="K59" s="42"/>
      <c r="L59" s="44">
        <v>0</v>
      </c>
      <c r="M59" s="44">
        <v>0</v>
      </c>
      <c r="N59" s="44">
        <v>1</v>
      </c>
      <c r="O59" s="68">
        <f>SUM(L59:N59)</f>
        <v>1</v>
      </c>
      <c r="P59" s="42"/>
      <c r="Q59" s="93" t="str">
        <f t="shared" ref="Q59:R88" si="6">+Q23</f>
        <v>ja</v>
      </c>
      <c r="R59" s="93" t="str">
        <f t="shared" si="6"/>
        <v>ja</v>
      </c>
      <c r="S59" s="124">
        <f>IF(Q23="nee",0,IF((J23-O23)&lt;0,0,(J23-O23)*(tab!$C$20*tab!$H$8+tab!$D$23)))</f>
        <v>2971.5887069999999</v>
      </c>
      <c r="T59" s="124">
        <f>IF((J59-O59)&lt;=0,0,IF((G59-L59)*tab!$E$30+(H59-M59)*tab!$F$30+(I59-N59)*tab!$G$30&lt;=0,0,(G59-L59)*tab!$E$30+(H59-M59)*tab!$F$30+(I59-N59)*tab!$G$30))</f>
        <v>0</v>
      </c>
      <c r="U59" s="124">
        <f>IF(SUM(S59:T59)&lt;0,0,SUM(S59:T59))</f>
        <v>2971.5887069999999</v>
      </c>
      <c r="V59" s="182"/>
      <c r="W59" s="124">
        <f>IF(R59="nee",0,IF((J59-O59)&lt;0,0,(J59-O59)*tab!$C$58))</f>
        <v>578.78</v>
      </c>
      <c r="X59" s="124">
        <f>IF(R59="nee",0,IF((J59-O59)&lt;=0,0,IF((G59-L59)*tab!$G$57+(H59-M59)*tab!$H$57+(I59-N59)*tab!$I$57&lt;=0,0,(G59-L59)*tab!$G$57+(H59-M59)*tab!$H$57+(I59-N59)*tab!$I$57)))</f>
        <v>0</v>
      </c>
      <c r="Y59" s="124">
        <f>SUM(W59:X59)</f>
        <v>578.78</v>
      </c>
      <c r="Z59" s="5"/>
      <c r="AA59" s="22"/>
    </row>
    <row r="60" spans="2:27" ht="12" customHeight="1" x14ac:dyDescent="0.2">
      <c r="B60" s="18"/>
      <c r="C60" s="1">
        <v>2</v>
      </c>
      <c r="D60" s="67" t="str">
        <f t="shared" si="5"/>
        <v>De Korenaer</v>
      </c>
      <c r="E60" s="68" t="str">
        <f t="shared" si="5"/>
        <v>03TV</v>
      </c>
      <c r="F60" s="43"/>
      <c r="G60" s="44">
        <v>3</v>
      </c>
      <c r="H60" s="44">
        <v>0</v>
      </c>
      <c r="I60" s="44">
        <v>0</v>
      </c>
      <c r="J60" s="68">
        <f t="shared" ref="J60:J88" si="7">SUM(G60:I60)</f>
        <v>3</v>
      </c>
      <c r="K60" s="42"/>
      <c r="L60" s="44">
        <v>0</v>
      </c>
      <c r="M60" s="44">
        <v>0</v>
      </c>
      <c r="N60" s="44">
        <v>2</v>
      </c>
      <c r="O60" s="68">
        <f t="shared" ref="O60:O88" si="8">SUM(L60:N60)</f>
        <v>2</v>
      </c>
      <c r="P60" s="42"/>
      <c r="Q60" s="93" t="str">
        <f t="shared" si="6"/>
        <v>ja</v>
      </c>
      <c r="R60" s="93" t="str">
        <f t="shared" si="6"/>
        <v>ja</v>
      </c>
      <c r="S60" s="124">
        <f>IF(Q24="nee",0,IF((J24-O24)&lt;0,0,(J24-O24)*(tab!$C$20*tab!$H$8+tab!$D$23)))</f>
        <v>2971.5887069999999</v>
      </c>
      <c r="T60" s="124">
        <f>IF((J60-O60)&lt;=0,0,IF((G60-L60)*tab!$E$30+(H60-M60)*tab!$F$30+(I60-N60)*tab!$G$30&lt;=0,0,(G60-L60)*tab!$E$30+(H60-M60)*tab!$F$30+(I60-N60)*tab!$G$30))</f>
        <v>0</v>
      </c>
      <c r="U60" s="124">
        <f t="shared" ref="U60:U88" si="9">IF(SUM(S60:T60)&lt;0,0,SUM(S60:T60))</f>
        <v>2971.5887069999999</v>
      </c>
      <c r="V60" s="182"/>
      <c r="W60" s="124">
        <f>IF(R60="nee",0,IF((J60-O60)&lt;0,0,(J60-O60)*tab!$C$58))</f>
        <v>578.78</v>
      </c>
      <c r="X60" s="124">
        <f>IF(R60="nee",0,IF((J60-O60)&lt;=0,0,IF((G60-L60)*tab!$G$57+(H60-M60)*tab!$H$57+(I60-N60)*tab!$I$57&lt;=0,0,(G60-L60)*tab!$G$57+(H60-M60)*tab!$H$57+(I60-N60)*tab!$I$57)))</f>
        <v>0</v>
      </c>
      <c r="Y60" s="124">
        <f t="shared" ref="Y60:Y88" si="10">SUM(W60:X60)</f>
        <v>578.78</v>
      </c>
      <c r="Z60" s="5"/>
      <c r="AA60" s="22"/>
    </row>
    <row r="61" spans="2:27" ht="12" customHeight="1" x14ac:dyDescent="0.2">
      <c r="B61" s="18"/>
      <c r="C61" s="1">
        <v>3</v>
      </c>
      <c r="D61" s="67" t="str">
        <f t="shared" si="5"/>
        <v>SGM Harreveld</v>
      </c>
      <c r="E61" s="68" t="str">
        <f t="shared" si="5"/>
        <v>04YK</v>
      </c>
      <c r="F61" s="43"/>
      <c r="G61" s="44">
        <v>0</v>
      </c>
      <c r="H61" s="44">
        <v>0</v>
      </c>
      <c r="I61" s="44">
        <v>1</v>
      </c>
      <c r="J61" s="68">
        <f t="shared" si="7"/>
        <v>1</v>
      </c>
      <c r="K61" s="42"/>
      <c r="L61" s="44">
        <v>2</v>
      </c>
      <c r="M61" s="44">
        <v>0</v>
      </c>
      <c r="N61" s="44">
        <v>0</v>
      </c>
      <c r="O61" s="68">
        <f t="shared" si="8"/>
        <v>2</v>
      </c>
      <c r="P61" s="42"/>
      <c r="Q61" s="93" t="str">
        <f t="shared" si="6"/>
        <v>ja</v>
      </c>
      <c r="R61" s="93" t="str">
        <f t="shared" si="6"/>
        <v>ja</v>
      </c>
      <c r="S61" s="124">
        <f>IF(Q25="nee",0,IF((J25-O25)&lt;0,0,(J25-O25)*(tab!$C$20*tab!$H$8+tab!$D$23)))</f>
        <v>0</v>
      </c>
      <c r="T61" s="124">
        <f>IF((J61-O61)&lt;=0,0,IF((G61-L61)*tab!$E$30+(H61-M61)*tab!$F$30+(I61-N61)*tab!$G$30&lt;=0,0,(G61-L61)*tab!$E$30+(H61-M61)*tab!$F$30+(I61-N61)*tab!$G$30))</f>
        <v>0</v>
      </c>
      <c r="U61" s="124">
        <f t="shared" si="9"/>
        <v>0</v>
      </c>
      <c r="V61" s="182"/>
      <c r="W61" s="124">
        <f>IF(R61="nee",0,IF((J61-O61)&lt;0,0,(J61-O61)*tab!$C$58))</f>
        <v>0</v>
      </c>
      <c r="X61" s="124">
        <f>IF(R61="nee",0,IF((J61-O61)&lt;=0,0,IF((G61-L61)*tab!$G$57+(H61-M61)*tab!$H$57+(I61-N61)*tab!$I$57&lt;=0,0,(G61-L61)*tab!$G$57+(H61-M61)*tab!$H$57+(I61-N61)*tab!$I$57)))</f>
        <v>0</v>
      </c>
      <c r="Y61" s="124">
        <f t="shared" si="10"/>
        <v>0</v>
      </c>
      <c r="Z61" s="5"/>
      <c r="AA61" s="22"/>
    </row>
    <row r="62" spans="2:27" ht="12" customHeight="1" x14ac:dyDescent="0.2">
      <c r="B62" s="18"/>
      <c r="C62" s="1">
        <v>4</v>
      </c>
      <c r="D62" s="67" t="str">
        <f t="shared" si="5"/>
        <v>Intermetzo Zonnehuizen Onderw</v>
      </c>
      <c r="E62" s="68" t="str">
        <f t="shared" si="5"/>
        <v>23GL</v>
      </c>
      <c r="F62" s="43"/>
      <c r="G62" s="44">
        <v>0</v>
      </c>
      <c r="H62" s="44">
        <v>0</v>
      </c>
      <c r="I62" s="44">
        <v>2</v>
      </c>
      <c r="J62" s="68">
        <f t="shared" si="7"/>
        <v>2</v>
      </c>
      <c r="K62" s="42"/>
      <c r="L62" s="44">
        <v>3</v>
      </c>
      <c r="M62" s="44">
        <v>0</v>
      </c>
      <c r="N62" s="44">
        <v>0</v>
      </c>
      <c r="O62" s="68">
        <f t="shared" si="8"/>
        <v>3</v>
      </c>
      <c r="P62" s="42"/>
      <c r="Q62" s="93" t="str">
        <f t="shared" si="6"/>
        <v>ja</v>
      </c>
      <c r="R62" s="93" t="str">
        <f t="shared" si="6"/>
        <v>ja</v>
      </c>
      <c r="S62" s="124">
        <f>IF(Q26="nee",0,IF((J26-O26)&lt;0,0,(J26-O26)*(tab!$C$20*tab!$H$8+tab!$D$23)))</f>
        <v>0</v>
      </c>
      <c r="T62" s="124">
        <f>IF((J62-O62)&lt;=0,0,IF((G62-L62)*tab!$E$30+(H62-M62)*tab!$F$30+(I62-N62)*tab!$G$30&lt;=0,0,(G62-L62)*tab!$E$30+(H62-M62)*tab!$F$30+(I62-N62)*tab!$G$30))</f>
        <v>0</v>
      </c>
      <c r="U62" s="124">
        <f t="shared" si="9"/>
        <v>0</v>
      </c>
      <c r="V62" s="182"/>
      <c r="W62" s="124">
        <f>IF(R62="nee",0,IF((J62-O62)&lt;0,0,(J62-O62)*tab!$C$58))</f>
        <v>0</v>
      </c>
      <c r="X62" s="124">
        <f>IF(R62="nee",0,IF((J62-O62)&lt;=0,0,IF((G62-L62)*tab!$G$57+(H62-M62)*tab!$H$57+(I62-N62)*tab!$I$57&lt;=0,0,(G62-L62)*tab!$G$57+(H62-M62)*tab!$H$57+(I62-N62)*tab!$I$57)))</f>
        <v>0</v>
      </c>
      <c r="Y62" s="124">
        <f t="shared" si="10"/>
        <v>0</v>
      </c>
      <c r="Z62" s="5"/>
      <c r="AA62" s="22"/>
    </row>
    <row r="63" spans="2:27" ht="12" customHeight="1" x14ac:dyDescent="0.2">
      <c r="B63" s="18"/>
      <c r="C63" s="1">
        <v>5</v>
      </c>
      <c r="D63" s="67" t="str">
        <f t="shared" si="5"/>
        <v>ZMLK De Rank</v>
      </c>
      <c r="E63" s="68" t="str">
        <f t="shared" si="5"/>
        <v>26MN</v>
      </c>
      <c r="F63" s="43"/>
      <c r="G63" s="44">
        <v>0</v>
      </c>
      <c r="H63" s="44">
        <v>0</v>
      </c>
      <c r="I63" s="44">
        <v>0</v>
      </c>
      <c r="J63" s="68">
        <f t="shared" si="7"/>
        <v>0</v>
      </c>
      <c r="K63" s="42"/>
      <c r="L63" s="44">
        <v>0</v>
      </c>
      <c r="M63" s="44">
        <v>0</v>
      </c>
      <c r="N63" s="44">
        <v>0</v>
      </c>
      <c r="O63" s="68">
        <f t="shared" si="8"/>
        <v>0</v>
      </c>
      <c r="P63" s="42"/>
      <c r="Q63" s="93" t="str">
        <f t="shared" si="6"/>
        <v>ja</v>
      </c>
      <c r="R63" s="93" t="str">
        <f t="shared" si="6"/>
        <v>ja</v>
      </c>
      <c r="S63" s="124">
        <f>IF(Q27="nee",0,IF((J27-O27)&lt;0,0,(J27-O27)*(tab!$C$20*tab!$H$8+tab!$D$23)))</f>
        <v>2971.5887069999999</v>
      </c>
      <c r="T63" s="124">
        <f>IF((J63-O63)&lt;=0,0,IF((G63-L63)*tab!$E$30+(H63-M63)*tab!$F$30+(I63-N63)*tab!$G$30&lt;=0,0,(G63-L63)*tab!$E$30+(H63-M63)*tab!$F$30+(I63-N63)*tab!$G$30))</f>
        <v>0</v>
      </c>
      <c r="U63" s="124">
        <f t="shared" si="9"/>
        <v>2971.5887069999999</v>
      </c>
      <c r="V63" s="182"/>
      <c r="W63" s="124">
        <f>IF(R63="nee",0,IF((J63-O63)&lt;0,0,(J63-O63)*tab!$C$58))</f>
        <v>0</v>
      </c>
      <c r="X63" s="124">
        <f>IF(R63="nee",0,IF((J63-O63)&lt;=0,0,IF((G63-L63)*tab!$G$57+(H63-M63)*tab!$H$57+(I63-N63)*tab!$I$57&lt;=0,0,(G63-L63)*tab!$G$57+(H63-M63)*tab!$H$57+(I63-N63)*tab!$I$57)))</f>
        <v>0</v>
      </c>
      <c r="Y63" s="124">
        <f t="shared" si="10"/>
        <v>0</v>
      </c>
      <c r="Z63" s="5"/>
      <c r="AA63" s="22"/>
    </row>
    <row r="64" spans="2:27" ht="12" customHeight="1" x14ac:dyDescent="0.2">
      <c r="B64" s="18"/>
      <c r="C64" s="1">
        <v>6</v>
      </c>
      <c r="D64" s="67" t="str">
        <f t="shared" si="5"/>
        <v>Obadjaschool</v>
      </c>
      <c r="E64" s="68" t="str">
        <f t="shared" si="5"/>
        <v>26NC</v>
      </c>
      <c r="F64" s="43"/>
      <c r="G64" s="44">
        <v>0</v>
      </c>
      <c r="H64" s="44">
        <v>0</v>
      </c>
      <c r="I64" s="44">
        <v>0</v>
      </c>
      <c r="J64" s="68">
        <f t="shared" si="7"/>
        <v>0</v>
      </c>
      <c r="K64" s="42"/>
      <c r="L64" s="44">
        <v>0</v>
      </c>
      <c r="M64" s="44">
        <v>0</v>
      </c>
      <c r="N64" s="44">
        <v>0</v>
      </c>
      <c r="O64" s="68">
        <f t="shared" si="8"/>
        <v>0</v>
      </c>
      <c r="P64" s="42"/>
      <c r="Q64" s="93" t="str">
        <f t="shared" si="6"/>
        <v>ja</v>
      </c>
      <c r="R64" s="93" t="str">
        <f t="shared" si="6"/>
        <v>ja</v>
      </c>
      <c r="S64" s="124">
        <f>IF(Q28="nee",0,IF((J28-O28)&lt;0,0,(J28-O28)*(tab!$C$20*tab!$H$8+tab!$D$23)))</f>
        <v>0</v>
      </c>
      <c r="T64" s="124">
        <f>IF((J64-O64)&lt;=0,0,IF((G64-L64)*tab!$E$30+(H64-M64)*tab!$F$30+(I64-N64)*tab!$G$30&lt;=0,0,(G64-L64)*tab!$E$30+(H64-M64)*tab!$F$30+(I64-N64)*tab!$G$30))</f>
        <v>0</v>
      </c>
      <c r="U64" s="124">
        <f t="shared" si="9"/>
        <v>0</v>
      </c>
      <c r="V64" s="182"/>
      <c r="W64" s="124">
        <f>IF(R64="nee",0,IF((J64-O64)&lt;0,0,(J64-O64)*tab!$C$58))</f>
        <v>0</v>
      </c>
      <c r="X64" s="124">
        <f>IF(R64="nee",0,IF((J64-O64)&lt;=0,0,IF((G64-L64)*tab!$G$57+(H64-M64)*tab!$H$57+(I64-N64)*tab!$I$57&lt;=0,0,(G64-L64)*tab!$G$57+(H64-M64)*tab!$H$57+(I64-N64)*tab!$I$57)))</f>
        <v>0</v>
      </c>
      <c r="Y64" s="124">
        <f t="shared" si="10"/>
        <v>0</v>
      </c>
      <c r="Z64" s="5"/>
      <c r="AA64" s="22"/>
    </row>
    <row r="65" spans="2:27" ht="12" customHeight="1" x14ac:dyDescent="0.2">
      <c r="B65" s="18"/>
      <c r="C65" s="1">
        <v>7</v>
      </c>
      <c r="D65" s="67" t="str">
        <f t="shared" si="5"/>
        <v>SSBO Ebenhaezer</v>
      </c>
      <c r="E65" s="68" t="str">
        <f t="shared" si="5"/>
        <v>26NE</v>
      </c>
      <c r="F65" s="43"/>
      <c r="G65" s="44">
        <v>0</v>
      </c>
      <c r="H65" s="44">
        <v>0</v>
      </c>
      <c r="I65" s="44">
        <v>0</v>
      </c>
      <c r="J65" s="68">
        <f t="shared" si="7"/>
        <v>0</v>
      </c>
      <c r="K65" s="42"/>
      <c r="L65" s="44">
        <v>0</v>
      </c>
      <c r="M65" s="44">
        <v>0</v>
      </c>
      <c r="N65" s="44">
        <v>0</v>
      </c>
      <c r="O65" s="68">
        <f t="shared" si="8"/>
        <v>0</v>
      </c>
      <c r="P65" s="42"/>
      <c r="Q65" s="93" t="str">
        <f t="shared" si="6"/>
        <v>ja</v>
      </c>
      <c r="R65" s="93" t="str">
        <f t="shared" si="6"/>
        <v>ja</v>
      </c>
      <c r="S65" s="124">
        <f>IF(Q29="nee",0,IF((J29-O29)&lt;0,0,(J29-O29)*(tab!$C$20*tab!$H$8+tab!$D$23)))</f>
        <v>2971.5887069999999</v>
      </c>
      <c r="T65" s="124">
        <f>IF((J65-O65)&lt;=0,0,IF((G65-L65)*tab!$E$30+(H65-M65)*tab!$F$30+(I65-N65)*tab!$G$30&lt;=0,0,(G65-L65)*tab!$E$30+(H65-M65)*tab!$F$30+(I65-N65)*tab!$G$30))</f>
        <v>0</v>
      </c>
      <c r="U65" s="124">
        <f t="shared" si="9"/>
        <v>2971.5887069999999</v>
      </c>
      <c r="V65" s="182"/>
      <c r="W65" s="124">
        <f>IF(R65="nee",0,IF((J65-O65)&lt;0,0,(J65-O65)*tab!$C$58))</f>
        <v>0</v>
      </c>
      <c r="X65" s="124">
        <f>IF(R65="nee",0,IF((J65-O65)&lt;=0,0,IF((G65-L65)*tab!$G$57+(H65-M65)*tab!$H$57+(I65-N65)*tab!$I$57&lt;=0,0,(G65-L65)*tab!$G$57+(H65-M65)*tab!$H$57+(I65-N65)*tab!$I$57)))</f>
        <v>0</v>
      </c>
      <c r="Y65" s="124">
        <f t="shared" si="10"/>
        <v>0</v>
      </c>
      <c r="Z65" s="5"/>
      <c r="AA65" s="22"/>
    </row>
    <row r="66" spans="2:27" ht="12" customHeight="1" x14ac:dyDescent="0.2">
      <c r="B66" s="18"/>
      <c r="C66" s="1">
        <v>8</v>
      </c>
      <c r="D66" s="67" t="str">
        <f t="shared" si="5"/>
        <v>Samuelschool</v>
      </c>
      <c r="E66" s="68" t="str">
        <f t="shared" si="5"/>
        <v>26NU</v>
      </c>
      <c r="F66" s="43"/>
      <c r="G66" s="44">
        <v>0</v>
      </c>
      <c r="H66" s="44">
        <v>0</v>
      </c>
      <c r="I66" s="44">
        <v>0</v>
      </c>
      <c r="J66" s="68">
        <f t="shared" si="7"/>
        <v>0</v>
      </c>
      <c r="K66" s="42"/>
      <c r="L66" s="44">
        <v>0</v>
      </c>
      <c r="M66" s="44">
        <v>0</v>
      </c>
      <c r="N66" s="44">
        <v>0</v>
      </c>
      <c r="O66" s="68">
        <f t="shared" si="8"/>
        <v>0</v>
      </c>
      <c r="P66" s="42"/>
      <c r="Q66" s="93" t="str">
        <f t="shared" si="6"/>
        <v>ja</v>
      </c>
      <c r="R66" s="93" t="str">
        <f t="shared" si="6"/>
        <v>ja</v>
      </c>
      <c r="S66" s="124">
        <f>IF(Q30="nee",0,IF((J30-O30)&lt;0,0,(J30-O30)*(tab!$C$20*tab!$H$8+tab!$D$23)))</f>
        <v>0</v>
      </c>
      <c r="T66" s="124">
        <f>IF((J66-O66)&lt;=0,0,IF((G66-L66)*tab!$E$30+(H66-M66)*tab!$F$30+(I66-N66)*tab!$G$30&lt;=0,0,(G66-L66)*tab!$E$30+(H66-M66)*tab!$F$30+(I66-N66)*tab!$G$30))</f>
        <v>0</v>
      </c>
      <c r="U66" s="124">
        <f t="shared" si="9"/>
        <v>0</v>
      </c>
      <c r="V66" s="182"/>
      <c r="W66" s="124">
        <f>IF(R66="nee",0,IF((J66-O66)&lt;0,0,(J66-O66)*tab!$C$58))</f>
        <v>0</v>
      </c>
      <c r="X66" s="124">
        <f>IF(R66="nee",0,IF((J66-O66)&lt;=0,0,IF((G66-L66)*tab!$G$57+(H66-M66)*tab!$H$57+(I66-N66)*tab!$I$57&lt;=0,0,(G66-L66)*tab!$G$57+(H66-M66)*tab!$H$57+(I66-N66)*tab!$I$57)))</f>
        <v>0</v>
      </c>
      <c r="Y66" s="124">
        <f t="shared" si="10"/>
        <v>0</v>
      </c>
      <c r="Z66" s="5"/>
      <c r="AA66" s="22"/>
    </row>
    <row r="67" spans="2:27" ht="12" customHeight="1" x14ac:dyDescent="0.2">
      <c r="B67" s="18"/>
      <c r="C67" s="1">
        <v>9</v>
      </c>
      <c r="D67" s="67" t="str">
        <f t="shared" si="5"/>
        <v/>
      </c>
      <c r="E67" s="68" t="str">
        <f t="shared" si="5"/>
        <v/>
      </c>
      <c r="F67" s="43"/>
      <c r="G67" s="44">
        <v>0</v>
      </c>
      <c r="H67" s="44">
        <v>0</v>
      </c>
      <c r="I67" s="44">
        <v>0</v>
      </c>
      <c r="J67" s="68">
        <f t="shared" si="7"/>
        <v>0</v>
      </c>
      <c r="K67" s="42"/>
      <c r="L67" s="44">
        <v>0</v>
      </c>
      <c r="M67" s="44">
        <v>0</v>
      </c>
      <c r="N67" s="44">
        <v>0</v>
      </c>
      <c r="O67" s="68">
        <f t="shared" si="8"/>
        <v>0</v>
      </c>
      <c r="P67" s="42"/>
      <c r="Q67" s="93" t="str">
        <f t="shared" si="6"/>
        <v>ja</v>
      </c>
      <c r="R67" s="93" t="str">
        <f t="shared" si="6"/>
        <v>ja</v>
      </c>
      <c r="S67" s="124">
        <f>IF(Q31="nee",0,IF((J31-O31)&lt;0,0,(J31-O31)*(tab!$C$20*tab!$H$8+tab!$D$23)))</f>
        <v>0</v>
      </c>
      <c r="T67" s="124">
        <f>IF((J67-O67)&lt;=0,0,IF((G67-L67)*tab!$E$30+(H67-M67)*tab!$F$30+(I67-N67)*tab!$G$30&lt;=0,0,(G67-L67)*tab!$E$30+(H67-M67)*tab!$F$30+(I67-N67)*tab!$G$30))</f>
        <v>0</v>
      </c>
      <c r="U67" s="124">
        <f t="shared" si="9"/>
        <v>0</v>
      </c>
      <c r="V67" s="182"/>
      <c r="W67" s="124">
        <f>IF(R67="nee",0,IF((J67-O67)&lt;0,0,(J67-O67)*tab!$C$58))</f>
        <v>0</v>
      </c>
      <c r="X67" s="124">
        <f>IF(R67="nee",0,IF((J67-O67)&lt;=0,0,IF((G67-L67)*tab!$G$57+(H67-M67)*tab!$H$57+(I67-N67)*tab!$I$57&lt;=0,0,(G67-L67)*tab!$G$57+(H67-M67)*tab!$H$57+(I67-N67)*tab!$I$57)))</f>
        <v>0</v>
      </c>
      <c r="Y67" s="124">
        <f t="shared" si="10"/>
        <v>0</v>
      </c>
      <c r="Z67" s="5"/>
      <c r="AA67" s="22"/>
    </row>
    <row r="68" spans="2:27" ht="12" customHeight="1" x14ac:dyDescent="0.2">
      <c r="B68" s="18"/>
      <c r="C68" s="1">
        <v>10</v>
      </c>
      <c r="D68" s="67" t="str">
        <f t="shared" si="5"/>
        <v/>
      </c>
      <c r="E68" s="68" t="str">
        <f t="shared" si="5"/>
        <v/>
      </c>
      <c r="F68" s="43"/>
      <c r="G68" s="44">
        <v>0</v>
      </c>
      <c r="H68" s="44">
        <v>0</v>
      </c>
      <c r="I68" s="44">
        <v>0</v>
      </c>
      <c r="J68" s="68">
        <f t="shared" si="7"/>
        <v>0</v>
      </c>
      <c r="K68" s="42"/>
      <c r="L68" s="44">
        <v>0</v>
      </c>
      <c r="M68" s="44">
        <v>0</v>
      </c>
      <c r="N68" s="44">
        <v>0</v>
      </c>
      <c r="O68" s="68">
        <f t="shared" si="8"/>
        <v>0</v>
      </c>
      <c r="P68" s="42"/>
      <c r="Q68" s="93" t="str">
        <f t="shared" si="6"/>
        <v>ja</v>
      </c>
      <c r="R68" s="93" t="str">
        <f t="shared" si="6"/>
        <v>ja</v>
      </c>
      <c r="S68" s="124">
        <f>IF(Q32="nee",0,IF((J32-O32)&lt;0,0,(J32-O32)*(tab!$C$20*tab!$H$8+tab!$D$23)))</f>
        <v>0</v>
      </c>
      <c r="T68" s="124">
        <f>IF((J68-O68)&lt;=0,0,IF((G68-L68)*tab!$E$30+(H68-M68)*tab!$F$30+(I68-N68)*tab!$G$30&lt;=0,0,(G68-L68)*tab!$E$30+(H68-M68)*tab!$F$30+(I68-N68)*tab!$G$30))</f>
        <v>0</v>
      </c>
      <c r="U68" s="124">
        <f t="shared" si="9"/>
        <v>0</v>
      </c>
      <c r="V68" s="182"/>
      <c r="W68" s="124">
        <f>IF(R68="nee",0,IF((J68-O68)&lt;0,0,(J68-O68)*tab!$C$58))</f>
        <v>0</v>
      </c>
      <c r="X68" s="124">
        <f>IF(R68="nee",0,IF((J68-O68)&lt;=0,0,IF((G68-L68)*tab!$G$57+(H68-M68)*tab!$H$57+(I68-N68)*tab!$I$57&lt;=0,0,(G68-L68)*tab!$G$57+(H68-M68)*tab!$H$57+(I68-N68)*tab!$I$57)))</f>
        <v>0</v>
      </c>
      <c r="Y68" s="124">
        <f t="shared" si="10"/>
        <v>0</v>
      </c>
      <c r="Z68" s="5"/>
      <c r="AA68" s="22"/>
    </row>
    <row r="69" spans="2:27" ht="12" customHeight="1" x14ac:dyDescent="0.2">
      <c r="B69" s="18"/>
      <c r="C69" s="1">
        <v>11</v>
      </c>
      <c r="D69" s="67" t="str">
        <f t="shared" si="5"/>
        <v/>
      </c>
      <c r="E69" s="68" t="str">
        <f t="shared" si="5"/>
        <v/>
      </c>
      <c r="F69" s="43"/>
      <c r="G69" s="44">
        <v>0</v>
      </c>
      <c r="H69" s="44">
        <v>0</v>
      </c>
      <c r="I69" s="44">
        <v>0</v>
      </c>
      <c r="J69" s="68">
        <f t="shared" si="7"/>
        <v>0</v>
      </c>
      <c r="K69" s="42"/>
      <c r="L69" s="44">
        <v>0</v>
      </c>
      <c r="M69" s="44">
        <v>0</v>
      </c>
      <c r="N69" s="44">
        <v>0</v>
      </c>
      <c r="O69" s="68">
        <f t="shared" si="8"/>
        <v>0</v>
      </c>
      <c r="P69" s="42"/>
      <c r="Q69" s="93" t="str">
        <f t="shared" si="6"/>
        <v>ja</v>
      </c>
      <c r="R69" s="93" t="str">
        <f t="shared" si="6"/>
        <v>ja</v>
      </c>
      <c r="S69" s="124">
        <f>IF(Q33="nee",0,IF((J33-O33)&lt;0,0,(J33-O33)*(tab!$C$20*tab!$H$8+tab!$D$23)))</f>
        <v>0</v>
      </c>
      <c r="T69" s="124">
        <f>IF((J69-O69)&lt;=0,0,IF((G69-L69)*tab!$E$30+(H69-M69)*tab!$F$30+(I69-N69)*tab!$G$30&lt;=0,0,(G69-L69)*tab!$E$30+(H69-M69)*tab!$F$30+(I69-N69)*tab!$G$30))</f>
        <v>0</v>
      </c>
      <c r="U69" s="124">
        <f t="shared" si="9"/>
        <v>0</v>
      </c>
      <c r="V69" s="182"/>
      <c r="W69" s="124">
        <f>IF(R69="nee",0,IF((J69-O69)&lt;0,0,(J69-O69)*tab!$C$58))</f>
        <v>0</v>
      </c>
      <c r="X69" s="124">
        <f>IF(R69="nee",0,IF((J69-O69)&lt;=0,0,IF((G69-L69)*tab!$G$57+(H69-M69)*tab!$H$57+(I69-N69)*tab!$I$57&lt;=0,0,(G69-L69)*tab!$G$57+(H69-M69)*tab!$H$57+(I69-N69)*tab!$I$57)))</f>
        <v>0</v>
      </c>
      <c r="Y69" s="124">
        <f t="shared" si="10"/>
        <v>0</v>
      </c>
      <c r="Z69" s="5"/>
      <c r="AA69" s="22"/>
    </row>
    <row r="70" spans="2:27" ht="12" customHeight="1" x14ac:dyDescent="0.2">
      <c r="B70" s="18"/>
      <c r="C70" s="1">
        <v>12</v>
      </c>
      <c r="D70" s="67" t="str">
        <f t="shared" si="5"/>
        <v/>
      </c>
      <c r="E70" s="68" t="str">
        <f t="shared" si="5"/>
        <v/>
      </c>
      <c r="F70" s="43"/>
      <c r="G70" s="44">
        <v>2</v>
      </c>
      <c r="H70" s="44">
        <v>2</v>
      </c>
      <c r="I70" s="44">
        <v>2</v>
      </c>
      <c r="J70" s="68">
        <f t="shared" si="7"/>
        <v>6</v>
      </c>
      <c r="K70" s="42"/>
      <c r="L70" s="44">
        <v>1</v>
      </c>
      <c r="M70" s="44">
        <v>1</v>
      </c>
      <c r="N70" s="44">
        <v>1</v>
      </c>
      <c r="O70" s="68">
        <f t="shared" si="8"/>
        <v>3</v>
      </c>
      <c r="P70" s="42"/>
      <c r="Q70" s="93" t="str">
        <f t="shared" si="6"/>
        <v>ja</v>
      </c>
      <c r="R70" s="93" t="str">
        <f t="shared" si="6"/>
        <v>ja</v>
      </c>
      <c r="S70" s="124">
        <f>IF(Q34="nee",0,IF((J34-O34)&lt;0,0,(J34-O34)*(tab!$C$20*tab!$H$8+tab!$D$23)))</f>
        <v>8914.7661210000006</v>
      </c>
      <c r="T70" s="124">
        <f>IF((J70-O70)&lt;=0,0,IF((G70-L70)*tab!$E$30+(H70-M70)*tab!$F$30+(I70-N70)*tab!$G$30&lt;=0,0,(G70-L70)*tab!$E$30+(H70-M70)*tab!$F$30+(I70-N70)*tab!$G$30))</f>
        <v>44011.783704999994</v>
      </c>
      <c r="U70" s="124">
        <f t="shared" si="9"/>
        <v>52926.549825999995</v>
      </c>
      <c r="V70" s="182"/>
      <c r="W70" s="124">
        <f>IF(R70="nee",0,IF((J70-O70)&lt;0,0,(J70-O70)*tab!$C$58))</f>
        <v>1736.34</v>
      </c>
      <c r="X70" s="124">
        <f>IF(R70="nee",0,IF((J70-O70)&lt;=0,0,IF((G70-L70)*tab!$G$57+(H70-M70)*tab!$H$57+(I70-N70)*tab!$I$57&lt;=0,0,(G70-L70)*tab!$G$57+(H70-M70)*tab!$H$57+(I70-N70)*tab!$I$57)))</f>
        <v>3528.3999999999996</v>
      </c>
      <c r="Y70" s="124">
        <f t="shared" si="10"/>
        <v>5264.74</v>
      </c>
      <c r="Z70" s="5"/>
      <c r="AA70" s="22"/>
    </row>
    <row r="71" spans="2:27" ht="12" customHeight="1" x14ac:dyDescent="0.2">
      <c r="B71" s="18"/>
      <c r="C71" s="1">
        <v>13</v>
      </c>
      <c r="D71" s="67" t="str">
        <f t="shared" si="5"/>
        <v/>
      </c>
      <c r="E71" s="68" t="str">
        <f t="shared" si="5"/>
        <v/>
      </c>
      <c r="F71" s="43"/>
      <c r="G71" s="44"/>
      <c r="H71" s="44"/>
      <c r="I71" s="44"/>
      <c r="J71" s="68">
        <f t="shared" si="7"/>
        <v>0</v>
      </c>
      <c r="K71" s="42"/>
      <c r="L71" s="44"/>
      <c r="M71" s="44"/>
      <c r="N71" s="44"/>
      <c r="O71" s="68">
        <f t="shared" si="8"/>
        <v>0</v>
      </c>
      <c r="P71" s="42"/>
      <c r="Q71" s="93" t="str">
        <f t="shared" si="6"/>
        <v>ja</v>
      </c>
      <c r="R71" s="93" t="str">
        <f t="shared" si="6"/>
        <v>ja</v>
      </c>
      <c r="S71" s="124">
        <f>IF(Q35="nee",0,IF((J35-O35)&lt;0,0,(J35-O35)*(tab!$C$20*tab!$H$8+tab!$D$23)))</f>
        <v>0</v>
      </c>
      <c r="T71" s="124">
        <f>IF((J71-O71)&lt;=0,0,IF((G71-L71)*tab!$E$30+(H71-M71)*tab!$F$30+(I71-N71)*tab!$G$30&lt;=0,0,(G71-L71)*tab!$E$30+(H71-M71)*tab!$F$30+(I71-N71)*tab!$G$30))</f>
        <v>0</v>
      </c>
      <c r="U71" s="124">
        <f t="shared" si="9"/>
        <v>0</v>
      </c>
      <c r="V71" s="182"/>
      <c r="W71" s="124">
        <f>IF(R71="nee",0,IF((J71-O71)&lt;0,0,(J71-O71)*tab!$C$58))</f>
        <v>0</v>
      </c>
      <c r="X71" s="124">
        <f>IF(R71="nee",0,IF((J71-O71)&lt;=0,0,IF((G71-L71)*tab!$G$57+(H71-M71)*tab!$H$57+(I71-N71)*tab!$I$57&lt;=0,0,(G71-L71)*tab!$G$57+(H71-M71)*tab!$H$57+(I71-N71)*tab!$I$57)))</f>
        <v>0</v>
      </c>
      <c r="Y71" s="124">
        <f t="shared" si="10"/>
        <v>0</v>
      </c>
      <c r="Z71" s="5"/>
      <c r="AA71" s="22"/>
    </row>
    <row r="72" spans="2:27" ht="12" customHeight="1" x14ac:dyDescent="0.2">
      <c r="B72" s="18"/>
      <c r="C72" s="1">
        <v>14</v>
      </c>
      <c r="D72" s="67" t="str">
        <f t="shared" si="5"/>
        <v/>
      </c>
      <c r="E72" s="68" t="str">
        <f t="shared" si="5"/>
        <v/>
      </c>
      <c r="F72" s="43"/>
      <c r="G72" s="44"/>
      <c r="H72" s="44"/>
      <c r="I72" s="44"/>
      <c r="J72" s="68">
        <f t="shared" si="7"/>
        <v>0</v>
      </c>
      <c r="K72" s="42"/>
      <c r="L72" s="44"/>
      <c r="M72" s="44"/>
      <c r="N72" s="44"/>
      <c r="O72" s="68">
        <f t="shared" si="8"/>
        <v>0</v>
      </c>
      <c r="P72" s="42"/>
      <c r="Q72" s="93" t="str">
        <f t="shared" si="6"/>
        <v>ja</v>
      </c>
      <c r="R72" s="93" t="str">
        <f t="shared" si="6"/>
        <v>ja</v>
      </c>
      <c r="S72" s="124">
        <f>IF(Q36="nee",0,IF((J36-O36)&lt;0,0,(J36-O36)*(tab!$C$20*tab!$H$8+tab!$D$23)))</f>
        <v>0</v>
      </c>
      <c r="T72" s="124">
        <f>IF((J72-O72)&lt;=0,0,IF((G72-L72)*tab!$E$30+(H72-M72)*tab!$F$30+(I72-N72)*tab!$G$30&lt;=0,0,(G72-L72)*tab!$E$30+(H72-M72)*tab!$F$30+(I72-N72)*tab!$G$30))</f>
        <v>0</v>
      </c>
      <c r="U72" s="124">
        <f t="shared" si="9"/>
        <v>0</v>
      </c>
      <c r="V72" s="182"/>
      <c r="W72" s="124">
        <f>IF(R72="nee",0,IF((J72-O72)&lt;0,0,(J72-O72)*tab!$C$58))</f>
        <v>0</v>
      </c>
      <c r="X72" s="124">
        <f>IF(R72="nee",0,IF((J72-O72)&lt;=0,0,IF((G72-L72)*tab!$G$57+(H72-M72)*tab!$H$57+(I72-N72)*tab!$I$57&lt;=0,0,(G72-L72)*tab!$G$57+(H72-M72)*tab!$H$57+(I72-N72)*tab!$I$57)))</f>
        <v>0</v>
      </c>
      <c r="Y72" s="124">
        <f t="shared" si="10"/>
        <v>0</v>
      </c>
      <c r="Z72" s="5"/>
      <c r="AA72" s="22"/>
    </row>
    <row r="73" spans="2:27" ht="12" customHeight="1" x14ac:dyDescent="0.2">
      <c r="B73" s="18"/>
      <c r="C73" s="1">
        <v>15</v>
      </c>
      <c r="D73" s="67" t="str">
        <f t="shared" si="5"/>
        <v/>
      </c>
      <c r="E73" s="68" t="str">
        <f t="shared" si="5"/>
        <v/>
      </c>
      <c r="F73" s="43"/>
      <c r="G73" s="44"/>
      <c r="H73" s="44"/>
      <c r="I73" s="44"/>
      <c r="J73" s="68">
        <f t="shared" si="7"/>
        <v>0</v>
      </c>
      <c r="K73" s="42"/>
      <c r="L73" s="44"/>
      <c r="M73" s="44"/>
      <c r="N73" s="44"/>
      <c r="O73" s="68">
        <f t="shared" si="8"/>
        <v>0</v>
      </c>
      <c r="P73" s="42"/>
      <c r="Q73" s="93" t="str">
        <f t="shared" si="6"/>
        <v>ja</v>
      </c>
      <c r="R73" s="93" t="str">
        <f t="shared" si="6"/>
        <v>ja</v>
      </c>
      <c r="S73" s="124">
        <f>IF(Q37="nee",0,IF((J37-O37)&lt;0,0,(J37-O37)*(tab!$C$20*tab!$H$8+tab!$D$23)))</f>
        <v>0</v>
      </c>
      <c r="T73" s="124">
        <f>IF((J73-O73)&lt;=0,0,IF((G73-L73)*tab!$E$30+(H73-M73)*tab!$F$30+(I73-N73)*tab!$G$30&lt;=0,0,(G73-L73)*tab!$E$30+(H73-M73)*tab!$F$30+(I73-N73)*tab!$G$30))</f>
        <v>0</v>
      </c>
      <c r="U73" s="124">
        <f t="shared" si="9"/>
        <v>0</v>
      </c>
      <c r="V73" s="182"/>
      <c r="W73" s="124">
        <f>IF(R73="nee",0,IF((J73-O73)&lt;0,0,(J73-O73)*tab!$C$58))</f>
        <v>0</v>
      </c>
      <c r="X73" s="124">
        <f>IF(R73="nee",0,IF((J73-O73)&lt;=0,0,IF((G73-L73)*tab!$G$57+(H73-M73)*tab!$H$57+(I73-N73)*tab!$I$57&lt;=0,0,(G73-L73)*tab!$G$57+(H73-M73)*tab!$H$57+(I73-N73)*tab!$I$57)))</f>
        <v>0</v>
      </c>
      <c r="Y73" s="124">
        <f t="shared" si="10"/>
        <v>0</v>
      </c>
      <c r="Z73" s="5"/>
      <c r="AA73" s="22"/>
    </row>
    <row r="74" spans="2:27" ht="12" customHeight="1" x14ac:dyDescent="0.2">
      <c r="B74" s="18"/>
      <c r="C74" s="1">
        <v>16</v>
      </c>
      <c r="D74" s="67" t="str">
        <f t="shared" si="5"/>
        <v/>
      </c>
      <c r="E74" s="68" t="str">
        <f t="shared" si="5"/>
        <v/>
      </c>
      <c r="F74" s="43"/>
      <c r="G74" s="44"/>
      <c r="H74" s="44"/>
      <c r="I74" s="44"/>
      <c r="J74" s="68">
        <f t="shared" si="7"/>
        <v>0</v>
      </c>
      <c r="K74" s="42"/>
      <c r="L74" s="44"/>
      <c r="M74" s="44"/>
      <c r="N74" s="44"/>
      <c r="O74" s="68">
        <f t="shared" si="8"/>
        <v>0</v>
      </c>
      <c r="P74" s="42"/>
      <c r="Q74" s="93" t="str">
        <f t="shared" si="6"/>
        <v>ja</v>
      </c>
      <c r="R74" s="93" t="str">
        <f t="shared" si="6"/>
        <v>ja</v>
      </c>
      <c r="S74" s="124">
        <f>IF(Q38="nee",0,IF((J38-O38)&lt;0,0,(J38-O38)*(tab!$C$20*tab!$H$8+tab!$D$23)))</f>
        <v>0</v>
      </c>
      <c r="T74" s="124">
        <f>IF((J74-O74)&lt;=0,0,IF((G74-L74)*tab!$E$30+(H74-M74)*tab!$F$30+(I74-N74)*tab!$G$30&lt;=0,0,(G74-L74)*tab!$E$30+(H74-M74)*tab!$F$30+(I74-N74)*tab!$G$30))</f>
        <v>0</v>
      </c>
      <c r="U74" s="124">
        <f t="shared" si="9"/>
        <v>0</v>
      </c>
      <c r="V74" s="182"/>
      <c r="W74" s="124">
        <f>IF(R74="nee",0,IF((J74-O74)&lt;0,0,(J74-O74)*tab!$C$58))</f>
        <v>0</v>
      </c>
      <c r="X74" s="124">
        <f>IF(R74="nee",0,IF((J74-O74)&lt;=0,0,IF((G74-L74)*tab!$G$57+(H74-M74)*tab!$H$57+(I74-N74)*tab!$I$57&lt;=0,0,(G74-L74)*tab!$G$57+(H74-M74)*tab!$H$57+(I74-N74)*tab!$I$57)))</f>
        <v>0</v>
      </c>
      <c r="Y74" s="124">
        <f t="shared" si="10"/>
        <v>0</v>
      </c>
      <c r="Z74" s="5"/>
      <c r="AA74" s="22"/>
    </row>
    <row r="75" spans="2:27" ht="12" customHeight="1" x14ac:dyDescent="0.2">
      <c r="B75" s="18"/>
      <c r="C75" s="1">
        <v>17</v>
      </c>
      <c r="D75" s="67" t="str">
        <f t="shared" si="5"/>
        <v/>
      </c>
      <c r="E75" s="68" t="str">
        <f t="shared" si="5"/>
        <v/>
      </c>
      <c r="F75" s="43"/>
      <c r="G75" s="44"/>
      <c r="H75" s="44"/>
      <c r="I75" s="44"/>
      <c r="J75" s="68">
        <f t="shared" si="7"/>
        <v>0</v>
      </c>
      <c r="K75" s="42"/>
      <c r="L75" s="44"/>
      <c r="M75" s="44"/>
      <c r="N75" s="44"/>
      <c r="O75" s="68">
        <f t="shared" si="8"/>
        <v>0</v>
      </c>
      <c r="P75" s="42"/>
      <c r="Q75" s="93" t="str">
        <f t="shared" si="6"/>
        <v>ja</v>
      </c>
      <c r="R75" s="93" t="str">
        <f t="shared" si="6"/>
        <v>ja</v>
      </c>
      <c r="S75" s="124">
        <f>IF(Q39="nee",0,IF((J39-O39)&lt;0,0,(J39-O39)*(tab!$C$20*tab!$H$8+tab!$D$23)))</f>
        <v>0</v>
      </c>
      <c r="T75" s="124">
        <f>IF((J75-O75)&lt;=0,0,IF((G75-L75)*tab!$E$30+(H75-M75)*tab!$F$30+(I75-N75)*tab!$G$30&lt;=0,0,(G75-L75)*tab!$E$30+(H75-M75)*tab!$F$30+(I75-N75)*tab!$G$30))</f>
        <v>0</v>
      </c>
      <c r="U75" s="124">
        <f t="shared" si="9"/>
        <v>0</v>
      </c>
      <c r="V75" s="182"/>
      <c r="W75" s="124">
        <f>IF(R75="nee",0,IF((J75-O75)&lt;0,0,(J75-O75)*tab!$C$58))</f>
        <v>0</v>
      </c>
      <c r="X75" s="124">
        <f>IF(R75="nee",0,IF((J75-O75)&lt;=0,0,IF((G75-L75)*tab!$G$57+(H75-M75)*tab!$H$57+(I75-N75)*tab!$I$57&lt;=0,0,(G75-L75)*tab!$G$57+(H75-M75)*tab!$H$57+(I75-N75)*tab!$I$57)))</f>
        <v>0</v>
      </c>
      <c r="Y75" s="124">
        <f t="shared" si="10"/>
        <v>0</v>
      </c>
      <c r="Z75" s="5"/>
      <c r="AA75" s="22"/>
    </row>
    <row r="76" spans="2:27" ht="12" customHeight="1" x14ac:dyDescent="0.2">
      <c r="B76" s="18"/>
      <c r="C76" s="1">
        <v>18</v>
      </c>
      <c r="D76" s="67" t="str">
        <f t="shared" si="5"/>
        <v/>
      </c>
      <c r="E76" s="68" t="str">
        <f t="shared" si="5"/>
        <v/>
      </c>
      <c r="F76" s="43"/>
      <c r="G76" s="44"/>
      <c r="H76" s="44"/>
      <c r="I76" s="44"/>
      <c r="J76" s="68">
        <f t="shared" si="7"/>
        <v>0</v>
      </c>
      <c r="K76" s="42"/>
      <c r="L76" s="44"/>
      <c r="M76" s="44"/>
      <c r="N76" s="44"/>
      <c r="O76" s="68">
        <f t="shared" si="8"/>
        <v>0</v>
      </c>
      <c r="P76" s="42"/>
      <c r="Q76" s="93" t="str">
        <f t="shared" si="6"/>
        <v>ja</v>
      </c>
      <c r="R76" s="93" t="str">
        <f t="shared" si="6"/>
        <v>ja</v>
      </c>
      <c r="S76" s="124">
        <f>IF(Q40="nee",0,IF((J40-O40)&lt;0,0,(J40-O40)*(tab!$C$20*tab!$H$8+tab!$D$23)))</f>
        <v>0</v>
      </c>
      <c r="T76" s="124">
        <f>IF((J76-O76)&lt;=0,0,IF((G76-L76)*tab!$E$30+(H76-M76)*tab!$F$30+(I76-N76)*tab!$G$30&lt;=0,0,(G76-L76)*tab!$E$30+(H76-M76)*tab!$F$30+(I76-N76)*tab!$G$30))</f>
        <v>0</v>
      </c>
      <c r="U76" s="124">
        <f t="shared" si="9"/>
        <v>0</v>
      </c>
      <c r="V76" s="182"/>
      <c r="W76" s="124">
        <f>IF(R76="nee",0,IF((J76-O76)&lt;0,0,(J76-O76)*tab!$C$58))</f>
        <v>0</v>
      </c>
      <c r="X76" s="124">
        <f>IF(R76="nee",0,IF((J76-O76)&lt;=0,0,IF((G76-L76)*tab!$G$57+(H76-M76)*tab!$H$57+(I76-N76)*tab!$I$57&lt;=0,0,(G76-L76)*tab!$G$57+(H76-M76)*tab!$H$57+(I76-N76)*tab!$I$57)))</f>
        <v>0</v>
      </c>
      <c r="Y76" s="124">
        <f t="shared" si="10"/>
        <v>0</v>
      </c>
      <c r="Z76" s="5"/>
      <c r="AA76" s="22"/>
    </row>
    <row r="77" spans="2:27" ht="12" customHeight="1" x14ac:dyDescent="0.2">
      <c r="B77" s="18"/>
      <c r="C77" s="1">
        <v>19</v>
      </c>
      <c r="D77" s="67" t="str">
        <f t="shared" si="5"/>
        <v/>
      </c>
      <c r="E77" s="68" t="str">
        <f t="shared" si="5"/>
        <v/>
      </c>
      <c r="F77" s="43"/>
      <c r="G77" s="44"/>
      <c r="H77" s="44"/>
      <c r="I77" s="44"/>
      <c r="J77" s="68">
        <f t="shared" si="7"/>
        <v>0</v>
      </c>
      <c r="K77" s="42"/>
      <c r="L77" s="44"/>
      <c r="M77" s="44"/>
      <c r="N77" s="44"/>
      <c r="O77" s="68">
        <f t="shared" si="8"/>
        <v>0</v>
      </c>
      <c r="P77" s="42"/>
      <c r="Q77" s="93" t="str">
        <f t="shared" si="6"/>
        <v>ja</v>
      </c>
      <c r="R77" s="93" t="str">
        <f t="shared" si="6"/>
        <v>ja</v>
      </c>
      <c r="S77" s="124">
        <f>IF(Q41="nee",0,IF((J41-O41)&lt;0,0,(J41-O41)*(tab!$C$20*tab!$H$8+tab!$D$23)))</f>
        <v>0</v>
      </c>
      <c r="T77" s="124">
        <f>IF((J77-O77)&lt;=0,0,IF((G77-L77)*tab!$E$30+(H77-M77)*tab!$F$30+(I77-N77)*tab!$G$30&lt;=0,0,(G77-L77)*tab!$E$30+(H77-M77)*tab!$F$30+(I77-N77)*tab!$G$30))</f>
        <v>0</v>
      </c>
      <c r="U77" s="124">
        <f t="shared" si="9"/>
        <v>0</v>
      </c>
      <c r="V77" s="182"/>
      <c r="W77" s="124">
        <f>IF(R77="nee",0,IF((J77-O77)&lt;0,0,(J77-O77)*tab!$C$58))</f>
        <v>0</v>
      </c>
      <c r="X77" s="124">
        <f>IF(R77="nee",0,IF((J77-O77)&lt;=0,0,IF((G77-L77)*tab!$G$57+(H77-M77)*tab!$H$57+(I77-N77)*tab!$I$57&lt;=0,0,(G77-L77)*tab!$G$57+(H77-M77)*tab!$H$57+(I77-N77)*tab!$I$57)))</f>
        <v>0</v>
      </c>
      <c r="Y77" s="124">
        <f t="shared" si="10"/>
        <v>0</v>
      </c>
      <c r="Z77" s="5"/>
      <c r="AA77" s="22"/>
    </row>
    <row r="78" spans="2:27" ht="12" customHeight="1" x14ac:dyDescent="0.2">
      <c r="B78" s="18"/>
      <c r="C78" s="1">
        <v>20</v>
      </c>
      <c r="D78" s="67" t="str">
        <f t="shared" si="5"/>
        <v/>
      </c>
      <c r="E78" s="68" t="str">
        <f t="shared" si="5"/>
        <v/>
      </c>
      <c r="F78" s="43"/>
      <c r="G78" s="44"/>
      <c r="H78" s="44"/>
      <c r="I78" s="44"/>
      <c r="J78" s="68">
        <f t="shared" si="7"/>
        <v>0</v>
      </c>
      <c r="K78" s="42"/>
      <c r="L78" s="44"/>
      <c r="M78" s="44"/>
      <c r="N78" s="44"/>
      <c r="O78" s="68">
        <f t="shared" si="8"/>
        <v>0</v>
      </c>
      <c r="P78" s="42"/>
      <c r="Q78" s="93" t="str">
        <f t="shared" si="6"/>
        <v>ja</v>
      </c>
      <c r="R78" s="93" t="str">
        <f t="shared" si="6"/>
        <v>ja</v>
      </c>
      <c r="S78" s="124">
        <f>IF(Q42="nee",0,IF((J42-O42)&lt;0,0,(J42-O42)*(tab!$C$20*tab!$H$8+tab!$D$23)))</f>
        <v>0</v>
      </c>
      <c r="T78" s="124">
        <f>IF((J78-O78)&lt;=0,0,IF((G78-L78)*tab!$E$30+(H78-M78)*tab!$F$30+(I78-N78)*tab!$G$30&lt;=0,0,(G78-L78)*tab!$E$30+(H78-M78)*tab!$F$30+(I78-N78)*tab!$G$30))</f>
        <v>0</v>
      </c>
      <c r="U78" s="124">
        <f t="shared" si="9"/>
        <v>0</v>
      </c>
      <c r="V78" s="182"/>
      <c r="W78" s="124">
        <f>IF(R78="nee",0,IF((J78-O78)&lt;0,0,(J78-O78)*tab!$C$58))</f>
        <v>0</v>
      </c>
      <c r="X78" s="124">
        <f>IF(R78="nee",0,IF((J78-O78)&lt;=0,0,IF((G78-L78)*tab!$G$57+(H78-M78)*tab!$H$57+(I78-N78)*tab!$I$57&lt;=0,0,(G78-L78)*tab!$G$57+(H78-M78)*tab!$H$57+(I78-N78)*tab!$I$57)))</f>
        <v>0</v>
      </c>
      <c r="Y78" s="124">
        <f t="shared" si="10"/>
        <v>0</v>
      </c>
      <c r="Z78" s="5"/>
      <c r="AA78" s="22"/>
    </row>
    <row r="79" spans="2:27" ht="12" customHeight="1" x14ac:dyDescent="0.2">
      <c r="B79" s="18"/>
      <c r="C79" s="1">
        <v>21</v>
      </c>
      <c r="D79" s="67" t="str">
        <f t="shared" si="5"/>
        <v/>
      </c>
      <c r="E79" s="68" t="str">
        <f t="shared" si="5"/>
        <v/>
      </c>
      <c r="F79" s="43"/>
      <c r="G79" s="44"/>
      <c r="H79" s="44"/>
      <c r="I79" s="44"/>
      <c r="J79" s="68">
        <f t="shared" si="7"/>
        <v>0</v>
      </c>
      <c r="K79" s="42"/>
      <c r="L79" s="44"/>
      <c r="M79" s="44"/>
      <c r="N79" s="44"/>
      <c r="O79" s="68">
        <f t="shared" si="8"/>
        <v>0</v>
      </c>
      <c r="P79" s="42"/>
      <c r="Q79" s="93" t="str">
        <f t="shared" si="6"/>
        <v>ja</v>
      </c>
      <c r="R79" s="93" t="str">
        <f t="shared" si="6"/>
        <v>ja</v>
      </c>
      <c r="S79" s="124">
        <f>IF(Q43="nee",0,IF((J43-O43)&lt;0,0,(J43-O43)*(tab!$C$20*tab!$H$8+tab!$D$23)))</f>
        <v>0</v>
      </c>
      <c r="T79" s="124">
        <f>IF((J79-O79)&lt;=0,0,IF((G79-L79)*tab!$E$30+(H79-M79)*tab!$F$30+(I79-N79)*tab!$G$30&lt;=0,0,(G79-L79)*tab!$E$30+(H79-M79)*tab!$F$30+(I79-N79)*tab!$G$30))</f>
        <v>0</v>
      </c>
      <c r="U79" s="124">
        <f t="shared" si="9"/>
        <v>0</v>
      </c>
      <c r="V79" s="182"/>
      <c r="W79" s="124">
        <f>IF(R79="nee",0,IF((J79-O79)&lt;0,0,(J79-O79)*tab!$C$58))</f>
        <v>0</v>
      </c>
      <c r="X79" s="124">
        <f>IF(R79="nee",0,IF((J79-O79)&lt;=0,0,IF((G79-L79)*tab!$G$57+(H79-M79)*tab!$H$57+(I79-N79)*tab!$I$57&lt;=0,0,(G79-L79)*tab!$G$57+(H79-M79)*tab!$H$57+(I79-N79)*tab!$I$57)))</f>
        <v>0</v>
      </c>
      <c r="Y79" s="124">
        <f t="shared" si="10"/>
        <v>0</v>
      </c>
      <c r="Z79" s="5"/>
      <c r="AA79" s="22"/>
    </row>
    <row r="80" spans="2:27" ht="12" customHeight="1" x14ac:dyDescent="0.2">
      <c r="B80" s="18"/>
      <c r="C80" s="1">
        <v>22</v>
      </c>
      <c r="D80" s="67" t="str">
        <f t="shared" si="5"/>
        <v/>
      </c>
      <c r="E80" s="68" t="str">
        <f t="shared" si="5"/>
        <v/>
      </c>
      <c r="F80" s="43"/>
      <c r="G80" s="44"/>
      <c r="H80" s="44"/>
      <c r="I80" s="44"/>
      <c r="J80" s="68">
        <f t="shared" si="7"/>
        <v>0</v>
      </c>
      <c r="K80" s="42"/>
      <c r="L80" s="44"/>
      <c r="M80" s="44"/>
      <c r="N80" s="44"/>
      <c r="O80" s="68">
        <f t="shared" si="8"/>
        <v>0</v>
      </c>
      <c r="P80" s="42"/>
      <c r="Q80" s="93" t="str">
        <f t="shared" si="6"/>
        <v>ja</v>
      </c>
      <c r="R80" s="93" t="str">
        <f t="shared" si="6"/>
        <v>ja</v>
      </c>
      <c r="S80" s="124">
        <f>IF(Q44="nee",0,IF((J44-O44)&lt;0,0,(J44-O44)*(tab!$C$20*tab!$H$8+tab!$D$23)))</f>
        <v>0</v>
      </c>
      <c r="T80" s="124">
        <f>IF((J80-O80)&lt;=0,0,IF((G80-L80)*tab!$E$30+(H80-M80)*tab!$F$30+(I80-N80)*tab!$G$30&lt;=0,0,(G80-L80)*tab!$E$30+(H80-M80)*tab!$F$30+(I80-N80)*tab!$G$30))</f>
        <v>0</v>
      </c>
      <c r="U80" s="124">
        <f t="shared" si="9"/>
        <v>0</v>
      </c>
      <c r="V80" s="182"/>
      <c r="W80" s="124">
        <f>IF(R80="nee",0,IF((J80-O80)&lt;0,0,(J80-O80)*tab!$C$58))</f>
        <v>0</v>
      </c>
      <c r="X80" s="124">
        <f>IF(R80="nee",0,IF((J80-O80)&lt;=0,0,IF((G80-L80)*tab!$G$57+(H80-M80)*tab!$H$57+(I80-N80)*tab!$I$57&lt;=0,0,(G80-L80)*tab!$G$57+(H80-M80)*tab!$H$57+(I80-N80)*tab!$I$57)))</f>
        <v>0</v>
      </c>
      <c r="Y80" s="124">
        <f t="shared" si="10"/>
        <v>0</v>
      </c>
      <c r="Z80" s="5"/>
      <c r="AA80" s="22"/>
    </row>
    <row r="81" spans="2:27" ht="12" customHeight="1" x14ac:dyDescent="0.2">
      <c r="B81" s="18"/>
      <c r="C81" s="1">
        <v>23</v>
      </c>
      <c r="D81" s="67" t="str">
        <f t="shared" si="5"/>
        <v/>
      </c>
      <c r="E81" s="68" t="str">
        <f t="shared" si="5"/>
        <v/>
      </c>
      <c r="F81" s="43"/>
      <c r="G81" s="44"/>
      <c r="H81" s="44"/>
      <c r="I81" s="44"/>
      <c r="J81" s="68">
        <f t="shared" si="7"/>
        <v>0</v>
      </c>
      <c r="K81" s="42"/>
      <c r="L81" s="44"/>
      <c r="M81" s="44"/>
      <c r="N81" s="44"/>
      <c r="O81" s="68">
        <f t="shared" si="8"/>
        <v>0</v>
      </c>
      <c r="P81" s="42"/>
      <c r="Q81" s="93" t="str">
        <f t="shared" si="6"/>
        <v>ja</v>
      </c>
      <c r="R81" s="93" t="str">
        <f t="shared" si="6"/>
        <v>ja</v>
      </c>
      <c r="S81" s="124">
        <f>IF(Q45="nee",0,IF((J45-O45)&lt;0,0,(J45-O45)*(tab!$C$20*tab!$H$8+tab!$D$23)))</f>
        <v>0</v>
      </c>
      <c r="T81" s="124">
        <f>IF((J81-O81)&lt;=0,0,IF((G81-L81)*tab!$E$30+(H81-M81)*tab!$F$30+(I81-N81)*tab!$G$30&lt;=0,0,(G81-L81)*tab!$E$30+(H81-M81)*tab!$F$30+(I81-N81)*tab!$G$30))</f>
        <v>0</v>
      </c>
      <c r="U81" s="124">
        <f t="shared" si="9"/>
        <v>0</v>
      </c>
      <c r="V81" s="182"/>
      <c r="W81" s="124">
        <f>IF(R81="nee",0,IF((J81-O81)&lt;0,0,(J81-O81)*tab!$C$58))</f>
        <v>0</v>
      </c>
      <c r="X81" s="124">
        <f>IF(R81="nee",0,IF((J81-O81)&lt;=0,0,IF((G81-L81)*tab!$G$57+(H81-M81)*tab!$H$57+(I81-N81)*tab!$I$57&lt;=0,0,(G81-L81)*tab!$G$57+(H81-M81)*tab!$H$57+(I81-N81)*tab!$I$57)))</f>
        <v>0</v>
      </c>
      <c r="Y81" s="124">
        <f t="shared" si="10"/>
        <v>0</v>
      </c>
      <c r="Z81" s="5"/>
      <c r="AA81" s="22"/>
    </row>
    <row r="82" spans="2:27" ht="12" customHeight="1" x14ac:dyDescent="0.2">
      <c r="B82" s="18"/>
      <c r="C82" s="1">
        <v>24</v>
      </c>
      <c r="D82" s="67" t="str">
        <f t="shared" si="5"/>
        <v/>
      </c>
      <c r="E82" s="68" t="str">
        <f t="shared" si="5"/>
        <v/>
      </c>
      <c r="F82" s="43"/>
      <c r="G82" s="44"/>
      <c r="H82" s="44"/>
      <c r="I82" s="44"/>
      <c r="J82" s="68">
        <f t="shared" si="7"/>
        <v>0</v>
      </c>
      <c r="K82" s="42"/>
      <c r="L82" s="44"/>
      <c r="M82" s="44"/>
      <c r="N82" s="44"/>
      <c r="O82" s="68">
        <f t="shared" si="8"/>
        <v>0</v>
      </c>
      <c r="P82" s="42"/>
      <c r="Q82" s="93" t="str">
        <f t="shared" si="6"/>
        <v>ja</v>
      </c>
      <c r="R82" s="93" t="str">
        <f t="shared" si="6"/>
        <v>ja</v>
      </c>
      <c r="S82" s="124">
        <f>IF(Q46="nee",0,IF((J46-O46)&lt;0,0,(J46-O46)*(tab!$C$20*tab!$H$8+tab!$D$23)))</f>
        <v>0</v>
      </c>
      <c r="T82" s="124">
        <f>IF((J82-O82)&lt;=0,0,IF((G82-L82)*tab!$E$30+(H82-M82)*tab!$F$30+(I82-N82)*tab!$G$30&lt;=0,0,(G82-L82)*tab!$E$30+(H82-M82)*tab!$F$30+(I82-N82)*tab!$G$30))</f>
        <v>0</v>
      </c>
      <c r="U82" s="124">
        <f t="shared" si="9"/>
        <v>0</v>
      </c>
      <c r="V82" s="182"/>
      <c r="W82" s="124">
        <f>IF(R82="nee",0,IF((J82-O82)&lt;0,0,(J82-O82)*tab!$C$58))</f>
        <v>0</v>
      </c>
      <c r="X82" s="124">
        <f>IF(R82="nee",0,IF((J82-O82)&lt;=0,0,IF((G82-L82)*tab!$G$57+(H82-M82)*tab!$H$57+(I82-N82)*tab!$I$57&lt;=0,0,(G82-L82)*tab!$G$57+(H82-M82)*tab!$H$57+(I82-N82)*tab!$I$57)))</f>
        <v>0</v>
      </c>
      <c r="Y82" s="124">
        <f t="shared" si="10"/>
        <v>0</v>
      </c>
      <c r="Z82" s="5"/>
      <c r="AA82" s="22"/>
    </row>
    <row r="83" spans="2:27" ht="12" customHeight="1" x14ac:dyDescent="0.2">
      <c r="B83" s="18"/>
      <c r="C83" s="1">
        <v>25</v>
      </c>
      <c r="D83" s="67" t="str">
        <f t="shared" si="5"/>
        <v/>
      </c>
      <c r="E83" s="68" t="str">
        <f t="shared" si="5"/>
        <v/>
      </c>
      <c r="F83" s="43"/>
      <c r="G83" s="44"/>
      <c r="H83" s="44"/>
      <c r="I83" s="44"/>
      <c r="J83" s="68">
        <f t="shared" si="7"/>
        <v>0</v>
      </c>
      <c r="K83" s="42"/>
      <c r="L83" s="44"/>
      <c r="M83" s="44"/>
      <c r="N83" s="44"/>
      <c r="O83" s="68">
        <f t="shared" si="8"/>
        <v>0</v>
      </c>
      <c r="P83" s="42"/>
      <c r="Q83" s="93" t="str">
        <f t="shared" si="6"/>
        <v>ja</v>
      </c>
      <c r="R83" s="93" t="str">
        <f t="shared" si="6"/>
        <v>ja</v>
      </c>
      <c r="S83" s="124">
        <f>IF(Q47="nee",0,IF((J47-O47)&lt;0,0,(J47-O47)*(tab!$C$20*tab!$H$8+tab!$D$23)))</f>
        <v>0</v>
      </c>
      <c r="T83" s="124">
        <f>IF((J83-O83)&lt;=0,0,IF((G83-L83)*tab!$E$30+(H83-M83)*tab!$F$30+(I83-N83)*tab!$G$30&lt;=0,0,(G83-L83)*tab!$E$30+(H83-M83)*tab!$F$30+(I83-N83)*tab!$G$30))</f>
        <v>0</v>
      </c>
      <c r="U83" s="124">
        <f t="shared" si="9"/>
        <v>0</v>
      </c>
      <c r="V83" s="182"/>
      <c r="W83" s="124">
        <f>IF(R83="nee",0,IF((J83-O83)&lt;0,0,(J83-O83)*tab!$C$58))</f>
        <v>0</v>
      </c>
      <c r="X83" s="124">
        <f>IF(R83="nee",0,IF((J83-O83)&lt;=0,0,IF((G83-L83)*tab!$G$57+(H83-M83)*tab!$H$57+(I83-N83)*tab!$I$57&lt;=0,0,(G83-L83)*tab!$G$57+(H83-M83)*tab!$H$57+(I83-N83)*tab!$I$57)))</f>
        <v>0</v>
      </c>
      <c r="Y83" s="124">
        <f t="shared" si="10"/>
        <v>0</v>
      </c>
      <c r="Z83" s="5"/>
      <c r="AA83" s="22"/>
    </row>
    <row r="84" spans="2:27" ht="12" customHeight="1" x14ac:dyDescent="0.2">
      <c r="B84" s="18"/>
      <c r="C84" s="1">
        <v>26</v>
      </c>
      <c r="D84" s="67" t="str">
        <f t="shared" si="5"/>
        <v/>
      </c>
      <c r="E84" s="68" t="str">
        <f t="shared" si="5"/>
        <v/>
      </c>
      <c r="F84" s="43"/>
      <c r="G84" s="44"/>
      <c r="H84" s="44"/>
      <c r="I84" s="44"/>
      <c r="J84" s="68">
        <f t="shared" si="7"/>
        <v>0</v>
      </c>
      <c r="K84" s="42"/>
      <c r="L84" s="44"/>
      <c r="M84" s="44"/>
      <c r="N84" s="44"/>
      <c r="O84" s="68">
        <f t="shared" si="8"/>
        <v>0</v>
      </c>
      <c r="P84" s="42"/>
      <c r="Q84" s="93" t="str">
        <f t="shared" si="6"/>
        <v>ja</v>
      </c>
      <c r="R84" s="93" t="str">
        <f t="shared" si="6"/>
        <v>ja</v>
      </c>
      <c r="S84" s="124">
        <f>IF(Q48="nee",0,IF((J48-O48)&lt;0,0,(J48-O48)*(tab!$C$20*tab!$H$8+tab!$D$23)))</f>
        <v>0</v>
      </c>
      <c r="T84" s="124">
        <f>IF((J84-O84)&lt;=0,0,IF((G84-L84)*tab!$E$30+(H84-M84)*tab!$F$30+(I84-N84)*tab!$G$30&lt;=0,0,(G84-L84)*tab!$E$30+(H84-M84)*tab!$F$30+(I84-N84)*tab!$G$30))</f>
        <v>0</v>
      </c>
      <c r="U84" s="124">
        <f t="shared" si="9"/>
        <v>0</v>
      </c>
      <c r="V84" s="182"/>
      <c r="W84" s="124">
        <f>IF(R84="nee",0,IF((J84-O84)&lt;0,0,(J84-O84)*tab!$C$58))</f>
        <v>0</v>
      </c>
      <c r="X84" s="124">
        <f>IF(R84="nee",0,IF((J84-O84)&lt;=0,0,IF((G84-L84)*tab!$G$57+(H84-M84)*tab!$H$57+(I84-N84)*tab!$I$57&lt;=0,0,(G84-L84)*tab!$G$57+(H84-M84)*tab!$H$57+(I84-N84)*tab!$I$57)))</f>
        <v>0</v>
      </c>
      <c r="Y84" s="124">
        <f t="shared" si="10"/>
        <v>0</v>
      </c>
      <c r="Z84" s="5"/>
      <c r="AA84" s="22"/>
    </row>
    <row r="85" spans="2:27" ht="12" customHeight="1" x14ac:dyDescent="0.2">
      <c r="B85" s="18"/>
      <c r="C85" s="1">
        <v>27</v>
      </c>
      <c r="D85" s="67" t="str">
        <f t="shared" si="5"/>
        <v/>
      </c>
      <c r="E85" s="68" t="str">
        <f t="shared" si="5"/>
        <v/>
      </c>
      <c r="F85" s="43"/>
      <c r="G85" s="44"/>
      <c r="H85" s="44"/>
      <c r="I85" s="44"/>
      <c r="J85" s="68">
        <f t="shared" si="7"/>
        <v>0</v>
      </c>
      <c r="K85" s="42"/>
      <c r="L85" s="44"/>
      <c r="M85" s="44"/>
      <c r="N85" s="44"/>
      <c r="O85" s="68">
        <f t="shared" si="8"/>
        <v>0</v>
      </c>
      <c r="P85" s="42"/>
      <c r="Q85" s="93" t="str">
        <f t="shared" si="6"/>
        <v>ja</v>
      </c>
      <c r="R85" s="93" t="str">
        <f t="shared" si="6"/>
        <v>ja</v>
      </c>
      <c r="S85" s="124">
        <f>IF(Q49="nee",0,IF((J49-O49)&lt;0,0,(J49-O49)*(tab!$C$20*tab!$H$8+tab!$D$23)))</f>
        <v>0</v>
      </c>
      <c r="T85" s="124">
        <f>IF((J85-O85)&lt;=0,0,IF((G85-L85)*tab!$E$30+(H85-M85)*tab!$F$30+(I85-N85)*tab!$G$30&lt;=0,0,(G85-L85)*tab!$E$30+(H85-M85)*tab!$F$30+(I85-N85)*tab!$G$30))</f>
        <v>0</v>
      </c>
      <c r="U85" s="124">
        <f t="shared" si="9"/>
        <v>0</v>
      </c>
      <c r="V85" s="182"/>
      <c r="W85" s="124">
        <f>IF(R85="nee",0,IF((J85-O85)&lt;0,0,(J85-O85)*tab!$C$58))</f>
        <v>0</v>
      </c>
      <c r="X85" s="124">
        <f>IF(R85="nee",0,IF((J85-O85)&lt;=0,0,IF((G85-L85)*tab!$G$57+(H85-M85)*tab!$H$57+(I85-N85)*tab!$I$57&lt;=0,0,(G85-L85)*tab!$G$57+(H85-M85)*tab!$H$57+(I85-N85)*tab!$I$57)))</f>
        <v>0</v>
      </c>
      <c r="Y85" s="124">
        <f t="shared" si="10"/>
        <v>0</v>
      </c>
      <c r="Z85" s="5"/>
      <c r="AA85" s="22"/>
    </row>
    <row r="86" spans="2:27" ht="12" customHeight="1" x14ac:dyDescent="0.2">
      <c r="B86" s="18"/>
      <c r="C86" s="1">
        <v>28</v>
      </c>
      <c r="D86" s="67" t="str">
        <f t="shared" si="5"/>
        <v/>
      </c>
      <c r="E86" s="68" t="str">
        <f t="shared" si="5"/>
        <v/>
      </c>
      <c r="F86" s="43"/>
      <c r="G86" s="44"/>
      <c r="H86" s="44"/>
      <c r="I86" s="44"/>
      <c r="J86" s="68">
        <f t="shared" si="7"/>
        <v>0</v>
      </c>
      <c r="K86" s="42"/>
      <c r="L86" s="44"/>
      <c r="M86" s="44"/>
      <c r="N86" s="44"/>
      <c r="O86" s="68">
        <f t="shared" si="8"/>
        <v>0</v>
      </c>
      <c r="P86" s="42"/>
      <c r="Q86" s="93" t="str">
        <f t="shared" si="6"/>
        <v>ja</v>
      </c>
      <c r="R86" s="93" t="str">
        <f t="shared" si="6"/>
        <v>ja</v>
      </c>
      <c r="S86" s="124">
        <f>IF(Q50="nee",0,IF((J50-O50)&lt;0,0,(J50-O50)*(tab!$C$20*tab!$H$8+tab!$D$23)))</f>
        <v>0</v>
      </c>
      <c r="T86" s="124">
        <f>IF((J86-O86)&lt;=0,0,IF((G86-L86)*tab!$E$30+(H86-M86)*tab!$F$30+(I86-N86)*tab!$G$30&lt;=0,0,(G86-L86)*tab!$E$30+(H86-M86)*tab!$F$30+(I86-N86)*tab!$G$30))</f>
        <v>0</v>
      </c>
      <c r="U86" s="124">
        <f t="shared" si="9"/>
        <v>0</v>
      </c>
      <c r="V86" s="182"/>
      <c r="W86" s="124">
        <f>IF(R86="nee",0,IF((J86-O86)&lt;0,0,(J86-O86)*tab!$C$58))</f>
        <v>0</v>
      </c>
      <c r="X86" s="124">
        <f>IF(R86="nee",0,IF((J86-O86)&lt;=0,0,IF((G86-L86)*tab!$G$57+(H86-M86)*tab!$H$57+(I86-N86)*tab!$I$57&lt;=0,0,(G86-L86)*tab!$G$57+(H86-M86)*tab!$H$57+(I86-N86)*tab!$I$57)))</f>
        <v>0</v>
      </c>
      <c r="Y86" s="124">
        <f t="shared" si="10"/>
        <v>0</v>
      </c>
      <c r="Z86" s="5"/>
      <c r="AA86" s="22"/>
    </row>
    <row r="87" spans="2:27" ht="12" customHeight="1" x14ac:dyDescent="0.2">
      <c r="B87" s="18"/>
      <c r="C87" s="1">
        <v>29</v>
      </c>
      <c r="D87" s="67" t="str">
        <f t="shared" si="5"/>
        <v/>
      </c>
      <c r="E87" s="68" t="str">
        <f t="shared" si="5"/>
        <v/>
      </c>
      <c r="F87" s="43"/>
      <c r="G87" s="44"/>
      <c r="H87" s="44"/>
      <c r="I87" s="44"/>
      <c r="J87" s="68">
        <f t="shared" si="7"/>
        <v>0</v>
      </c>
      <c r="K87" s="42"/>
      <c r="L87" s="44"/>
      <c r="M87" s="44"/>
      <c r="N87" s="44"/>
      <c r="O87" s="68">
        <f t="shared" si="8"/>
        <v>0</v>
      </c>
      <c r="P87" s="42"/>
      <c r="Q87" s="93" t="str">
        <f t="shared" si="6"/>
        <v>ja</v>
      </c>
      <c r="R87" s="93" t="str">
        <f t="shared" si="6"/>
        <v>ja</v>
      </c>
      <c r="S87" s="124">
        <f>IF(Q51="nee",0,IF((J51-O51)&lt;0,0,(J51-O51)*(tab!$C$20*tab!$H$8+tab!$D$23)))</f>
        <v>0</v>
      </c>
      <c r="T87" s="124">
        <f>IF((J87-O87)&lt;=0,0,IF((G87-L87)*tab!$E$30+(H87-M87)*tab!$F$30+(I87-N87)*tab!$G$30&lt;=0,0,(G87-L87)*tab!$E$30+(H87-M87)*tab!$F$30+(I87-N87)*tab!$G$30))</f>
        <v>0</v>
      </c>
      <c r="U87" s="124">
        <f t="shared" si="9"/>
        <v>0</v>
      </c>
      <c r="V87" s="182"/>
      <c r="W87" s="124">
        <f>IF(R87="nee",0,IF((J87-O87)&lt;0,0,(J87-O87)*tab!$C$58))</f>
        <v>0</v>
      </c>
      <c r="X87" s="124">
        <f>IF(R87="nee",0,IF((J87-O87)&lt;=0,0,IF((G87-L87)*tab!$G$57+(H87-M87)*tab!$H$57+(I87-N87)*tab!$I$57&lt;=0,0,(G87-L87)*tab!$G$57+(H87-M87)*tab!$H$57+(I87-N87)*tab!$I$57)))</f>
        <v>0</v>
      </c>
      <c r="Y87" s="124">
        <f t="shared" si="10"/>
        <v>0</v>
      </c>
      <c r="Z87" s="5"/>
      <c r="AA87" s="22"/>
    </row>
    <row r="88" spans="2:27" ht="12" customHeight="1" x14ac:dyDescent="0.2">
      <c r="B88" s="18"/>
      <c r="C88" s="1">
        <v>30</v>
      </c>
      <c r="D88" s="67" t="str">
        <f t="shared" si="5"/>
        <v/>
      </c>
      <c r="E88" s="68" t="str">
        <f t="shared" si="5"/>
        <v/>
      </c>
      <c r="F88" s="43"/>
      <c r="G88" s="44"/>
      <c r="H88" s="44"/>
      <c r="I88" s="44"/>
      <c r="J88" s="68">
        <f t="shared" si="7"/>
        <v>0</v>
      </c>
      <c r="K88" s="42"/>
      <c r="L88" s="44"/>
      <c r="M88" s="44"/>
      <c r="N88" s="44"/>
      <c r="O88" s="68">
        <f t="shared" si="8"/>
        <v>0</v>
      </c>
      <c r="P88" s="42"/>
      <c r="Q88" s="93" t="str">
        <f t="shared" si="6"/>
        <v>ja</v>
      </c>
      <c r="R88" s="93" t="str">
        <f t="shared" si="6"/>
        <v>ja</v>
      </c>
      <c r="S88" s="124">
        <f>IF(Q52="nee",0,IF((J52-O52)&lt;0,0,(J52-O52)*(tab!$C$20*tab!$H$8+tab!$D$23)))</f>
        <v>0</v>
      </c>
      <c r="T88" s="124">
        <f>IF((J88-O88)&lt;=0,0,IF((G88-L88)*tab!$E$30+(H88-M88)*tab!$F$30+(I88-N88)*tab!$G$30&lt;=0,0,(G88-L88)*tab!$E$30+(H88-M88)*tab!$F$30+(I88-N88)*tab!$G$30))</f>
        <v>0</v>
      </c>
      <c r="U88" s="124">
        <f t="shared" si="9"/>
        <v>0</v>
      </c>
      <c r="V88" s="182"/>
      <c r="W88" s="124">
        <f>IF(R88="nee",0,IF((J88-O88)&lt;0,0,(J88-O88)*tab!$C$58))</f>
        <v>0</v>
      </c>
      <c r="X88" s="124">
        <f>IF(R88="nee",0,IF((J88-O88)&lt;=0,0,IF((G88-L88)*tab!$G$57+(H88-M88)*tab!$H$57+(I88-N88)*tab!$I$57&lt;=0,0,(G88-L88)*tab!$G$57+(H88-M88)*tab!$H$57+(I88-N88)*tab!$I$57)))</f>
        <v>0</v>
      </c>
      <c r="Y88" s="124">
        <f t="shared" si="10"/>
        <v>0</v>
      </c>
      <c r="Z88" s="5"/>
      <c r="AA88" s="22"/>
    </row>
    <row r="89" spans="2:27" s="99" customFormat="1" ht="12" customHeight="1" x14ac:dyDescent="0.2">
      <c r="B89" s="80"/>
      <c r="C89" s="73"/>
      <c r="D89" s="83"/>
      <c r="E89" s="83"/>
      <c r="F89" s="112"/>
      <c r="G89" s="113">
        <f>SUM(G59:G84)</f>
        <v>7</v>
      </c>
      <c r="H89" s="113">
        <f>SUM(H59:H84)</f>
        <v>2</v>
      </c>
      <c r="I89" s="113">
        <f>SUM(I59:I84)</f>
        <v>5</v>
      </c>
      <c r="J89" s="113">
        <f>SUM(J59:J84)</f>
        <v>14</v>
      </c>
      <c r="K89" s="114"/>
      <c r="L89" s="113">
        <f>SUM(L59:L84)</f>
        <v>6</v>
      </c>
      <c r="M89" s="113">
        <f>SUM(M59:M84)</f>
        <v>1</v>
      </c>
      <c r="N89" s="113">
        <f>SUM(N59:N84)</f>
        <v>4</v>
      </c>
      <c r="O89" s="113">
        <f>SUM(O59:O84)</f>
        <v>11</v>
      </c>
      <c r="P89" s="114"/>
      <c r="Q89" s="114"/>
      <c r="R89" s="114"/>
      <c r="S89" s="196">
        <f t="shared" ref="S89:U89" si="11">SUM(S59:S88)</f>
        <v>20801.120949</v>
      </c>
      <c r="T89" s="196">
        <f t="shared" si="11"/>
        <v>44011.783704999994</v>
      </c>
      <c r="U89" s="196">
        <f t="shared" si="11"/>
        <v>64812.904653999998</v>
      </c>
      <c r="V89" s="114"/>
      <c r="W89" s="197">
        <f>SUM(W59:W88)</f>
        <v>2893.8999999999996</v>
      </c>
      <c r="X89" s="197">
        <f>SUM(X59:X88)</f>
        <v>3528.3999999999996</v>
      </c>
      <c r="Y89" s="197">
        <f>SUM(Y59:Y88)</f>
        <v>6422.2999999999993</v>
      </c>
      <c r="Z89" s="5"/>
      <c r="AA89" s="22"/>
    </row>
    <row r="90" spans="2:27" ht="12" customHeight="1" x14ac:dyDescent="0.2">
      <c r="B90" s="18"/>
      <c r="C90" s="1"/>
      <c r="D90" s="38"/>
      <c r="E90" s="38"/>
      <c r="F90" s="45"/>
      <c r="G90" s="98"/>
      <c r="H90" s="98"/>
      <c r="I90" s="98"/>
      <c r="J90" s="47"/>
      <c r="K90" s="47"/>
      <c r="L90" s="98"/>
      <c r="M90" s="98"/>
      <c r="N90" s="98"/>
      <c r="O90" s="47"/>
      <c r="P90" s="47"/>
      <c r="Q90" s="47"/>
      <c r="R90" s="47"/>
      <c r="S90" s="47"/>
      <c r="T90" s="47"/>
      <c r="U90" s="50"/>
      <c r="V90" s="50"/>
      <c r="W90" s="50"/>
      <c r="X90" s="50"/>
      <c r="Y90" s="50"/>
      <c r="Z90" s="51"/>
      <c r="AA90" s="22"/>
    </row>
    <row r="91" spans="2:27" ht="12" customHeight="1" x14ac:dyDescent="0.2">
      <c r="B91" s="13"/>
      <c r="C91" s="97"/>
      <c r="D91" s="177" t="s">
        <v>64</v>
      </c>
      <c r="E91" s="27"/>
      <c r="F91" s="52"/>
      <c r="G91" s="49"/>
      <c r="H91" s="49"/>
      <c r="I91" s="42"/>
      <c r="J91" s="49"/>
      <c r="K91" s="49"/>
      <c r="L91" s="49"/>
      <c r="M91" s="49"/>
      <c r="N91" s="42"/>
      <c r="O91" s="49"/>
      <c r="P91" s="49"/>
      <c r="Q91" s="49"/>
      <c r="R91" s="49"/>
      <c r="S91" s="49"/>
      <c r="T91" s="49"/>
      <c r="U91" s="49"/>
      <c r="V91" s="49"/>
      <c r="W91" s="49"/>
      <c r="X91" s="49"/>
      <c r="Y91" s="49"/>
      <c r="Z91" s="41"/>
      <c r="AA91" s="16"/>
    </row>
    <row r="92" spans="2:27" ht="12" customHeight="1" x14ac:dyDescent="0.2">
      <c r="B92" s="13"/>
      <c r="C92" s="97"/>
      <c r="D92" s="177"/>
      <c r="E92" s="27"/>
      <c r="F92" s="52"/>
      <c r="G92" s="49"/>
      <c r="H92" s="49"/>
      <c r="I92" s="42"/>
      <c r="J92" s="49"/>
      <c r="K92" s="49"/>
      <c r="L92" s="49"/>
      <c r="M92" s="49"/>
      <c r="N92" s="42"/>
      <c r="O92" s="49"/>
      <c r="P92" s="49"/>
      <c r="Q92" s="79" t="s">
        <v>86</v>
      </c>
      <c r="R92" s="81" t="s">
        <v>86</v>
      </c>
      <c r="S92" s="181" t="s">
        <v>78</v>
      </c>
      <c r="T92" s="106"/>
      <c r="U92" s="106"/>
      <c r="V92" s="106"/>
      <c r="W92" s="81" t="s">
        <v>76</v>
      </c>
      <c r="X92" s="35"/>
      <c r="Y92" s="35"/>
      <c r="Z92" s="41"/>
      <c r="AA92" s="16"/>
    </row>
    <row r="93" spans="2:27" ht="12" customHeight="1" x14ac:dyDescent="0.2">
      <c r="B93" s="18"/>
      <c r="C93" s="97"/>
      <c r="D93" s="38" t="s">
        <v>57</v>
      </c>
      <c r="E93" s="28"/>
      <c r="F93" s="27"/>
      <c r="G93" s="76" t="s">
        <v>105</v>
      </c>
      <c r="H93" s="39"/>
      <c r="I93" s="39"/>
      <c r="J93" s="39"/>
      <c r="K93" s="39"/>
      <c r="L93" s="76" t="s">
        <v>106</v>
      </c>
      <c r="M93" s="39"/>
      <c r="N93" s="39"/>
      <c r="O93" s="39"/>
      <c r="P93" s="39"/>
      <c r="Q93" s="81" t="s">
        <v>87</v>
      </c>
      <c r="R93" s="81" t="s">
        <v>89</v>
      </c>
      <c r="S93" s="76" t="s">
        <v>108</v>
      </c>
      <c r="T93" s="81"/>
      <c r="U93" s="40" t="s">
        <v>58</v>
      </c>
      <c r="V93" s="40"/>
      <c r="W93" s="76" t="s">
        <v>127</v>
      </c>
      <c r="X93" s="40"/>
      <c r="Y93" s="40" t="s">
        <v>58</v>
      </c>
      <c r="Z93" s="41"/>
      <c r="AA93" s="16"/>
    </row>
    <row r="94" spans="2:27" ht="12" customHeight="1" x14ac:dyDescent="0.2">
      <c r="B94" s="18"/>
      <c r="C94" s="1"/>
      <c r="D94" s="38" t="s">
        <v>59</v>
      </c>
      <c r="E94" s="34" t="s">
        <v>60</v>
      </c>
      <c r="F94" s="38"/>
      <c r="G94" s="42" t="s">
        <v>17</v>
      </c>
      <c r="H94" s="42" t="s">
        <v>18</v>
      </c>
      <c r="I94" s="42" t="s">
        <v>19</v>
      </c>
      <c r="J94" s="42" t="s">
        <v>61</v>
      </c>
      <c r="K94" s="42"/>
      <c r="L94" s="42" t="s">
        <v>17</v>
      </c>
      <c r="M94" s="42" t="s">
        <v>18</v>
      </c>
      <c r="N94" s="42" t="s">
        <v>19</v>
      </c>
      <c r="O94" s="42" t="s">
        <v>61</v>
      </c>
      <c r="P94" s="42"/>
      <c r="Q94" s="74" t="s">
        <v>88</v>
      </c>
      <c r="R94" s="81" t="s">
        <v>88</v>
      </c>
      <c r="S94" s="74" t="s">
        <v>67</v>
      </c>
      <c r="T94" s="74" t="s">
        <v>68</v>
      </c>
      <c r="U94" s="40" t="s">
        <v>109</v>
      </c>
      <c r="V94" s="40"/>
      <c r="W94" s="42" t="s">
        <v>67</v>
      </c>
      <c r="X94" s="42" t="s">
        <v>68</v>
      </c>
      <c r="Y94" s="40" t="s">
        <v>62</v>
      </c>
      <c r="Z94" s="5"/>
      <c r="AA94" s="22"/>
    </row>
    <row r="95" spans="2:27" ht="12" customHeight="1" x14ac:dyDescent="0.2">
      <c r="B95" s="18"/>
      <c r="C95" s="1">
        <v>1</v>
      </c>
      <c r="D95" s="119" t="str">
        <f>+D59</f>
        <v>de Ambelt</v>
      </c>
      <c r="E95" s="119" t="str">
        <f>+E59</f>
        <v>02YN</v>
      </c>
      <c r="F95" s="43"/>
      <c r="G95" s="44">
        <v>2</v>
      </c>
      <c r="H95" s="44">
        <v>0</v>
      </c>
      <c r="I95" s="44">
        <v>0</v>
      </c>
      <c r="J95" s="68">
        <f>SUM(G95:I95)</f>
        <v>2</v>
      </c>
      <c r="K95" s="42"/>
      <c r="L95" s="44">
        <v>0</v>
      </c>
      <c r="M95" s="44">
        <v>0</v>
      </c>
      <c r="N95" s="44">
        <v>1</v>
      </c>
      <c r="O95" s="68">
        <f>SUM(L95:N95)</f>
        <v>1</v>
      </c>
      <c r="P95" s="42"/>
      <c r="Q95" s="93" t="str">
        <f t="shared" ref="Q95:R124" si="12">+Q59</f>
        <v>ja</v>
      </c>
      <c r="R95" s="93" t="str">
        <f t="shared" si="12"/>
        <v>ja</v>
      </c>
      <c r="S95" s="124">
        <f>IF(Q23="nee",0,IF((J23-O23)&lt;0,0,(J23-O23)*(tab!$C$21*tab!$H$8+tab!$D$23)))</f>
        <v>5355.6247350000003</v>
      </c>
      <c r="T95" s="124">
        <f>IF((J95-O95)&lt;=0,0,IF((G95-L95)*tab!$E$31+(H95-M95)*tab!$F$31+(I95-N95)*tab!$G$31&lt;=0,0,(G95-L95)*tab!$E$31+(H95-M95)*tab!$F$31+(I95-N95)*tab!$G$31))</f>
        <v>0</v>
      </c>
      <c r="U95" s="124">
        <f>IF(SUM(S95:T95)&lt;0,0,SUM(S95:T95))</f>
        <v>5355.6247350000003</v>
      </c>
      <c r="V95" s="182"/>
      <c r="W95" s="124">
        <f>IF(R95="nee",0,IF((J95-O95)&lt;0,0,(J95-O95)*tab!$C$59))</f>
        <v>1198.19</v>
      </c>
      <c r="X95" s="124">
        <f>IF(R95="nee",0,IF((J95-O95)&lt;=0,0,IF((G95-L95)*tab!$G$57+(H95-M95)*tab!$H$57+(I95-N95)*tab!$I$57&lt;=0,0,(G95-L95)*tab!$G$57+(H95-M95)*tab!$H$57+(I95-N95)*tab!$I$57)))</f>
        <v>0</v>
      </c>
      <c r="Y95" s="124">
        <f>SUM(W95:X95)</f>
        <v>1198.19</v>
      </c>
      <c r="Z95" s="5"/>
      <c r="AA95" s="22"/>
    </row>
    <row r="96" spans="2:27" ht="12" customHeight="1" x14ac:dyDescent="0.2">
      <c r="B96" s="18"/>
      <c r="C96" s="1">
        <v>2</v>
      </c>
      <c r="D96" s="119" t="s">
        <v>92</v>
      </c>
      <c r="E96" s="120">
        <v>8889</v>
      </c>
      <c r="F96" s="43"/>
      <c r="G96" s="44">
        <v>3</v>
      </c>
      <c r="H96" s="44">
        <v>0</v>
      </c>
      <c r="I96" s="44">
        <v>0</v>
      </c>
      <c r="J96" s="68">
        <f t="shared" ref="J96:J124" si="13">SUM(G96:I96)</f>
        <v>3</v>
      </c>
      <c r="K96" s="42"/>
      <c r="L96" s="44">
        <v>0</v>
      </c>
      <c r="M96" s="44">
        <v>0</v>
      </c>
      <c r="N96" s="44">
        <v>2</v>
      </c>
      <c r="O96" s="68">
        <f t="shared" ref="O96:O124" si="14">SUM(L96:N96)</f>
        <v>2</v>
      </c>
      <c r="P96" s="42"/>
      <c r="Q96" s="93" t="str">
        <f t="shared" si="12"/>
        <v>ja</v>
      </c>
      <c r="R96" s="93" t="str">
        <f t="shared" si="12"/>
        <v>ja</v>
      </c>
      <c r="S96" s="124">
        <f>IF(Q24="nee",0,IF((J24-O24)&lt;0,0,(J24-O24)*(tab!$C$21*tab!$H$8+tab!$D$23)))</f>
        <v>5355.6247350000003</v>
      </c>
      <c r="T96" s="124">
        <f>IF((J96-O96)&lt;=0,0,IF((G96-L96)*tab!$E$31+(H96-M96)*tab!$F$31+(I96-N96)*tab!$G$31&lt;=0,0,(G96-L96)*tab!$E$31+(H96-M96)*tab!$F$31+(I96-N96)*tab!$G$31))</f>
        <v>0</v>
      </c>
      <c r="U96" s="124">
        <f t="shared" ref="U96:U124" si="15">IF(SUM(S96:T96)&lt;0,0,SUM(S96:T96))</f>
        <v>5355.6247350000003</v>
      </c>
      <c r="V96" s="182"/>
      <c r="W96" s="124">
        <f>IF(R96="nee",0,IF((J96-O96)&lt;0,0,(J96-O96)*tab!$C$59))</f>
        <v>1198.19</v>
      </c>
      <c r="X96" s="124">
        <f>IF(R96="nee",0,IF((J96-O96)&lt;=0,0,IF((G96-L96)*tab!$G$57+(H96-M96)*tab!$H$57+(I96-N96)*tab!$I$57&lt;=0,0,(G96-L96)*tab!$G$57+(H96-M96)*tab!$H$57+(I96-N96)*tab!$I$57)))</f>
        <v>0</v>
      </c>
      <c r="Y96" s="124">
        <f t="shared" ref="Y96:Y124" si="16">SUM(W96:X96)</f>
        <v>1198.19</v>
      </c>
      <c r="Z96" s="5"/>
      <c r="AA96" s="22"/>
    </row>
    <row r="97" spans="2:27" ht="12" customHeight="1" x14ac:dyDescent="0.2">
      <c r="B97" s="18"/>
      <c r="C97" s="1">
        <v>3</v>
      </c>
      <c r="D97" s="119" t="s">
        <v>93</v>
      </c>
      <c r="E97" s="120">
        <v>8890</v>
      </c>
      <c r="F97" s="43"/>
      <c r="G97" s="44">
        <v>0</v>
      </c>
      <c r="H97" s="44">
        <v>0</v>
      </c>
      <c r="I97" s="44">
        <v>1</v>
      </c>
      <c r="J97" s="68">
        <f t="shared" si="13"/>
        <v>1</v>
      </c>
      <c r="K97" s="42"/>
      <c r="L97" s="44">
        <v>2</v>
      </c>
      <c r="M97" s="44">
        <v>0</v>
      </c>
      <c r="N97" s="44">
        <v>0</v>
      </c>
      <c r="O97" s="68">
        <f t="shared" si="14"/>
        <v>2</v>
      </c>
      <c r="P97" s="42"/>
      <c r="Q97" s="93" t="str">
        <f t="shared" si="12"/>
        <v>ja</v>
      </c>
      <c r="R97" s="93" t="str">
        <f t="shared" si="12"/>
        <v>ja</v>
      </c>
      <c r="S97" s="124">
        <f>IF(Q25="nee",0,IF((J25-O25)&lt;0,0,(J25-O25)*(tab!$C$21*tab!$H$8+tab!$D$23)))</f>
        <v>0</v>
      </c>
      <c r="T97" s="124">
        <f>IF((J97-O97)&lt;=0,0,IF((G97-L97)*tab!$E$31+(H97-M97)*tab!$F$31+(I97-N97)*tab!$G$31&lt;=0,0,(G97-L97)*tab!$E$31+(H97-M97)*tab!$F$31+(I97-N97)*tab!$G$31))</f>
        <v>0</v>
      </c>
      <c r="U97" s="124">
        <f t="shared" si="15"/>
        <v>0</v>
      </c>
      <c r="V97" s="182"/>
      <c r="W97" s="124">
        <f>IF(R97="nee",0,IF((J97-O97)&lt;0,0,(J97-O97)*tab!$C$59))</f>
        <v>0</v>
      </c>
      <c r="X97" s="124">
        <f>IF(R97="nee",0,IF((J97-O97)&lt;=0,0,IF((G97-L97)*tab!$G$57+(H97-M97)*tab!$H$57+(I97-N97)*tab!$I$57&lt;=0,0,(G97-L97)*tab!$G$57+(H97-M97)*tab!$H$57+(I97-N97)*tab!$I$57)))</f>
        <v>0</v>
      </c>
      <c r="Y97" s="124">
        <f t="shared" si="16"/>
        <v>0</v>
      </c>
      <c r="Z97" s="5"/>
      <c r="AA97" s="22"/>
    </row>
    <row r="98" spans="2:27" ht="12" customHeight="1" x14ac:dyDescent="0.2">
      <c r="B98" s="18"/>
      <c r="C98" s="1">
        <v>4</v>
      </c>
      <c r="D98" s="119" t="s">
        <v>94</v>
      </c>
      <c r="E98" s="120">
        <v>8891</v>
      </c>
      <c r="F98" s="43"/>
      <c r="G98" s="44">
        <v>0</v>
      </c>
      <c r="H98" s="44">
        <v>0</v>
      </c>
      <c r="I98" s="44">
        <v>2</v>
      </c>
      <c r="J98" s="68">
        <f t="shared" si="13"/>
        <v>2</v>
      </c>
      <c r="K98" s="42"/>
      <c r="L98" s="44">
        <v>3</v>
      </c>
      <c r="M98" s="44">
        <v>0</v>
      </c>
      <c r="N98" s="44">
        <v>0</v>
      </c>
      <c r="O98" s="68">
        <f t="shared" si="14"/>
        <v>3</v>
      </c>
      <c r="P98" s="42"/>
      <c r="Q98" s="93" t="str">
        <f t="shared" si="12"/>
        <v>ja</v>
      </c>
      <c r="R98" s="93" t="str">
        <f t="shared" si="12"/>
        <v>ja</v>
      </c>
      <c r="S98" s="124">
        <f>IF(Q26="nee",0,IF((J26-O26)&lt;0,0,(J26-O26)*(tab!$C$21*tab!$H$8+tab!$D$23)))</f>
        <v>0</v>
      </c>
      <c r="T98" s="124">
        <f>IF((J98-O98)&lt;=0,0,IF((G98-L98)*tab!$E$31+(H98-M98)*tab!$F$31+(I98-N98)*tab!$G$31&lt;=0,0,(G98-L98)*tab!$E$31+(H98-M98)*tab!$F$31+(I98-N98)*tab!$G$31))</f>
        <v>0</v>
      </c>
      <c r="U98" s="124">
        <f t="shared" si="15"/>
        <v>0</v>
      </c>
      <c r="V98" s="182"/>
      <c r="W98" s="124">
        <f>IF(R98="nee",0,IF((J98-O98)&lt;0,0,(J98-O98)*tab!$C$59))</f>
        <v>0</v>
      </c>
      <c r="X98" s="124">
        <f>IF(R98="nee",0,IF((J98-O98)&lt;=0,0,IF((G98-L98)*tab!$G$57+(H98-M98)*tab!$H$57+(I98-N98)*tab!$I$57&lt;=0,0,(G98-L98)*tab!$G$57+(H98-M98)*tab!$H$57+(I98-N98)*tab!$I$57)))</f>
        <v>0</v>
      </c>
      <c r="Y98" s="124">
        <f t="shared" si="16"/>
        <v>0</v>
      </c>
      <c r="Z98" s="5"/>
      <c r="AA98" s="22"/>
    </row>
    <row r="99" spans="2:27" ht="12" customHeight="1" x14ac:dyDescent="0.2">
      <c r="B99" s="18"/>
      <c r="C99" s="1">
        <v>5</v>
      </c>
      <c r="D99" s="119" t="s">
        <v>95</v>
      </c>
      <c r="E99" s="120">
        <v>8892</v>
      </c>
      <c r="F99" s="43"/>
      <c r="G99" s="44">
        <v>0</v>
      </c>
      <c r="H99" s="44">
        <v>0</v>
      </c>
      <c r="I99" s="44">
        <v>0</v>
      </c>
      <c r="J99" s="68">
        <f t="shared" si="13"/>
        <v>0</v>
      </c>
      <c r="K99" s="42"/>
      <c r="L99" s="44">
        <v>0</v>
      </c>
      <c r="M99" s="44">
        <v>0</v>
      </c>
      <c r="N99" s="44">
        <v>0</v>
      </c>
      <c r="O99" s="68">
        <f t="shared" si="14"/>
        <v>0</v>
      </c>
      <c r="P99" s="42"/>
      <c r="Q99" s="93" t="str">
        <f t="shared" si="12"/>
        <v>ja</v>
      </c>
      <c r="R99" s="93" t="str">
        <f t="shared" si="12"/>
        <v>ja</v>
      </c>
      <c r="S99" s="124">
        <f>IF(Q27="nee",0,IF((J27-O27)&lt;0,0,(J27-O27)*(tab!$C$21*tab!$H$8+tab!$D$23)))</f>
        <v>5355.6247350000003</v>
      </c>
      <c r="T99" s="124">
        <f>IF((J99-O99)&lt;=0,0,IF((G99-L99)*tab!$E$31+(H99-M99)*tab!$F$31+(I99-N99)*tab!$G$31&lt;=0,0,(G99-L99)*tab!$E$31+(H99-M99)*tab!$F$31+(I99-N99)*tab!$G$31))</f>
        <v>0</v>
      </c>
      <c r="U99" s="124">
        <f t="shared" si="15"/>
        <v>5355.6247350000003</v>
      </c>
      <c r="V99" s="182"/>
      <c r="W99" s="124">
        <f>IF(R99="nee",0,IF((J99-O99)&lt;0,0,(J99-O99)*tab!$C$59))</f>
        <v>0</v>
      </c>
      <c r="X99" s="124">
        <f>IF(R99="nee",0,IF((J99-O99)&lt;=0,0,IF((G99-L99)*tab!$G$57+(H99-M99)*tab!$H$57+(I99-N99)*tab!$I$57&lt;=0,0,(G99-L99)*tab!$G$57+(H99-M99)*tab!$H$57+(I99-N99)*tab!$I$57)))</f>
        <v>0</v>
      </c>
      <c r="Y99" s="124">
        <f t="shared" si="16"/>
        <v>0</v>
      </c>
      <c r="Z99" s="5"/>
      <c r="AA99" s="22"/>
    </row>
    <row r="100" spans="2:27" ht="12" customHeight="1" x14ac:dyDescent="0.2">
      <c r="B100" s="18"/>
      <c r="C100" s="1">
        <v>6</v>
      </c>
      <c r="D100" s="119" t="s">
        <v>96</v>
      </c>
      <c r="E100" s="120">
        <v>8893</v>
      </c>
      <c r="F100" s="43"/>
      <c r="G100" s="44">
        <v>0</v>
      </c>
      <c r="H100" s="44">
        <v>0</v>
      </c>
      <c r="I100" s="44">
        <v>0</v>
      </c>
      <c r="J100" s="68">
        <f t="shared" si="13"/>
        <v>0</v>
      </c>
      <c r="K100" s="42"/>
      <c r="L100" s="44">
        <v>0</v>
      </c>
      <c r="M100" s="44">
        <v>0</v>
      </c>
      <c r="N100" s="44">
        <v>0</v>
      </c>
      <c r="O100" s="68">
        <f t="shared" si="14"/>
        <v>0</v>
      </c>
      <c r="P100" s="42"/>
      <c r="Q100" s="93" t="str">
        <f t="shared" si="12"/>
        <v>ja</v>
      </c>
      <c r="R100" s="93" t="str">
        <f t="shared" si="12"/>
        <v>ja</v>
      </c>
      <c r="S100" s="124">
        <f>IF(Q28="nee",0,IF((J28-O28)&lt;0,0,(J28-O28)*(tab!$C$21*tab!$H$8+tab!$D$23)))</f>
        <v>0</v>
      </c>
      <c r="T100" s="124">
        <f>IF((J100-O100)&lt;=0,0,IF((G100-L100)*tab!$E$31+(H100-M100)*tab!$F$31+(I100-N100)*tab!$G$31&lt;=0,0,(G100-L100)*tab!$E$31+(H100-M100)*tab!$F$31+(I100-N100)*tab!$G$31))</f>
        <v>0</v>
      </c>
      <c r="U100" s="124">
        <f t="shared" si="15"/>
        <v>0</v>
      </c>
      <c r="V100" s="182"/>
      <c r="W100" s="124">
        <f>IF(R100="nee",0,IF((J100-O100)&lt;0,0,(J100-O100)*tab!$C$59))</f>
        <v>0</v>
      </c>
      <c r="X100" s="124">
        <f>IF(R100="nee",0,IF((J100-O100)&lt;=0,0,IF((G100-L100)*tab!$G$57+(H100-M100)*tab!$H$57+(I100-N100)*tab!$I$57&lt;=0,0,(G100-L100)*tab!$G$57+(H100-M100)*tab!$H$57+(I100-N100)*tab!$I$57)))</f>
        <v>0</v>
      </c>
      <c r="Y100" s="124">
        <f t="shared" si="16"/>
        <v>0</v>
      </c>
      <c r="Z100" s="5"/>
      <c r="AA100" s="22"/>
    </row>
    <row r="101" spans="2:27" ht="12" customHeight="1" x14ac:dyDescent="0.2">
      <c r="B101" s="18"/>
      <c r="C101" s="1">
        <v>7</v>
      </c>
      <c r="D101" s="119" t="s">
        <v>97</v>
      </c>
      <c r="E101" s="120">
        <v>8894</v>
      </c>
      <c r="F101" s="43"/>
      <c r="G101" s="44">
        <v>0</v>
      </c>
      <c r="H101" s="44">
        <v>0</v>
      </c>
      <c r="I101" s="44">
        <v>0</v>
      </c>
      <c r="J101" s="68">
        <f t="shared" si="13"/>
        <v>0</v>
      </c>
      <c r="K101" s="42"/>
      <c r="L101" s="44">
        <v>0</v>
      </c>
      <c r="M101" s="44">
        <v>0</v>
      </c>
      <c r="N101" s="44">
        <v>0</v>
      </c>
      <c r="O101" s="68">
        <f t="shared" si="14"/>
        <v>0</v>
      </c>
      <c r="P101" s="42"/>
      <c r="Q101" s="93" t="str">
        <f t="shared" si="12"/>
        <v>ja</v>
      </c>
      <c r="R101" s="93" t="str">
        <f t="shared" si="12"/>
        <v>ja</v>
      </c>
      <c r="S101" s="124">
        <f>IF(Q29="nee",0,IF((J29-O29)&lt;0,0,(J29-O29)*(tab!$C$21*tab!$H$8+tab!$D$23)))</f>
        <v>5355.6247350000003</v>
      </c>
      <c r="T101" s="124">
        <f>IF((J101-O101)&lt;=0,0,IF((G101-L101)*tab!$E$31+(H101-M101)*tab!$F$31+(I101-N101)*tab!$G$31&lt;=0,0,(G101-L101)*tab!$E$31+(H101-M101)*tab!$F$31+(I101-N101)*tab!$G$31))</f>
        <v>0</v>
      </c>
      <c r="U101" s="124">
        <f t="shared" si="15"/>
        <v>5355.6247350000003</v>
      </c>
      <c r="V101" s="182"/>
      <c r="W101" s="124">
        <f>IF(R101="nee",0,IF((J101-O101)&lt;0,0,(J101-O101)*tab!$C$59))</f>
        <v>0</v>
      </c>
      <c r="X101" s="124">
        <f>IF(R101="nee",0,IF((J101-O101)&lt;=0,0,IF((G101-L101)*tab!$G$57+(H101-M101)*tab!$H$57+(I101-N101)*tab!$I$57&lt;=0,0,(G101-L101)*tab!$G$57+(H101-M101)*tab!$H$57+(I101-N101)*tab!$I$57)))</f>
        <v>0</v>
      </c>
      <c r="Y101" s="124">
        <f t="shared" si="16"/>
        <v>0</v>
      </c>
      <c r="Z101" s="5"/>
      <c r="AA101" s="22"/>
    </row>
    <row r="102" spans="2:27" ht="12" customHeight="1" x14ac:dyDescent="0.2">
      <c r="B102" s="18"/>
      <c r="C102" s="1">
        <v>8</v>
      </c>
      <c r="D102" s="119" t="s">
        <v>98</v>
      </c>
      <c r="E102" s="120">
        <v>8895</v>
      </c>
      <c r="F102" s="43"/>
      <c r="G102" s="44">
        <v>0</v>
      </c>
      <c r="H102" s="44">
        <v>0</v>
      </c>
      <c r="I102" s="44">
        <v>0</v>
      </c>
      <c r="J102" s="68">
        <f t="shared" si="13"/>
        <v>0</v>
      </c>
      <c r="K102" s="42"/>
      <c r="L102" s="44">
        <v>0</v>
      </c>
      <c r="M102" s="44">
        <v>0</v>
      </c>
      <c r="N102" s="44">
        <v>0</v>
      </c>
      <c r="O102" s="68">
        <f t="shared" si="14"/>
        <v>0</v>
      </c>
      <c r="P102" s="42"/>
      <c r="Q102" s="93" t="str">
        <f t="shared" si="12"/>
        <v>ja</v>
      </c>
      <c r="R102" s="93" t="str">
        <f t="shared" si="12"/>
        <v>ja</v>
      </c>
      <c r="S102" s="124">
        <f>IF(Q30="nee",0,IF((J30-O30)&lt;0,0,(J30-O30)*(tab!$C$21*tab!$H$8+tab!$D$23)))</f>
        <v>0</v>
      </c>
      <c r="T102" s="124">
        <f>IF((J102-O102)&lt;=0,0,IF((G102-L102)*tab!$E$31+(H102-M102)*tab!$F$31+(I102-N102)*tab!$G$31&lt;=0,0,(G102-L102)*tab!$E$31+(H102-M102)*tab!$F$31+(I102-N102)*tab!$G$31))</f>
        <v>0</v>
      </c>
      <c r="U102" s="124">
        <f t="shared" si="15"/>
        <v>0</v>
      </c>
      <c r="V102" s="182"/>
      <c r="W102" s="124">
        <f>IF(R102="nee",0,IF((J102-O102)&lt;0,0,(J102-O102)*tab!$C$59))</f>
        <v>0</v>
      </c>
      <c r="X102" s="124">
        <f>IF(R102="nee",0,IF((J102-O102)&lt;=0,0,IF((G102-L102)*tab!$G$57+(H102-M102)*tab!$H$57+(I102-N102)*tab!$I$57&lt;=0,0,(G102-L102)*tab!$G$57+(H102-M102)*tab!$H$57+(I102-N102)*tab!$I$57)))</f>
        <v>0</v>
      </c>
      <c r="Y102" s="124">
        <f t="shared" si="16"/>
        <v>0</v>
      </c>
      <c r="Z102" s="5"/>
      <c r="AA102" s="22"/>
    </row>
    <row r="103" spans="2:27" ht="12" customHeight="1" x14ac:dyDescent="0.2">
      <c r="B103" s="18"/>
      <c r="C103" s="1">
        <v>9</v>
      </c>
      <c r="D103" s="119" t="s">
        <v>99</v>
      </c>
      <c r="E103" s="120">
        <v>8896</v>
      </c>
      <c r="F103" s="43"/>
      <c r="G103" s="44">
        <v>0</v>
      </c>
      <c r="H103" s="44">
        <v>0</v>
      </c>
      <c r="I103" s="44">
        <v>0</v>
      </c>
      <c r="J103" s="68">
        <f t="shared" si="13"/>
        <v>0</v>
      </c>
      <c r="K103" s="42"/>
      <c r="L103" s="44">
        <v>0</v>
      </c>
      <c r="M103" s="44">
        <v>0</v>
      </c>
      <c r="N103" s="44">
        <v>0</v>
      </c>
      <c r="O103" s="68">
        <f t="shared" si="14"/>
        <v>0</v>
      </c>
      <c r="P103" s="42"/>
      <c r="Q103" s="93" t="str">
        <f t="shared" si="12"/>
        <v>ja</v>
      </c>
      <c r="R103" s="93" t="str">
        <f t="shared" si="12"/>
        <v>ja</v>
      </c>
      <c r="S103" s="124">
        <f>IF(Q31="nee",0,IF((J31-O31)&lt;0,0,(J31-O31)*(tab!$C$21*tab!$H$8+tab!$D$23)))</f>
        <v>0</v>
      </c>
      <c r="T103" s="124">
        <f>IF((J103-O103)&lt;=0,0,IF((G103-L103)*tab!$E$31+(H103-M103)*tab!$F$31+(I103-N103)*tab!$G$31&lt;=0,0,(G103-L103)*tab!$E$31+(H103-M103)*tab!$F$31+(I103-N103)*tab!$G$31))</f>
        <v>0</v>
      </c>
      <c r="U103" s="124">
        <f t="shared" si="15"/>
        <v>0</v>
      </c>
      <c r="V103" s="182"/>
      <c r="W103" s="124">
        <f>IF(R103="nee",0,IF((J103-O103)&lt;0,0,(J103-O103)*tab!$C$59))</f>
        <v>0</v>
      </c>
      <c r="X103" s="124">
        <f>IF(R103="nee",0,IF((J103-O103)&lt;=0,0,IF((G103-L103)*tab!$G$57+(H103-M103)*tab!$H$57+(I103-N103)*tab!$I$57&lt;=0,0,(G103-L103)*tab!$G$57+(H103-M103)*tab!$H$57+(I103-N103)*tab!$I$57)))</f>
        <v>0</v>
      </c>
      <c r="Y103" s="124">
        <f t="shared" si="16"/>
        <v>0</v>
      </c>
      <c r="Z103" s="5"/>
      <c r="AA103" s="22"/>
    </row>
    <row r="104" spans="2:27" ht="12" customHeight="1" x14ac:dyDescent="0.2">
      <c r="B104" s="18"/>
      <c r="C104" s="1">
        <v>10</v>
      </c>
      <c r="D104" s="119" t="s">
        <v>100</v>
      </c>
      <c r="E104" s="120">
        <v>8897</v>
      </c>
      <c r="F104" s="43"/>
      <c r="G104" s="44">
        <v>0</v>
      </c>
      <c r="H104" s="44">
        <v>0</v>
      </c>
      <c r="I104" s="44">
        <v>0</v>
      </c>
      <c r="J104" s="68">
        <f t="shared" si="13"/>
        <v>0</v>
      </c>
      <c r="K104" s="42"/>
      <c r="L104" s="44">
        <v>0</v>
      </c>
      <c r="M104" s="44">
        <v>0</v>
      </c>
      <c r="N104" s="44">
        <v>0</v>
      </c>
      <c r="O104" s="68">
        <f t="shared" si="14"/>
        <v>0</v>
      </c>
      <c r="P104" s="42"/>
      <c r="Q104" s="93" t="str">
        <f t="shared" si="12"/>
        <v>ja</v>
      </c>
      <c r="R104" s="93" t="str">
        <f t="shared" si="12"/>
        <v>ja</v>
      </c>
      <c r="S104" s="124">
        <f>IF(Q32="nee",0,IF((J32-O32)&lt;0,0,(J32-O32)*(tab!$C$21*tab!$H$8+tab!$D$23)))</f>
        <v>0</v>
      </c>
      <c r="T104" s="124">
        <f>IF((J104-O104)&lt;=0,0,IF((G104-L104)*tab!$E$31+(H104-M104)*tab!$F$31+(I104-N104)*tab!$G$31&lt;=0,0,(G104-L104)*tab!$E$31+(H104-M104)*tab!$F$31+(I104-N104)*tab!$G$31))</f>
        <v>0</v>
      </c>
      <c r="U104" s="124">
        <f t="shared" si="15"/>
        <v>0</v>
      </c>
      <c r="V104" s="182"/>
      <c r="W104" s="124">
        <f>IF(R104="nee",0,IF((J104-O104)&lt;0,0,(J104-O104)*tab!$C$59))</f>
        <v>0</v>
      </c>
      <c r="X104" s="124">
        <f>IF(R104="nee",0,IF((J104-O104)&lt;=0,0,IF((G104-L104)*tab!$G$57+(H104-M104)*tab!$H$57+(I104-N104)*tab!$I$57&lt;=0,0,(G104-L104)*tab!$G$57+(H104-M104)*tab!$H$57+(I104-N104)*tab!$I$57)))</f>
        <v>0</v>
      </c>
      <c r="Y104" s="124">
        <f t="shared" si="16"/>
        <v>0</v>
      </c>
      <c r="Z104" s="5"/>
      <c r="AA104" s="22"/>
    </row>
    <row r="105" spans="2:27" ht="12" customHeight="1" x14ac:dyDescent="0.2">
      <c r="B105" s="18"/>
      <c r="C105" s="1">
        <v>11</v>
      </c>
      <c r="D105" s="119"/>
      <c r="E105" s="120">
        <v>0</v>
      </c>
      <c r="F105" s="43"/>
      <c r="G105" s="44">
        <v>0</v>
      </c>
      <c r="H105" s="44">
        <v>0</v>
      </c>
      <c r="I105" s="44">
        <v>0</v>
      </c>
      <c r="J105" s="68">
        <f t="shared" si="13"/>
        <v>0</v>
      </c>
      <c r="K105" s="42"/>
      <c r="L105" s="44">
        <v>0</v>
      </c>
      <c r="M105" s="44">
        <v>0</v>
      </c>
      <c r="N105" s="44">
        <v>0</v>
      </c>
      <c r="O105" s="68">
        <f t="shared" si="14"/>
        <v>0</v>
      </c>
      <c r="P105" s="42"/>
      <c r="Q105" s="93" t="str">
        <f t="shared" si="12"/>
        <v>ja</v>
      </c>
      <c r="R105" s="93" t="str">
        <f t="shared" si="12"/>
        <v>ja</v>
      </c>
      <c r="S105" s="124">
        <f>IF(Q33="nee",0,IF((J33-O33)&lt;0,0,(J33-O33)*(tab!$C$21*tab!$H$8+tab!$D$23)))</f>
        <v>0</v>
      </c>
      <c r="T105" s="124">
        <f>IF((J105-O105)&lt;=0,0,IF((G105-L105)*tab!$E$31+(H105-M105)*tab!$F$31+(I105-N105)*tab!$G$31&lt;=0,0,(G105-L105)*tab!$E$31+(H105-M105)*tab!$F$31+(I105-N105)*tab!$G$31))</f>
        <v>0</v>
      </c>
      <c r="U105" s="124">
        <f t="shared" si="15"/>
        <v>0</v>
      </c>
      <c r="V105" s="182"/>
      <c r="W105" s="124">
        <f>IF(R105="nee",0,IF((J105-O105)&lt;0,0,(J105-O105)*tab!$C$59))</f>
        <v>0</v>
      </c>
      <c r="X105" s="124">
        <f>IF(R105="nee",0,IF((J105-O105)&lt;=0,0,IF((G105-L105)*tab!$G$57+(H105-M105)*tab!$H$57+(I105-N105)*tab!$I$57&lt;=0,0,(G105-L105)*tab!$G$57+(H105-M105)*tab!$H$57+(I105-N105)*tab!$I$57)))</f>
        <v>0</v>
      </c>
      <c r="Y105" s="124">
        <f t="shared" si="16"/>
        <v>0</v>
      </c>
      <c r="Z105" s="5"/>
      <c r="AA105" s="22"/>
    </row>
    <row r="106" spans="2:27" ht="12" customHeight="1" x14ac:dyDescent="0.2">
      <c r="B106" s="18"/>
      <c r="C106" s="1">
        <v>12</v>
      </c>
      <c r="D106" s="119" t="s">
        <v>101</v>
      </c>
      <c r="E106" s="120">
        <v>0</v>
      </c>
      <c r="F106" s="43"/>
      <c r="G106" s="44">
        <v>2</v>
      </c>
      <c r="H106" s="44">
        <v>2</v>
      </c>
      <c r="I106" s="44">
        <v>2</v>
      </c>
      <c r="J106" s="68">
        <f t="shared" si="13"/>
        <v>6</v>
      </c>
      <c r="K106" s="42"/>
      <c r="L106" s="44">
        <v>1</v>
      </c>
      <c r="M106" s="44">
        <v>1</v>
      </c>
      <c r="N106" s="44">
        <v>1</v>
      </c>
      <c r="O106" s="68">
        <f t="shared" si="14"/>
        <v>3</v>
      </c>
      <c r="P106" s="42"/>
      <c r="Q106" s="93" t="str">
        <f t="shared" si="12"/>
        <v>ja</v>
      </c>
      <c r="R106" s="93" t="str">
        <f t="shared" si="12"/>
        <v>ja</v>
      </c>
      <c r="S106" s="124">
        <f>IF(Q34="nee",0,IF((J34-O34)&lt;0,0,(J34-O34)*(tab!$C$21*tab!$H$8+tab!$D$23)))</f>
        <v>16066.874205</v>
      </c>
      <c r="T106" s="124">
        <f>IF((J106-O106)&lt;=0,0,IF((G106-L106)*tab!$E$31+(H106-M106)*tab!$F$31+(I106-N106)*tab!$G$31&lt;=0,0,(G106-L106)*tab!$E$31+(H106-M106)*tab!$F$31+(I106-N106)*tab!$G$31))</f>
        <v>45646.832662999994</v>
      </c>
      <c r="U106" s="124">
        <f t="shared" si="15"/>
        <v>61713.706867999994</v>
      </c>
      <c r="V106" s="182"/>
      <c r="W106" s="124">
        <f>IF(R106="nee",0,IF((J106-O106)&lt;0,0,(J106-O106)*tab!$C$59))</f>
        <v>3594.57</v>
      </c>
      <c r="X106" s="124">
        <f>IF(R106="nee",0,IF((J106-O106)&lt;=0,0,IF((G106-L106)*tab!$G$57+(H106-M106)*tab!$H$57+(I106-N106)*tab!$I$57&lt;=0,0,(G106-L106)*tab!$G$57+(H106-M106)*tab!$H$57+(I106-N106)*tab!$I$57)))</f>
        <v>3528.3999999999996</v>
      </c>
      <c r="Y106" s="124">
        <f t="shared" si="16"/>
        <v>7122.9699999999993</v>
      </c>
      <c r="Z106" s="5"/>
      <c r="AA106" s="22"/>
    </row>
    <row r="107" spans="2:27" ht="12" customHeight="1" x14ac:dyDescent="0.2">
      <c r="B107" s="18"/>
      <c r="C107" s="1">
        <v>13</v>
      </c>
      <c r="D107" s="119"/>
      <c r="E107" s="120">
        <v>0</v>
      </c>
      <c r="F107" s="43"/>
      <c r="G107" s="44"/>
      <c r="H107" s="44"/>
      <c r="I107" s="44"/>
      <c r="J107" s="68">
        <f t="shared" si="13"/>
        <v>0</v>
      </c>
      <c r="K107" s="42"/>
      <c r="L107" s="44"/>
      <c r="M107" s="44"/>
      <c r="N107" s="44"/>
      <c r="O107" s="68">
        <f t="shared" si="14"/>
        <v>0</v>
      </c>
      <c r="P107" s="42"/>
      <c r="Q107" s="93" t="str">
        <f t="shared" si="12"/>
        <v>ja</v>
      </c>
      <c r="R107" s="93" t="str">
        <f t="shared" si="12"/>
        <v>ja</v>
      </c>
      <c r="S107" s="124">
        <f>IF(Q35="nee",0,IF((J35-O35)&lt;0,0,(J35-O35)*(tab!$C$21*tab!$H$8+tab!$D$23)))</f>
        <v>0</v>
      </c>
      <c r="T107" s="124">
        <f>IF((J107-O107)&lt;=0,0,IF((G107-L107)*tab!$E$31+(H107-M107)*tab!$F$31+(I107-N107)*tab!$G$31&lt;=0,0,(G107-L107)*tab!$E$31+(H107-M107)*tab!$F$31+(I107-N107)*tab!$G$31))</f>
        <v>0</v>
      </c>
      <c r="U107" s="124">
        <f t="shared" si="15"/>
        <v>0</v>
      </c>
      <c r="V107" s="182"/>
      <c r="W107" s="124">
        <f>IF(R107="nee",0,IF((J107-O107)&lt;0,0,(J107-O107)*tab!$C$59))</f>
        <v>0</v>
      </c>
      <c r="X107" s="124">
        <f>IF(R107="nee",0,IF((J107-O107)&lt;=0,0,IF((G107-L107)*tab!$G$57+(H107-M107)*tab!$H$57+(I107-N107)*tab!$I$57&lt;=0,0,(G107-L107)*tab!$G$57+(H107-M107)*tab!$H$57+(I107-N107)*tab!$I$57)))</f>
        <v>0</v>
      </c>
      <c r="Y107" s="124">
        <f t="shared" si="16"/>
        <v>0</v>
      </c>
      <c r="Z107" s="5"/>
      <c r="AA107" s="22"/>
    </row>
    <row r="108" spans="2:27" ht="12" customHeight="1" x14ac:dyDescent="0.2">
      <c r="B108" s="18"/>
      <c r="C108" s="1">
        <v>14</v>
      </c>
      <c r="D108" s="119"/>
      <c r="E108" s="120">
        <v>0</v>
      </c>
      <c r="F108" s="43"/>
      <c r="G108" s="44"/>
      <c r="H108" s="44"/>
      <c r="I108" s="44"/>
      <c r="J108" s="68">
        <f t="shared" si="13"/>
        <v>0</v>
      </c>
      <c r="K108" s="42"/>
      <c r="L108" s="44"/>
      <c r="M108" s="44"/>
      <c r="N108" s="44"/>
      <c r="O108" s="68">
        <f t="shared" si="14"/>
        <v>0</v>
      </c>
      <c r="P108" s="42"/>
      <c r="Q108" s="93" t="str">
        <f t="shared" si="12"/>
        <v>ja</v>
      </c>
      <c r="R108" s="93" t="str">
        <f t="shared" si="12"/>
        <v>ja</v>
      </c>
      <c r="S108" s="124">
        <f>IF(Q36="nee",0,IF((J36-O36)&lt;0,0,(J36-O36)*(tab!$C$21*tab!$H$8+tab!$D$23)))</f>
        <v>0</v>
      </c>
      <c r="T108" s="124">
        <f>IF((J108-O108)&lt;=0,0,IF((G108-L108)*tab!$E$31+(H108-M108)*tab!$F$31+(I108-N108)*tab!$G$31&lt;=0,0,(G108-L108)*tab!$E$31+(H108-M108)*tab!$F$31+(I108-N108)*tab!$G$31))</f>
        <v>0</v>
      </c>
      <c r="U108" s="124">
        <f t="shared" si="15"/>
        <v>0</v>
      </c>
      <c r="V108" s="182"/>
      <c r="W108" s="124">
        <f>IF(R108="nee",0,IF((J108-O108)&lt;0,0,(J108-O108)*tab!$C$59))</f>
        <v>0</v>
      </c>
      <c r="X108" s="124">
        <f>IF(R108="nee",0,IF((J108-O108)&lt;=0,0,IF((G108-L108)*tab!$G$57+(H108-M108)*tab!$H$57+(I108-N108)*tab!$I$57&lt;=0,0,(G108-L108)*tab!$G$57+(H108-M108)*tab!$H$57+(I108-N108)*tab!$I$57)))</f>
        <v>0</v>
      </c>
      <c r="Y108" s="124">
        <f t="shared" si="16"/>
        <v>0</v>
      </c>
      <c r="Z108" s="5"/>
      <c r="AA108" s="22"/>
    </row>
    <row r="109" spans="2:27" ht="12" customHeight="1" x14ac:dyDescent="0.2">
      <c r="B109" s="18"/>
      <c r="C109" s="1">
        <v>15</v>
      </c>
      <c r="D109" s="119"/>
      <c r="E109" s="120">
        <v>0</v>
      </c>
      <c r="F109" s="43"/>
      <c r="G109" s="44"/>
      <c r="H109" s="44"/>
      <c r="I109" s="44"/>
      <c r="J109" s="68">
        <f t="shared" si="13"/>
        <v>0</v>
      </c>
      <c r="K109" s="42"/>
      <c r="L109" s="44"/>
      <c r="M109" s="44"/>
      <c r="N109" s="44"/>
      <c r="O109" s="68">
        <f t="shared" si="14"/>
        <v>0</v>
      </c>
      <c r="P109" s="42"/>
      <c r="Q109" s="93" t="str">
        <f t="shared" si="12"/>
        <v>ja</v>
      </c>
      <c r="R109" s="93" t="str">
        <f t="shared" si="12"/>
        <v>ja</v>
      </c>
      <c r="S109" s="124">
        <f>IF(Q37="nee",0,IF((J37-O37)&lt;0,0,(J37-O37)*(tab!$C$21*tab!$H$8+tab!$D$23)))</f>
        <v>0</v>
      </c>
      <c r="T109" s="124">
        <f>IF((J109-O109)&lt;=0,0,IF((G109-L109)*tab!$E$31+(H109-M109)*tab!$F$31+(I109-N109)*tab!$G$31&lt;=0,0,(G109-L109)*tab!$E$31+(H109-M109)*tab!$F$31+(I109-N109)*tab!$G$31))</f>
        <v>0</v>
      </c>
      <c r="U109" s="124">
        <f t="shared" si="15"/>
        <v>0</v>
      </c>
      <c r="V109" s="182"/>
      <c r="W109" s="124">
        <f>IF(R109="nee",0,IF((J109-O109)&lt;0,0,(J109-O109)*tab!$C$59))</f>
        <v>0</v>
      </c>
      <c r="X109" s="124">
        <f>IF(R109="nee",0,IF((J109-O109)&lt;=0,0,IF((G109-L109)*tab!$G$57+(H109-M109)*tab!$H$57+(I109-N109)*tab!$I$57&lt;=0,0,(G109-L109)*tab!$G$57+(H109-M109)*tab!$H$57+(I109-N109)*tab!$I$57)))</f>
        <v>0</v>
      </c>
      <c r="Y109" s="124">
        <f t="shared" si="16"/>
        <v>0</v>
      </c>
      <c r="Z109" s="5"/>
      <c r="AA109" s="22"/>
    </row>
    <row r="110" spans="2:27" ht="12" customHeight="1" x14ac:dyDescent="0.2">
      <c r="B110" s="18"/>
      <c r="C110" s="1">
        <v>16</v>
      </c>
      <c r="D110" s="119"/>
      <c r="E110" s="120">
        <v>0</v>
      </c>
      <c r="F110" s="43"/>
      <c r="G110" s="44"/>
      <c r="H110" s="44"/>
      <c r="I110" s="44"/>
      <c r="J110" s="68">
        <f t="shared" si="13"/>
        <v>0</v>
      </c>
      <c r="K110" s="42"/>
      <c r="L110" s="44"/>
      <c r="M110" s="44"/>
      <c r="N110" s="44"/>
      <c r="O110" s="68">
        <f t="shared" si="14"/>
        <v>0</v>
      </c>
      <c r="P110" s="42"/>
      <c r="Q110" s="93" t="str">
        <f t="shared" si="12"/>
        <v>ja</v>
      </c>
      <c r="R110" s="93" t="str">
        <f t="shared" si="12"/>
        <v>ja</v>
      </c>
      <c r="S110" s="124">
        <f>IF(Q38="nee",0,IF((J38-O38)&lt;0,0,(J38-O38)*(tab!$C$21*tab!$H$8+tab!$D$23)))</f>
        <v>0</v>
      </c>
      <c r="T110" s="124">
        <f>IF((J110-O110)&lt;=0,0,IF((G110-L110)*tab!$E$31+(H110-M110)*tab!$F$31+(I110-N110)*tab!$G$31&lt;=0,0,(G110-L110)*tab!$E$31+(H110-M110)*tab!$F$31+(I110-N110)*tab!$G$31))</f>
        <v>0</v>
      </c>
      <c r="U110" s="124">
        <f t="shared" si="15"/>
        <v>0</v>
      </c>
      <c r="V110" s="182"/>
      <c r="W110" s="124">
        <f>IF(R110="nee",0,IF((J110-O110)&lt;0,0,(J110-O110)*tab!$C$59))</f>
        <v>0</v>
      </c>
      <c r="X110" s="124">
        <f>IF(R110="nee",0,IF((J110-O110)&lt;=0,0,IF((G110-L110)*tab!$G$57+(H110-M110)*tab!$H$57+(I110-N110)*tab!$I$57&lt;=0,0,(G110-L110)*tab!$G$57+(H110-M110)*tab!$H$57+(I110-N110)*tab!$I$57)))</f>
        <v>0</v>
      </c>
      <c r="Y110" s="124">
        <f t="shared" si="16"/>
        <v>0</v>
      </c>
      <c r="Z110" s="5"/>
      <c r="AA110" s="22"/>
    </row>
    <row r="111" spans="2:27" ht="12" customHeight="1" x14ac:dyDescent="0.2">
      <c r="B111" s="18"/>
      <c r="C111" s="1">
        <v>17</v>
      </c>
      <c r="D111" s="119"/>
      <c r="E111" s="120">
        <v>0</v>
      </c>
      <c r="F111" s="43"/>
      <c r="G111" s="44"/>
      <c r="H111" s="44"/>
      <c r="I111" s="44"/>
      <c r="J111" s="68">
        <f t="shared" si="13"/>
        <v>0</v>
      </c>
      <c r="K111" s="42"/>
      <c r="L111" s="44"/>
      <c r="M111" s="44"/>
      <c r="N111" s="44"/>
      <c r="O111" s="68">
        <f t="shared" si="14"/>
        <v>0</v>
      </c>
      <c r="P111" s="42"/>
      <c r="Q111" s="93" t="str">
        <f t="shared" si="12"/>
        <v>ja</v>
      </c>
      <c r="R111" s="93" t="str">
        <f t="shared" si="12"/>
        <v>ja</v>
      </c>
      <c r="S111" s="124">
        <f>IF(Q39="nee",0,IF((J39-O39)&lt;0,0,(J39-O39)*(tab!$C$21*tab!$H$8+tab!$D$23)))</f>
        <v>0</v>
      </c>
      <c r="T111" s="124">
        <f>IF((J111-O111)&lt;=0,0,IF((G111-L111)*tab!$E$31+(H111-M111)*tab!$F$31+(I111-N111)*tab!$G$31&lt;=0,0,(G111-L111)*tab!$E$31+(H111-M111)*tab!$F$31+(I111-N111)*tab!$G$31))</f>
        <v>0</v>
      </c>
      <c r="U111" s="124">
        <f t="shared" si="15"/>
        <v>0</v>
      </c>
      <c r="V111" s="182"/>
      <c r="W111" s="124">
        <f>IF(R111="nee",0,IF((J111-O111)&lt;0,0,(J111-O111)*tab!$C$59))</f>
        <v>0</v>
      </c>
      <c r="X111" s="124">
        <f>IF(R111="nee",0,IF((J111-O111)&lt;=0,0,IF((G111-L111)*tab!$G$57+(H111-M111)*tab!$H$57+(I111-N111)*tab!$I$57&lt;=0,0,(G111-L111)*tab!$G$57+(H111-M111)*tab!$H$57+(I111-N111)*tab!$I$57)))</f>
        <v>0</v>
      </c>
      <c r="Y111" s="124">
        <f t="shared" si="16"/>
        <v>0</v>
      </c>
      <c r="Z111" s="5"/>
      <c r="AA111" s="22"/>
    </row>
    <row r="112" spans="2:27" ht="12" customHeight="1" x14ac:dyDescent="0.2">
      <c r="B112" s="18"/>
      <c r="C112" s="1">
        <v>18</v>
      </c>
      <c r="D112" s="119"/>
      <c r="E112" s="120">
        <v>0</v>
      </c>
      <c r="F112" s="43"/>
      <c r="G112" s="44"/>
      <c r="H112" s="44"/>
      <c r="I112" s="44"/>
      <c r="J112" s="68">
        <f t="shared" si="13"/>
        <v>0</v>
      </c>
      <c r="K112" s="42"/>
      <c r="L112" s="44"/>
      <c r="M112" s="44"/>
      <c r="N112" s="44"/>
      <c r="O112" s="68">
        <f t="shared" si="14"/>
        <v>0</v>
      </c>
      <c r="P112" s="42"/>
      <c r="Q112" s="93" t="str">
        <f t="shared" si="12"/>
        <v>ja</v>
      </c>
      <c r="R112" s="93" t="str">
        <f t="shared" si="12"/>
        <v>ja</v>
      </c>
      <c r="S112" s="124">
        <f>IF(Q40="nee",0,IF((J40-O40)&lt;0,0,(J40-O40)*(tab!$C$21*tab!$H$8+tab!$D$23)))</f>
        <v>0</v>
      </c>
      <c r="T112" s="124">
        <f>IF((J112-O112)&lt;=0,0,IF((G112-L112)*tab!$E$31+(H112-M112)*tab!$F$31+(I112-N112)*tab!$G$31&lt;=0,0,(G112-L112)*tab!$E$31+(H112-M112)*tab!$F$31+(I112-N112)*tab!$G$31))</f>
        <v>0</v>
      </c>
      <c r="U112" s="124">
        <f t="shared" si="15"/>
        <v>0</v>
      </c>
      <c r="V112" s="182"/>
      <c r="W112" s="124">
        <f>IF(R112="nee",0,IF((J112-O112)&lt;0,0,(J112-O112)*tab!$C$59))</f>
        <v>0</v>
      </c>
      <c r="X112" s="124">
        <f>IF(R112="nee",0,IF((J112-O112)&lt;=0,0,IF((G112-L112)*tab!$G$57+(H112-M112)*tab!$H$57+(I112-N112)*tab!$I$57&lt;=0,0,(G112-L112)*tab!$G$57+(H112-M112)*tab!$H$57+(I112-N112)*tab!$I$57)))</f>
        <v>0</v>
      </c>
      <c r="Y112" s="124">
        <f t="shared" si="16"/>
        <v>0</v>
      </c>
      <c r="Z112" s="5"/>
      <c r="AA112" s="22"/>
    </row>
    <row r="113" spans="2:27" ht="12" customHeight="1" x14ac:dyDescent="0.2">
      <c r="B113" s="18"/>
      <c r="C113" s="1">
        <v>19</v>
      </c>
      <c r="D113" s="119"/>
      <c r="E113" s="120">
        <v>0</v>
      </c>
      <c r="F113" s="43"/>
      <c r="G113" s="44"/>
      <c r="H113" s="44"/>
      <c r="I113" s="44"/>
      <c r="J113" s="68">
        <f t="shared" si="13"/>
        <v>0</v>
      </c>
      <c r="K113" s="42"/>
      <c r="L113" s="44"/>
      <c r="M113" s="44"/>
      <c r="N113" s="44"/>
      <c r="O113" s="68">
        <f t="shared" si="14"/>
        <v>0</v>
      </c>
      <c r="P113" s="42"/>
      <c r="Q113" s="93" t="str">
        <f t="shared" si="12"/>
        <v>ja</v>
      </c>
      <c r="R113" s="93" t="str">
        <f t="shared" si="12"/>
        <v>ja</v>
      </c>
      <c r="S113" s="124">
        <f>IF(Q41="nee",0,IF((J41-O41)&lt;0,0,(J41-O41)*(tab!$C$21*tab!$H$8+tab!$D$23)))</f>
        <v>0</v>
      </c>
      <c r="T113" s="124">
        <f>IF((J113-O113)&lt;=0,0,IF((G113-L113)*tab!$E$31+(H113-M113)*tab!$F$31+(I113-N113)*tab!$G$31&lt;=0,0,(G113-L113)*tab!$E$31+(H113-M113)*tab!$F$31+(I113-N113)*tab!$G$31))</f>
        <v>0</v>
      </c>
      <c r="U113" s="124">
        <f t="shared" si="15"/>
        <v>0</v>
      </c>
      <c r="V113" s="182"/>
      <c r="W113" s="124">
        <f>IF(R113="nee",0,IF((J113-O113)&lt;0,0,(J113-O113)*tab!$C$59))</f>
        <v>0</v>
      </c>
      <c r="X113" s="124">
        <f>IF(R113="nee",0,IF((J113-O113)&lt;=0,0,IF((G113-L113)*tab!$G$57+(H113-M113)*tab!$H$57+(I113-N113)*tab!$I$57&lt;=0,0,(G113-L113)*tab!$G$57+(H113-M113)*tab!$H$57+(I113-N113)*tab!$I$57)))</f>
        <v>0</v>
      </c>
      <c r="Y113" s="124">
        <f t="shared" si="16"/>
        <v>0</v>
      </c>
      <c r="Z113" s="5"/>
      <c r="AA113" s="22"/>
    </row>
    <row r="114" spans="2:27" ht="12" customHeight="1" x14ac:dyDescent="0.2">
      <c r="B114" s="18"/>
      <c r="C114" s="1">
        <v>20</v>
      </c>
      <c r="D114" s="119"/>
      <c r="E114" s="120">
        <v>0</v>
      </c>
      <c r="F114" s="43"/>
      <c r="G114" s="44"/>
      <c r="H114" s="44"/>
      <c r="I114" s="44"/>
      <c r="J114" s="68">
        <f t="shared" si="13"/>
        <v>0</v>
      </c>
      <c r="K114" s="42"/>
      <c r="L114" s="44"/>
      <c r="M114" s="44"/>
      <c r="N114" s="44"/>
      <c r="O114" s="68">
        <f t="shared" si="14"/>
        <v>0</v>
      </c>
      <c r="P114" s="42"/>
      <c r="Q114" s="93" t="str">
        <f t="shared" si="12"/>
        <v>ja</v>
      </c>
      <c r="R114" s="93" t="str">
        <f t="shared" si="12"/>
        <v>ja</v>
      </c>
      <c r="S114" s="124">
        <f>IF(Q42="nee",0,IF((J42-O42)&lt;0,0,(J42-O42)*(tab!$C$21*tab!$H$8+tab!$D$23)))</f>
        <v>0</v>
      </c>
      <c r="T114" s="124">
        <f>IF((J114-O114)&lt;=0,0,IF((G114-L114)*tab!$E$31+(H114-M114)*tab!$F$31+(I114-N114)*tab!$G$31&lt;=0,0,(G114-L114)*tab!$E$31+(H114-M114)*tab!$F$31+(I114-N114)*tab!$G$31))</f>
        <v>0</v>
      </c>
      <c r="U114" s="124">
        <f t="shared" si="15"/>
        <v>0</v>
      </c>
      <c r="V114" s="182"/>
      <c r="W114" s="124">
        <f>IF(R114="nee",0,IF((J114-O114)&lt;0,0,(J114-O114)*tab!$C$59))</f>
        <v>0</v>
      </c>
      <c r="X114" s="124">
        <f>IF(R114="nee",0,IF((J114-O114)&lt;=0,0,IF((G114-L114)*tab!$G$57+(H114-M114)*tab!$H$57+(I114-N114)*tab!$I$57&lt;=0,0,(G114-L114)*tab!$G$57+(H114-M114)*tab!$H$57+(I114-N114)*tab!$I$57)))</f>
        <v>0</v>
      </c>
      <c r="Y114" s="124">
        <f t="shared" si="16"/>
        <v>0</v>
      </c>
      <c r="Z114" s="5"/>
      <c r="AA114" s="22"/>
    </row>
    <row r="115" spans="2:27" ht="12" customHeight="1" x14ac:dyDescent="0.2">
      <c r="B115" s="18"/>
      <c r="C115" s="1">
        <v>21</v>
      </c>
      <c r="D115" s="119"/>
      <c r="E115" s="120">
        <v>0</v>
      </c>
      <c r="F115" s="43"/>
      <c r="G115" s="44"/>
      <c r="H115" s="44"/>
      <c r="I115" s="44"/>
      <c r="J115" s="68">
        <f t="shared" si="13"/>
        <v>0</v>
      </c>
      <c r="K115" s="42"/>
      <c r="L115" s="44"/>
      <c r="M115" s="44"/>
      <c r="N115" s="44"/>
      <c r="O115" s="68">
        <f t="shared" si="14"/>
        <v>0</v>
      </c>
      <c r="P115" s="42"/>
      <c r="Q115" s="93" t="str">
        <f t="shared" si="12"/>
        <v>ja</v>
      </c>
      <c r="R115" s="93" t="str">
        <f t="shared" si="12"/>
        <v>ja</v>
      </c>
      <c r="S115" s="124">
        <f>IF(Q43="nee",0,IF((J43-O43)&lt;0,0,(J43-O43)*(tab!$C$21*tab!$H$8+tab!$D$23)))</f>
        <v>0</v>
      </c>
      <c r="T115" s="124">
        <f>IF((J115-O115)&lt;=0,0,IF((G115-L115)*tab!$E$31+(H115-M115)*tab!$F$31+(I115-N115)*tab!$G$31&lt;=0,0,(G115-L115)*tab!$E$31+(H115-M115)*tab!$F$31+(I115-N115)*tab!$G$31))</f>
        <v>0</v>
      </c>
      <c r="U115" s="124">
        <f t="shared" si="15"/>
        <v>0</v>
      </c>
      <c r="V115" s="182"/>
      <c r="W115" s="124">
        <f>IF(R115="nee",0,IF((J115-O115)&lt;0,0,(J115-O115)*tab!$C$59))</f>
        <v>0</v>
      </c>
      <c r="X115" s="124">
        <f>IF(R115="nee",0,IF((J115-O115)&lt;=0,0,IF((G115-L115)*tab!$G$57+(H115-M115)*tab!$H$57+(I115-N115)*tab!$I$57&lt;=0,0,(G115-L115)*tab!$G$57+(H115-M115)*tab!$H$57+(I115-N115)*tab!$I$57)))</f>
        <v>0</v>
      </c>
      <c r="Y115" s="124">
        <f t="shared" si="16"/>
        <v>0</v>
      </c>
      <c r="Z115" s="5"/>
      <c r="AA115" s="22"/>
    </row>
    <row r="116" spans="2:27" ht="12" customHeight="1" x14ac:dyDescent="0.2">
      <c r="B116" s="18"/>
      <c r="C116" s="1">
        <v>22</v>
      </c>
      <c r="D116" s="119"/>
      <c r="E116" s="120">
        <v>0</v>
      </c>
      <c r="F116" s="43"/>
      <c r="G116" s="44"/>
      <c r="H116" s="44"/>
      <c r="I116" s="44"/>
      <c r="J116" s="68">
        <f t="shared" si="13"/>
        <v>0</v>
      </c>
      <c r="K116" s="42"/>
      <c r="L116" s="44"/>
      <c r="M116" s="44"/>
      <c r="N116" s="44"/>
      <c r="O116" s="68">
        <f t="shared" si="14"/>
        <v>0</v>
      </c>
      <c r="P116" s="42"/>
      <c r="Q116" s="93" t="str">
        <f t="shared" si="12"/>
        <v>ja</v>
      </c>
      <c r="R116" s="93" t="str">
        <f t="shared" si="12"/>
        <v>ja</v>
      </c>
      <c r="S116" s="124">
        <f>IF(Q44="nee",0,IF((J44-O44)&lt;0,0,(J44-O44)*(tab!$C$21*tab!$H$8+tab!$D$23)))</f>
        <v>0</v>
      </c>
      <c r="T116" s="124">
        <f>IF((J116-O116)&lt;=0,0,IF((G116-L116)*tab!$E$31+(H116-M116)*tab!$F$31+(I116-N116)*tab!$G$31&lt;=0,0,(G116-L116)*tab!$E$31+(H116-M116)*tab!$F$31+(I116-N116)*tab!$G$31))</f>
        <v>0</v>
      </c>
      <c r="U116" s="124">
        <f t="shared" si="15"/>
        <v>0</v>
      </c>
      <c r="V116" s="182"/>
      <c r="W116" s="124">
        <f>IF(R116="nee",0,IF((J116-O116)&lt;0,0,(J116-O116)*tab!$C$59))</f>
        <v>0</v>
      </c>
      <c r="X116" s="124">
        <f>IF(R116="nee",0,IF((J116-O116)&lt;=0,0,IF((G116-L116)*tab!$G$57+(H116-M116)*tab!$H$57+(I116-N116)*tab!$I$57&lt;=0,0,(G116-L116)*tab!$G$57+(H116-M116)*tab!$H$57+(I116-N116)*tab!$I$57)))</f>
        <v>0</v>
      </c>
      <c r="Y116" s="124">
        <f t="shared" si="16"/>
        <v>0</v>
      </c>
      <c r="Z116" s="5"/>
      <c r="AA116" s="22"/>
    </row>
    <row r="117" spans="2:27" ht="12" customHeight="1" x14ac:dyDescent="0.2">
      <c r="B117" s="18"/>
      <c r="C117" s="1">
        <v>23</v>
      </c>
      <c r="D117" s="119"/>
      <c r="E117" s="120">
        <v>0</v>
      </c>
      <c r="F117" s="43"/>
      <c r="G117" s="44"/>
      <c r="H117" s="44"/>
      <c r="I117" s="44"/>
      <c r="J117" s="68">
        <f t="shared" si="13"/>
        <v>0</v>
      </c>
      <c r="K117" s="42"/>
      <c r="L117" s="44"/>
      <c r="M117" s="44"/>
      <c r="N117" s="44"/>
      <c r="O117" s="68">
        <f t="shared" si="14"/>
        <v>0</v>
      </c>
      <c r="P117" s="42"/>
      <c r="Q117" s="93" t="str">
        <f t="shared" si="12"/>
        <v>ja</v>
      </c>
      <c r="R117" s="93" t="str">
        <f t="shared" si="12"/>
        <v>ja</v>
      </c>
      <c r="S117" s="124">
        <f>IF(Q45="nee",0,IF((J45-O45)&lt;0,0,(J45-O45)*(tab!$C$21*tab!$H$8+tab!$D$23)))</f>
        <v>0</v>
      </c>
      <c r="T117" s="124">
        <f>IF((J117-O117)&lt;=0,0,IF((G117-L117)*tab!$E$31+(H117-M117)*tab!$F$31+(I117-N117)*tab!$G$31&lt;=0,0,(G117-L117)*tab!$E$31+(H117-M117)*tab!$F$31+(I117-N117)*tab!$G$31))</f>
        <v>0</v>
      </c>
      <c r="U117" s="124">
        <f t="shared" si="15"/>
        <v>0</v>
      </c>
      <c r="V117" s="182"/>
      <c r="W117" s="124">
        <f>IF(R117="nee",0,IF((J117-O117)&lt;0,0,(J117-O117)*tab!$C$59))</f>
        <v>0</v>
      </c>
      <c r="X117" s="124">
        <f>IF(R117="nee",0,IF((J117-O117)&lt;=0,0,IF((G117-L117)*tab!$G$57+(H117-M117)*tab!$H$57+(I117-N117)*tab!$I$57&lt;=0,0,(G117-L117)*tab!$G$57+(H117-M117)*tab!$H$57+(I117-N117)*tab!$I$57)))</f>
        <v>0</v>
      </c>
      <c r="Y117" s="124">
        <f t="shared" si="16"/>
        <v>0</v>
      </c>
      <c r="Z117" s="5"/>
      <c r="AA117" s="22"/>
    </row>
    <row r="118" spans="2:27" ht="12" customHeight="1" x14ac:dyDescent="0.2">
      <c r="B118" s="18"/>
      <c r="C118" s="1">
        <v>24</v>
      </c>
      <c r="D118" s="119"/>
      <c r="E118" s="120">
        <v>0</v>
      </c>
      <c r="F118" s="43"/>
      <c r="G118" s="44"/>
      <c r="H118" s="44"/>
      <c r="I118" s="44"/>
      <c r="J118" s="68">
        <f t="shared" si="13"/>
        <v>0</v>
      </c>
      <c r="K118" s="42"/>
      <c r="L118" s="44"/>
      <c r="M118" s="44"/>
      <c r="N118" s="44"/>
      <c r="O118" s="68">
        <f t="shared" si="14"/>
        <v>0</v>
      </c>
      <c r="P118" s="42"/>
      <c r="Q118" s="93" t="str">
        <f t="shared" si="12"/>
        <v>ja</v>
      </c>
      <c r="R118" s="93" t="str">
        <f t="shared" si="12"/>
        <v>ja</v>
      </c>
      <c r="S118" s="124">
        <f>IF(Q46="nee",0,IF((J46-O46)&lt;0,0,(J46-O46)*(tab!$C$21*tab!$H$8+tab!$D$23)))</f>
        <v>0</v>
      </c>
      <c r="T118" s="124">
        <f>IF((J118-O118)&lt;=0,0,IF((G118-L118)*tab!$E$31+(H118-M118)*tab!$F$31+(I118-N118)*tab!$G$31&lt;=0,0,(G118-L118)*tab!$E$31+(H118-M118)*tab!$F$31+(I118-N118)*tab!$G$31))</f>
        <v>0</v>
      </c>
      <c r="U118" s="124">
        <f t="shared" si="15"/>
        <v>0</v>
      </c>
      <c r="V118" s="182"/>
      <c r="W118" s="124">
        <f>IF(R118="nee",0,IF((J118-O118)&lt;0,0,(J118-O118)*tab!$C$59))</f>
        <v>0</v>
      </c>
      <c r="X118" s="124">
        <f>IF(R118="nee",0,IF((J118-O118)&lt;=0,0,IF((G118-L118)*tab!$G$57+(H118-M118)*tab!$H$57+(I118-N118)*tab!$I$57&lt;=0,0,(G118-L118)*tab!$G$57+(H118-M118)*tab!$H$57+(I118-N118)*tab!$I$57)))</f>
        <v>0</v>
      </c>
      <c r="Y118" s="124">
        <f t="shared" si="16"/>
        <v>0</v>
      </c>
      <c r="Z118" s="5"/>
      <c r="AA118" s="22"/>
    </row>
    <row r="119" spans="2:27" ht="12" customHeight="1" x14ac:dyDescent="0.2">
      <c r="B119" s="18"/>
      <c r="C119" s="1">
        <v>25</v>
      </c>
      <c r="D119" s="119"/>
      <c r="E119" s="120">
        <v>0</v>
      </c>
      <c r="F119" s="43"/>
      <c r="G119" s="44"/>
      <c r="H119" s="44"/>
      <c r="I119" s="44"/>
      <c r="J119" s="68">
        <f t="shared" si="13"/>
        <v>0</v>
      </c>
      <c r="K119" s="42"/>
      <c r="L119" s="44"/>
      <c r="M119" s="44"/>
      <c r="N119" s="44"/>
      <c r="O119" s="68">
        <f t="shared" si="14"/>
        <v>0</v>
      </c>
      <c r="P119" s="42"/>
      <c r="Q119" s="93" t="str">
        <f t="shared" si="12"/>
        <v>ja</v>
      </c>
      <c r="R119" s="93" t="str">
        <f t="shared" si="12"/>
        <v>ja</v>
      </c>
      <c r="S119" s="124">
        <f>IF(Q47="nee",0,IF((J47-O47)&lt;0,0,(J47-O47)*(tab!$C$21*tab!$H$8+tab!$D$23)))</f>
        <v>0</v>
      </c>
      <c r="T119" s="124">
        <f>IF((J119-O119)&lt;=0,0,IF((G119-L119)*tab!$E$31+(H119-M119)*tab!$F$31+(I119-N119)*tab!$G$31&lt;=0,0,(G119-L119)*tab!$E$31+(H119-M119)*tab!$F$31+(I119-N119)*tab!$G$31))</f>
        <v>0</v>
      </c>
      <c r="U119" s="124">
        <f t="shared" si="15"/>
        <v>0</v>
      </c>
      <c r="V119" s="182"/>
      <c r="W119" s="124">
        <f>IF(R119="nee",0,IF((J119-O119)&lt;0,0,(J119-O119)*tab!$C$59))</f>
        <v>0</v>
      </c>
      <c r="X119" s="124">
        <f>IF(R119="nee",0,IF((J119-O119)&lt;=0,0,IF((G119-L119)*tab!$G$57+(H119-M119)*tab!$H$57+(I119-N119)*tab!$I$57&lt;=0,0,(G119-L119)*tab!$G$57+(H119-M119)*tab!$H$57+(I119-N119)*tab!$I$57)))</f>
        <v>0</v>
      </c>
      <c r="Y119" s="124">
        <f t="shared" si="16"/>
        <v>0</v>
      </c>
      <c r="Z119" s="5"/>
      <c r="AA119" s="22"/>
    </row>
    <row r="120" spans="2:27" ht="12" customHeight="1" x14ac:dyDescent="0.2">
      <c r="B120" s="18"/>
      <c r="C120" s="1">
        <v>26</v>
      </c>
      <c r="D120" s="119"/>
      <c r="E120" s="120">
        <v>0</v>
      </c>
      <c r="F120" s="43"/>
      <c r="G120" s="44"/>
      <c r="H120" s="44"/>
      <c r="I120" s="44"/>
      <c r="J120" s="68">
        <f t="shared" si="13"/>
        <v>0</v>
      </c>
      <c r="K120" s="42"/>
      <c r="L120" s="44"/>
      <c r="M120" s="44"/>
      <c r="N120" s="44"/>
      <c r="O120" s="68">
        <f t="shared" si="14"/>
        <v>0</v>
      </c>
      <c r="P120" s="42"/>
      <c r="Q120" s="93" t="str">
        <f t="shared" si="12"/>
        <v>ja</v>
      </c>
      <c r="R120" s="93" t="str">
        <f t="shared" si="12"/>
        <v>ja</v>
      </c>
      <c r="S120" s="124">
        <f>IF(Q48="nee",0,IF((J48-O48)&lt;0,0,(J48-O48)*(tab!$C$21*tab!$H$8+tab!$D$23)))</f>
        <v>0</v>
      </c>
      <c r="T120" s="124">
        <f>IF((J120-O120)&lt;=0,0,IF((G120-L120)*tab!$E$31+(H120-M120)*tab!$F$31+(I120-N120)*tab!$G$31&lt;=0,0,(G120-L120)*tab!$E$31+(H120-M120)*tab!$F$31+(I120-N120)*tab!$G$31))</f>
        <v>0</v>
      </c>
      <c r="U120" s="124">
        <f t="shared" si="15"/>
        <v>0</v>
      </c>
      <c r="V120" s="182"/>
      <c r="W120" s="124">
        <f>IF(R120="nee",0,IF((J120-O120)&lt;0,0,(J120-O120)*tab!$C$59))</f>
        <v>0</v>
      </c>
      <c r="X120" s="124">
        <f>IF(R120="nee",0,IF((J120-O120)&lt;=0,0,IF((G120-L120)*tab!$G$57+(H120-M120)*tab!$H$57+(I120-N120)*tab!$I$57&lt;=0,0,(G120-L120)*tab!$G$57+(H120-M120)*tab!$H$57+(I120-N120)*tab!$I$57)))</f>
        <v>0</v>
      </c>
      <c r="Y120" s="124">
        <f t="shared" si="16"/>
        <v>0</v>
      </c>
      <c r="Z120" s="5"/>
      <c r="AA120" s="22"/>
    </row>
    <row r="121" spans="2:27" ht="12" customHeight="1" x14ac:dyDescent="0.2">
      <c r="B121" s="18"/>
      <c r="C121" s="1">
        <v>27</v>
      </c>
      <c r="D121" s="119"/>
      <c r="E121" s="120">
        <v>0</v>
      </c>
      <c r="F121" s="43"/>
      <c r="G121" s="44"/>
      <c r="H121" s="44"/>
      <c r="I121" s="44"/>
      <c r="J121" s="68">
        <f t="shared" si="13"/>
        <v>0</v>
      </c>
      <c r="K121" s="42"/>
      <c r="L121" s="44"/>
      <c r="M121" s="44"/>
      <c r="N121" s="44"/>
      <c r="O121" s="68">
        <f t="shared" si="14"/>
        <v>0</v>
      </c>
      <c r="P121" s="42"/>
      <c r="Q121" s="93" t="str">
        <f t="shared" si="12"/>
        <v>ja</v>
      </c>
      <c r="R121" s="93" t="str">
        <f t="shared" si="12"/>
        <v>ja</v>
      </c>
      <c r="S121" s="124">
        <f>IF(Q49="nee",0,IF((J49-O49)&lt;0,0,(J49-O49)*(tab!$C$21*tab!$H$8+tab!$D$23)))</f>
        <v>0</v>
      </c>
      <c r="T121" s="124">
        <f>IF((J121-O121)&lt;=0,0,IF((G121-L121)*tab!$E$31+(H121-M121)*tab!$F$31+(I121-N121)*tab!$G$31&lt;=0,0,(G121-L121)*tab!$E$31+(H121-M121)*tab!$F$31+(I121-N121)*tab!$G$31))</f>
        <v>0</v>
      </c>
      <c r="U121" s="124">
        <f t="shared" si="15"/>
        <v>0</v>
      </c>
      <c r="V121" s="182"/>
      <c r="W121" s="124">
        <f>IF(R121="nee",0,IF((J121-O121)&lt;0,0,(J121-O121)*tab!$C$59))</f>
        <v>0</v>
      </c>
      <c r="X121" s="124">
        <f>IF(R121="nee",0,IF((J121-O121)&lt;=0,0,IF((G121-L121)*tab!$G$57+(H121-M121)*tab!$H$57+(I121-N121)*tab!$I$57&lt;=0,0,(G121-L121)*tab!$G$57+(H121-M121)*tab!$H$57+(I121-N121)*tab!$I$57)))</f>
        <v>0</v>
      </c>
      <c r="Y121" s="124">
        <f t="shared" si="16"/>
        <v>0</v>
      </c>
      <c r="Z121" s="5"/>
      <c r="AA121" s="22"/>
    </row>
    <row r="122" spans="2:27" ht="12" customHeight="1" x14ac:dyDescent="0.2">
      <c r="B122" s="18"/>
      <c r="C122" s="1">
        <v>28</v>
      </c>
      <c r="D122" s="119"/>
      <c r="E122" s="120">
        <v>0</v>
      </c>
      <c r="F122" s="43"/>
      <c r="G122" s="44"/>
      <c r="H122" s="44"/>
      <c r="I122" s="44"/>
      <c r="J122" s="68">
        <f t="shared" si="13"/>
        <v>0</v>
      </c>
      <c r="K122" s="42"/>
      <c r="L122" s="44"/>
      <c r="M122" s="44"/>
      <c r="N122" s="44"/>
      <c r="O122" s="68">
        <f t="shared" si="14"/>
        <v>0</v>
      </c>
      <c r="P122" s="42"/>
      <c r="Q122" s="93" t="str">
        <f t="shared" si="12"/>
        <v>ja</v>
      </c>
      <c r="R122" s="93" t="str">
        <f t="shared" si="12"/>
        <v>ja</v>
      </c>
      <c r="S122" s="124">
        <f>IF(Q50="nee",0,IF((J50-O50)&lt;0,0,(J50-O50)*(tab!$C$21*tab!$H$8+tab!$D$23)))</f>
        <v>0</v>
      </c>
      <c r="T122" s="124">
        <f>IF((J122-O122)&lt;=0,0,IF((G122-L122)*tab!$E$31+(H122-M122)*tab!$F$31+(I122-N122)*tab!$G$31&lt;=0,0,(G122-L122)*tab!$E$31+(H122-M122)*tab!$F$31+(I122-N122)*tab!$G$31))</f>
        <v>0</v>
      </c>
      <c r="U122" s="124">
        <f t="shared" si="15"/>
        <v>0</v>
      </c>
      <c r="V122" s="182"/>
      <c r="W122" s="124">
        <f>IF(R122="nee",0,IF((J122-O122)&lt;0,0,(J122-O122)*tab!$C$59))</f>
        <v>0</v>
      </c>
      <c r="X122" s="124">
        <f>IF(R122="nee",0,IF((J122-O122)&lt;=0,0,IF((G122-L122)*tab!$G$57+(H122-M122)*tab!$H$57+(I122-N122)*tab!$I$57&lt;=0,0,(G122-L122)*tab!$G$57+(H122-M122)*tab!$H$57+(I122-N122)*tab!$I$57)))</f>
        <v>0</v>
      </c>
      <c r="Y122" s="124">
        <f t="shared" si="16"/>
        <v>0</v>
      </c>
      <c r="Z122" s="5"/>
      <c r="AA122" s="22"/>
    </row>
    <row r="123" spans="2:27" ht="12" customHeight="1" x14ac:dyDescent="0.2">
      <c r="B123" s="18"/>
      <c r="C123" s="1">
        <v>29</v>
      </c>
      <c r="D123" s="119"/>
      <c r="E123" s="120">
        <v>0</v>
      </c>
      <c r="F123" s="43"/>
      <c r="G123" s="44"/>
      <c r="H123" s="44"/>
      <c r="I123" s="44"/>
      <c r="J123" s="68">
        <f t="shared" si="13"/>
        <v>0</v>
      </c>
      <c r="K123" s="42"/>
      <c r="L123" s="44"/>
      <c r="M123" s="44"/>
      <c r="N123" s="44"/>
      <c r="O123" s="68">
        <f t="shared" si="14"/>
        <v>0</v>
      </c>
      <c r="P123" s="42"/>
      <c r="Q123" s="93" t="str">
        <f t="shared" si="12"/>
        <v>ja</v>
      </c>
      <c r="R123" s="93" t="str">
        <f t="shared" si="12"/>
        <v>ja</v>
      </c>
      <c r="S123" s="124">
        <f>IF(Q51="nee",0,IF((J51-O51)&lt;0,0,(J51-O51)*(tab!$C$21*tab!$H$8+tab!$D$23)))</f>
        <v>0</v>
      </c>
      <c r="T123" s="124">
        <f>IF((J123-O123)&lt;=0,0,IF((G123-L123)*tab!$E$31+(H123-M123)*tab!$F$31+(I123-N123)*tab!$G$31&lt;=0,0,(G123-L123)*tab!$E$31+(H123-M123)*tab!$F$31+(I123-N123)*tab!$G$31))</f>
        <v>0</v>
      </c>
      <c r="U123" s="124">
        <f t="shared" si="15"/>
        <v>0</v>
      </c>
      <c r="V123" s="182"/>
      <c r="W123" s="124">
        <f>IF(R123="nee",0,IF((J123-O123)&lt;0,0,(J123-O123)*tab!$C$59))</f>
        <v>0</v>
      </c>
      <c r="X123" s="124">
        <f>IF(R123="nee",0,IF((J123-O123)&lt;=0,0,IF((G123-L123)*tab!$G$57+(H123-M123)*tab!$H$57+(I123-N123)*tab!$I$57&lt;=0,0,(G123-L123)*tab!$G$57+(H123-M123)*tab!$H$57+(I123-N123)*tab!$I$57)))</f>
        <v>0</v>
      </c>
      <c r="Y123" s="124">
        <f t="shared" si="16"/>
        <v>0</v>
      </c>
      <c r="Z123" s="5"/>
      <c r="AA123" s="22"/>
    </row>
    <row r="124" spans="2:27" ht="12" customHeight="1" x14ac:dyDescent="0.2">
      <c r="B124" s="18"/>
      <c r="C124" s="1">
        <v>30</v>
      </c>
      <c r="D124" s="119"/>
      <c r="E124" s="120">
        <v>0</v>
      </c>
      <c r="F124" s="43"/>
      <c r="G124" s="44"/>
      <c r="H124" s="44"/>
      <c r="I124" s="44"/>
      <c r="J124" s="68">
        <f t="shared" si="13"/>
        <v>0</v>
      </c>
      <c r="K124" s="42"/>
      <c r="L124" s="44"/>
      <c r="M124" s="44"/>
      <c r="N124" s="44"/>
      <c r="O124" s="68">
        <f t="shared" si="14"/>
        <v>0</v>
      </c>
      <c r="P124" s="42"/>
      <c r="Q124" s="93" t="str">
        <f t="shared" si="12"/>
        <v>ja</v>
      </c>
      <c r="R124" s="93" t="str">
        <f t="shared" si="12"/>
        <v>ja</v>
      </c>
      <c r="S124" s="124">
        <f>IF(Q52="nee",0,IF((J52-O52)&lt;0,0,(J52-O52)*(tab!$C$21*tab!$H$8+tab!$D$23)))</f>
        <v>0</v>
      </c>
      <c r="T124" s="124">
        <f>IF((J124-O124)&lt;=0,0,IF((G124-L124)*tab!$E$31+(H124-M124)*tab!$F$31+(I124-N124)*tab!$G$31&lt;=0,0,(G124-L124)*tab!$E$31+(H124-M124)*tab!$F$31+(I124-N124)*tab!$G$31))</f>
        <v>0</v>
      </c>
      <c r="U124" s="124">
        <f t="shared" si="15"/>
        <v>0</v>
      </c>
      <c r="V124" s="182"/>
      <c r="W124" s="124">
        <f>IF(R124="nee",0,IF((J124-O124)&lt;0,0,(J124-O124)*tab!$C$59))</f>
        <v>0</v>
      </c>
      <c r="X124" s="124">
        <f>IF(R124="nee",0,IF((J124-O124)&lt;=0,0,IF((G124-L124)*tab!$G$57+(H124-M124)*tab!$H$57+(I124-N124)*tab!$I$57&lt;=0,0,(G124-L124)*tab!$G$57+(H124-M124)*tab!$H$57+(I124-N124)*tab!$I$57)))</f>
        <v>0</v>
      </c>
      <c r="Y124" s="124">
        <f t="shared" si="16"/>
        <v>0</v>
      </c>
      <c r="Z124" s="5"/>
      <c r="AA124" s="22"/>
    </row>
    <row r="125" spans="2:27" s="99" customFormat="1" ht="12" customHeight="1" x14ac:dyDescent="0.2">
      <c r="B125" s="80"/>
      <c r="C125" s="73"/>
      <c r="D125" s="77"/>
      <c r="E125" s="77"/>
      <c r="F125" s="115"/>
      <c r="G125" s="116">
        <f>SUM(G95:G124)</f>
        <v>7</v>
      </c>
      <c r="H125" s="116">
        <f>SUM(H95:H124)</f>
        <v>2</v>
      </c>
      <c r="I125" s="116">
        <f>SUM(I95:I124)</f>
        <v>5</v>
      </c>
      <c r="J125" s="116">
        <f>SUM(G125:I125)</f>
        <v>14</v>
      </c>
      <c r="K125" s="117"/>
      <c r="L125" s="116">
        <f>SUM(L95:L124)</f>
        <v>6</v>
      </c>
      <c r="M125" s="116">
        <f>SUM(M95:M124)</f>
        <v>1</v>
      </c>
      <c r="N125" s="116">
        <f>SUM(N95:N124)</f>
        <v>4</v>
      </c>
      <c r="O125" s="116">
        <f>SUM(L125:N125)</f>
        <v>11</v>
      </c>
      <c r="P125" s="117"/>
      <c r="Q125" s="117"/>
      <c r="R125" s="117"/>
      <c r="S125" s="198">
        <f t="shared" ref="S125:U125" si="17">SUM(S95:S124)</f>
        <v>37489.373145000005</v>
      </c>
      <c r="T125" s="198">
        <f t="shared" si="17"/>
        <v>45646.832662999994</v>
      </c>
      <c r="U125" s="198">
        <f t="shared" si="17"/>
        <v>83136.205807999999</v>
      </c>
      <c r="V125" s="117"/>
      <c r="W125" s="197">
        <f>SUM(W95:W124)</f>
        <v>5990.9500000000007</v>
      </c>
      <c r="X125" s="197">
        <f>SUM(X95:X124)</f>
        <v>3528.3999999999996</v>
      </c>
      <c r="Y125" s="197">
        <f>SUM(Y95:Y124)</f>
        <v>9519.3499999999985</v>
      </c>
      <c r="Z125" s="5"/>
      <c r="AA125" s="22"/>
    </row>
    <row r="126" spans="2:27" ht="12" customHeight="1" x14ac:dyDescent="0.2">
      <c r="B126" s="18"/>
      <c r="C126" s="1"/>
      <c r="D126" s="38"/>
      <c r="E126" s="38"/>
      <c r="F126" s="45"/>
      <c r="G126" s="98"/>
      <c r="H126" s="98"/>
      <c r="I126" s="98"/>
      <c r="J126" s="47"/>
      <c r="K126" s="47"/>
      <c r="L126" s="98"/>
      <c r="M126" s="98"/>
      <c r="N126" s="98"/>
      <c r="O126" s="47"/>
      <c r="P126" s="47"/>
      <c r="Q126" s="47"/>
      <c r="R126" s="47"/>
      <c r="S126" s="47"/>
      <c r="T126" s="47"/>
      <c r="U126" s="50"/>
      <c r="V126" s="50"/>
      <c r="W126" s="50"/>
      <c r="X126" s="50"/>
      <c r="Y126" s="50"/>
      <c r="Z126" s="51"/>
      <c r="AA126" s="22"/>
    </row>
    <row r="127" spans="2:27" ht="12" customHeight="1" x14ac:dyDescent="0.2">
      <c r="B127" s="18"/>
      <c r="C127" s="1"/>
      <c r="D127" s="38" t="s">
        <v>71</v>
      </c>
      <c r="E127" s="38"/>
      <c r="F127" s="45"/>
      <c r="G127" s="46">
        <f>+G53+G89+G125</f>
        <v>29</v>
      </c>
      <c r="H127" s="46">
        <f>+H53+H89+H125</f>
        <v>6</v>
      </c>
      <c r="I127" s="46">
        <f>+I53+I89+I125</f>
        <v>20</v>
      </c>
      <c r="J127" s="46">
        <f>+J53+J89+J125</f>
        <v>55</v>
      </c>
      <c r="K127" s="47"/>
      <c r="L127" s="46">
        <f>+L53+L89+L125</f>
        <v>22</v>
      </c>
      <c r="M127" s="46">
        <f>+M53+M89+M125</f>
        <v>3</v>
      </c>
      <c r="N127" s="46">
        <f>+N53+N89+N125</f>
        <v>20</v>
      </c>
      <c r="O127" s="46">
        <f>+O53+O89+O125</f>
        <v>45</v>
      </c>
      <c r="P127" s="47"/>
      <c r="Q127" s="47"/>
      <c r="R127" s="47"/>
      <c r="S127" s="181" t="s">
        <v>78</v>
      </c>
      <c r="T127" s="106"/>
      <c r="U127" s="106"/>
      <c r="V127" s="106"/>
      <c r="W127" s="81" t="s">
        <v>76</v>
      </c>
      <c r="X127" s="35"/>
      <c r="Y127" s="35"/>
      <c r="Z127" s="51"/>
      <c r="AA127" s="22"/>
    </row>
    <row r="128" spans="2:27" ht="12" customHeight="1" x14ac:dyDescent="0.2">
      <c r="B128" s="18"/>
      <c r="C128" s="1"/>
      <c r="D128" s="38"/>
      <c r="E128" s="38"/>
      <c r="F128" s="45"/>
      <c r="G128" s="46"/>
      <c r="H128" s="46"/>
      <c r="I128" s="46"/>
      <c r="J128" s="46"/>
      <c r="K128" s="47"/>
      <c r="L128" s="46"/>
      <c r="M128" s="46"/>
      <c r="N128" s="46"/>
      <c r="O128" s="46"/>
      <c r="P128" s="47"/>
      <c r="Q128" s="47"/>
      <c r="R128" s="47"/>
      <c r="S128" s="76" t="s">
        <v>108</v>
      </c>
      <c r="T128" s="81"/>
      <c r="U128" s="40" t="s">
        <v>58</v>
      </c>
      <c r="V128" s="40"/>
      <c r="W128" s="76" t="s">
        <v>127</v>
      </c>
      <c r="X128" s="40"/>
      <c r="Y128" s="40" t="s">
        <v>58</v>
      </c>
      <c r="Z128" s="51"/>
      <c r="AA128" s="22"/>
    </row>
    <row r="129" spans="1:59" ht="12" customHeight="1" x14ac:dyDescent="0.2">
      <c r="B129" s="18"/>
      <c r="C129" s="1"/>
      <c r="D129" s="38"/>
      <c r="E129" s="38"/>
      <c r="F129" s="45"/>
      <c r="G129" s="98"/>
      <c r="H129" s="98"/>
      <c r="I129" s="98"/>
      <c r="J129" s="47"/>
      <c r="K129" s="47"/>
      <c r="L129" s="98"/>
      <c r="M129" s="98"/>
      <c r="N129" s="98"/>
      <c r="O129" s="47"/>
      <c r="P129" s="47"/>
      <c r="Q129" s="47"/>
      <c r="R129" s="47"/>
      <c r="S129" s="74" t="s">
        <v>67</v>
      </c>
      <c r="T129" s="74" t="s">
        <v>68</v>
      </c>
      <c r="U129" s="40" t="s">
        <v>109</v>
      </c>
      <c r="V129" s="40"/>
      <c r="W129" s="42" t="s">
        <v>67</v>
      </c>
      <c r="X129" s="42" t="s">
        <v>68</v>
      </c>
      <c r="Y129" s="40" t="s">
        <v>62</v>
      </c>
      <c r="Z129" s="51"/>
      <c r="AA129" s="22"/>
    </row>
    <row r="130" spans="1:59" ht="12" customHeight="1" x14ac:dyDescent="0.2">
      <c r="B130" s="18"/>
      <c r="C130" s="1"/>
      <c r="D130" s="38" t="s">
        <v>65</v>
      </c>
      <c r="E130" s="38"/>
      <c r="F130" s="45"/>
      <c r="G130" s="98"/>
      <c r="H130" s="98"/>
      <c r="I130" s="98"/>
      <c r="J130" s="47"/>
      <c r="K130" s="47"/>
      <c r="L130" s="98"/>
      <c r="M130" s="98"/>
      <c r="N130" s="98"/>
      <c r="O130" s="47"/>
      <c r="P130" s="47"/>
      <c r="Q130" s="82"/>
      <c r="R130" s="82"/>
      <c r="S130" s="199">
        <f>+S53</f>
        <v>28517.194544999998</v>
      </c>
      <c r="T130" s="199">
        <f>+T53</f>
        <v>107666.86702799999</v>
      </c>
      <c r="U130" s="199">
        <f>+U53</f>
        <v>136184.06157299998</v>
      </c>
      <c r="V130" s="94"/>
      <c r="W130" s="53">
        <f>+W53</f>
        <v>4613.9799999999996</v>
      </c>
      <c r="X130" s="53">
        <f>+X53</f>
        <v>8490.4599999999991</v>
      </c>
      <c r="Y130" s="53">
        <f>+Y53</f>
        <v>13104.439999999999</v>
      </c>
      <c r="Z130" s="48"/>
      <c r="AA130" s="22"/>
    </row>
    <row r="131" spans="1:59" ht="12" customHeight="1" x14ac:dyDescent="0.2">
      <c r="B131" s="18"/>
      <c r="C131" s="1"/>
      <c r="D131" s="38" t="s">
        <v>69</v>
      </c>
      <c r="E131" s="38"/>
      <c r="F131" s="45"/>
      <c r="G131" s="98"/>
      <c r="H131" s="98"/>
      <c r="I131" s="98"/>
      <c r="J131" s="47"/>
      <c r="K131" s="47"/>
      <c r="L131" s="98"/>
      <c r="M131" s="98"/>
      <c r="N131" s="98"/>
      <c r="O131" s="47"/>
      <c r="P131" s="47"/>
      <c r="Q131" s="82"/>
      <c r="R131" s="82"/>
      <c r="S131" s="199">
        <f>+S89</f>
        <v>20801.120949</v>
      </c>
      <c r="T131" s="199">
        <f>+T89</f>
        <v>44011.783704999994</v>
      </c>
      <c r="U131" s="199">
        <f>+U89</f>
        <v>64812.904653999998</v>
      </c>
      <c r="V131" s="94"/>
      <c r="W131" s="53">
        <f>+W89</f>
        <v>2893.8999999999996</v>
      </c>
      <c r="X131" s="53">
        <f>+X89</f>
        <v>3528.3999999999996</v>
      </c>
      <c r="Y131" s="53">
        <f>+Y89</f>
        <v>6422.2999999999993</v>
      </c>
      <c r="Z131" s="48"/>
      <c r="AA131" s="22"/>
    </row>
    <row r="132" spans="1:59" ht="12" customHeight="1" x14ac:dyDescent="0.2">
      <c r="B132" s="18"/>
      <c r="C132" s="1"/>
      <c r="D132" s="38" t="s">
        <v>66</v>
      </c>
      <c r="E132" s="38"/>
      <c r="F132" s="45"/>
      <c r="G132" s="98"/>
      <c r="H132" s="98"/>
      <c r="I132" s="98"/>
      <c r="J132" s="47"/>
      <c r="K132" s="47"/>
      <c r="L132" s="98"/>
      <c r="M132" s="98"/>
      <c r="N132" s="98"/>
      <c r="O132" s="47"/>
      <c r="P132" s="47"/>
      <c r="Q132" s="82"/>
      <c r="R132" s="82"/>
      <c r="S132" s="199">
        <f t="shared" ref="S132:U132" si="18">+S125</f>
        <v>37489.373145000005</v>
      </c>
      <c r="T132" s="199">
        <f t="shared" si="18"/>
        <v>45646.832662999994</v>
      </c>
      <c r="U132" s="199">
        <f t="shared" si="18"/>
        <v>83136.205807999999</v>
      </c>
      <c r="V132" s="94"/>
      <c r="W132" s="60">
        <f>+W125</f>
        <v>5990.9500000000007</v>
      </c>
      <c r="X132" s="60">
        <f>+X125</f>
        <v>3528.3999999999996</v>
      </c>
      <c r="Y132" s="60">
        <f>+Y125</f>
        <v>9519.3499999999985</v>
      </c>
      <c r="Z132" s="48"/>
      <c r="AA132" s="22"/>
    </row>
    <row r="133" spans="1:59" ht="12" customHeight="1" x14ac:dyDescent="0.2">
      <c r="B133" s="18"/>
      <c r="C133" s="1"/>
      <c r="D133" s="38"/>
      <c r="E133" s="38"/>
      <c r="F133" s="45"/>
      <c r="G133" s="98"/>
      <c r="H133" s="98"/>
      <c r="I133" s="98"/>
      <c r="J133" s="47"/>
      <c r="K133" s="47"/>
      <c r="L133" s="98"/>
      <c r="M133" s="98"/>
      <c r="N133" s="98"/>
      <c r="O133" s="47"/>
      <c r="P133" s="47"/>
      <c r="Q133" s="47"/>
      <c r="R133" s="47"/>
      <c r="S133" s="47"/>
      <c r="T133" s="47"/>
      <c r="U133" s="54"/>
      <c r="V133" s="54"/>
      <c r="W133" s="54"/>
      <c r="X133" s="54"/>
      <c r="Y133" s="94"/>
      <c r="Z133" s="48"/>
      <c r="AA133" s="22"/>
    </row>
    <row r="134" spans="1:59" ht="12" customHeight="1" x14ac:dyDescent="0.2">
      <c r="B134" s="18"/>
      <c r="C134" s="1"/>
      <c r="D134" s="38" t="s">
        <v>110</v>
      </c>
      <c r="E134" s="38"/>
      <c r="F134" s="45"/>
      <c r="G134" s="98"/>
      <c r="H134" s="98"/>
      <c r="I134" s="98"/>
      <c r="J134" s="47"/>
      <c r="K134" s="47"/>
      <c r="L134" s="98"/>
      <c r="M134" s="98"/>
      <c r="N134" s="98"/>
      <c r="O134" s="47"/>
      <c r="P134" s="47"/>
      <c r="Q134" s="47"/>
      <c r="R134" s="47"/>
      <c r="S134" s="197">
        <f>SUM(S130:S133)</f>
        <v>86807.688639</v>
      </c>
      <c r="T134" s="197">
        <f>SUM(T130:T133)</f>
        <v>197325.483396</v>
      </c>
      <c r="U134" s="197">
        <f>SUM(U130:U133)</f>
        <v>284133.172035</v>
      </c>
      <c r="V134" s="54"/>
      <c r="W134" s="200">
        <f>SUM(W130:W133)</f>
        <v>13498.83</v>
      </c>
      <c r="X134" s="200">
        <f>SUM(X130:X133)</f>
        <v>15547.259999999998</v>
      </c>
      <c r="Y134" s="200">
        <f>SUM(Y130:Y133)</f>
        <v>29046.089999999997</v>
      </c>
      <c r="Z134" s="48"/>
      <c r="AA134" s="22"/>
    </row>
    <row r="135" spans="1:59" ht="12" customHeight="1" x14ac:dyDescent="0.2">
      <c r="B135" s="18"/>
      <c r="C135" s="1"/>
      <c r="D135" s="38"/>
      <c r="E135" s="38"/>
      <c r="F135" s="45"/>
      <c r="G135" s="98"/>
      <c r="H135" s="98"/>
      <c r="I135" s="98"/>
      <c r="J135" s="47"/>
      <c r="K135" s="47"/>
      <c r="L135" s="98"/>
      <c r="M135" s="98"/>
      <c r="N135" s="98"/>
      <c r="O135" s="47"/>
      <c r="P135" s="47"/>
      <c r="Q135" s="47"/>
      <c r="R135" s="47"/>
      <c r="S135" s="47"/>
      <c r="T135" s="47"/>
      <c r="U135" s="54"/>
      <c r="V135" s="54"/>
      <c r="W135" s="54"/>
      <c r="X135" s="54"/>
      <c r="Y135" s="54"/>
      <c r="Z135" s="48"/>
      <c r="AA135" s="22"/>
    </row>
    <row r="136" spans="1:59" s="108" customFormat="1" ht="12" customHeight="1" x14ac:dyDescent="0.2">
      <c r="A136" s="6"/>
      <c r="B136" s="18"/>
      <c r="C136" s="65"/>
      <c r="D136" s="71"/>
      <c r="E136" s="71"/>
      <c r="F136" s="109"/>
      <c r="G136" s="110"/>
      <c r="H136" s="110"/>
      <c r="I136" s="110"/>
      <c r="J136" s="111"/>
      <c r="K136" s="111"/>
      <c r="L136" s="110"/>
      <c r="M136" s="110"/>
      <c r="N136" s="110"/>
      <c r="O136" s="111"/>
      <c r="P136" s="111"/>
      <c r="Q136" s="111"/>
      <c r="R136" s="111"/>
      <c r="S136" s="111"/>
      <c r="T136" s="111"/>
      <c r="U136" s="111"/>
      <c r="V136" s="111"/>
      <c r="W136" s="19"/>
      <c r="X136" s="19"/>
      <c r="Y136" s="19"/>
      <c r="Z136" s="19"/>
      <c r="AA136" s="22"/>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row>
    <row r="137" spans="1:59" ht="12" customHeight="1" x14ac:dyDescent="0.25">
      <c r="B137" s="55"/>
      <c r="C137" s="66"/>
      <c r="D137" s="56"/>
      <c r="E137" s="56"/>
      <c r="F137" s="56"/>
      <c r="G137" s="57"/>
      <c r="H137" s="57"/>
      <c r="I137" s="57"/>
      <c r="J137" s="57"/>
      <c r="K137" s="57"/>
      <c r="L137" s="57"/>
      <c r="M137" s="57"/>
      <c r="N137" s="57"/>
      <c r="O137" s="57"/>
      <c r="P137" s="57"/>
      <c r="Q137" s="57"/>
      <c r="R137" s="57"/>
      <c r="S137" s="57"/>
      <c r="T137" s="57"/>
      <c r="U137" s="57"/>
      <c r="V137" s="57"/>
      <c r="W137" s="56"/>
      <c r="X137" s="56"/>
      <c r="Y137" s="56"/>
      <c r="Z137" s="58"/>
      <c r="AA137" s="59"/>
    </row>
    <row r="138" spans="1:59" ht="12" customHeight="1" x14ac:dyDescent="0.2">
      <c r="Z138" s="48"/>
      <c r="AA138" s="48"/>
    </row>
    <row r="139" spans="1:59" ht="12" customHeight="1" x14ac:dyDescent="0.2">
      <c r="A139" s="12"/>
      <c r="Z139" s="48"/>
      <c r="AA139" s="48"/>
    </row>
    <row r="140" spans="1:59" ht="12" customHeight="1" x14ac:dyDescent="0.2">
      <c r="A140" s="12"/>
      <c r="Z140" s="48"/>
      <c r="AA140" s="48"/>
    </row>
    <row r="141" spans="1:59" ht="12" customHeight="1" x14ac:dyDescent="0.2">
      <c r="A141" s="12"/>
      <c r="Z141" s="48"/>
      <c r="AA141" s="48"/>
    </row>
    <row r="142" spans="1:59" ht="12" customHeight="1" x14ac:dyDescent="0.2">
      <c r="A142" s="12"/>
    </row>
    <row r="143" spans="1:59" ht="12" customHeight="1" x14ac:dyDescent="0.2">
      <c r="A143" s="12"/>
    </row>
    <row r="146" spans="1:27" ht="12" customHeight="1" x14ac:dyDescent="0.2">
      <c r="A146" s="25"/>
    </row>
    <row r="147" spans="1:27" ht="12" customHeight="1" x14ac:dyDescent="0.2">
      <c r="A147" s="33"/>
      <c r="C147" s="84" t="s">
        <v>47</v>
      </c>
    </row>
    <row r="148" spans="1:27" ht="12" customHeight="1" x14ac:dyDescent="0.2">
      <c r="A148" s="12"/>
      <c r="C148" s="84" t="s">
        <v>1</v>
      </c>
    </row>
    <row r="149" spans="1:27" ht="12" customHeight="1" x14ac:dyDescent="0.2">
      <c r="C149" s="84" t="s">
        <v>26</v>
      </c>
    </row>
    <row r="150" spans="1:27" ht="12" customHeight="1" x14ac:dyDescent="0.2">
      <c r="C150" s="84"/>
    </row>
    <row r="151" spans="1:27" ht="12" customHeight="1" x14ac:dyDescent="0.2">
      <c r="C151" s="84" t="s">
        <v>29</v>
      </c>
    </row>
    <row r="152" spans="1:27" ht="12" customHeight="1" x14ac:dyDescent="0.2">
      <c r="C152" s="4" t="s">
        <v>31</v>
      </c>
    </row>
    <row r="153" spans="1:27" ht="12" customHeight="1" x14ac:dyDescent="0.2">
      <c r="C153" s="4" t="s">
        <v>51</v>
      </c>
    </row>
    <row r="154" spans="1:27" ht="12" customHeight="1" x14ac:dyDescent="0.2">
      <c r="C154" s="4" t="s">
        <v>30</v>
      </c>
    </row>
    <row r="155" spans="1:27" ht="12" customHeight="1" x14ac:dyDescent="0.2">
      <c r="C155" s="4" t="s">
        <v>53</v>
      </c>
    </row>
    <row r="157" spans="1:27" s="7" customFormat="1" ht="12" customHeight="1" x14ac:dyDescent="0.2">
      <c r="A157" s="6"/>
      <c r="Z157" s="6"/>
      <c r="AA157" s="6"/>
    </row>
    <row r="158" spans="1:27" s="7" customFormat="1" ht="12" customHeight="1" x14ac:dyDescent="0.2">
      <c r="A158" s="6"/>
      <c r="Z158" s="6"/>
      <c r="AA158" s="6"/>
    </row>
    <row r="159" spans="1:27" s="7" customFormat="1" ht="12" customHeight="1" x14ac:dyDescent="0.2">
      <c r="A159" s="6"/>
      <c r="Z159" s="6"/>
      <c r="AA159" s="6"/>
    </row>
    <row r="160" spans="1:27" s="7" customFormat="1" ht="12" customHeight="1" x14ac:dyDescent="0.2">
      <c r="A160" s="6"/>
    </row>
    <row r="161" spans="1:27" s="7" customFormat="1" ht="12" customHeight="1" x14ac:dyDescent="0.2">
      <c r="A161" s="6"/>
    </row>
    <row r="162" spans="1:27" s="7" customFormat="1" ht="12" customHeight="1" x14ac:dyDescent="0.2">
      <c r="A162" s="6"/>
    </row>
    <row r="163" spans="1:27" ht="12" customHeight="1" x14ac:dyDescent="0.2">
      <c r="Z163" s="7"/>
      <c r="AA163" s="7"/>
    </row>
    <row r="164" spans="1:27" ht="12" customHeight="1" x14ac:dyDescent="0.2">
      <c r="Z164" s="7"/>
      <c r="AA164" s="7"/>
    </row>
    <row r="165" spans="1:27" ht="12" customHeight="1" x14ac:dyDescent="0.2">
      <c r="Z165" s="7"/>
      <c r="AA165" s="7"/>
    </row>
    <row r="261" spans="1:1" ht="12" customHeight="1" x14ac:dyDescent="0.2">
      <c r="A261" s="12"/>
    </row>
    <row r="262" spans="1:1" ht="12" customHeight="1" x14ac:dyDescent="0.2">
      <c r="A262" s="12"/>
    </row>
    <row r="263" spans="1:1" ht="12" customHeight="1" x14ac:dyDescent="0.2">
      <c r="A263" s="12"/>
    </row>
    <row r="266" spans="1:1" ht="12" customHeight="1" x14ac:dyDescent="0.2">
      <c r="A266" s="25"/>
    </row>
    <row r="267" spans="1:1" ht="12" customHeight="1" x14ac:dyDescent="0.2">
      <c r="A267" s="33"/>
    </row>
    <row r="268" spans="1:1" ht="12" customHeight="1" x14ac:dyDescent="0.2">
      <c r="A268" s="12"/>
    </row>
    <row r="381" spans="1:22" ht="12" customHeight="1" x14ac:dyDescent="0.2">
      <c r="A381" s="12"/>
    </row>
    <row r="382" spans="1:22" ht="12" customHeight="1" x14ac:dyDescent="0.2">
      <c r="A382" s="12"/>
    </row>
    <row r="383" spans="1:22" ht="12" customHeight="1" x14ac:dyDescent="0.2">
      <c r="A383" s="12"/>
    </row>
    <row r="384" spans="1:22" ht="12" customHeight="1" x14ac:dyDescent="0.2">
      <c r="C384" s="6"/>
      <c r="G384" s="6"/>
      <c r="H384" s="6"/>
      <c r="I384" s="6"/>
      <c r="J384" s="6"/>
      <c r="K384" s="6"/>
      <c r="L384" s="6"/>
      <c r="M384" s="6"/>
      <c r="N384" s="6"/>
      <c r="O384" s="6"/>
      <c r="P384" s="6"/>
      <c r="Q384" s="6"/>
      <c r="R384" s="6"/>
      <c r="S384" s="6"/>
      <c r="T384" s="6"/>
      <c r="U384" s="6"/>
      <c r="V384" s="6"/>
    </row>
    <row r="385" spans="1:22" ht="12" customHeight="1" x14ac:dyDescent="0.2">
      <c r="C385" s="6"/>
      <c r="G385" s="6"/>
      <c r="H385" s="6"/>
      <c r="I385" s="6"/>
      <c r="J385" s="6"/>
      <c r="K385" s="6"/>
      <c r="L385" s="6"/>
      <c r="M385" s="6"/>
      <c r="N385" s="6"/>
      <c r="O385" s="6"/>
      <c r="P385" s="6"/>
      <c r="Q385" s="6"/>
      <c r="R385" s="6"/>
      <c r="S385" s="6"/>
      <c r="T385" s="6"/>
      <c r="U385" s="6"/>
      <c r="V385" s="6"/>
    </row>
    <row r="386" spans="1:22" ht="12" customHeight="1" x14ac:dyDescent="0.2">
      <c r="C386" s="6"/>
      <c r="G386" s="6"/>
      <c r="H386" s="6"/>
      <c r="I386" s="6"/>
      <c r="J386" s="6"/>
      <c r="K386" s="6"/>
      <c r="L386" s="6"/>
      <c r="M386" s="6"/>
      <c r="N386" s="6"/>
      <c r="O386" s="6"/>
      <c r="P386" s="6"/>
      <c r="Q386" s="6"/>
      <c r="R386" s="6"/>
      <c r="S386" s="6"/>
      <c r="T386" s="6"/>
      <c r="U386" s="6"/>
      <c r="V386" s="6"/>
    </row>
    <row r="387" spans="1:22" ht="12" customHeight="1" x14ac:dyDescent="0.2">
      <c r="A387" s="25"/>
      <c r="C387" s="6"/>
      <c r="G387" s="6"/>
      <c r="H387" s="6"/>
      <c r="I387" s="6"/>
      <c r="J387" s="6"/>
      <c r="K387" s="6"/>
      <c r="L387" s="6"/>
      <c r="M387" s="6"/>
      <c r="N387" s="6"/>
      <c r="O387" s="6"/>
      <c r="P387" s="6"/>
      <c r="Q387" s="6"/>
      <c r="R387" s="6"/>
      <c r="S387" s="6"/>
      <c r="T387" s="6"/>
      <c r="U387" s="6"/>
      <c r="V387" s="6"/>
    </row>
    <row r="388" spans="1:22" ht="12" customHeight="1" x14ac:dyDescent="0.2">
      <c r="A388" s="33"/>
      <c r="C388" s="6"/>
      <c r="G388" s="6"/>
      <c r="H388" s="6"/>
      <c r="I388" s="6"/>
      <c r="J388" s="6"/>
      <c r="K388" s="6"/>
      <c r="L388" s="6"/>
      <c r="M388" s="6"/>
      <c r="N388" s="6"/>
      <c r="O388" s="6"/>
      <c r="P388" s="6"/>
      <c r="Q388" s="6"/>
      <c r="R388" s="6"/>
      <c r="S388" s="6"/>
      <c r="T388" s="6"/>
      <c r="U388" s="6"/>
      <c r="V388" s="6"/>
    </row>
    <row r="389" spans="1:22" ht="12" customHeight="1" x14ac:dyDescent="0.2">
      <c r="A389" s="12"/>
      <c r="C389" s="6"/>
      <c r="G389" s="6"/>
      <c r="H389" s="6"/>
      <c r="I389" s="6"/>
      <c r="J389" s="6"/>
      <c r="K389" s="6"/>
      <c r="L389" s="6"/>
      <c r="M389" s="6"/>
      <c r="N389" s="6"/>
      <c r="O389" s="6"/>
      <c r="P389" s="6"/>
      <c r="Q389" s="6"/>
      <c r="R389" s="6"/>
      <c r="S389" s="6"/>
      <c r="T389" s="6"/>
      <c r="U389" s="6"/>
      <c r="V389" s="6"/>
    </row>
    <row r="390" spans="1:22" ht="12" customHeight="1" x14ac:dyDescent="0.2">
      <c r="C390" s="6"/>
      <c r="G390" s="6"/>
      <c r="H390" s="6"/>
      <c r="I390" s="6"/>
      <c r="J390" s="6"/>
      <c r="K390" s="6"/>
      <c r="L390" s="6"/>
      <c r="M390" s="6"/>
      <c r="N390" s="6"/>
      <c r="O390" s="6"/>
      <c r="P390" s="6"/>
      <c r="Q390" s="6"/>
      <c r="R390" s="6"/>
      <c r="S390" s="6"/>
      <c r="T390" s="6"/>
      <c r="U390" s="6"/>
      <c r="V390" s="6"/>
    </row>
    <row r="391" spans="1:22" ht="12" customHeight="1" x14ac:dyDescent="0.2">
      <c r="C391" s="6"/>
      <c r="G391" s="6"/>
      <c r="H391" s="6"/>
      <c r="I391" s="6"/>
      <c r="J391" s="6"/>
      <c r="K391" s="6"/>
      <c r="L391" s="6"/>
      <c r="M391" s="6"/>
      <c r="N391" s="6"/>
      <c r="O391" s="6"/>
      <c r="P391" s="6"/>
      <c r="Q391" s="6"/>
      <c r="R391" s="6"/>
      <c r="S391" s="6"/>
      <c r="T391" s="6"/>
      <c r="U391" s="6"/>
      <c r="V391" s="6"/>
    </row>
    <row r="392" spans="1:22" ht="12" customHeight="1" x14ac:dyDescent="0.2">
      <c r="C392" s="6"/>
      <c r="G392" s="6"/>
      <c r="H392" s="6"/>
      <c r="I392" s="6"/>
      <c r="J392" s="6"/>
      <c r="K392" s="6"/>
      <c r="L392" s="6"/>
      <c r="M392" s="6"/>
      <c r="N392" s="6"/>
      <c r="O392" s="6"/>
      <c r="P392" s="6"/>
      <c r="Q392" s="6"/>
      <c r="R392" s="6"/>
      <c r="S392" s="6"/>
      <c r="T392" s="6"/>
      <c r="U392" s="6"/>
      <c r="V392" s="6"/>
    </row>
    <row r="393" spans="1:22" ht="12" customHeight="1" x14ac:dyDescent="0.2">
      <c r="C393" s="6"/>
      <c r="G393" s="6"/>
      <c r="H393" s="6"/>
      <c r="I393" s="6"/>
      <c r="J393" s="6"/>
      <c r="K393" s="6"/>
      <c r="L393" s="6"/>
      <c r="M393" s="6"/>
      <c r="N393" s="6"/>
      <c r="O393" s="6"/>
      <c r="P393" s="6"/>
      <c r="Q393" s="6"/>
      <c r="R393" s="6"/>
      <c r="S393" s="6"/>
      <c r="T393" s="6"/>
      <c r="U393" s="6"/>
      <c r="V393" s="6"/>
    </row>
    <row r="394" spans="1:22" ht="12" customHeight="1" x14ac:dyDescent="0.2">
      <c r="C394" s="6"/>
      <c r="G394" s="6"/>
      <c r="H394" s="6"/>
      <c r="I394" s="6"/>
      <c r="J394" s="6"/>
      <c r="K394" s="6"/>
      <c r="L394" s="6"/>
      <c r="M394" s="6"/>
      <c r="N394" s="6"/>
      <c r="O394" s="6"/>
      <c r="P394" s="6"/>
      <c r="Q394" s="6"/>
      <c r="R394" s="6"/>
      <c r="S394" s="6"/>
      <c r="T394" s="6"/>
      <c r="U394" s="6"/>
      <c r="V394" s="6"/>
    </row>
    <row r="395" spans="1:22" ht="12" customHeight="1" x14ac:dyDescent="0.2">
      <c r="C395" s="6"/>
      <c r="G395" s="6"/>
      <c r="H395" s="6"/>
      <c r="I395" s="6"/>
      <c r="J395" s="6"/>
      <c r="K395" s="6"/>
      <c r="L395" s="6"/>
      <c r="M395" s="6"/>
      <c r="N395" s="6"/>
      <c r="O395" s="6"/>
      <c r="P395" s="6"/>
      <c r="Q395" s="6"/>
      <c r="R395" s="6"/>
      <c r="S395" s="6"/>
      <c r="T395" s="6"/>
      <c r="U395" s="6"/>
      <c r="V395" s="6"/>
    </row>
    <row r="396" spans="1:22" ht="12" customHeight="1" x14ac:dyDescent="0.2">
      <c r="C396" s="6"/>
      <c r="G396" s="6"/>
      <c r="H396" s="6"/>
      <c r="I396" s="6"/>
      <c r="J396" s="6"/>
      <c r="K396" s="6"/>
      <c r="L396" s="6"/>
      <c r="M396" s="6"/>
      <c r="N396" s="6"/>
      <c r="O396" s="6"/>
      <c r="P396" s="6"/>
      <c r="Q396" s="6"/>
      <c r="R396" s="6"/>
      <c r="S396" s="6"/>
      <c r="T396" s="6"/>
      <c r="U396" s="6"/>
      <c r="V396" s="6"/>
    </row>
    <row r="397" spans="1:22" ht="12" customHeight="1" x14ac:dyDescent="0.2">
      <c r="C397" s="6"/>
      <c r="G397" s="6"/>
      <c r="H397" s="6"/>
      <c r="I397" s="6"/>
      <c r="J397" s="6"/>
      <c r="K397" s="6"/>
      <c r="L397" s="6"/>
      <c r="M397" s="6"/>
      <c r="N397" s="6"/>
      <c r="O397" s="6"/>
      <c r="P397" s="6"/>
      <c r="Q397" s="6"/>
      <c r="R397" s="6"/>
      <c r="S397" s="6"/>
      <c r="T397" s="6"/>
      <c r="U397" s="6"/>
      <c r="V397" s="6"/>
    </row>
    <row r="398" spans="1:22" ht="12" customHeight="1" x14ac:dyDescent="0.2">
      <c r="C398" s="6"/>
      <c r="G398" s="6"/>
      <c r="H398" s="6"/>
      <c r="I398" s="6"/>
      <c r="J398" s="6"/>
      <c r="K398" s="6"/>
      <c r="L398" s="6"/>
      <c r="M398" s="6"/>
      <c r="N398" s="6"/>
      <c r="O398" s="6"/>
      <c r="P398" s="6"/>
      <c r="Q398" s="6"/>
      <c r="R398" s="6"/>
      <c r="S398" s="6"/>
      <c r="T398" s="6"/>
      <c r="U398" s="6"/>
      <c r="V398" s="6"/>
    </row>
    <row r="399" spans="1:22" ht="12" customHeight="1" x14ac:dyDescent="0.2">
      <c r="C399" s="6"/>
      <c r="G399" s="6"/>
      <c r="H399" s="6"/>
      <c r="I399" s="6"/>
      <c r="J399" s="6"/>
      <c r="K399" s="6"/>
      <c r="L399" s="6"/>
      <c r="M399" s="6"/>
      <c r="N399" s="6"/>
      <c r="O399" s="6"/>
      <c r="P399" s="6"/>
      <c r="Q399" s="6"/>
      <c r="R399" s="6"/>
      <c r="S399" s="6"/>
      <c r="T399" s="6"/>
      <c r="U399" s="6"/>
      <c r="V399" s="6"/>
    </row>
    <row r="400" spans="1:22" ht="12" customHeight="1" x14ac:dyDescent="0.2">
      <c r="C400" s="6"/>
      <c r="G400" s="6"/>
      <c r="H400" s="6"/>
      <c r="I400" s="6"/>
      <c r="J400" s="6"/>
      <c r="K400" s="6"/>
      <c r="L400" s="6"/>
      <c r="M400" s="6"/>
      <c r="N400" s="6"/>
      <c r="O400" s="6"/>
      <c r="P400" s="6"/>
      <c r="Q400" s="6"/>
      <c r="R400" s="6"/>
      <c r="S400" s="6"/>
      <c r="T400" s="6"/>
      <c r="U400" s="6"/>
      <c r="V400" s="6"/>
    </row>
    <row r="401" spans="3:22" ht="12" customHeight="1" x14ac:dyDescent="0.2">
      <c r="C401" s="6"/>
      <c r="G401" s="6"/>
      <c r="H401" s="6"/>
      <c r="I401" s="6"/>
      <c r="J401" s="6"/>
      <c r="K401" s="6"/>
      <c r="L401" s="6"/>
      <c r="M401" s="6"/>
      <c r="N401" s="6"/>
      <c r="O401" s="6"/>
      <c r="P401" s="6"/>
      <c r="Q401" s="6"/>
      <c r="R401" s="6"/>
      <c r="S401" s="6"/>
      <c r="T401" s="6"/>
      <c r="U401" s="6"/>
      <c r="V401" s="6"/>
    </row>
    <row r="402" spans="3:22" ht="12" customHeight="1" x14ac:dyDescent="0.2">
      <c r="C402" s="6"/>
      <c r="G402" s="6"/>
      <c r="H402" s="6"/>
      <c r="I402" s="6"/>
      <c r="J402" s="6"/>
      <c r="K402" s="6"/>
      <c r="L402" s="6"/>
      <c r="M402" s="6"/>
      <c r="N402" s="6"/>
      <c r="O402" s="6"/>
      <c r="P402" s="6"/>
      <c r="Q402" s="6"/>
      <c r="R402" s="6"/>
      <c r="S402" s="6"/>
      <c r="T402" s="6"/>
      <c r="U402" s="6"/>
      <c r="V402" s="6"/>
    </row>
    <row r="403" spans="3:22" ht="12" customHeight="1" x14ac:dyDescent="0.2">
      <c r="C403" s="6"/>
      <c r="G403" s="6"/>
      <c r="H403" s="6"/>
      <c r="I403" s="6"/>
      <c r="J403" s="6"/>
      <c r="K403" s="6"/>
      <c r="L403" s="6"/>
      <c r="M403" s="6"/>
      <c r="N403" s="6"/>
      <c r="O403" s="6"/>
      <c r="P403" s="6"/>
      <c r="Q403" s="6"/>
      <c r="R403" s="6"/>
      <c r="S403" s="6"/>
      <c r="T403" s="6"/>
      <c r="U403" s="6"/>
      <c r="V403" s="6"/>
    </row>
    <row r="404" spans="3:22" ht="12" customHeight="1" x14ac:dyDescent="0.2">
      <c r="C404" s="6"/>
      <c r="G404" s="6"/>
      <c r="H404" s="6"/>
      <c r="I404" s="6"/>
      <c r="J404" s="6"/>
      <c r="K404" s="6"/>
      <c r="L404" s="6"/>
      <c r="M404" s="6"/>
      <c r="N404" s="6"/>
      <c r="O404" s="6"/>
      <c r="P404" s="6"/>
      <c r="Q404" s="6"/>
      <c r="R404" s="6"/>
      <c r="S404" s="6"/>
      <c r="T404" s="6"/>
      <c r="U404" s="6"/>
      <c r="V404" s="6"/>
    </row>
    <row r="405" spans="3:22" ht="12" customHeight="1" x14ac:dyDescent="0.2">
      <c r="C405" s="6"/>
      <c r="G405" s="6"/>
      <c r="H405" s="6"/>
      <c r="I405" s="6"/>
      <c r="J405" s="6"/>
      <c r="K405" s="6"/>
      <c r="L405" s="6"/>
      <c r="M405" s="6"/>
      <c r="N405" s="6"/>
      <c r="O405" s="6"/>
      <c r="P405" s="6"/>
      <c r="Q405" s="6"/>
      <c r="R405" s="6"/>
      <c r="S405" s="6"/>
      <c r="T405" s="6"/>
      <c r="U405" s="6"/>
      <c r="V405" s="6"/>
    </row>
    <row r="406" spans="3:22" ht="12" customHeight="1" x14ac:dyDescent="0.2">
      <c r="C406" s="6"/>
      <c r="G406" s="6"/>
      <c r="H406" s="6"/>
      <c r="I406" s="6"/>
      <c r="J406" s="6"/>
      <c r="K406" s="6"/>
      <c r="L406" s="6"/>
      <c r="M406" s="6"/>
      <c r="N406" s="6"/>
      <c r="O406" s="6"/>
      <c r="P406" s="6"/>
      <c r="Q406" s="6"/>
      <c r="R406" s="6"/>
      <c r="S406" s="6"/>
      <c r="T406" s="6"/>
      <c r="U406" s="6"/>
      <c r="V406" s="6"/>
    </row>
    <row r="407" spans="3:22" ht="12" customHeight="1" x14ac:dyDescent="0.2">
      <c r="C407" s="6"/>
      <c r="G407" s="6"/>
      <c r="H407" s="6"/>
      <c r="I407" s="6"/>
      <c r="J407" s="6"/>
      <c r="K407" s="6"/>
      <c r="L407" s="6"/>
      <c r="M407" s="6"/>
      <c r="N407" s="6"/>
      <c r="O407" s="6"/>
      <c r="P407" s="6"/>
      <c r="Q407" s="6"/>
      <c r="R407" s="6"/>
      <c r="S407" s="6"/>
      <c r="T407" s="6"/>
      <c r="U407" s="6"/>
      <c r="V407" s="6"/>
    </row>
    <row r="408" spans="3:22" ht="12" customHeight="1" x14ac:dyDescent="0.2">
      <c r="C408" s="6"/>
      <c r="G408" s="6"/>
      <c r="H408" s="6"/>
      <c r="I408" s="6"/>
      <c r="J408" s="6"/>
      <c r="K408" s="6"/>
      <c r="L408" s="6"/>
      <c r="M408" s="6"/>
      <c r="N408" s="6"/>
      <c r="O408" s="6"/>
      <c r="P408" s="6"/>
      <c r="Q408" s="6"/>
      <c r="R408" s="6"/>
      <c r="S408" s="6"/>
      <c r="T408" s="6"/>
      <c r="U408" s="6"/>
      <c r="V408" s="6"/>
    </row>
    <row r="409" spans="3:22" ht="12" customHeight="1" x14ac:dyDescent="0.2">
      <c r="C409" s="6"/>
      <c r="G409" s="6"/>
      <c r="H409" s="6"/>
      <c r="I409" s="6"/>
      <c r="J409" s="6"/>
      <c r="K409" s="6"/>
      <c r="L409" s="6"/>
      <c r="M409" s="6"/>
      <c r="N409" s="6"/>
      <c r="O409" s="6"/>
      <c r="P409" s="6"/>
      <c r="Q409" s="6"/>
      <c r="R409" s="6"/>
      <c r="S409" s="6"/>
      <c r="T409" s="6"/>
      <c r="U409" s="6"/>
      <c r="V409" s="6"/>
    </row>
    <row r="410" spans="3:22" ht="12" customHeight="1" x14ac:dyDescent="0.2">
      <c r="C410" s="6"/>
      <c r="G410" s="6"/>
      <c r="H410" s="6"/>
      <c r="I410" s="6"/>
      <c r="J410" s="6"/>
      <c r="K410" s="6"/>
      <c r="L410" s="6"/>
      <c r="M410" s="6"/>
      <c r="N410" s="6"/>
      <c r="O410" s="6"/>
      <c r="P410" s="6"/>
      <c r="Q410" s="6"/>
      <c r="R410" s="6"/>
      <c r="S410" s="6"/>
      <c r="T410" s="6"/>
      <c r="U410" s="6"/>
      <c r="V410" s="6"/>
    </row>
    <row r="411" spans="3:22" ht="12" customHeight="1" x14ac:dyDescent="0.2">
      <c r="C411" s="6"/>
      <c r="G411" s="6"/>
      <c r="H411" s="6"/>
      <c r="I411" s="6"/>
      <c r="J411" s="6"/>
      <c r="K411" s="6"/>
      <c r="L411" s="6"/>
      <c r="M411" s="6"/>
      <c r="N411" s="6"/>
      <c r="O411" s="6"/>
      <c r="P411" s="6"/>
      <c r="Q411" s="6"/>
      <c r="R411" s="6"/>
      <c r="S411" s="6"/>
      <c r="T411" s="6"/>
      <c r="U411" s="6"/>
      <c r="V411" s="6"/>
    </row>
    <row r="412" spans="3:22" ht="12" customHeight="1" x14ac:dyDescent="0.2">
      <c r="C412" s="6"/>
      <c r="G412" s="6"/>
      <c r="H412" s="6"/>
      <c r="I412" s="6"/>
      <c r="J412" s="6"/>
      <c r="K412" s="6"/>
      <c r="L412" s="6"/>
      <c r="M412" s="6"/>
      <c r="N412" s="6"/>
      <c r="O412" s="6"/>
      <c r="P412" s="6"/>
      <c r="Q412" s="6"/>
      <c r="R412" s="6"/>
      <c r="S412" s="6"/>
      <c r="T412" s="6"/>
      <c r="U412" s="6"/>
      <c r="V412" s="6"/>
    </row>
    <row r="413" spans="3:22" ht="12" customHeight="1" x14ac:dyDescent="0.2">
      <c r="C413" s="6"/>
      <c r="G413" s="6"/>
      <c r="H413" s="6"/>
      <c r="I413" s="6"/>
      <c r="J413" s="6"/>
      <c r="K413" s="6"/>
      <c r="L413" s="6"/>
      <c r="M413" s="6"/>
      <c r="N413" s="6"/>
      <c r="O413" s="6"/>
      <c r="P413" s="6"/>
      <c r="Q413" s="6"/>
      <c r="R413" s="6"/>
      <c r="S413" s="6"/>
      <c r="T413" s="6"/>
      <c r="U413" s="6"/>
      <c r="V413" s="6"/>
    </row>
    <row r="414" spans="3:22" ht="12" customHeight="1" x14ac:dyDescent="0.2">
      <c r="C414" s="6"/>
      <c r="G414" s="6"/>
      <c r="H414" s="6"/>
      <c r="I414" s="6"/>
      <c r="J414" s="6"/>
      <c r="K414" s="6"/>
      <c r="L414" s="6"/>
      <c r="M414" s="6"/>
      <c r="N414" s="6"/>
      <c r="O414" s="6"/>
      <c r="P414" s="6"/>
      <c r="Q414" s="6"/>
      <c r="R414" s="6"/>
      <c r="S414" s="6"/>
      <c r="T414" s="6"/>
      <c r="U414" s="6"/>
      <c r="V414" s="6"/>
    </row>
    <row r="415" spans="3:22" ht="12" customHeight="1" x14ac:dyDescent="0.2">
      <c r="C415" s="6"/>
      <c r="G415" s="6"/>
      <c r="H415" s="6"/>
      <c r="I415" s="6"/>
      <c r="J415" s="6"/>
      <c r="K415" s="6"/>
      <c r="L415" s="6"/>
      <c r="M415" s="6"/>
      <c r="N415" s="6"/>
      <c r="O415" s="6"/>
      <c r="P415" s="6"/>
      <c r="Q415" s="6"/>
      <c r="R415" s="6"/>
      <c r="S415" s="6"/>
      <c r="T415" s="6"/>
      <c r="U415" s="6"/>
      <c r="V415" s="6"/>
    </row>
    <row r="416" spans="3:22" ht="12" customHeight="1" x14ac:dyDescent="0.2">
      <c r="C416" s="6"/>
      <c r="G416" s="6"/>
      <c r="H416" s="6"/>
      <c r="I416" s="6"/>
      <c r="J416" s="6"/>
      <c r="K416" s="6"/>
      <c r="L416" s="6"/>
      <c r="M416" s="6"/>
      <c r="N416" s="6"/>
      <c r="O416" s="6"/>
      <c r="P416" s="6"/>
      <c r="Q416" s="6"/>
      <c r="R416" s="6"/>
      <c r="S416" s="6"/>
      <c r="T416" s="6"/>
      <c r="U416" s="6"/>
      <c r="V416" s="6"/>
    </row>
    <row r="417" spans="3:22" ht="12" customHeight="1" x14ac:dyDescent="0.2">
      <c r="C417" s="6"/>
      <c r="G417" s="6"/>
      <c r="H417" s="6"/>
      <c r="I417" s="6"/>
      <c r="J417" s="6"/>
      <c r="K417" s="6"/>
      <c r="L417" s="6"/>
      <c r="M417" s="6"/>
      <c r="N417" s="6"/>
      <c r="O417" s="6"/>
      <c r="P417" s="6"/>
      <c r="Q417" s="6"/>
      <c r="R417" s="6"/>
      <c r="S417" s="6"/>
      <c r="T417" s="6"/>
      <c r="U417" s="6"/>
      <c r="V417" s="6"/>
    </row>
    <row r="418" spans="3:22" ht="12" customHeight="1" x14ac:dyDescent="0.2">
      <c r="C418" s="6"/>
      <c r="G418" s="6"/>
      <c r="H418" s="6"/>
      <c r="I418" s="6"/>
      <c r="J418" s="6"/>
      <c r="K418" s="6"/>
      <c r="L418" s="6"/>
      <c r="M418" s="6"/>
      <c r="N418" s="6"/>
      <c r="O418" s="6"/>
      <c r="P418" s="6"/>
      <c r="Q418" s="6"/>
      <c r="R418" s="6"/>
      <c r="S418" s="6"/>
      <c r="T418" s="6"/>
      <c r="U418" s="6"/>
      <c r="V418" s="6"/>
    </row>
    <row r="419" spans="3:22" ht="12" customHeight="1" x14ac:dyDescent="0.2">
      <c r="C419" s="6"/>
      <c r="G419" s="6"/>
      <c r="H419" s="6"/>
      <c r="I419" s="6"/>
      <c r="J419" s="6"/>
      <c r="K419" s="6"/>
      <c r="L419" s="6"/>
      <c r="M419" s="6"/>
      <c r="N419" s="6"/>
      <c r="O419" s="6"/>
      <c r="P419" s="6"/>
      <c r="Q419" s="6"/>
      <c r="R419" s="6"/>
      <c r="S419" s="6"/>
      <c r="T419" s="6"/>
      <c r="U419" s="6"/>
      <c r="V419" s="6"/>
    </row>
    <row r="420" spans="3:22" ht="12" customHeight="1" x14ac:dyDescent="0.2">
      <c r="C420" s="6"/>
      <c r="G420" s="6"/>
      <c r="H420" s="6"/>
      <c r="I420" s="6"/>
      <c r="J420" s="6"/>
      <c r="K420" s="6"/>
      <c r="L420" s="6"/>
      <c r="M420" s="6"/>
      <c r="N420" s="6"/>
      <c r="O420" s="6"/>
      <c r="P420" s="6"/>
      <c r="Q420" s="6"/>
      <c r="R420" s="6"/>
      <c r="S420" s="6"/>
      <c r="T420" s="6"/>
      <c r="U420" s="6"/>
      <c r="V420" s="6"/>
    </row>
    <row r="421" spans="3:22" ht="12" customHeight="1" x14ac:dyDescent="0.2">
      <c r="C421" s="6"/>
      <c r="G421" s="6"/>
      <c r="H421" s="6"/>
      <c r="I421" s="6"/>
      <c r="J421" s="6"/>
      <c r="K421" s="6"/>
      <c r="L421" s="6"/>
      <c r="M421" s="6"/>
      <c r="N421" s="6"/>
      <c r="O421" s="6"/>
      <c r="P421" s="6"/>
      <c r="Q421" s="6"/>
      <c r="R421" s="6"/>
      <c r="S421" s="6"/>
      <c r="T421" s="6"/>
      <c r="U421" s="6"/>
      <c r="V421" s="6"/>
    </row>
    <row r="422" spans="3:22" ht="12" customHeight="1" x14ac:dyDescent="0.2">
      <c r="C422" s="6"/>
      <c r="G422" s="6"/>
      <c r="H422" s="6"/>
      <c r="I422" s="6"/>
      <c r="J422" s="6"/>
      <c r="K422" s="6"/>
      <c r="L422" s="6"/>
      <c r="M422" s="6"/>
      <c r="N422" s="6"/>
      <c r="O422" s="6"/>
      <c r="P422" s="6"/>
      <c r="Q422" s="6"/>
      <c r="R422" s="6"/>
      <c r="S422" s="6"/>
      <c r="T422" s="6"/>
      <c r="U422" s="6"/>
      <c r="V422" s="6"/>
    </row>
    <row r="423" spans="3:22" ht="12" customHeight="1" x14ac:dyDescent="0.2">
      <c r="C423" s="6"/>
      <c r="G423" s="6"/>
      <c r="H423" s="6"/>
      <c r="I423" s="6"/>
      <c r="J423" s="6"/>
      <c r="K423" s="6"/>
      <c r="L423" s="6"/>
      <c r="M423" s="6"/>
      <c r="N423" s="6"/>
      <c r="O423" s="6"/>
      <c r="P423" s="6"/>
      <c r="Q423" s="6"/>
      <c r="R423" s="6"/>
      <c r="S423" s="6"/>
      <c r="T423" s="6"/>
      <c r="U423" s="6"/>
      <c r="V423" s="6"/>
    </row>
    <row r="424" spans="3:22" ht="12" customHeight="1" x14ac:dyDescent="0.2">
      <c r="C424" s="6"/>
      <c r="G424" s="6"/>
      <c r="H424" s="6"/>
      <c r="I424" s="6"/>
      <c r="J424" s="6"/>
      <c r="K424" s="6"/>
      <c r="L424" s="6"/>
      <c r="M424" s="6"/>
      <c r="N424" s="6"/>
      <c r="O424" s="6"/>
      <c r="P424" s="6"/>
      <c r="Q424" s="6"/>
      <c r="R424" s="6"/>
      <c r="S424" s="6"/>
      <c r="T424" s="6"/>
      <c r="U424" s="6"/>
      <c r="V424" s="6"/>
    </row>
    <row r="425" spans="3:22" ht="12" customHeight="1" x14ac:dyDescent="0.2">
      <c r="C425" s="6"/>
      <c r="G425" s="6"/>
      <c r="H425" s="6"/>
      <c r="I425" s="6"/>
      <c r="J425" s="6"/>
      <c r="K425" s="6"/>
      <c r="L425" s="6"/>
      <c r="M425" s="6"/>
      <c r="N425" s="6"/>
      <c r="O425" s="6"/>
      <c r="P425" s="6"/>
      <c r="Q425" s="6"/>
      <c r="R425" s="6"/>
      <c r="S425" s="6"/>
      <c r="T425" s="6"/>
      <c r="U425" s="6"/>
      <c r="V425" s="6"/>
    </row>
    <row r="426" spans="3:22" ht="12" customHeight="1" x14ac:dyDescent="0.2">
      <c r="C426" s="6"/>
      <c r="G426" s="6"/>
      <c r="H426" s="6"/>
      <c r="I426" s="6"/>
      <c r="J426" s="6"/>
      <c r="K426" s="6"/>
      <c r="L426" s="6"/>
      <c r="M426" s="6"/>
      <c r="N426" s="6"/>
      <c r="O426" s="6"/>
      <c r="P426" s="6"/>
      <c r="Q426" s="6"/>
      <c r="R426" s="6"/>
      <c r="S426" s="6"/>
      <c r="T426" s="6"/>
      <c r="U426" s="6"/>
      <c r="V426" s="6"/>
    </row>
    <row r="427" spans="3:22" ht="12" customHeight="1" x14ac:dyDescent="0.2">
      <c r="C427" s="6"/>
      <c r="G427" s="6"/>
      <c r="H427" s="6"/>
      <c r="I427" s="6"/>
      <c r="J427" s="6"/>
      <c r="K427" s="6"/>
      <c r="L427" s="6"/>
      <c r="M427" s="6"/>
      <c r="N427" s="6"/>
      <c r="O427" s="6"/>
      <c r="P427" s="6"/>
      <c r="Q427" s="6"/>
      <c r="R427" s="6"/>
      <c r="S427" s="6"/>
      <c r="T427" s="6"/>
      <c r="U427" s="6"/>
      <c r="V427" s="6"/>
    </row>
    <row r="428" spans="3:22" ht="12" customHeight="1" x14ac:dyDescent="0.2">
      <c r="C428" s="6"/>
      <c r="G428" s="6"/>
      <c r="H428" s="6"/>
      <c r="I428" s="6"/>
      <c r="J428" s="6"/>
      <c r="K428" s="6"/>
      <c r="L428" s="6"/>
      <c r="M428" s="6"/>
      <c r="N428" s="6"/>
      <c r="O428" s="6"/>
      <c r="P428" s="6"/>
      <c r="Q428" s="6"/>
      <c r="R428" s="6"/>
      <c r="S428" s="6"/>
      <c r="T428" s="6"/>
      <c r="U428" s="6"/>
      <c r="V428" s="6"/>
    </row>
    <row r="429" spans="3:22" ht="12" customHeight="1" x14ac:dyDescent="0.2">
      <c r="C429" s="6"/>
      <c r="G429" s="6"/>
      <c r="H429" s="6"/>
      <c r="I429" s="6"/>
      <c r="J429" s="6"/>
      <c r="K429" s="6"/>
      <c r="L429" s="6"/>
      <c r="M429" s="6"/>
      <c r="N429" s="6"/>
      <c r="O429" s="6"/>
      <c r="P429" s="6"/>
      <c r="Q429" s="6"/>
      <c r="R429" s="6"/>
      <c r="S429" s="6"/>
      <c r="T429" s="6"/>
      <c r="U429" s="6"/>
      <c r="V429" s="6"/>
    </row>
    <row r="430" spans="3:22" ht="12" customHeight="1" x14ac:dyDescent="0.2">
      <c r="C430" s="6"/>
      <c r="G430" s="6"/>
      <c r="H430" s="6"/>
      <c r="I430" s="6"/>
      <c r="J430" s="6"/>
      <c r="K430" s="6"/>
      <c r="L430" s="6"/>
      <c r="M430" s="6"/>
      <c r="N430" s="6"/>
      <c r="O430" s="6"/>
      <c r="P430" s="6"/>
      <c r="Q430" s="6"/>
      <c r="R430" s="6"/>
      <c r="S430" s="6"/>
      <c r="T430" s="6"/>
      <c r="U430" s="6"/>
      <c r="V430" s="6"/>
    </row>
    <row r="431" spans="3:22" ht="12" customHeight="1" x14ac:dyDescent="0.2">
      <c r="C431" s="6"/>
      <c r="G431" s="6"/>
      <c r="H431" s="6"/>
      <c r="I431" s="6"/>
      <c r="J431" s="6"/>
      <c r="K431" s="6"/>
      <c r="L431" s="6"/>
      <c r="M431" s="6"/>
      <c r="N431" s="6"/>
      <c r="O431" s="6"/>
      <c r="P431" s="6"/>
      <c r="Q431" s="6"/>
      <c r="R431" s="6"/>
      <c r="S431" s="6"/>
      <c r="T431" s="6"/>
      <c r="U431" s="6"/>
      <c r="V431" s="6"/>
    </row>
    <row r="432" spans="3:22" ht="12" customHeight="1" x14ac:dyDescent="0.2">
      <c r="C432" s="6"/>
      <c r="G432" s="6"/>
      <c r="H432" s="6"/>
      <c r="I432" s="6"/>
      <c r="J432" s="6"/>
      <c r="K432" s="6"/>
      <c r="L432" s="6"/>
      <c r="M432" s="6"/>
      <c r="N432" s="6"/>
      <c r="O432" s="6"/>
      <c r="P432" s="6"/>
      <c r="Q432" s="6"/>
      <c r="R432" s="6"/>
      <c r="S432" s="6"/>
      <c r="T432" s="6"/>
      <c r="U432" s="6"/>
      <c r="V432" s="6"/>
    </row>
    <row r="433" spans="3:22" ht="12" customHeight="1" x14ac:dyDescent="0.2">
      <c r="C433" s="6"/>
      <c r="G433" s="6"/>
      <c r="H433" s="6"/>
      <c r="I433" s="6"/>
      <c r="J433" s="6"/>
      <c r="K433" s="6"/>
      <c r="L433" s="6"/>
      <c r="M433" s="6"/>
      <c r="N433" s="6"/>
      <c r="O433" s="6"/>
      <c r="P433" s="6"/>
      <c r="Q433" s="6"/>
      <c r="R433" s="6"/>
      <c r="S433" s="6"/>
      <c r="T433" s="6"/>
      <c r="U433" s="6"/>
      <c r="V433" s="6"/>
    </row>
    <row r="434" spans="3:22" ht="12" customHeight="1" x14ac:dyDescent="0.2">
      <c r="C434" s="6"/>
      <c r="G434" s="6"/>
      <c r="H434" s="6"/>
      <c r="I434" s="6"/>
      <c r="J434" s="6"/>
      <c r="K434" s="6"/>
      <c r="L434" s="6"/>
      <c r="M434" s="6"/>
      <c r="N434" s="6"/>
      <c r="O434" s="6"/>
      <c r="P434" s="6"/>
      <c r="Q434" s="6"/>
      <c r="R434" s="6"/>
      <c r="S434" s="6"/>
      <c r="T434" s="6"/>
      <c r="U434" s="6"/>
      <c r="V434" s="6"/>
    </row>
    <row r="435" spans="3:22" ht="12" customHeight="1" x14ac:dyDescent="0.2">
      <c r="C435" s="6"/>
      <c r="G435" s="6"/>
      <c r="H435" s="6"/>
      <c r="I435" s="6"/>
      <c r="J435" s="6"/>
      <c r="K435" s="6"/>
      <c r="L435" s="6"/>
      <c r="M435" s="6"/>
      <c r="N435" s="6"/>
      <c r="O435" s="6"/>
      <c r="P435" s="6"/>
      <c r="Q435" s="6"/>
      <c r="R435" s="6"/>
      <c r="S435" s="6"/>
      <c r="T435" s="6"/>
      <c r="U435" s="6"/>
      <c r="V435" s="6"/>
    </row>
    <row r="436" spans="3:22" ht="12" customHeight="1" x14ac:dyDescent="0.2">
      <c r="C436" s="6"/>
      <c r="G436" s="6"/>
      <c r="H436" s="6"/>
      <c r="I436" s="6"/>
      <c r="J436" s="6"/>
      <c r="K436" s="6"/>
      <c r="L436" s="6"/>
      <c r="M436" s="6"/>
      <c r="N436" s="6"/>
      <c r="O436" s="6"/>
      <c r="P436" s="6"/>
      <c r="Q436" s="6"/>
      <c r="R436" s="6"/>
      <c r="S436" s="6"/>
      <c r="T436" s="6"/>
      <c r="U436" s="6"/>
      <c r="V436" s="6"/>
    </row>
    <row r="437" spans="3:22" ht="12" customHeight="1" x14ac:dyDescent="0.2">
      <c r="C437" s="6"/>
      <c r="G437" s="6"/>
      <c r="H437" s="6"/>
      <c r="I437" s="6"/>
      <c r="J437" s="6"/>
      <c r="K437" s="6"/>
      <c r="L437" s="6"/>
      <c r="M437" s="6"/>
      <c r="N437" s="6"/>
      <c r="O437" s="6"/>
      <c r="P437" s="6"/>
      <c r="Q437" s="6"/>
      <c r="R437" s="6"/>
      <c r="S437" s="6"/>
      <c r="T437" s="6"/>
      <c r="U437" s="6"/>
      <c r="V437" s="6"/>
    </row>
    <row r="438" spans="3:22" ht="12" customHeight="1" x14ac:dyDescent="0.2">
      <c r="C438" s="6"/>
      <c r="G438" s="6"/>
      <c r="H438" s="6"/>
      <c r="I438" s="6"/>
      <c r="J438" s="6"/>
      <c r="K438" s="6"/>
      <c r="L438" s="6"/>
      <c r="M438" s="6"/>
      <c r="N438" s="6"/>
      <c r="O438" s="6"/>
      <c r="P438" s="6"/>
      <c r="Q438" s="6"/>
      <c r="R438" s="6"/>
      <c r="S438" s="6"/>
      <c r="T438" s="6"/>
      <c r="U438" s="6"/>
      <c r="V438" s="6"/>
    </row>
    <row r="439" spans="3:22" ht="12" customHeight="1" x14ac:dyDescent="0.2">
      <c r="C439" s="6"/>
      <c r="G439" s="6"/>
      <c r="H439" s="6"/>
      <c r="I439" s="6"/>
      <c r="J439" s="6"/>
      <c r="K439" s="6"/>
      <c r="L439" s="6"/>
      <c r="M439" s="6"/>
      <c r="N439" s="6"/>
      <c r="O439" s="6"/>
      <c r="P439" s="6"/>
      <c r="Q439" s="6"/>
      <c r="R439" s="6"/>
      <c r="S439" s="6"/>
      <c r="T439" s="6"/>
      <c r="U439" s="6"/>
      <c r="V439" s="6"/>
    </row>
    <row r="440" spans="3:22" ht="12" customHeight="1" x14ac:dyDescent="0.2">
      <c r="C440" s="6"/>
      <c r="G440" s="6"/>
      <c r="H440" s="6"/>
      <c r="I440" s="6"/>
      <c r="J440" s="6"/>
      <c r="K440" s="6"/>
      <c r="L440" s="6"/>
      <c r="M440" s="6"/>
      <c r="N440" s="6"/>
      <c r="O440" s="6"/>
      <c r="P440" s="6"/>
      <c r="Q440" s="6"/>
      <c r="R440" s="6"/>
      <c r="S440" s="6"/>
      <c r="T440" s="6"/>
      <c r="U440" s="6"/>
      <c r="V440" s="6"/>
    </row>
    <row r="441" spans="3:22" ht="12" customHeight="1" x14ac:dyDescent="0.2">
      <c r="C441" s="6"/>
      <c r="G441" s="6"/>
      <c r="H441" s="6"/>
      <c r="I441" s="6"/>
      <c r="J441" s="6"/>
      <c r="K441" s="6"/>
      <c r="L441" s="6"/>
      <c r="M441" s="6"/>
      <c r="N441" s="6"/>
      <c r="O441" s="6"/>
      <c r="P441" s="6"/>
      <c r="Q441" s="6"/>
      <c r="R441" s="6"/>
      <c r="S441" s="6"/>
      <c r="T441" s="6"/>
      <c r="U441" s="6"/>
      <c r="V441" s="6"/>
    </row>
    <row r="442" spans="3:22" ht="12" customHeight="1" x14ac:dyDescent="0.2">
      <c r="C442" s="6"/>
      <c r="G442" s="6"/>
      <c r="H442" s="6"/>
      <c r="I442" s="6"/>
      <c r="J442" s="6"/>
      <c r="K442" s="6"/>
      <c r="L442" s="6"/>
      <c r="M442" s="6"/>
      <c r="N442" s="6"/>
      <c r="O442" s="6"/>
      <c r="P442" s="6"/>
      <c r="Q442" s="6"/>
      <c r="R442" s="6"/>
      <c r="S442" s="6"/>
      <c r="T442" s="6"/>
      <c r="U442" s="6"/>
      <c r="V442" s="6"/>
    </row>
    <row r="443" spans="3:22" ht="12" customHeight="1" x14ac:dyDescent="0.2">
      <c r="C443" s="6"/>
      <c r="G443" s="6"/>
      <c r="H443" s="6"/>
      <c r="I443" s="6"/>
      <c r="J443" s="6"/>
      <c r="K443" s="6"/>
      <c r="L443" s="6"/>
      <c r="M443" s="6"/>
      <c r="N443" s="6"/>
      <c r="O443" s="6"/>
      <c r="P443" s="6"/>
      <c r="Q443" s="6"/>
      <c r="R443" s="6"/>
      <c r="S443" s="6"/>
      <c r="T443" s="6"/>
      <c r="U443" s="6"/>
      <c r="V443" s="6"/>
    </row>
    <row r="444" spans="3:22" ht="12" customHeight="1" x14ac:dyDescent="0.2">
      <c r="C444" s="6"/>
      <c r="G444" s="6"/>
      <c r="H444" s="6"/>
      <c r="I444" s="6"/>
      <c r="J444" s="6"/>
      <c r="K444" s="6"/>
      <c r="L444" s="6"/>
      <c r="M444" s="6"/>
      <c r="N444" s="6"/>
      <c r="O444" s="6"/>
      <c r="P444" s="6"/>
      <c r="Q444" s="6"/>
      <c r="R444" s="6"/>
      <c r="S444" s="6"/>
      <c r="T444" s="6"/>
      <c r="U444" s="6"/>
      <c r="V444" s="6"/>
    </row>
    <row r="445" spans="3:22" ht="12" customHeight="1" x14ac:dyDescent="0.2">
      <c r="C445" s="6"/>
      <c r="G445" s="6"/>
      <c r="H445" s="6"/>
      <c r="I445" s="6"/>
      <c r="J445" s="6"/>
      <c r="K445" s="6"/>
      <c r="L445" s="6"/>
      <c r="M445" s="6"/>
      <c r="N445" s="6"/>
      <c r="O445" s="6"/>
      <c r="P445" s="6"/>
      <c r="Q445" s="6"/>
      <c r="R445" s="6"/>
      <c r="S445" s="6"/>
      <c r="T445" s="6"/>
      <c r="U445" s="6"/>
      <c r="V445" s="6"/>
    </row>
    <row r="446" spans="3:22" ht="12" customHeight="1" x14ac:dyDescent="0.2">
      <c r="C446" s="6"/>
      <c r="G446" s="6"/>
      <c r="H446" s="6"/>
      <c r="I446" s="6"/>
      <c r="J446" s="6"/>
      <c r="K446" s="6"/>
      <c r="L446" s="6"/>
      <c r="M446" s="6"/>
      <c r="N446" s="6"/>
      <c r="O446" s="6"/>
      <c r="P446" s="6"/>
      <c r="Q446" s="6"/>
      <c r="R446" s="6"/>
      <c r="S446" s="6"/>
      <c r="T446" s="6"/>
      <c r="U446" s="6"/>
      <c r="V446" s="6"/>
    </row>
    <row r="447" spans="3:22" ht="12" customHeight="1" x14ac:dyDescent="0.2">
      <c r="C447" s="6"/>
      <c r="G447" s="6"/>
      <c r="H447" s="6"/>
      <c r="I447" s="6"/>
      <c r="J447" s="6"/>
      <c r="K447" s="6"/>
      <c r="L447" s="6"/>
      <c r="M447" s="6"/>
      <c r="N447" s="6"/>
      <c r="O447" s="6"/>
      <c r="P447" s="6"/>
      <c r="Q447" s="6"/>
      <c r="R447" s="6"/>
      <c r="S447" s="6"/>
      <c r="T447" s="6"/>
      <c r="U447" s="6"/>
      <c r="V447" s="6"/>
    </row>
    <row r="448" spans="3:22" ht="12" customHeight="1" x14ac:dyDescent="0.2">
      <c r="C448" s="6"/>
      <c r="G448" s="6"/>
      <c r="H448" s="6"/>
      <c r="I448" s="6"/>
      <c r="J448" s="6"/>
      <c r="K448" s="6"/>
      <c r="L448" s="6"/>
      <c r="M448" s="6"/>
      <c r="N448" s="6"/>
      <c r="O448" s="6"/>
      <c r="P448" s="6"/>
      <c r="Q448" s="6"/>
      <c r="R448" s="6"/>
      <c r="S448" s="6"/>
      <c r="T448" s="6"/>
      <c r="U448" s="6"/>
      <c r="V448" s="6"/>
    </row>
    <row r="449" spans="3:22" ht="12" customHeight="1" x14ac:dyDescent="0.2">
      <c r="C449" s="6"/>
      <c r="G449" s="6"/>
      <c r="H449" s="6"/>
      <c r="I449" s="6"/>
      <c r="J449" s="6"/>
      <c r="K449" s="6"/>
      <c r="L449" s="6"/>
      <c r="M449" s="6"/>
      <c r="N449" s="6"/>
      <c r="O449" s="6"/>
      <c r="P449" s="6"/>
      <c r="Q449" s="6"/>
      <c r="R449" s="6"/>
      <c r="S449" s="6"/>
      <c r="T449" s="6"/>
      <c r="U449" s="6"/>
      <c r="V449" s="6"/>
    </row>
    <row r="450" spans="3:22" ht="12" customHeight="1" x14ac:dyDescent="0.2">
      <c r="C450" s="6"/>
      <c r="G450" s="6"/>
      <c r="H450" s="6"/>
      <c r="I450" s="6"/>
      <c r="J450" s="6"/>
      <c r="K450" s="6"/>
      <c r="L450" s="6"/>
      <c r="M450" s="6"/>
      <c r="N450" s="6"/>
      <c r="O450" s="6"/>
      <c r="P450" s="6"/>
      <c r="Q450" s="6"/>
      <c r="R450" s="6"/>
      <c r="S450" s="6"/>
      <c r="T450" s="6"/>
      <c r="U450" s="6"/>
      <c r="V450" s="6"/>
    </row>
    <row r="451" spans="3:22" ht="12" customHeight="1" x14ac:dyDescent="0.2">
      <c r="C451" s="6"/>
      <c r="G451" s="6"/>
      <c r="H451" s="6"/>
      <c r="I451" s="6"/>
      <c r="J451" s="6"/>
      <c r="K451" s="6"/>
      <c r="L451" s="6"/>
      <c r="M451" s="6"/>
      <c r="N451" s="6"/>
      <c r="O451" s="6"/>
      <c r="P451" s="6"/>
      <c r="Q451" s="6"/>
      <c r="R451" s="6"/>
      <c r="S451" s="6"/>
      <c r="T451" s="6"/>
      <c r="U451" s="6"/>
      <c r="V451" s="6"/>
    </row>
    <row r="452" spans="3:22" ht="12" customHeight="1" x14ac:dyDescent="0.2">
      <c r="C452" s="6"/>
      <c r="G452" s="6"/>
      <c r="H452" s="6"/>
      <c r="I452" s="6"/>
      <c r="J452" s="6"/>
      <c r="K452" s="6"/>
      <c r="L452" s="6"/>
      <c r="M452" s="6"/>
      <c r="N452" s="6"/>
      <c r="O452" s="6"/>
      <c r="P452" s="6"/>
      <c r="Q452" s="6"/>
      <c r="R452" s="6"/>
      <c r="S452" s="6"/>
      <c r="T452" s="6"/>
      <c r="U452" s="6"/>
      <c r="V452" s="6"/>
    </row>
    <row r="453" spans="3:22" ht="12" customHeight="1" x14ac:dyDescent="0.2">
      <c r="C453" s="6"/>
      <c r="G453" s="6"/>
      <c r="H453" s="6"/>
      <c r="I453" s="6"/>
      <c r="J453" s="6"/>
      <c r="K453" s="6"/>
      <c r="L453" s="6"/>
      <c r="M453" s="6"/>
      <c r="N453" s="6"/>
      <c r="O453" s="6"/>
      <c r="P453" s="6"/>
      <c r="Q453" s="6"/>
      <c r="R453" s="6"/>
      <c r="S453" s="6"/>
      <c r="T453" s="6"/>
      <c r="U453" s="6"/>
      <c r="V453" s="6"/>
    </row>
    <row r="454" spans="3:22" ht="12" customHeight="1" x14ac:dyDescent="0.2">
      <c r="C454" s="6"/>
      <c r="G454" s="6"/>
      <c r="H454" s="6"/>
      <c r="I454" s="6"/>
      <c r="J454" s="6"/>
      <c r="K454" s="6"/>
      <c r="L454" s="6"/>
      <c r="M454" s="6"/>
      <c r="N454" s="6"/>
      <c r="O454" s="6"/>
      <c r="P454" s="6"/>
      <c r="Q454" s="6"/>
      <c r="R454" s="6"/>
      <c r="S454" s="6"/>
      <c r="T454" s="6"/>
      <c r="U454" s="6"/>
      <c r="V454" s="6"/>
    </row>
    <row r="455" spans="3:22" ht="12" customHeight="1" x14ac:dyDescent="0.2">
      <c r="C455" s="6"/>
      <c r="G455" s="6"/>
      <c r="H455" s="6"/>
      <c r="I455" s="6"/>
      <c r="J455" s="6"/>
      <c r="K455" s="6"/>
      <c r="L455" s="6"/>
      <c r="M455" s="6"/>
      <c r="N455" s="6"/>
      <c r="O455" s="6"/>
      <c r="P455" s="6"/>
      <c r="Q455" s="6"/>
      <c r="R455" s="6"/>
      <c r="S455" s="6"/>
      <c r="T455" s="6"/>
      <c r="U455" s="6"/>
      <c r="V455" s="6"/>
    </row>
    <row r="456" spans="3:22" ht="12" customHeight="1" x14ac:dyDescent="0.2">
      <c r="C456" s="6"/>
      <c r="G456" s="6"/>
      <c r="H456" s="6"/>
      <c r="I456" s="6"/>
      <c r="J456" s="6"/>
      <c r="K456" s="6"/>
      <c r="L456" s="6"/>
      <c r="M456" s="6"/>
      <c r="N456" s="6"/>
      <c r="O456" s="6"/>
      <c r="P456" s="6"/>
      <c r="Q456" s="6"/>
      <c r="R456" s="6"/>
      <c r="S456" s="6"/>
      <c r="T456" s="6"/>
      <c r="U456" s="6"/>
      <c r="V456" s="6"/>
    </row>
    <row r="457" spans="3:22" ht="12" customHeight="1" x14ac:dyDescent="0.2">
      <c r="C457" s="6"/>
      <c r="G457" s="6"/>
      <c r="H457" s="6"/>
      <c r="I457" s="6"/>
      <c r="J457" s="6"/>
      <c r="K457" s="6"/>
      <c r="L457" s="6"/>
      <c r="M457" s="6"/>
      <c r="N457" s="6"/>
      <c r="O457" s="6"/>
      <c r="P457" s="6"/>
      <c r="Q457" s="6"/>
      <c r="R457" s="6"/>
      <c r="S457" s="6"/>
      <c r="T457" s="6"/>
      <c r="U457" s="6"/>
      <c r="V457" s="6"/>
    </row>
    <row r="458" spans="3:22" ht="12" customHeight="1" x14ac:dyDescent="0.2">
      <c r="C458" s="6"/>
      <c r="G458" s="6"/>
      <c r="H458" s="6"/>
      <c r="I458" s="6"/>
      <c r="J458" s="6"/>
      <c r="K458" s="6"/>
      <c r="L458" s="6"/>
      <c r="M458" s="6"/>
      <c r="N458" s="6"/>
      <c r="O458" s="6"/>
      <c r="P458" s="6"/>
      <c r="Q458" s="6"/>
      <c r="R458" s="6"/>
      <c r="S458" s="6"/>
      <c r="T458" s="6"/>
      <c r="U458" s="6"/>
      <c r="V458" s="6"/>
    </row>
    <row r="459" spans="3:22" ht="12" customHeight="1" x14ac:dyDescent="0.2">
      <c r="C459" s="6"/>
      <c r="G459" s="6"/>
      <c r="H459" s="6"/>
      <c r="I459" s="6"/>
      <c r="J459" s="6"/>
      <c r="K459" s="6"/>
      <c r="L459" s="6"/>
      <c r="M459" s="6"/>
      <c r="N459" s="6"/>
      <c r="O459" s="6"/>
      <c r="P459" s="6"/>
      <c r="Q459" s="6"/>
      <c r="R459" s="6"/>
      <c r="S459" s="6"/>
      <c r="T459" s="6"/>
      <c r="U459" s="6"/>
      <c r="V459" s="6"/>
    </row>
    <row r="460" spans="3:22" ht="12" customHeight="1" x14ac:dyDescent="0.2">
      <c r="C460" s="6"/>
      <c r="G460" s="6"/>
      <c r="H460" s="6"/>
      <c r="I460" s="6"/>
      <c r="J460" s="6"/>
      <c r="K460" s="6"/>
      <c r="L460" s="6"/>
      <c r="M460" s="6"/>
      <c r="N460" s="6"/>
      <c r="O460" s="6"/>
      <c r="P460" s="6"/>
      <c r="Q460" s="6"/>
      <c r="R460" s="6"/>
      <c r="S460" s="6"/>
      <c r="T460" s="6"/>
      <c r="U460" s="6"/>
      <c r="V460" s="6"/>
    </row>
    <row r="461" spans="3:22" ht="12" customHeight="1" x14ac:dyDescent="0.2">
      <c r="C461" s="6"/>
      <c r="G461" s="6"/>
      <c r="H461" s="6"/>
      <c r="I461" s="6"/>
      <c r="J461" s="6"/>
      <c r="K461" s="6"/>
      <c r="L461" s="6"/>
      <c r="M461" s="6"/>
      <c r="N461" s="6"/>
      <c r="O461" s="6"/>
      <c r="P461" s="6"/>
      <c r="Q461" s="6"/>
      <c r="R461" s="6"/>
      <c r="S461" s="6"/>
      <c r="T461" s="6"/>
      <c r="U461" s="6"/>
      <c r="V461" s="6"/>
    </row>
    <row r="462" spans="3:22" ht="12" customHeight="1" x14ac:dyDescent="0.2">
      <c r="C462" s="6"/>
      <c r="G462" s="6"/>
      <c r="H462" s="6"/>
      <c r="I462" s="6"/>
      <c r="J462" s="6"/>
      <c r="K462" s="6"/>
      <c r="L462" s="6"/>
      <c r="M462" s="6"/>
      <c r="N462" s="6"/>
      <c r="O462" s="6"/>
      <c r="P462" s="6"/>
      <c r="Q462" s="6"/>
      <c r="R462" s="6"/>
      <c r="S462" s="6"/>
      <c r="T462" s="6"/>
      <c r="U462" s="6"/>
      <c r="V462" s="6"/>
    </row>
    <row r="463" spans="3:22" ht="12" customHeight="1" x14ac:dyDescent="0.2">
      <c r="C463" s="6"/>
      <c r="G463" s="6"/>
      <c r="H463" s="6"/>
      <c r="I463" s="6"/>
      <c r="J463" s="6"/>
      <c r="K463" s="6"/>
      <c r="L463" s="6"/>
      <c r="M463" s="6"/>
      <c r="N463" s="6"/>
      <c r="O463" s="6"/>
      <c r="P463" s="6"/>
      <c r="Q463" s="6"/>
      <c r="R463" s="6"/>
      <c r="S463" s="6"/>
      <c r="T463" s="6"/>
      <c r="U463" s="6"/>
      <c r="V463" s="6"/>
    </row>
    <row r="464" spans="3:22" ht="12" customHeight="1" x14ac:dyDescent="0.2">
      <c r="C464" s="6"/>
      <c r="G464" s="6"/>
      <c r="H464" s="6"/>
      <c r="I464" s="6"/>
      <c r="J464" s="6"/>
      <c r="K464" s="6"/>
      <c r="L464" s="6"/>
      <c r="M464" s="6"/>
      <c r="N464" s="6"/>
      <c r="O464" s="6"/>
      <c r="P464" s="6"/>
      <c r="Q464" s="6"/>
      <c r="R464" s="6"/>
      <c r="S464" s="6"/>
      <c r="T464" s="6"/>
      <c r="U464" s="6"/>
      <c r="V464" s="6"/>
    </row>
    <row r="465" spans="3:22" ht="12" customHeight="1" x14ac:dyDescent="0.2">
      <c r="C465" s="6"/>
      <c r="G465" s="6"/>
      <c r="H465" s="6"/>
      <c r="I465" s="6"/>
      <c r="J465" s="6"/>
      <c r="K465" s="6"/>
      <c r="L465" s="6"/>
      <c r="M465" s="6"/>
      <c r="N465" s="6"/>
      <c r="O465" s="6"/>
      <c r="P465" s="6"/>
      <c r="Q465" s="6"/>
      <c r="R465" s="6"/>
      <c r="S465" s="6"/>
      <c r="T465" s="6"/>
      <c r="U465" s="6"/>
      <c r="V465" s="6"/>
    </row>
    <row r="466" spans="3:22" ht="12" customHeight="1" x14ac:dyDescent="0.2">
      <c r="C466" s="6"/>
      <c r="G466" s="6"/>
      <c r="H466" s="6"/>
      <c r="I466" s="6"/>
      <c r="J466" s="6"/>
      <c r="K466" s="6"/>
      <c r="L466" s="6"/>
      <c r="M466" s="6"/>
      <c r="N466" s="6"/>
      <c r="O466" s="6"/>
      <c r="P466" s="6"/>
      <c r="Q466" s="6"/>
      <c r="R466" s="6"/>
      <c r="S466" s="6"/>
      <c r="T466" s="6"/>
      <c r="U466" s="6"/>
      <c r="V466" s="6"/>
    </row>
    <row r="467" spans="3:22" ht="12" customHeight="1" x14ac:dyDescent="0.2">
      <c r="C467" s="6"/>
      <c r="G467" s="6"/>
      <c r="H467" s="6"/>
      <c r="I467" s="6"/>
      <c r="J467" s="6"/>
      <c r="K467" s="6"/>
      <c r="L467" s="6"/>
      <c r="M467" s="6"/>
      <c r="N467" s="6"/>
      <c r="O467" s="6"/>
      <c r="P467" s="6"/>
      <c r="Q467" s="6"/>
      <c r="R467" s="6"/>
      <c r="S467" s="6"/>
      <c r="T467" s="6"/>
      <c r="U467" s="6"/>
      <c r="V467" s="6"/>
    </row>
    <row r="468" spans="3:22" ht="12" customHeight="1" x14ac:dyDescent="0.2">
      <c r="C468" s="6"/>
      <c r="G468" s="6"/>
      <c r="H468" s="6"/>
      <c r="I468" s="6"/>
      <c r="J468" s="6"/>
      <c r="K468" s="6"/>
      <c r="L468" s="6"/>
      <c r="M468" s="6"/>
      <c r="N468" s="6"/>
      <c r="O468" s="6"/>
      <c r="P468" s="6"/>
      <c r="Q468" s="6"/>
      <c r="R468" s="6"/>
      <c r="S468" s="6"/>
      <c r="T468" s="6"/>
      <c r="U468" s="6"/>
      <c r="V468" s="6"/>
    </row>
    <row r="469" spans="3:22" ht="12" customHeight="1" x14ac:dyDescent="0.2">
      <c r="C469" s="6"/>
      <c r="G469" s="6"/>
      <c r="H469" s="6"/>
      <c r="I469" s="6"/>
      <c r="J469" s="6"/>
      <c r="K469" s="6"/>
      <c r="L469" s="6"/>
      <c r="M469" s="6"/>
      <c r="N469" s="6"/>
      <c r="O469" s="6"/>
      <c r="P469" s="6"/>
      <c r="Q469" s="6"/>
      <c r="R469" s="6"/>
      <c r="S469" s="6"/>
      <c r="T469" s="6"/>
      <c r="U469" s="6"/>
      <c r="V469" s="6"/>
    </row>
    <row r="470" spans="3:22" ht="12" customHeight="1" x14ac:dyDescent="0.2">
      <c r="C470" s="6"/>
      <c r="G470" s="6"/>
      <c r="H470" s="6"/>
      <c r="I470" s="6"/>
      <c r="J470" s="6"/>
      <c r="K470" s="6"/>
      <c r="L470" s="6"/>
      <c r="M470" s="6"/>
      <c r="N470" s="6"/>
      <c r="O470" s="6"/>
      <c r="P470" s="6"/>
      <c r="Q470" s="6"/>
      <c r="R470" s="6"/>
      <c r="S470" s="6"/>
      <c r="T470" s="6"/>
      <c r="U470" s="6"/>
      <c r="V470" s="6"/>
    </row>
    <row r="471" spans="3:22" ht="12" customHeight="1" x14ac:dyDescent="0.2">
      <c r="C471" s="6"/>
      <c r="G471" s="6"/>
      <c r="H471" s="6"/>
      <c r="I471" s="6"/>
      <c r="J471" s="6"/>
      <c r="K471" s="6"/>
      <c r="L471" s="6"/>
      <c r="M471" s="6"/>
      <c r="N471" s="6"/>
      <c r="O471" s="6"/>
      <c r="P471" s="6"/>
      <c r="Q471" s="6"/>
      <c r="R471" s="6"/>
      <c r="S471" s="6"/>
      <c r="T471" s="6"/>
      <c r="U471" s="6"/>
      <c r="V471" s="6"/>
    </row>
    <row r="472" spans="3:22" ht="12" customHeight="1" x14ac:dyDescent="0.2">
      <c r="C472" s="6"/>
      <c r="G472" s="6"/>
      <c r="H472" s="6"/>
      <c r="I472" s="6"/>
      <c r="J472" s="6"/>
      <c r="K472" s="6"/>
      <c r="L472" s="6"/>
      <c r="M472" s="6"/>
      <c r="N472" s="6"/>
      <c r="O472" s="6"/>
      <c r="P472" s="6"/>
      <c r="Q472" s="6"/>
      <c r="R472" s="6"/>
      <c r="S472" s="6"/>
      <c r="T472" s="6"/>
      <c r="U472" s="6"/>
      <c r="V472" s="6"/>
    </row>
    <row r="473" spans="3:22" ht="12" customHeight="1" x14ac:dyDescent="0.2">
      <c r="C473" s="6"/>
      <c r="G473" s="6"/>
      <c r="H473" s="6"/>
      <c r="I473" s="6"/>
      <c r="J473" s="6"/>
      <c r="K473" s="6"/>
      <c r="L473" s="6"/>
      <c r="M473" s="6"/>
      <c r="N473" s="6"/>
      <c r="O473" s="6"/>
      <c r="P473" s="6"/>
      <c r="Q473" s="6"/>
      <c r="R473" s="6"/>
      <c r="S473" s="6"/>
      <c r="T473" s="6"/>
      <c r="U473" s="6"/>
      <c r="V473" s="6"/>
    </row>
    <row r="474" spans="3:22" ht="12" customHeight="1" x14ac:dyDescent="0.2">
      <c r="C474" s="6"/>
      <c r="G474" s="6"/>
      <c r="H474" s="6"/>
      <c r="I474" s="6"/>
      <c r="J474" s="6"/>
      <c r="K474" s="6"/>
      <c r="L474" s="6"/>
      <c r="M474" s="6"/>
      <c r="N474" s="6"/>
      <c r="O474" s="6"/>
      <c r="P474" s="6"/>
      <c r="Q474" s="6"/>
      <c r="R474" s="6"/>
      <c r="S474" s="6"/>
      <c r="T474" s="6"/>
      <c r="U474" s="6"/>
      <c r="V474" s="6"/>
    </row>
    <row r="475" spans="3:22" ht="12" customHeight="1" x14ac:dyDescent="0.2">
      <c r="C475" s="6"/>
      <c r="G475" s="6"/>
      <c r="H475" s="6"/>
      <c r="I475" s="6"/>
      <c r="J475" s="6"/>
      <c r="K475" s="6"/>
      <c r="L475" s="6"/>
      <c r="M475" s="6"/>
      <c r="N475" s="6"/>
      <c r="O475" s="6"/>
      <c r="P475" s="6"/>
      <c r="Q475" s="6"/>
      <c r="R475" s="6"/>
      <c r="S475" s="6"/>
      <c r="T475" s="6"/>
      <c r="U475" s="6"/>
      <c r="V475" s="6"/>
    </row>
    <row r="476" spans="3:22" ht="12" customHeight="1" x14ac:dyDescent="0.2">
      <c r="C476" s="6"/>
      <c r="G476" s="6"/>
      <c r="H476" s="6"/>
      <c r="I476" s="6"/>
      <c r="J476" s="6"/>
      <c r="K476" s="6"/>
      <c r="L476" s="6"/>
      <c r="M476" s="6"/>
      <c r="N476" s="6"/>
      <c r="O476" s="6"/>
      <c r="P476" s="6"/>
      <c r="Q476" s="6"/>
      <c r="R476" s="6"/>
      <c r="S476" s="6"/>
      <c r="T476" s="6"/>
      <c r="U476" s="6"/>
      <c r="V476" s="6"/>
    </row>
    <row r="477" spans="3:22" ht="12" customHeight="1" x14ac:dyDescent="0.2">
      <c r="C477" s="6"/>
      <c r="G477" s="6"/>
      <c r="H477" s="6"/>
      <c r="I477" s="6"/>
      <c r="J477" s="6"/>
      <c r="K477" s="6"/>
      <c r="L477" s="6"/>
      <c r="M477" s="6"/>
      <c r="N477" s="6"/>
      <c r="O477" s="6"/>
      <c r="P477" s="6"/>
      <c r="Q477" s="6"/>
      <c r="R477" s="6"/>
      <c r="S477" s="6"/>
      <c r="T477" s="6"/>
      <c r="U477" s="6"/>
      <c r="V477" s="6"/>
    </row>
    <row r="478" spans="3:22" ht="12" customHeight="1" x14ac:dyDescent="0.2">
      <c r="C478" s="6"/>
      <c r="G478" s="6"/>
      <c r="H478" s="6"/>
      <c r="I478" s="6"/>
      <c r="J478" s="6"/>
      <c r="K478" s="6"/>
      <c r="L478" s="6"/>
      <c r="M478" s="6"/>
      <c r="N478" s="6"/>
      <c r="O478" s="6"/>
      <c r="P478" s="6"/>
      <c r="Q478" s="6"/>
      <c r="R478" s="6"/>
      <c r="S478" s="6"/>
      <c r="T478" s="6"/>
      <c r="U478" s="6"/>
      <c r="V478" s="6"/>
    </row>
    <row r="479" spans="3:22" ht="12" customHeight="1" x14ac:dyDescent="0.2">
      <c r="C479" s="6"/>
      <c r="G479" s="6"/>
      <c r="H479" s="6"/>
      <c r="I479" s="6"/>
      <c r="J479" s="6"/>
      <c r="K479" s="6"/>
      <c r="L479" s="6"/>
      <c r="M479" s="6"/>
      <c r="N479" s="6"/>
      <c r="O479" s="6"/>
      <c r="P479" s="6"/>
      <c r="Q479" s="6"/>
      <c r="R479" s="6"/>
      <c r="S479" s="6"/>
      <c r="T479" s="6"/>
      <c r="U479" s="6"/>
      <c r="V479" s="6"/>
    </row>
    <row r="480" spans="3:22" ht="12" customHeight="1" x14ac:dyDescent="0.2">
      <c r="C480" s="6"/>
      <c r="G480" s="6"/>
      <c r="H480" s="6"/>
      <c r="I480" s="6"/>
      <c r="J480" s="6"/>
      <c r="K480" s="6"/>
      <c r="L480" s="6"/>
      <c r="M480" s="6"/>
      <c r="N480" s="6"/>
      <c r="O480" s="6"/>
      <c r="P480" s="6"/>
      <c r="Q480" s="6"/>
      <c r="R480" s="6"/>
      <c r="S480" s="6"/>
      <c r="T480" s="6"/>
      <c r="U480" s="6"/>
      <c r="V480" s="6"/>
    </row>
    <row r="481" spans="3:22" ht="12" customHeight="1" x14ac:dyDescent="0.2">
      <c r="C481" s="6"/>
      <c r="G481" s="6"/>
      <c r="H481" s="6"/>
      <c r="I481" s="6"/>
      <c r="J481" s="6"/>
      <c r="K481" s="6"/>
      <c r="L481" s="6"/>
      <c r="M481" s="6"/>
      <c r="N481" s="6"/>
      <c r="O481" s="6"/>
      <c r="P481" s="6"/>
      <c r="Q481" s="6"/>
      <c r="R481" s="6"/>
      <c r="S481" s="6"/>
      <c r="T481" s="6"/>
      <c r="U481" s="6"/>
      <c r="V481" s="6"/>
    </row>
    <row r="482" spans="3:22" ht="12" customHeight="1" x14ac:dyDescent="0.2">
      <c r="C482" s="6"/>
      <c r="G482" s="6"/>
      <c r="H482" s="6"/>
      <c r="I482" s="6"/>
      <c r="J482" s="6"/>
      <c r="K482" s="6"/>
      <c r="L482" s="6"/>
      <c r="M482" s="6"/>
      <c r="N482" s="6"/>
      <c r="O482" s="6"/>
      <c r="P482" s="6"/>
      <c r="Q482" s="6"/>
      <c r="R482" s="6"/>
      <c r="S482" s="6"/>
      <c r="T482" s="6"/>
      <c r="U482" s="6"/>
      <c r="V482" s="6"/>
    </row>
    <row r="483" spans="3:22" ht="12" customHeight="1" x14ac:dyDescent="0.2">
      <c r="C483" s="6"/>
      <c r="G483" s="6"/>
      <c r="H483" s="6"/>
      <c r="I483" s="6"/>
      <c r="J483" s="6"/>
      <c r="K483" s="6"/>
      <c r="L483" s="6"/>
      <c r="M483" s="6"/>
      <c r="N483" s="6"/>
      <c r="O483" s="6"/>
      <c r="P483" s="6"/>
      <c r="Q483" s="6"/>
      <c r="R483" s="6"/>
      <c r="S483" s="6"/>
      <c r="T483" s="6"/>
      <c r="U483" s="6"/>
      <c r="V483" s="6"/>
    </row>
    <row r="484" spans="3:22" ht="12" customHeight="1" x14ac:dyDescent="0.2">
      <c r="C484" s="6"/>
      <c r="G484" s="6"/>
      <c r="H484" s="6"/>
      <c r="I484" s="6"/>
      <c r="J484" s="6"/>
      <c r="K484" s="6"/>
      <c r="L484" s="6"/>
      <c r="M484" s="6"/>
      <c r="N484" s="6"/>
      <c r="O484" s="6"/>
      <c r="P484" s="6"/>
      <c r="Q484" s="6"/>
      <c r="R484" s="6"/>
      <c r="S484" s="6"/>
      <c r="T484" s="6"/>
      <c r="U484" s="6"/>
      <c r="V484" s="6"/>
    </row>
    <row r="485" spans="3:22" ht="12" customHeight="1" x14ac:dyDescent="0.2">
      <c r="C485" s="6"/>
      <c r="G485" s="6"/>
      <c r="H485" s="6"/>
      <c r="I485" s="6"/>
      <c r="J485" s="6"/>
      <c r="K485" s="6"/>
      <c r="L485" s="6"/>
      <c r="M485" s="6"/>
      <c r="N485" s="6"/>
      <c r="O485" s="6"/>
      <c r="P485" s="6"/>
      <c r="Q485" s="6"/>
      <c r="R485" s="6"/>
      <c r="S485" s="6"/>
      <c r="T485" s="6"/>
      <c r="U485" s="6"/>
      <c r="V485" s="6"/>
    </row>
    <row r="486" spans="3:22" ht="12" customHeight="1" x14ac:dyDescent="0.2">
      <c r="C486" s="6"/>
      <c r="G486" s="6"/>
      <c r="H486" s="6"/>
      <c r="I486" s="6"/>
      <c r="J486" s="6"/>
      <c r="K486" s="6"/>
      <c r="L486" s="6"/>
      <c r="M486" s="6"/>
      <c r="N486" s="6"/>
      <c r="O486" s="6"/>
      <c r="P486" s="6"/>
      <c r="Q486" s="6"/>
      <c r="R486" s="6"/>
      <c r="S486" s="6"/>
      <c r="T486" s="6"/>
      <c r="U486" s="6"/>
      <c r="V486" s="6"/>
    </row>
    <row r="487" spans="3:22" ht="12" customHeight="1" x14ac:dyDescent="0.2">
      <c r="C487" s="6"/>
      <c r="G487" s="6"/>
      <c r="H487" s="6"/>
      <c r="I487" s="6"/>
      <c r="J487" s="6"/>
      <c r="K487" s="6"/>
      <c r="L487" s="6"/>
      <c r="M487" s="6"/>
      <c r="N487" s="6"/>
      <c r="O487" s="6"/>
      <c r="P487" s="6"/>
      <c r="Q487" s="6"/>
      <c r="R487" s="6"/>
      <c r="S487" s="6"/>
      <c r="T487" s="6"/>
      <c r="U487" s="6"/>
      <c r="V487" s="6"/>
    </row>
    <row r="488" spans="3:22" ht="12" customHeight="1" x14ac:dyDescent="0.2">
      <c r="C488" s="6"/>
      <c r="G488" s="6"/>
      <c r="H488" s="6"/>
      <c r="I488" s="6"/>
      <c r="J488" s="6"/>
      <c r="K488" s="6"/>
      <c r="L488" s="6"/>
      <c r="M488" s="6"/>
      <c r="N488" s="6"/>
      <c r="O488" s="6"/>
      <c r="P488" s="6"/>
      <c r="Q488" s="6"/>
      <c r="R488" s="6"/>
      <c r="S488" s="6"/>
      <c r="T488" s="6"/>
      <c r="U488" s="6"/>
      <c r="V488" s="6"/>
    </row>
    <row r="489" spans="3:22" ht="12" customHeight="1" x14ac:dyDescent="0.2">
      <c r="C489" s="6"/>
      <c r="G489" s="6"/>
      <c r="H489" s="6"/>
      <c r="I489" s="6"/>
      <c r="J489" s="6"/>
      <c r="K489" s="6"/>
      <c r="L489" s="6"/>
      <c r="M489" s="6"/>
      <c r="N489" s="6"/>
      <c r="O489" s="6"/>
      <c r="P489" s="6"/>
      <c r="Q489" s="6"/>
      <c r="R489" s="6"/>
      <c r="S489" s="6"/>
      <c r="T489" s="6"/>
      <c r="U489" s="6"/>
      <c r="V489" s="6"/>
    </row>
    <row r="490" spans="3:22" ht="12" customHeight="1" x14ac:dyDescent="0.2">
      <c r="C490" s="6"/>
      <c r="G490" s="6"/>
      <c r="H490" s="6"/>
      <c r="I490" s="6"/>
      <c r="J490" s="6"/>
      <c r="K490" s="6"/>
      <c r="L490" s="6"/>
      <c r="M490" s="6"/>
      <c r="N490" s="6"/>
      <c r="O490" s="6"/>
      <c r="P490" s="6"/>
      <c r="Q490" s="6"/>
      <c r="R490" s="6"/>
      <c r="S490" s="6"/>
      <c r="T490" s="6"/>
      <c r="U490" s="6"/>
      <c r="V490" s="6"/>
    </row>
    <row r="491" spans="3:22" ht="12" customHeight="1" x14ac:dyDescent="0.2">
      <c r="C491" s="6"/>
      <c r="G491" s="6"/>
      <c r="H491" s="6"/>
      <c r="I491" s="6"/>
      <c r="J491" s="6"/>
      <c r="K491" s="6"/>
      <c r="L491" s="6"/>
      <c r="M491" s="6"/>
      <c r="N491" s="6"/>
      <c r="O491" s="6"/>
      <c r="P491" s="6"/>
      <c r="Q491" s="6"/>
      <c r="R491" s="6"/>
      <c r="S491" s="6"/>
      <c r="T491" s="6"/>
      <c r="U491" s="6"/>
      <c r="V491" s="6"/>
    </row>
    <row r="492" spans="3:22" ht="12" customHeight="1" x14ac:dyDescent="0.2">
      <c r="C492" s="6"/>
      <c r="G492" s="6"/>
      <c r="H492" s="6"/>
      <c r="I492" s="6"/>
      <c r="J492" s="6"/>
      <c r="K492" s="6"/>
      <c r="L492" s="6"/>
      <c r="M492" s="6"/>
      <c r="N492" s="6"/>
      <c r="O492" s="6"/>
      <c r="P492" s="6"/>
      <c r="Q492" s="6"/>
      <c r="R492" s="6"/>
      <c r="S492" s="6"/>
      <c r="T492" s="6"/>
      <c r="U492" s="6"/>
      <c r="V492" s="6"/>
    </row>
    <row r="493" spans="3:22" ht="12" customHeight="1" x14ac:dyDescent="0.2">
      <c r="C493" s="6"/>
      <c r="G493" s="6"/>
      <c r="H493" s="6"/>
      <c r="I493" s="6"/>
      <c r="J493" s="6"/>
      <c r="K493" s="6"/>
      <c r="L493" s="6"/>
      <c r="M493" s="6"/>
      <c r="N493" s="6"/>
      <c r="O493" s="6"/>
      <c r="P493" s="6"/>
      <c r="Q493" s="6"/>
      <c r="R493" s="6"/>
      <c r="S493" s="6"/>
      <c r="T493" s="6"/>
      <c r="U493" s="6"/>
      <c r="V493" s="6"/>
    </row>
    <row r="494" spans="3:22" ht="12" customHeight="1" x14ac:dyDescent="0.2">
      <c r="C494" s="6"/>
      <c r="G494" s="6"/>
      <c r="H494" s="6"/>
      <c r="I494" s="6"/>
      <c r="J494" s="6"/>
      <c r="K494" s="6"/>
      <c r="L494" s="6"/>
      <c r="M494" s="6"/>
      <c r="N494" s="6"/>
      <c r="O494" s="6"/>
      <c r="P494" s="6"/>
      <c r="Q494" s="6"/>
      <c r="R494" s="6"/>
      <c r="S494" s="6"/>
      <c r="T494" s="6"/>
      <c r="U494" s="6"/>
      <c r="V494" s="6"/>
    </row>
    <row r="495" spans="3:22" ht="12" customHeight="1" x14ac:dyDescent="0.2">
      <c r="C495" s="6"/>
      <c r="G495" s="6"/>
      <c r="H495" s="6"/>
      <c r="I495" s="6"/>
      <c r="J495" s="6"/>
      <c r="K495" s="6"/>
      <c r="L495" s="6"/>
      <c r="M495" s="6"/>
      <c r="N495" s="6"/>
      <c r="O495" s="6"/>
      <c r="P495" s="6"/>
      <c r="Q495" s="6"/>
      <c r="R495" s="6"/>
      <c r="S495" s="6"/>
      <c r="T495" s="6"/>
      <c r="U495" s="6"/>
      <c r="V495" s="6"/>
    </row>
    <row r="496" spans="3:22" ht="12" customHeight="1" x14ac:dyDescent="0.2">
      <c r="C496" s="6"/>
      <c r="G496" s="6"/>
      <c r="H496" s="6"/>
      <c r="I496" s="6"/>
      <c r="J496" s="6"/>
      <c r="K496" s="6"/>
      <c r="L496" s="6"/>
      <c r="M496" s="6"/>
      <c r="N496" s="6"/>
      <c r="O496" s="6"/>
      <c r="P496" s="6"/>
      <c r="Q496" s="6"/>
      <c r="R496" s="6"/>
      <c r="S496" s="6"/>
      <c r="T496" s="6"/>
      <c r="U496" s="6"/>
      <c r="V496" s="6"/>
    </row>
    <row r="497" spans="1:22" ht="12" customHeight="1" x14ac:dyDescent="0.2">
      <c r="C497" s="6"/>
      <c r="G497" s="6"/>
      <c r="H497" s="6"/>
      <c r="I497" s="6"/>
      <c r="J497" s="6"/>
      <c r="K497" s="6"/>
      <c r="L497" s="6"/>
      <c r="M497" s="6"/>
      <c r="N497" s="6"/>
      <c r="O497" s="6"/>
      <c r="P497" s="6"/>
      <c r="Q497" s="6"/>
      <c r="R497" s="6"/>
      <c r="S497" s="6"/>
      <c r="T497" s="6"/>
      <c r="U497" s="6"/>
      <c r="V497" s="6"/>
    </row>
    <row r="498" spans="1:22" ht="12" customHeight="1" x14ac:dyDescent="0.2">
      <c r="C498" s="6"/>
      <c r="G498" s="6"/>
      <c r="H498" s="6"/>
      <c r="I498" s="6"/>
      <c r="J498" s="6"/>
      <c r="K498" s="6"/>
      <c r="L498" s="6"/>
      <c r="M498" s="6"/>
      <c r="N498" s="6"/>
      <c r="O498" s="6"/>
      <c r="P498" s="6"/>
      <c r="Q498" s="6"/>
      <c r="R498" s="6"/>
      <c r="S498" s="6"/>
      <c r="T498" s="6"/>
      <c r="U498" s="6"/>
      <c r="V498" s="6"/>
    </row>
    <row r="499" spans="1:22" ht="12" customHeight="1" x14ac:dyDescent="0.2">
      <c r="C499" s="6"/>
      <c r="G499" s="6"/>
      <c r="H499" s="6"/>
      <c r="I499" s="6"/>
      <c r="J499" s="6"/>
      <c r="K499" s="6"/>
      <c r="L499" s="6"/>
      <c r="M499" s="6"/>
      <c r="N499" s="6"/>
      <c r="O499" s="6"/>
      <c r="P499" s="6"/>
      <c r="Q499" s="6"/>
      <c r="R499" s="6"/>
      <c r="S499" s="6"/>
      <c r="T499" s="6"/>
      <c r="U499" s="6"/>
      <c r="V499" s="6"/>
    </row>
    <row r="500" spans="1:22" ht="12" customHeight="1" x14ac:dyDescent="0.2">
      <c r="C500" s="6"/>
      <c r="G500" s="6"/>
      <c r="H500" s="6"/>
      <c r="I500" s="6"/>
      <c r="J500" s="6"/>
      <c r="K500" s="6"/>
      <c r="L500" s="6"/>
      <c r="M500" s="6"/>
      <c r="N500" s="6"/>
      <c r="O500" s="6"/>
      <c r="P500" s="6"/>
      <c r="Q500" s="6"/>
      <c r="R500" s="6"/>
      <c r="S500" s="6"/>
      <c r="T500" s="6"/>
      <c r="U500" s="6"/>
      <c r="V500" s="6"/>
    </row>
    <row r="501" spans="1:22" ht="12" customHeight="1" x14ac:dyDescent="0.2">
      <c r="C501" s="6"/>
      <c r="G501" s="6"/>
      <c r="H501" s="6"/>
      <c r="I501" s="6"/>
      <c r="J501" s="6"/>
      <c r="K501" s="6"/>
      <c r="L501" s="6"/>
      <c r="M501" s="6"/>
      <c r="N501" s="6"/>
      <c r="O501" s="6"/>
      <c r="P501" s="6"/>
      <c r="Q501" s="6"/>
      <c r="R501" s="6"/>
      <c r="S501" s="6"/>
      <c r="T501" s="6"/>
      <c r="U501" s="6"/>
      <c r="V501" s="6"/>
    </row>
    <row r="502" spans="1:22" ht="12" customHeight="1" x14ac:dyDescent="0.2">
      <c r="A502" s="12"/>
      <c r="C502" s="6"/>
      <c r="G502" s="6"/>
      <c r="H502" s="6"/>
      <c r="I502" s="6"/>
      <c r="J502" s="6"/>
      <c r="K502" s="6"/>
      <c r="L502" s="6"/>
      <c r="M502" s="6"/>
      <c r="N502" s="6"/>
      <c r="O502" s="6"/>
      <c r="P502" s="6"/>
      <c r="Q502" s="6"/>
      <c r="R502" s="6"/>
      <c r="S502" s="6"/>
      <c r="T502" s="6"/>
      <c r="U502" s="6"/>
      <c r="V502" s="6"/>
    </row>
    <row r="503" spans="1:22" ht="12" customHeight="1" x14ac:dyDescent="0.2">
      <c r="A503" s="12"/>
      <c r="C503" s="6"/>
      <c r="G503" s="6"/>
      <c r="H503" s="6"/>
      <c r="I503" s="6"/>
      <c r="J503" s="6"/>
      <c r="K503" s="6"/>
      <c r="L503" s="6"/>
      <c r="M503" s="6"/>
      <c r="N503" s="6"/>
      <c r="O503" s="6"/>
      <c r="P503" s="6"/>
      <c r="Q503" s="6"/>
      <c r="R503" s="6"/>
      <c r="S503" s="6"/>
      <c r="T503" s="6"/>
      <c r="U503" s="6"/>
      <c r="V503" s="6"/>
    </row>
    <row r="504" spans="1:22" ht="12" customHeight="1" x14ac:dyDescent="0.2">
      <c r="A504" s="12"/>
      <c r="C504" s="6"/>
      <c r="G504" s="6"/>
      <c r="H504" s="6"/>
      <c r="I504" s="6"/>
      <c r="J504" s="6"/>
      <c r="K504" s="6"/>
      <c r="L504" s="6"/>
      <c r="M504" s="6"/>
      <c r="N504" s="6"/>
      <c r="O504" s="6"/>
      <c r="P504" s="6"/>
      <c r="Q504" s="6"/>
      <c r="R504" s="6"/>
      <c r="S504" s="6"/>
      <c r="T504" s="6"/>
      <c r="U504" s="6"/>
      <c r="V504" s="6"/>
    </row>
    <row r="505" spans="1:22" ht="12" customHeight="1" x14ac:dyDescent="0.2">
      <c r="C505" s="6"/>
      <c r="G505" s="6"/>
      <c r="H505" s="6"/>
      <c r="I505" s="6"/>
      <c r="J505" s="6"/>
      <c r="K505" s="6"/>
      <c r="L505" s="6"/>
      <c r="M505" s="6"/>
      <c r="N505" s="6"/>
      <c r="O505" s="6"/>
      <c r="P505" s="6"/>
      <c r="Q505" s="6"/>
      <c r="R505" s="6"/>
      <c r="S505" s="6"/>
      <c r="T505" s="6"/>
      <c r="U505" s="6"/>
      <c r="V505" s="6"/>
    </row>
    <row r="506" spans="1:22" ht="12" customHeight="1" x14ac:dyDescent="0.2">
      <c r="C506" s="6"/>
      <c r="G506" s="6"/>
      <c r="H506" s="6"/>
      <c r="I506" s="6"/>
      <c r="J506" s="6"/>
      <c r="K506" s="6"/>
      <c r="L506" s="6"/>
      <c r="M506" s="6"/>
      <c r="N506" s="6"/>
      <c r="O506" s="6"/>
      <c r="P506" s="6"/>
      <c r="Q506" s="6"/>
      <c r="R506" s="6"/>
      <c r="S506" s="6"/>
      <c r="T506" s="6"/>
      <c r="U506" s="6"/>
      <c r="V506" s="6"/>
    </row>
    <row r="507" spans="1:22" ht="12" customHeight="1" x14ac:dyDescent="0.2">
      <c r="C507" s="6"/>
      <c r="G507" s="6"/>
      <c r="H507" s="6"/>
      <c r="I507" s="6"/>
      <c r="J507" s="6"/>
      <c r="K507" s="6"/>
      <c r="L507" s="6"/>
      <c r="M507" s="6"/>
      <c r="N507" s="6"/>
      <c r="O507" s="6"/>
      <c r="P507" s="6"/>
      <c r="Q507" s="6"/>
      <c r="R507" s="6"/>
      <c r="S507" s="6"/>
      <c r="T507" s="6"/>
      <c r="U507" s="6"/>
      <c r="V507" s="6"/>
    </row>
    <row r="508" spans="1:22" ht="12" customHeight="1" x14ac:dyDescent="0.2">
      <c r="A508" s="25"/>
      <c r="C508" s="6"/>
      <c r="G508" s="6"/>
      <c r="H508" s="6"/>
      <c r="I508" s="6"/>
      <c r="J508" s="6"/>
      <c r="K508" s="6"/>
      <c r="L508" s="6"/>
      <c r="M508" s="6"/>
      <c r="N508" s="6"/>
      <c r="O508" s="6"/>
      <c r="P508" s="6"/>
      <c r="Q508" s="6"/>
      <c r="R508" s="6"/>
      <c r="S508" s="6"/>
      <c r="T508" s="6"/>
      <c r="U508" s="6"/>
      <c r="V508" s="6"/>
    </row>
    <row r="509" spans="1:22" ht="12" customHeight="1" x14ac:dyDescent="0.2">
      <c r="A509" s="33"/>
      <c r="C509" s="6"/>
      <c r="G509" s="6"/>
      <c r="H509" s="6"/>
      <c r="I509" s="6"/>
      <c r="J509" s="6"/>
      <c r="K509" s="6"/>
      <c r="L509" s="6"/>
      <c r="M509" s="6"/>
      <c r="N509" s="6"/>
      <c r="O509" s="6"/>
      <c r="P509" s="6"/>
      <c r="Q509" s="6"/>
      <c r="R509" s="6"/>
      <c r="S509" s="6"/>
      <c r="T509" s="6"/>
      <c r="U509" s="6"/>
      <c r="V509" s="6"/>
    </row>
    <row r="510" spans="1:22" ht="12" customHeight="1" x14ac:dyDescent="0.2">
      <c r="A510" s="12"/>
      <c r="C510" s="6"/>
      <c r="G510" s="6"/>
      <c r="H510" s="6"/>
      <c r="I510" s="6"/>
      <c r="J510" s="6"/>
      <c r="K510" s="6"/>
      <c r="L510" s="6"/>
      <c r="M510" s="6"/>
      <c r="N510" s="6"/>
      <c r="O510" s="6"/>
      <c r="P510" s="6"/>
      <c r="Q510" s="6"/>
      <c r="R510" s="6"/>
      <c r="S510" s="6"/>
      <c r="T510" s="6"/>
      <c r="U510" s="6"/>
      <c r="V510" s="6"/>
    </row>
    <row r="511" spans="1:22" ht="12" customHeight="1" x14ac:dyDescent="0.2">
      <c r="C511" s="6"/>
      <c r="G511" s="6"/>
      <c r="H511" s="6"/>
      <c r="I511" s="6"/>
      <c r="J511" s="6"/>
      <c r="K511" s="6"/>
      <c r="L511" s="6"/>
      <c r="M511" s="6"/>
      <c r="N511" s="6"/>
      <c r="O511" s="6"/>
      <c r="P511" s="6"/>
      <c r="Q511" s="6"/>
      <c r="R511" s="6"/>
      <c r="S511" s="6"/>
      <c r="T511" s="6"/>
      <c r="U511" s="6"/>
      <c r="V511" s="6"/>
    </row>
    <row r="512" spans="1:22" ht="12" customHeight="1" x14ac:dyDescent="0.2">
      <c r="C512" s="6"/>
      <c r="G512" s="6"/>
      <c r="H512" s="6"/>
      <c r="I512" s="6"/>
      <c r="J512" s="6"/>
      <c r="K512" s="6"/>
      <c r="L512" s="6"/>
      <c r="M512" s="6"/>
      <c r="N512" s="6"/>
      <c r="O512" s="6"/>
      <c r="P512" s="6"/>
      <c r="Q512" s="6"/>
      <c r="R512" s="6"/>
      <c r="S512" s="6"/>
      <c r="T512" s="6"/>
      <c r="U512" s="6"/>
      <c r="V512" s="6"/>
    </row>
    <row r="513" spans="3:22" ht="12" customHeight="1" x14ac:dyDescent="0.2">
      <c r="C513" s="6"/>
      <c r="G513" s="6"/>
      <c r="H513" s="6"/>
      <c r="I513" s="6"/>
      <c r="J513" s="6"/>
      <c r="K513" s="6"/>
      <c r="L513" s="6"/>
      <c r="M513" s="6"/>
      <c r="N513" s="6"/>
      <c r="O513" s="6"/>
      <c r="P513" s="6"/>
      <c r="Q513" s="6"/>
      <c r="R513" s="6"/>
      <c r="S513" s="6"/>
      <c r="T513" s="6"/>
      <c r="U513" s="6"/>
      <c r="V513" s="6"/>
    </row>
    <row r="514" spans="3:22" ht="12" customHeight="1" x14ac:dyDescent="0.2">
      <c r="C514" s="6"/>
      <c r="G514" s="6"/>
      <c r="H514" s="6"/>
      <c r="I514" s="6"/>
      <c r="J514" s="6"/>
      <c r="K514" s="6"/>
      <c r="L514" s="6"/>
      <c r="M514" s="6"/>
      <c r="N514" s="6"/>
      <c r="O514" s="6"/>
      <c r="P514" s="6"/>
      <c r="Q514" s="6"/>
      <c r="R514" s="6"/>
      <c r="S514" s="6"/>
      <c r="T514" s="6"/>
      <c r="U514" s="6"/>
      <c r="V514" s="6"/>
    </row>
    <row r="515" spans="3:22" ht="12" customHeight="1" x14ac:dyDescent="0.2">
      <c r="C515" s="6"/>
      <c r="G515" s="6"/>
      <c r="H515" s="6"/>
      <c r="I515" s="6"/>
      <c r="J515" s="6"/>
      <c r="K515" s="6"/>
      <c r="L515" s="6"/>
      <c r="M515" s="6"/>
      <c r="N515" s="6"/>
      <c r="O515" s="6"/>
      <c r="P515" s="6"/>
      <c r="Q515" s="6"/>
      <c r="R515" s="6"/>
      <c r="S515" s="6"/>
      <c r="T515" s="6"/>
      <c r="U515" s="6"/>
      <c r="V515" s="6"/>
    </row>
    <row r="516" spans="3:22" ht="12" customHeight="1" x14ac:dyDescent="0.2">
      <c r="C516" s="6"/>
      <c r="G516" s="6"/>
      <c r="H516" s="6"/>
      <c r="I516" s="6"/>
      <c r="J516" s="6"/>
      <c r="K516" s="6"/>
      <c r="L516" s="6"/>
      <c r="M516" s="6"/>
      <c r="N516" s="6"/>
      <c r="O516" s="6"/>
      <c r="P516" s="6"/>
      <c r="Q516" s="6"/>
      <c r="R516" s="6"/>
      <c r="S516" s="6"/>
      <c r="T516" s="6"/>
      <c r="U516" s="6"/>
      <c r="V516" s="6"/>
    </row>
    <row r="517" spans="3:22" ht="12" customHeight="1" x14ac:dyDescent="0.2">
      <c r="C517" s="6"/>
      <c r="G517" s="6"/>
      <c r="H517" s="6"/>
      <c r="I517" s="6"/>
      <c r="J517" s="6"/>
      <c r="K517" s="6"/>
      <c r="L517" s="6"/>
      <c r="M517" s="6"/>
      <c r="N517" s="6"/>
      <c r="O517" s="6"/>
      <c r="P517" s="6"/>
      <c r="Q517" s="6"/>
      <c r="R517" s="6"/>
      <c r="S517" s="6"/>
      <c r="T517" s="6"/>
      <c r="U517" s="6"/>
      <c r="V517" s="6"/>
    </row>
    <row r="518" spans="3:22" ht="12" customHeight="1" x14ac:dyDescent="0.2">
      <c r="C518" s="6"/>
      <c r="G518" s="6"/>
      <c r="H518" s="6"/>
      <c r="I518" s="6"/>
      <c r="J518" s="6"/>
      <c r="K518" s="6"/>
      <c r="L518" s="6"/>
      <c r="M518" s="6"/>
      <c r="N518" s="6"/>
      <c r="O518" s="6"/>
      <c r="P518" s="6"/>
      <c r="Q518" s="6"/>
      <c r="R518" s="6"/>
      <c r="S518" s="6"/>
      <c r="T518" s="6"/>
      <c r="U518" s="6"/>
      <c r="V518" s="6"/>
    </row>
    <row r="519" spans="3:22" ht="12" customHeight="1" x14ac:dyDescent="0.2">
      <c r="C519" s="6"/>
      <c r="G519" s="6"/>
      <c r="H519" s="6"/>
      <c r="I519" s="6"/>
      <c r="J519" s="6"/>
      <c r="K519" s="6"/>
      <c r="L519" s="6"/>
      <c r="M519" s="6"/>
      <c r="N519" s="6"/>
      <c r="O519" s="6"/>
      <c r="P519" s="6"/>
      <c r="Q519" s="6"/>
      <c r="R519" s="6"/>
      <c r="S519" s="6"/>
      <c r="T519" s="6"/>
      <c r="U519" s="6"/>
      <c r="V519" s="6"/>
    </row>
    <row r="520" spans="3:22" ht="12" customHeight="1" x14ac:dyDescent="0.2">
      <c r="C520" s="6"/>
      <c r="G520" s="6"/>
      <c r="H520" s="6"/>
      <c r="I520" s="6"/>
      <c r="J520" s="6"/>
      <c r="K520" s="6"/>
      <c r="L520" s="6"/>
      <c r="M520" s="6"/>
      <c r="N520" s="6"/>
      <c r="O520" s="6"/>
      <c r="P520" s="6"/>
      <c r="Q520" s="6"/>
      <c r="R520" s="6"/>
      <c r="S520" s="6"/>
      <c r="T520" s="6"/>
      <c r="U520" s="6"/>
      <c r="V520" s="6"/>
    </row>
    <row r="521" spans="3:22" ht="12" customHeight="1" x14ac:dyDescent="0.2">
      <c r="C521" s="6"/>
      <c r="G521" s="6"/>
      <c r="H521" s="6"/>
      <c r="I521" s="6"/>
      <c r="J521" s="6"/>
      <c r="K521" s="6"/>
      <c r="L521" s="6"/>
      <c r="M521" s="6"/>
      <c r="N521" s="6"/>
      <c r="O521" s="6"/>
      <c r="P521" s="6"/>
      <c r="Q521" s="6"/>
      <c r="R521" s="6"/>
      <c r="S521" s="6"/>
      <c r="T521" s="6"/>
      <c r="U521" s="6"/>
      <c r="V521" s="6"/>
    </row>
    <row r="522" spans="3:22" ht="12" customHeight="1" x14ac:dyDescent="0.2">
      <c r="C522" s="6"/>
      <c r="G522" s="6"/>
      <c r="H522" s="6"/>
      <c r="I522" s="6"/>
      <c r="J522" s="6"/>
      <c r="K522" s="6"/>
      <c r="L522" s="6"/>
      <c r="M522" s="6"/>
      <c r="N522" s="6"/>
      <c r="O522" s="6"/>
      <c r="P522" s="6"/>
      <c r="Q522" s="6"/>
      <c r="R522" s="6"/>
      <c r="S522" s="6"/>
      <c r="T522" s="6"/>
      <c r="U522" s="6"/>
      <c r="V522" s="6"/>
    </row>
    <row r="523" spans="3:22" ht="12" customHeight="1" x14ac:dyDescent="0.2">
      <c r="C523" s="6"/>
      <c r="G523" s="6"/>
      <c r="H523" s="6"/>
      <c r="I523" s="6"/>
      <c r="J523" s="6"/>
      <c r="K523" s="6"/>
      <c r="L523" s="6"/>
      <c r="M523" s="6"/>
      <c r="N523" s="6"/>
      <c r="O523" s="6"/>
      <c r="P523" s="6"/>
      <c r="Q523" s="6"/>
      <c r="R523" s="6"/>
      <c r="S523" s="6"/>
      <c r="T523" s="6"/>
      <c r="U523" s="6"/>
      <c r="V523" s="6"/>
    </row>
    <row r="524" spans="3:22" ht="12" customHeight="1" x14ac:dyDescent="0.2">
      <c r="C524" s="6"/>
      <c r="G524" s="6"/>
      <c r="H524" s="6"/>
      <c r="I524" s="6"/>
      <c r="J524" s="6"/>
      <c r="K524" s="6"/>
      <c r="L524" s="6"/>
      <c r="M524" s="6"/>
      <c r="N524" s="6"/>
      <c r="O524" s="6"/>
      <c r="P524" s="6"/>
      <c r="Q524" s="6"/>
      <c r="R524" s="6"/>
      <c r="S524" s="6"/>
      <c r="T524" s="6"/>
      <c r="U524" s="6"/>
      <c r="V524" s="6"/>
    </row>
    <row r="525" spans="3:22" ht="12" customHeight="1" x14ac:dyDescent="0.2">
      <c r="C525" s="6"/>
      <c r="G525" s="6"/>
      <c r="H525" s="6"/>
      <c r="I525" s="6"/>
      <c r="J525" s="6"/>
      <c r="K525" s="6"/>
      <c r="L525" s="6"/>
      <c r="M525" s="6"/>
      <c r="N525" s="6"/>
      <c r="O525" s="6"/>
      <c r="P525" s="6"/>
      <c r="Q525" s="6"/>
      <c r="R525" s="6"/>
      <c r="S525" s="6"/>
      <c r="T525" s="6"/>
      <c r="U525" s="6"/>
      <c r="V525" s="6"/>
    </row>
    <row r="526" spans="3:22" ht="12" customHeight="1" x14ac:dyDescent="0.2">
      <c r="C526" s="6"/>
      <c r="G526" s="6"/>
      <c r="H526" s="6"/>
      <c r="I526" s="6"/>
      <c r="J526" s="6"/>
      <c r="K526" s="6"/>
      <c r="L526" s="6"/>
      <c r="M526" s="6"/>
      <c r="N526" s="6"/>
      <c r="O526" s="6"/>
      <c r="P526" s="6"/>
      <c r="Q526" s="6"/>
      <c r="R526" s="6"/>
      <c r="S526" s="6"/>
      <c r="T526" s="6"/>
      <c r="U526" s="6"/>
      <c r="V526" s="6"/>
    </row>
    <row r="527" spans="3:22" ht="12" customHeight="1" x14ac:dyDescent="0.2">
      <c r="C527" s="6"/>
      <c r="G527" s="6"/>
      <c r="H527" s="6"/>
      <c r="I527" s="6"/>
      <c r="J527" s="6"/>
      <c r="K527" s="6"/>
      <c r="L527" s="6"/>
      <c r="M527" s="6"/>
      <c r="N527" s="6"/>
      <c r="O527" s="6"/>
      <c r="P527" s="6"/>
      <c r="Q527" s="6"/>
      <c r="R527" s="6"/>
      <c r="S527" s="6"/>
      <c r="T527" s="6"/>
      <c r="U527" s="6"/>
      <c r="V527" s="6"/>
    </row>
    <row r="528" spans="3:22" ht="12" customHeight="1" x14ac:dyDescent="0.2">
      <c r="C528" s="6"/>
      <c r="G528" s="6"/>
      <c r="H528" s="6"/>
      <c r="I528" s="6"/>
      <c r="J528" s="6"/>
      <c r="K528" s="6"/>
      <c r="L528" s="6"/>
      <c r="M528" s="6"/>
      <c r="N528" s="6"/>
      <c r="O528" s="6"/>
      <c r="P528" s="6"/>
      <c r="Q528" s="6"/>
      <c r="R528" s="6"/>
      <c r="S528" s="6"/>
      <c r="T528" s="6"/>
      <c r="U528" s="6"/>
      <c r="V528" s="6"/>
    </row>
    <row r="529" spans="3:22" ht="12" customHeight="1" x14ac:dyDescent="0.2">
      <c r="C529" s="6"/>
      <c r="G529" s="6"/>
      <c r="H529" s="6"/>
      <c r="I529" s="6"/>
      <c r="J529" s="6"/>
      <c r="K529" s="6"/>
      <c r="L529" s="6"/>
      <c r="M529" s="6"/>
      <c r="N529" s="6"/>
      <c r="O529" s="6"/>
      <c r="P529" s="6"/>
      <c r="Q529" s="6"/>
      <c r="R529" s="6"/>
      <c r="S529" s="6"/>
      <c r="T529" s="6"/>
      <c r="U529" s="6"/>
      <c r="V529" s="6"/>
    </row>
    <row r="530" spans="3:22" ht="12" customHeight="1" x14ac:dyDescent="0.2">
      <c r="C530" s="6"/>
      <c r="G530" s="6"/>
      <c r="H530" s="6"/>
      <c r="I530" s="6"/>
      <c r="J530" s="6"/>
      <c r="K530" s="6"/>
      <c r="L530" s="6"/>
      <c r="M530" s="6"/>
      <c r="N530" s="6"/>
      <c r="O530" s="6"/>
      <c r="P530" s="6"/>
      <c r="Q530" s="6"/>
      <c r="R530" s="6"/>
      <c r="S530" s="6"/>
      <c r="T530" s="6"/>
      <c r="U530" s="6"/>
      <c r="V530" s="6"/>
    </row>
    <row r="531" spans="3:22" ht="12" customHeight="1" x14ac:dyDescent="0.2">
      <c r="C531" s="6"/>
      <c r="G531" s="6"/>
      <c r="H531" s="6"/>
      <c r="I531" s="6"/>
      <c r="J531" s="6"/>
      <c r="K531" s="6"/>
      <c r="L531" s="6"/>
      <c r="M531" s="6"/>
      <c r="N531" s="6"/>
      <c r="O531" s="6"/>
      <c r="P531" s="6"/>
      <c r="Q531" s="6"/>
      <c r="R531" s="6"/>
      <c r="S531" s="6"/>
      <c r="T531" s="6"/>
      <c r="U531" s="6"/>
      <c r="V531" s="6"/>
    </row>
    <row r="532" spans="3:22" ht="12" customHeight="1" x14ac:dyDescent="0.2">
      <c r="C532" s="6"/>
      <c r="G532" s="6"/>
      <c r="H532" s="6"/>
      <c r="I532" s="6"/>
      <c r="J532" s="6"/>
      <c r="K532" s="6"/>
      <c r="L532" s="6"/>
      <c r="M532" s="6"/>
      <c r="N532" s="6"/>
      <c r="O532" s="6"/>
      <c r="P532" s="6"/>
      <c r="Q532" s="6"/>
      <c r="R532" s="6"/>
      <c r="S532" s="6"/>
      <c r="T532" s="6"/>
      <c r="U532" s="6"/>
      <c r="V532" s="6"/>
    </row>
    <row r="533" spans="3:22" ht="12" customHeight="1" x14ac:dyDescent="0.2">
      <c r="C533" s="6"/>
      <c r="G533" s="6"/>
      <c r="H533" s="6"/>
      <c r="I533" s="6"/>
      <c r="J533" s="6"/>
      <c r="K533" s="6"/>
      <c r="L533" s="6"/>
      <c r="M533" s="6"/>
      <c r="N533" s="6"/>
      <c r="O533" s="6"/>
      <c r="P533" s="6"/>
      <c r="Q533" s="6"/>
      <c r="R533" s="6"/>
      <c r="S533" s="6"/>
      <c r="T533" s="6"/>
      <c r="U533" s="6"/>
      <c r="V533" s="6"/>
    </row>
    <row r="534" spans="3:22" ht="12" customHeight="1" x14ac:dyDescent="0.2">
      <c r="C534" s="6"/>
      <c r="G534" s="6"/>
      <c r="H534" s="6"/>
      <c r="I534" s="6"/>
      <c r="J534" s="6"/>
      <c r="K534" s="6"/>
      <c r="L534" s="6"/>
      <c r="M534" s="6"/>
      <c r="N534" s="6"/>
      <c r="O534" s="6"/>
      <c r="P534" s="6"/>
      <c r="Q534" s="6"/>
      <c r="R534" s="6"/>
      <c r="S534" s="6"/>
      <c r="T534" s="6"/>
      <c r="U534" s="6"/>
      <c r="V534" s="6"/>
    </row>
    <row r="535" spans="3:22" ht="12" customHeight="1" x14ac:dyDescent="0.2">
      <c r="C535" s="6"/>
      <c r="G535" s="6"/>
      <c r="H535" s="6"/>
      <c r="I535" s="6"/>
      <c r="J535" s="6"/>
      <c r="K535" s="6"/>
      <c r="L535" s="6"/>
      <c r="M535" s="6"/>
      <c r="N535" s="6"/>
      <c r="O535" s="6"/>
      <c r="P535" s="6"/>
      <c r="Q535" s="6"/>
      <c r="R535" s="6"/>
      <c r="S535" s="6"/>
      <c r="T535" s="6"/>
      <c r="U535" s="6"/>
      <c r="V535" s="6"/>
    </row>
    <row r="536" spans="3:22" ht="12" customHeight="1" x14ac:dyDescent="0.2">
      <c r="C536" s="6"/>
      <c r="G536" s="6"/>
      <c r="H536" s="6"/>
      <c r="I536" s="6"/>
      <c r="J536" s="6"/>
      <c r="K536" s="6"/>
      <c r="L536" s="6"/>
      <c r="M536" s="6"/>
      <c r="N536" s="6"/>
      <c r="O536" s="6"/>
      <c r="P536" s="6"/>
      <c r="Q536" s="6"/>
      <c r="R536" s="6"/>
      <c r="S536" s="6"/>
      <c r="T536" s="6"/>
      <c r="U536" s="6"/>
      <c r="V536" s="6"/>
    </row>
    <row r="537" spans="3:22" ht="12" customHeight="1" x14ac:dyDescent="0.2">
      <c r="C537" s="6"/>
      <c r="G537" s="6"/>
      <c r="H537" s="6"/>
      <c r="I537" s="6"/>
      <c r="J537" s="6"/>
      <c r="K537" s="6"/>
      <c r="L537" s="6"/>
      <c r="M537" s="6"/>
      <c r="N537" s="6"/>
      <c r="O537" s="6"/>
      <c r="P537" s="6"/>
      <c r="Q537" s="6"/>
      <c r="R537" s="6"/>
      <c r="S537" s="6"/>
      <c r="T537" s="6"/>
      <c r="U537" s="6"/>
      <c r="V537" s="6"/>
    </row>
    <row r="538" spans="3:22" ht="12" customHeight="1" x14ac:dyDescent="0.2">
      <c r="C538" s="6"/>
      <c r="G538" s="6"/>
      <c r="H538" s="6"/>
      <c r="I538" s="6"/>
      <c r="J538" s="6"/>
      <c r="K538" s="6"/>
      <c r="L538" s="6"/>
      <c r="M538" s="6"/>
      <c r="N538" s="6"/>
      <c r="O538" s="6"/>
      <c r="P538" s="6"/>
      <c r="Q538" s="6"/>
      <c r="R538" s="6"/>
      <c r="S538" s="6"/>
      <c r="T538" s="6"/>
      <c r="U538" s="6"/>
      <c r="V538" s="6"/>
    </row>
    <row r="539" spans="3:22" ht="12" customHeight="1" x14ac:dyDescent="0.2">
      <c r="C539" s="6"/>
      <c r="G539" s="6"/>
      <c r="H539" s="6"/>
      <c r="I539" s="6"/>
      <c r="J539" s="6"/>
      <c r="K539" s="6"/>
      <c r="L539" s="6"/>
      <c r="M539" s="6"/>
      <c r="N539" s="6"/>
      <c r="O539" s="6"/>
      <c r="P539" s="6"/>
      <c r="Q539" s="6"/>
      <c r="R539" s="6"/>
      <c r="S539" s="6"/>
      <c r="T539" s="6"/>
      <c r="U539" s="6"/>
      <c r="V539" s="6"/>
    </row>
    <row r="540" spans="3:22" ht="12" customHeight="1" x14ac:dyDescent="0.2">
      <c r="C540" s="6"/>
      <c r="G540" s="6"/>
      <c r="H540" s="6"/>
      <c r="I540" s="6"/>
      <c r="J540" s="6"/>
      <c r="K540" s="6"/>
      <c r="L540" s="6"/>
      <c r="M540" s="6"/>
      <c r="N540" s="6"/>
      <c r="O540" s="6"/>
      <c r="P540" s="6"/>
      <c r="Q540" s="6"/>
      <c r="R540" s="6"/>
      <c r="S540" s="6"/>
      <c r="T540" s="6"/>
      <c r="U540" s="6"/>
      <c r="V540" s="6"/>
    </row>
    <row r="541" spans="3:22" ht="12" customHeight="1" x14ac:dyDescent="0.2">
      <c r="C541" s="6"/>
      <c r="G541" s="6"/>
      <c r="H541" s="6"/>
      <c r="I541" s="6"/>
      <c r="J541" s="6"/>
      <c r="K541" s="6"/>
      <c r="L541" s="6"/>
      <c r="M541" s="6"/>
      <c r="N541" s="6"/>
      <c r="O541" s="6"/>
      <c r="P541" s="6"/>
      <c r="Q541" s="6"/>
      <c r="R541" s="6"/>
      <c r="S541" s="6"/>
      <c r="T541" s="6"/>
      <c r="U541" s="6"/>
      <c r="V541" s="6"/>
    </row>
    <row r="542" spans="3:22" ht="12" customHeight="1" x14ac:dyDescent="0.2">
      <c r="C542" s="6"/>
      <c r="G542" s="6"/>
      <c r="H542" s="6"/>
      <c r="I542" s="6"/>
      <c r="J542" s="6"/>
      <c r="K542" s="6"/>
      <c r="L542" s="6"/>
      <c r="M542" s="6"/>
      <c r="N542" s="6"/>
      <c r="O542" s="6"/>
      <c r="P542" s="6"/>
      <c r="Q542" s="6"/>
      <c r="R542" s="6"/>
      <c r="S542" s="6"/>
      <c r="T542" s="6"/>
      <c r="U542" s="6"/>
      <c r="V542" s="6"/>
    </row>
    <row r="543" spans="3:22" ht="12" customHeight="1" x14ac:dyDescent="0.2">
      <c r="C543" s="6"/>
      <c r="G543" s="6"/>
      <c r="H543" s="6"/>
      <c r="I543" s="6"/>
      <c r="J543" s="6"/>
      <c r="K543" s="6"/>
      <c r="L543" s="6"/>
      <c r="M543" s="6"/>
      <c r="N543" s="6"/>
      <c r="O543" s="6"/>
      <c r="P543" s="6"/>
      <c r="Q543" s="6"/>
      <c r="R543" s="6"/>
      <c r="S543" s="6"/>
      <c r="T543" s="6"/>
      <c r="U543" s="6"/>
      <c r="V543" s="6"/>
    </row>
    <row r="544" spans="3:22" ht="12" customHeight="1" x14ac:dyDescent="0.2">
      <c r="C544" s="6"/>
      <c r="G544" s="6"/>
      <c r="H544" s="6"/>
      <c r="I544" s="6"/>
      <c r="J544" s="6"/>
      <c r="K544" s="6"/>
      <c r="L544" s="6"/>
      <c r="M544" s="6"/>
      <c r="N544" s="6"/>
      <c r="O544" s="6"/>
      <c r="P544" s="6"/>
      <c r="Q544" s="6"/>
      <c r="R544" s="6"/>
      <c r="S544" s="6"/>
      <c r="T544" s="6"/>
      <c r="U544" s="6"/>
      <c r="V544" s="6"/>
    </row>
    <row r="545" spans="3:22" ht="12" customHeight="1" x14ac:dyDescent="0.2">
      <c r="C545" s="6"/>
      <c r="G545" s="6"/>
      <c r="H545" s="6"/>
      <c r="I545" s="6"/>
      <c r="J545" s="6"/>
      <c r="K545" s="6"/>
      <c r="L545" s="6"/>
      <c r="M545" s="6"/>
      <c r="N545" s="6"/>
      <c r="O545" s="6"/>
      <c r="P545" s="6"/>
      <c r="Q545" s="6"/>
      <c r="R545" s="6"/>
      <c r="S545" s="6"/>
      <c r="T545" s="6"/>
      <c r="U545" s="6"/>
      <c r="V545" s="6"/>
    </row>
    <row r="546" spans="3:22" ht="12" customHeight="1" x14ac:dyDescent="0.2">
      <c r="C546" s="6"/>
      <c r="G546" s="6"/>
      <c r="H546" s="6"/>
      <c r="I546" s="6"/>
      <c r="J546" s="6"/>
      <c r="K546" s="6"/>
      <c r="L546" s="6"/>
      <c r="M546" s="6"/>
      <c r="N546" s="6"/>
      <c r="O546" s="6"/>
      <c r="P546" s="6"/>
      <c r="Q546" s="6"/>
      <c r="R546" s="6"/>
      <c r="S546" s="6"/>
      <c r="T546" s="6"/>
      <c r="U546" s="6"/>
      <c r="V546" s="6"/>
    </row>
    <row r="547" spans="3:22" ht="12" customHeight="1" x14ac:dyDescent="0.2">
      <c r="C547" s="6"/>
      <c r="G547" s="6"/>
      <c r="H547" s="6"/>
      <c r="I547" s="6"/>
      <c r="J547" s="6"/>
      <c r="K547" s="6"/>
      <c r="L547" s="6"/>
      <c r="M547" s="6"/>
      <c r="N547" s="6"/>
      <c r="O547" s="6"/>
      <c r="P547" s="6"/>
      <c r="Q547" s="6"/>
      <c r="R547" s="6"/>
      <c r="S547" s="6"/>
      <c r="T547" s="6"/>
      <c r="U547" s="6"/>
      <c r="V547" s="6"/>
    </row>
    <row r="548" spans="3:22" ht="12" customHeight="1" x14ac:dyDescent="0.2">
      <c r="C548" s="6"/>
      <c r="G548" s="6"/>
      <c r="H548" s="6"/>
      <c r="I548" s="6"/>
      <c r="J548" s="6"/>
      <c r="K548" s="6"/>
      <c r="L548" s="6"/>
      <c r="M548" s="6"/>
      <c r="N548" s="6"/>
      <c r="O548" s="6"/>
      <c r="P548" s="6"/>
      <c r="Q548" s="6"/>
      <c r="R548" s="6"/>
      <c r="S548" s="6"/>
      <c r="T548" s="6"/>
      <c r="U548" s="6"/>
      <c r="V548" s="6"/>
    </row>
    <row r="549" spans="3:22" ht="12" customHeight="1" x14ac:dyDescent="0.2">
      <c r="C549" s="6"/>
      <c r="G549" s="6"/>
      <c r="H549" s="6"/>
      <c r="I549" s="6"/>
      <c r="J549" s="6"/>
      <c r="K549" s="6"/>
      <c r="L549" s="6"/>
      <c r="M549" s="6"/>
      <c r="N549" s="6"/>
      <c r="O549" s="6"/>
      <c r="P549" s="6"/>
      <c r="Q549" s="6"/>
      <c r="R549" s="6"/>
      <c r="S549" s="6"/>
      <c r="T549" s="6"/>
      <c r="U549" s="6"/>
      <c r="V549" s="6"/>
    </row>
    <row r="550" spans="3:22" ht="12" customHeight="1" x14ac:dyDescent="0.2">
      <c r="C550" s="6"/>
      <c r="G550" s="6"/>
      <c r="H550" s="6"/>
      <c r="I550" s="6"/>
      <c r="J550" s="6"/>
      <c r="K550" s="6"/>
      <c r="L550" s="6"/>
      <c r="M550" s="6"/>
      <c r="N550" s="6"/>
      <c r="O550" s="6"/>
      <c r="P550" s="6"/>
      <c r="Q550" s="6"/>
      <c r="R550" s="6"/>
      <c r="S550" s="6"/>
      <c r="T550" s="6"/>
      <c r="U550" s="6"/>
      <c r="V550" s="6"/>
    </row>
    <row r="551" spans="3:22" ht="12" customHeight="1" x14ac:dyDescent="0.2">
      <c r="C551" s="6"/>
      <c r="G551" s="6"/>
      <c r="H551" s="6"/>
      <c r="I551" s="6"/>
      <c r="J551" s="6"/>
      <c r="K551" s="6"/>
      <c r="L551" s="6"/>
      <c r="M551" s="6"/>
      <c r="N551" s="6"/>
      <c r="O551" s="6"/>
      <c r="P551" s="6"/>
      <c r="Q551" s="6"/>
      <c r="R551" s="6"/>
      <c r="S551" s="6"/>
      <c r="T551" s="6"/>
      <c r="U551" s="6"/>
      <c r="V551" s="6"/>
    </row>
    <row r="552" spans="3:22" ht="12" customHeight="1" x14ac:dyDescent="0.2">
      <c r="C552" s="6"/>
      <c r="G552" s="6"/>
      <c r="H552" s="6"/>
      <c r="I552" s="6"/>
      <c r="J552" s="6"/>
      <c r="K552" s="6"/>
      <c r="L552" s="6"/>
      <c r="M552" s="6"/>
      <c r="N552" s="6"/>
      <c r="O552" s="6"/>
      <c r="P552" s="6"/>
      <c r="Q552" s="6"/>
      <c r="R552" s="6"/>
      <c r="S552" s="6"/>
      <c r="T552" s="6"/>
      <c r="U552" s="6"/>
      <c r="V552" s="6"/>
    </row>
    <row r="553" spans="3:22" ht="12" customHeight="1" x14ac:dyDescent="0.2">
      <c r="C553" s="6"/>
      <c r="G553" s="6"/>
      <c r="H553" s="6"/>
      <c r="I553" s="6"/>
      <c r="J553" s="6"/>
      <c r="K553" s="6"/>
      <c r="L553" s="6"/>
      <c r="M553" s="6"/>
      <c r="N553" s="6"/>
      <c r="O553" s="6"/>
      <c r="P553" s="6"/>
      <c r="Q553" s="6"/>
      <c r="R553" s="6"/>
      <c r="S553" s="6"/>
      <c r="T553" s="6"/>
      <c r="U553" s="6"/>
      <c r="V553" s="6"/>
    </row>
    <row r="554" spans="3:22" ht="12" customHeight="1" x14ac:dyDescent="0.2">
      <c r="C554" s="6"/>
      <c r="G554" s="6"/>
      <c r="H554" s="6"/>
      <c r="I554" s="6"/>
      <c r="J554" s="6"/>
      <c r="K554" s="6"/>
      <c r="L554" s="6"/>
      <c r="M554" s="6"/>
      <c r="N554" s="6"/>
      <c r="O554" s="6"/>
      <c r="P554" s="6"/>
      <c r="Q554" s="6"/>
      <c r="R554" s="6"/>
      <c r="S554" s="6"/>
      <c r="T554" s="6"/>
      <c r="U554" s="6"/>
      <c r="V554" s="6"/>
    </row>
    <row r="555" spans="3:22" ht="12" customHeight="1" x14ac:dyDescent="0.2">
      <c r="C555" s="6"/>
      <c r="G555" s="6"/>
      <c r="H555" s="6"/>
      <c r="I555" s="6"/>
      <c r="J555" s="6"/>
      <c r="K555" s="6"/>
      <c r="L555" s="6"/>
      <c r="M555" s="6"/>
      <c r="N555" s="6"/>
      <c r="O555" s="6"/>
      <c r="P555" s="6"/>
      <c r="Q555" s="6"/>
      <c r="R555" s="6"/>
      <c r="S555" s="6"/>
      <c r="T555" s="6"/>
      <c r="U555" s="6"/>
      <c r="V555" s="6"/>
    </row>
    <row r="556" spans="3:22" ht="12" customHeight="1" x14ac:dyDescent="0.2">
      <c r="C556" s="6"/>
      <c r="G556" s="6"/>
      <c r="H556" s="6"/>
      <c r="I556" s="6"/>
      <c r="J556" s="6"/>
      <c r="K556" s="6"/>
      <c r="L556" s="6"/>
      <c r="M556" s="6"/>
      <c r="N556" s="6"/>
      <c r="O556" s="6"/>
      <c r="P556" s="6"/>
      <c r="Q556" s="6"/>
      <c r="R556" s="6"/>
      <c r="S556" s="6"/>
      <c r="T556" s="6"/>
      <c r="U556" s="6"/>
      <c r="V556" s="6"/>
    </row>
    <row r="557" spans="3:22" ht="12" customHeight="1" x14ac:dyDescent="0.2">
      <c r="C557" s="6"/>
      <c r="G557" s="6"/>
      <c r="H557" s="6"/>
      <c r="I557" s="6"/>
      <c r="J557" s="6"/>
      <c r="K557" s="6"/>
      <c r="L557" s="6"/>
      <c r="M557" s="6"/>
      <c r="N557" s="6"/>
      <c r="O557" s="6"/>
      <c r="P557" s="6"/>
      <c r="Q557" s="6"/>
      <c r="R557" s="6"/>
      <c r="S557" s="6"/>
      <c r="T557" s="6"/>
      <c r="U557" s="6"/>
      <c r="V557" s="6"/>
    </row>
    <row r="558" spans="3:22" ht="12" customHeight="1" x14ac:dyDescent="0.2">
      <c r="C558" s="6"/>
      <c r="G558" s="6"/>
      <c r="H558" s="6"/>
      <c r="I558" s="6"/>
      <c r="J558" s="6"/>
      <c r="K558" s="6"/>
      <c r="L558" s="6"/>
      <c r="M558" s="6"/>
      <c r="N558" s="6"/>
      <c r="O558" s="6"/>
      <c r="P558" s="6"/>
      <c r="Q558" s="6"/>
      <c r="R558" s="6"/>
      <c r="S558" s="6"/>
      <c r="T558" s="6"/>
      <c r="U558" s="6"/>
      <c r="V558" s="6"/>
    </row>
    <row r="559" spans="3:22" ht="12" customHeight="1" x14ac:dyDescent="0.2">
      <c r="C559" s="6"/>
      <c r="G559" s="6"/>
      <c r="H559" s="6"/>
      <c r="I559" s="6"/>
      <c r="J559" s="6"/>
      <c r="K559" s="6"/>
      <c r="L559" s="6"/>
      <c r="M559" s="6"/>
      <c r="N559" s="6"/>
      <c r="O559" s="6"/>
      <c r="P559" s="6"/>
      <c r="Q559" s="6"/>
      <c r="R559" s="6"/>
      <c r="S559" s="6"/>
      <c r="T559" s="6"/>
      <c r="U559" s="6"/>
      <c r="V559" s="6"/>
    </row>
    <row r="560" spans="3:22" ht="12" customHeight="1" x14ac:dyDescent="0.2">
      <c r="C560" s="6"/>
      <c r="G560" s="6"/>
      <c r="H560" s="6"/>
      <c r="I560" s="6"/>
      <c r="J560" s="6"/>
      <c r="K560" s="6"/>
      <c r="L560" s="6"/>
      <c r="M560" s="6"/>
      <c r="N560" s="6"/>
      <c r="O560" s="6"/>
      <c r="P560" s="6"/>
      <c r="Q560" s="6"/>
      <c r="R560" s="6"/>
      <c r="S560" s="6"/>
      <c r="T560" s="6"/>
      <c r="U560" s="6"/>
      <c r="V560" s="6"/>
    </row>
    <row r="561" spans="3:22" ht="12" customHeight="1" x14ac:dyDescent="0.2">
      <c r="C561" s="6"/>
      <c r="G561" s="6"/>
      <c r="H561" s="6"/>
      <c r="I561" s="6"/>
      <c r="J561" s="6"/>
      <c r="K561" s="6"/>
      <c r="L561" s="6"/>
      <c r="M561" s="6"/>
      <c r="N561" s="6"/>
      <c r="O561" s="6"/>
      <c r="P561" s="6"/>
      <c r="Q561" s="6"/>
      <c r="R561" s="6"/>
      <c r="S561" s="6"/>
      <c r="T561" s="6"/>
      <c r="U561" s="6"/>
      <c r="V561" s="6"/>
    </row>
    <row r="562" spans="3:22" ht="12" customHeight="1" x14ac:dyDescent="0.2">
      <c r="C562" s="6"/>
      <c r="G562" s="6"/>
      <c r="H562" s="6"/>
      <c r="I562" s="6"/>
      <c r="J562" s="6"/>
      <c r="K562" s="6"/>
      <c r="L562" s="6"/>
      <c r="M562" s="6"/>
      <c r="N562" s="6"/>
      <c r="O562" s="6"/>
      <c r="P562" s="6"/>
      <c r="Q562" s="6"/>
      <c r="R562" s="6"/>
      <c r="S562" s="6"/>
      <c r="T562" s="6"/>
      <c r="U562" s="6"/>
      <c r="V562" s="6"/>
    </row>
    <row r="563" spans="3:22" ht="12" customHeight="1" x14ac:dyDescent="0.2">
      <c r="C563" s="6"/>
      <c r="G563" s="6"/>
      <c r="H563" s="6"/>
      <c r="I563" s="6"/>
      <c r="J563" s="6"/>
      <c r="K563" s="6"/>
      <c r="L563" s="6"/>
      <c r="M563" s="6"/>
      <c r="N563" s="6"/>
      <c r="O563" s="6"/>
      <c r="P563" s="6"/>
      <c r="Q563" s="6"/>
      <c r="R563" s="6"/>
      <c r="S563" s="6"/>
      <c r="T563" s="6"/>
      <c r="U563" s="6"/>
      <c r="V563" s="6"/>
    </row>
    <row r="564" spans="3:22" ht="12" customHeight="1" x14ac:dyDescent="0.2">
      <c r="C564" s="6"/>
      <c r="G564" s="6"/>
      <c r="H564" s="6"/>
      <c r="I564" s="6"/>
      <c r="J564" s="6"/>
      <c r="K564" s="6"/>
      <c r="L564" s="6"/>
      <c r="M564" s="6"/>
      <c r="N564" s="6"/>
      <c r="O564" s="6"/>
      <c r="P564" s="6"/>
      <c r="Q564" s="6"/>
      <c r="R564" s="6"/>
      <c r="S564" s="6"/>
      <c r="T564" s="6"/>
      <c r="U564" s="6"/>
      <c r="V564" s="6"/>
    </row>
    <row r="565" spans="3:22" ht="12" customHeight="1" x14ac:dyDescent="0.2">
      <c r="C565" s="6"/>
      <c r="G565" s="6"/>
      <c r="H565" s="6"/>
      <c r="I565" s="6"/>
      <c r="J565" s="6"/>
      <c r="K565" s="6"/>
      <c r="L565" s="6"/>
      <c r="M565" s="6"/>
      <c r="N565" s="6"/>
      <c r="O565" s="6"/>
      <c r="P565" s="6"/>
      <c r="Q565" s="6"/>
      <c r="R565" s="6"/>
      <c r="S565" s="6"/>
      <c r="T565" s="6"/>
      <c r="U565" s="6"/>
      <c r="V565" s="6"/>
    </row>
    <row r="566" spans="3:22" ht="12" customHeight="1" x14ac:dyDescent="0.2">
      <c r="C566" s="6"/>
      <c r="G566" s="6"/>
      <c r="H566" s="6"/>
      <c r="I566" s="6"/>
      <c r="J566" s="6"/>
      <c r="K566" s="6"/>
      <c r="L566" s="6"/>
      <c r="M566" s="6"/>
      <c r="N566" s="6"/>
      <c r="O566" s="6"/>
      <c r="P566" s="6"/>
      <c r="Q566" s="6"/>
      <c r="R566" s="6"/>
      <c r="S566" s="6"/>
      <c r="T566" s="6"/>
      <c r="U566" s="6"/>
      <c r="V566" s="6"/>
    </row>
    <row r="567" spans="3:22" ht="12" customHeight="1" x14ac:dyDescent="0.2">
      <c r="C567" s="6"/>
      <c r="G567" s="6"/>
      <c r="H567" s="6"/>
      <c r="I567" s="6"/>
      <c r="J567" s="6"/>
      <c r="K567" s="6"/>
      <c r="L567" s="6"/>
      <c r="M567" s="6"/>
      <c r="N567" s="6"/>
      <c r="O567" s="6"/>
      <c r="P567" s="6"/>
      <c r="Q567" s="6"/>
      <c r="R567" s="6"/>
      <c r="S567" s="6"/>
      <c r="T567" s="6"/>
      <c r="U567" s="6"/>
      <c r="V567" s="6"/>
    </row>
    <row r="568" spans="3:22" ht="12" customHeight="1" x14ac:dyDescent="0.2">
      <c r="C568" s="6"/>
      <c r="G568" s="6"/>
      <c r="H568" s="6"/>
      <c r="I568" s="6"/>
      <c r="J568" s="6"/>
      <c r="K568" s="6"/>
      <c r="L568" s="6"/>
      <c r="M568" s="6"/>
      <c r="N568" s="6"/>
      <c r="O568" s="6"/>
      <c r="P568" s="6"/>
      <c r="Q568" s="6"/>
      <c r="R568" s="6"/>
      <c r="S568" s="6"/>
      <c r="T568" s="6"/>
      <c r="U568" s="6"/>
      <c r="V568" s="6"/>
    </row>
    <row r="569" spans="3:22" ht="12" customHeight="1" x14ac:dyDescent="0.2">
      <c r="C569" s="6"/>
      <c r="G569" s="6"/>
      <c r="H569" s="6"/>
      <c r="I569" s="6"/>
      <c r="J569" s="6"/>
      <c r="K569" s="6"/>
      <c r="L569" s="6"/>
      <c r="M569" s="6"/>
      <c r="N569" s="6"/>
      <c r="O569" s="6"/>
      <c r="P569" s="6"/>
      <c r="Q569" s="6"/>
      <c r="R569" s="6"/>
      <c r="S569" s="6"/>
      <c r="T569" s="6"/>
      <c r="U569" s="6"/>
      <c r="V569" s="6"/>
    </row>
    <row r="570" spans="3:22" ht="12" customHeight="1" x14ac:dyDescent="0.2">
      <c r="C570" s="6"/>
      <c r="G570" s="6"/>
      <c r="H570" s="6"/>
      <c r="I570" s="6"/>
      <c r="J570" s="6"/>
      <c r="K570" s="6"/>
      <c r="L570" s="6"/>
      <c r="M570" s="6"/>
      <c r="N570" s="6"/>
      <c r="O570" s="6"/>
      <c r="P570" s="6"/>
      <c r="Q570" s="6"/>
      <c r="R570" s="6"/>
      <c r="S570" s="6"/>
      <c r="T570" s="6"/>
      <c r="U570" s="6"/>
      <c r="V570" s="6"/>
    </row>
    <row r="571" spans="3:22" ht="12" customHeight="1" x14ac:dyDescent="0.2">
      <c r="C571" s="6"/>
      <c r="G571" s="6"/>
      <c r="H571" s="6"/>
      <c r="I571" s="6"/>
      <c r="J571" s="6"/>
      <c r="K571" s="6"/>
      <c r="L571" s="6"/>
      <c r="M571" s="6"/>
      <c r="N571" s="6"/>
      <c r="O571" s="6"/>
      <c r="P571" s="6"/>
      <c r="Q571" s="6"/>
      <c r="R571" s="6"/>
      <c r="S571" s="6"/>
      <c r="T571" s="6"/>
      <c r="U571" s="6"/>
      <c r="V571" s="6"/>
    </row>
    <row r="572" spans="3:22" ht="12" customHeight="1" x14ac:dyDescent="0.2">
      <c r="C572" s="6"/>
      <c r="G572" s="6"/>
      <c r="H572" s="6"/>
      <c r="I572" s="6"/>
      <c r="J572" s="6"/>
      <c r="K572" s="6"/>
      <c r="L572" s="6"/>
      <c r="M572" s="6"/>
      <c r="N572" s="6"/>
      <c r="O572" s="6"/>
      <c r="P572" s="6"/>
      <c r="Q572" s="6"/>
      <c r="R572" s="6"/>
      <c r="S572" s="6"/>
      <c r="T572" s="6"/>
      <c r="U572" s="6"/>
      <c r="V572" s="6"/>
    </row>
    <row r="573" spans="3:22" ht="12" customHeight="1" x14ac:dyDescent="0.2">
      <c r="C573" s="6"/>
      <c r="G573" s="6"/>
      <c r="H573" s="6"/>
      <c r="I573" s="6"/>
      <c r="J573" s="6"/>
      <c r="K573" s="6"/>
      <c r="L573" s="6"/>
      <c r="M573" s="6"/>
      <c r="N573" s="6"/>
      <c r="O573" s="6"/>
      <c r="P573" s="6"/>
      <c r="Q573" s="6"/>
      <c r="R573" s="6"/>
      <c r="S573" s="6"/>
      <c r="T573" s="6"/>
      <c r="U573" s="6"/>
      <c r="V573" s="6"/>
    </row>
    <row r="574" spans="3:22" ht="12" customHeight="1" x14ac:dyDescent="0.2">
      <c r="C574" s="6"/>
      <c r="G574" s="6"/>
      <c r="H574" s="6"/>
      <c r="I574" s="6"/>
      <c r="J574" s="6"/>
      <c r="K574" s="6"/>
      <c r="L574" s="6"/>
      <c r="M574" s="6"/>
      <c r="N574" s="6"/>
      <c r="O574" s="6"/>
      <c r="P574" s="6"/>
      <c r="Q574" s="6"/>
      <c r="R574" s="6"/>
      <c r="S574" s="6"/>
      <c r="T574" s="6"/>
      <c r="U574" s="6"/>
      <c r="V574" s="6"/>
    </row>
    <row r="575" spans="3:22" ht="12" customHeight="1" x14ac:dyDescent="0.2">
      <c r="C575" s="6"/>
      <c r="G575" s="6"/>
      <c r="H575" s="6"/>
      <c r="I575" s="6"/>
      <c r="J575" s="6"/>
      <c r="K575" s="6"/>
      <c r="L575" s="6"/>
      <c r="M575" s="6"/>
      <c r="N575" s="6"/>
      <c r="O575" s="6"/>
      <c r="P575" s="6"/>
      <c r="Q575" s="6"/>
      <c r="R575" s="6"/>
      <c r="S575" s="6"/>
      <c r="T575" s="6"/>
      <c r="U575" s="6"/>
      <c r="V575" s="6"/>
    </row>
    <row r="576" spans="3:22" ht="12" customHeight="1" x14ac:dyDescent="0.2">
      <c r="C576" s="6"/>
      <c r="G576" s="6"/>
      <c r="H576" s="6"/>
      <c r="I576" s="6"/>
      <c r="J576" s="6"/>
      <c r="K576" s="6"/>
      <c r="L576" s="6"/>
      <c r="M576" s="6"/>
      <c r="N576" s="6"/>
      <c r="O576" s="6"/>
      <c r="P576" s="6"/>
      <c r="Q576" s="6"/>
      <c r="R576" s="6"/>
      <c r="S576" s="6"/>
      <c r="T576" s="6"/>
      <c r="U576" s="6"/>
      <c r="V576" s="6"/>
    </row>
    <row r="577" spans="3:22" ht="12" customHeight="1" x14ac:dyDescent="0.2">
      <c r="C577" s="6"/>
      <c r="G577" s="6"/>
      <c r="H577" s="6"/>
      <c r="I577" s="6"/>
      <c r="J577" s="6"/>
      <c r="K577" s="6"/>
      <c r="L577" s="6"/>
      <c r="M577" s="6"/>
      <c r="N577" s="6"/>
      <c r="O577" s="6"/>
      <c r="P577" s="6"/>
      <c r="Q577" s="6"/>
      <c r="R577" s="6"/>
      <c r="S577" s="6"/>
      <c r="T577" s="6"/>
      <c r="U577" s="6"/>
      <c r="V577" s="6"/>
    </row>
    <row r="578" spans="3:22" ht="12" customHeight="1" x14ac:dyDescent="0.2">
      <c r="C578" s="6"/>
      <c r="G578" s="6"/>
      <c r="H578" s="6"/>
      <c r="I578" s="6"/>
      <c r="J578" s="6"/>
      <c r="K578" s="6"/>
      <c r="L578" s="6"/>
      <c r="M578" s="6"/>
      <c r="N578" s="6"/>
      <c r="O578" s="6"/>
      <c r="P578" s="6"/>
      <c r="Q578" s="6"/>
      <c r="R578" s="6"/>
      <c r="S578" s="6"/>
      <c r="T578" s="6"/>
      <c r="U578" s="6"/>
      <c r="V578" s="6"/>
    </row>
    <row r="579" spans="3:22" ht="12" customHeight="1" x14ac:dyDescent="0.2">
      <c r="C579" s="6"/>
      <c r="G579" s="6"/>
      <c r="H579" s="6"/>
      <c r="I579" s="6"/>
      <c r="J579" s="6"/>
      <c r="K579" s="6"/>
      <c r="L579" s="6"/>
      <c r="M579" s="6"/>
      <c r="N579" s="6"/>
      <c r="O579" s="6"/>
      <c r="P579" s="6"/>
      <c r="Q579" s="6"/>
      <c r="R579" s="6"/>
      <c r="S579" s="6"/>
      <c r="T579" s="6"/>
      <c r="U579" s="6"/>
      <c r="V579" s="6"/>
    </row>
    <row r="580" spans="3:22" ht="12" customHeight="1" x14ac:dyDescent="0.2">
      <c r="C580" s="6"/>
      <c r="G580" s="6"/>
      <c r="H580" s="6"/>
      <c r="I580" s="6"/>
      <c r="J580" s="6"/>
      <c r="K580" s="6"/>
      <c r="L580" s="6"/>
      <c r="M580" s="6"/>
      <c r="N580" s="6"/>
      <c r="O580" s="6"/>
      <c r="P580" s="6"/>
      <c r="Q580" s="6"/>
      <c r="R580" s="6"/>
      <c r="S580" s="6"/>
      <c r="T580" s="6"/>
      <c r="U580" s="6"/>
      <c r="V580" s="6"/>
    </row>
    <row r="581" spans="3:22" ht="12" customHeight="1" x14ac:dyDescent="0.2">
      <c r="C581" s="6"/>
      <c r="G581" s="6"/>
      <c r="H581" s="6"/>
      <c r="I581" s="6"/>
      <c r="J581" s="6"/>
      <c r="K581" s="6"/>
      <c r="L581" s="6"/>
      <c r="M581" s="6"/>
      <c r="N581" s="6"/>
      <c r="O581" s="6"/>
      <c r="P581" s="6"/>
      <c r="Q581" s="6"/>
      <c r="R581" s="6"/>
      <c r="S581" s="6"/>
      <c r="T581" s="6"/>
      <c r="U581" s="6"/>
      <c r="V581" s="6"/>
    </row>
    <row r="582" spans="3:22" ht="12" customHeight="1" x14ac:dyDescent="0.2">
      <c r="C582" s="6"/>
      <c r="G582" s="6"/>
      <c r="H582" s="6"/>
      <c r="I582" s="6"/>
      <c r="J582" s="6"/>
      <c r="K582" s="6"/>
      <c r="L582" s="6"/>
      <c r="M582" s="6"/>
      <c r="N582" s="6"/>
      <c r="O582" s="6"/>
      <c r="P582" s="6"/>
      <c r="Q582" s="6"/>
      <c r="R582" s="6"/>
      <c r="S582" s="6"/>
      <c r="T582" s="6"/>
      <c r="U582" s="6"/>
      <c r="V582" s="6"/>
    </row>
    <row r="583" spans="3:22" ht="12" customHeight="1" x14ac:dyDescent="0.2">
      <c r="C583" s="6"/>
      <c r="G583" s="6"/>
      <c r="H583" s="6"/>
      <c r="I583" s="6"/>
      <c r="J583" s="6"/>
      <c r="K583" s="6"/>
      <c r="L583" s="6"/>
      <c r="M583" s="6"/>
      <c r="N583" s="6"/>
      <c r="O583" s="6"/>
      <c r="P583" s="6"/>
      <c r="Q583" s="6"/>
      <c r="R583" s="6"/>
      <c r="S583" s="6"/>
      <c r="T583" s="6"/>
      <c r="U583" s="6"/>
      <c r="V583" s="6"/>
    </row>
    <row r="584" spans="3:22" ht="12" customHeight="1" x14ac:dyDescent="0.2">
      <c r="C584" s="6"/>
      <c r="G584" s="6"/>
      <c r="H584" s="6"/>
      <c r="I584" s="6"/>
      <c r="J584" s="6"/>
      <c r="K584" s="6"/>
      <c r="L584" s="6"/>
      <c r="M584" s="6"/>
      <c r="N584" s="6"/>
      <c r="O584" s="6"/>
      <c r="P584" s="6"/>
      <c r="Q584" s="6"/>
      <c r="R584" s="6"/>
      <c r="S584" s="6"/>
      <c r="T584" s="6"/>
      <c r="U584" s="6"/>
      <c r="V584" s="6"/>
    </row>
    <row r="585" spans="3:22" ht="12" customHeight="1" x14ac:dyDescent="0.2">
      <c r="C585" s="6"/>
      <c r="G585" s="6"/>
      <c r="H585" s="6"/>
      <c r="I585" s="6"/>
      <c r="J585" s="6"/>
      <c r="K585" s="6"/>
      <c r="L585" s="6"/>
      <c r="M585" s="6"/>
      <c r="N585" s="6"/>
      <c r="O585" s="6"/>
      <c r="P585" s="6"/>
      <c r="Q585" s="6"/>
      <c r="R585" s="6"/>
      <c r="S585" s="6"/>
      <c r="T585" s="6"/>
      <c r="U585" s="6"/>
      <c r="V585" s="6"/>
    </row>
    <row r="586" spans="3:22" ht="12" customHeight="1" x14ac:dyDescent="0.2">
      <c r="C586" s="6"/>
      <c r="G586" s="6"/>
      <c r="H586" s="6"/>
      <c r="I586" s="6"/>
      <c r="J586" s="6"/>
      <c r="K586" s="6"/>
      <c r="L586" s="6"/>
      <c r="M586" s="6"/>
      <c r="N586" s="6"/>
      <c r="O586" s="6"/>
      <c r="P586" s="6"/>
      <c r="Q586" s="6"/>
      <c r="R586" s="6"/>
      <c r="S586" s="6"/>
      <c r="T586" s="6"/>
      <c r="U586" s="6"/>
      <c r="V586" s="6"/>
    </row>
    <row r="587" spans="3:22" ht="12" customHeight="1" x14ac:dyDescent="0.2">
      <c r="C587" s="6"/>
      <c r="G587" s="6"/>
      <c r="H587" s="6"/>
      <c r="I587" s="6"/>
      <c r="J587" s="6"/>
      <c r="K587" s="6"/>
      <c r="L587" s="6"/>
      <c r="M587" s="6"/>
      <c r="N587" s="6"/>
      <c r="O587" s="6"/>
      <c r="P587" s="6"/>
      <c r="Q587" s="6"/>
      <c r="R587" s="6"/>
      <c r="S587" s="6"/>
      <c r="T587" s="6"/>
      <c r="U587" s="6"/>
      <c r="V587" s="6"/>
    </row>
    <row r="588" spans="3:22" ht="12" customHeight="1" x14ac:dyDescent="0.2">
      <c r="C588" s="6"/>
      <c r="G588" s="6"/>
      <c r="H588" s="6"/>
      <c r="I588" s="6"/>
      <c r="J588" s="6"/>
      <c r="K588" s="6"/>
      <c r="L588" s="6"/>
      <c r="M588" s="6"/>
      <c r="N588" s="6"/>
      <c r="O588" s="6"/>
      <c r="P588" s="6"/>
      <c r="Q588" s="6"/>
      <c r="R588" s="6"/>
      <c r="S588" s="6"/>
      <c r="T588" s="6"/>
      <c r="U588" s="6"/>
      <c r="V588" s="6"/>
    </row>
    <row r="589" spans="3:22" ht="12" customHeight="1" x14ac:dyDescent="0.2">
      <c r="C589" s="6"/>
      <c r="G589" s="6"/>
      <c r="H589" s="6"/>
      <c r="I589" s="6"/>
      <c r="J589" s="6"/>
      <c r="K589" s="6"/>
      <c r="L589" s="6"/>
      <c r="M589" s="6"/>
      <c r="N589" s="6"/>
      <c r="O589" s="6"/>
      <c r="P589" s="6"/>
      <c r="Q589" s="6"/>
      <c r="R589" s="6"/>
      <c r="S589" s="6"/>
      <c r="T589" s="6"/>
      <c r="U589" s="6"/>
      <c r="V589" s="6"/>
    </row>
    <row r="590" spans="3:22" ht="12" customHeight="1" x14ac:dyDescent="0.2">
      <c r="C590" s="6"/>
      <c r="G590" s="6"/>
      <c r="H590" s="6"/>
      <c r="I590" s="6"/>
      <c r="J590" s="6"/>
      <c r="K590" s="6"/>
      <c r="L590" s="6"/>
      <c r="M590" s="6"/>
      <c r="N590" s="6"/>
      <c r="O590" s="6"/>
      <c r="P590" s="6"/>
      <c r="Q590" s="6"/>
      <c r="R590" s="6"/>
      <c r="S590" s="6"/>
      <c r="T590" s="6"/>
      <c r="U590" s="6"/>
      <c r="V590" s="6"/>
    </row>
    <row r="591" spans="3:22" ht="12" customHeight="1" x14ac:dyDescent="0.2">
      <c r="C591" s="6"/>
      <c r="G591" s="6"/>
      <c r="H591" s="6"/>
      <c r="I591" s="6"/>
      <c r="J591" s="6"/>
      <c r="K591" s="6"/>
      <c r="L591" s="6"/>
      <c r="M591" s="6"/>
      <c r="N591" s="6"/>
      <c r="O591" s="6"/>
      <c r="P591" s="6"/>
      <c r="Q591" s="6"/>
      <c r="R591" s="6"/>
      <c r="S591" s="6"/>
      <c r="T591" s="6"/>
      <c r="U591" s="6"/>
      <c r="V591" s="6"/>
    </row>
    <row r="592" spans="3:22" ht="12" customHeight="1" x14ac:dyDescent="0.2">
      <c r="C592" s="6"/>
      <c r="G592" s="6"/>
      <c r="H592" s="6"/>
      <c r="I592" s="6"/>
      <c r="J592" s="6"/>
      <c r="K592" s="6"/>
      <c r="L592" s="6"/>
      <c r="M592" s="6"/>
      <c r="N592" s="6"/>
      <c r="O592" s="6"/>
      <c r="P592" s="6"/>
      <c r="Q592" s="6"/>
      <c r="R592" s="6"/>
      <c r="S592" s="6"/>
      <c r="T592" s="6"/>
      <c r="U592" s="6"/>
      <c r="V592" s="6"/>
    </row>
    <row r="593" spans="3:22" ht="12" customHeight="1" x14ac:dyDescent="0.2">
      <c r="C593" s="6"/>
      <c r="G593" s="6"/>
      <c r="H593" s="6"/>
      <c r="I593" s="6"/>
      <c r="J593" s="6"/>
      <c r="K593" s="6"/>
      <c r="L593" s="6"/>
      <c r="M593" s="6"/>
      <c r="N593" s="6"/>
      <c r="O593" s="6"/>
      <c r="P593" s="6"/>
      <c r="Q593" s="6"/>
      <c r="R593" s="6"/>
      <c r="S593" s="6"/>
      <c r="T593" s="6"/>
      <c r="U593" s="6"/>
      <c r="V593" s="6"/>
    </row>
    <row r="594" spans="3:22" ht="12" customHeight="1" x14ac:dyDescent="0.2">
      <c r="C594" s="6"/>
      <c r="G594" s="6"/>
      <c r="H594" s="6"/>
      <c r="I594" s="6"/>
      <c r="J594" s="6"/>
      <c r="K594" s="6"/>
      <c r="L594" s="6"/>
      <c r="M594" s="6"/>
      <c r="N594" s="6"/>
      <c r="O594" s="6"/>
      <c r="P594" s="6"/>
      <c r="Q594" s="6"/>
      <c r="R594" s="6"/>
      <c r="S594" s="6"/>
      <c r="T594" s="6"/>
      <c r="U594" s="6"/>
      <c r="V594" s="6"/>
    </row>
    <row r="595" spans="3:22" ht="12" customHeight="1" x14ac:dyDescent="0.2">
      <c r="C595" s="6"/>
      <c r="G595" s="6"/>
      <c r="H595" s="6"/>
      <c r="I595" s="6"/>
      <c r="J595" s="6"/>
      <c r="K595" s="6"/>
      <c r="L595" s="6"/>
      <c r="M595" s="6"/>
      <c r="N595" s="6"/>
      <c r="O595" s="6"/>
      <c r="P595" s="6"/>
      <c r="Q595" s="6"/>
      <c r="R595" s="6"/>
      <c r="S595" s="6"/>
      <c r="T595" s="6"/>
      <c r="U595" s="6"/>
      <c r="V595" s="6"/>
    </row>
    <row r="596" spans="3:22" ht="12" customHeight="1" x14ac:dyDescent="0.2">
      <c r="C596" s="6"/>
      <c r="G596" s="6"/>
      <c r="H596" s="6"/>
      <c r="I596" s="6"/>
      <c r="J596" s="6"/>
      <c r="K596" s="6"/>
      <c r="L596" s="6"/>
      <c r="M596" s="6"/>
      <c r="N596" s="6"/>
      <c r="O596" s="6"/>
      <c r="P596" s="6"/>
      <c r="Q596" s="6"/>
      <c r="R596" s="6"/>
      <c r="S596" s="6"/>
      <c r="T596" s="6"/>
      <c r="U596" s="6"/>
      <c r="V596" s="6"/>
    </row>
    <row r="597" spans="3:22" ht="12" customHeight="1" x14ac:dyDescent="0.2">
      <c r="C597" s="6"/>
      <c r="G597" s="6"/>
      <c r="H597" s="6"/>
      <c r="I597" s="6"/>
      <c r="J597" s="6"/>
      <c r="K597" s="6"/>
      <c r="L597" s="6"/>
      <c r="M597" s="6"/>
      <c r="N597" s="6"/>
      <c r="O597" s="6"/>
      <c r="P597" s="6"/>
      <c r="Q597" s="6"/>
      <c r="R597" s="6"/>
      <c r="S597" s="6"/>
      <c r="T597" s="6"/>
      <c r="U597" s="6"/>
      <c r="V597" s="6"/>
    </row>
    <row r="598" spans="3:22" ht="12" customHeight="1" x14ac:dyDescent="0.2">
      <c r="C598" s="6"/>
      <c r="G598" s="6"/>
      <c r="H598" s="6"/>
      <c r="I598" s="6"/>
      <c r="J598" s="6"/>
      <c r="K598" s="6"/>
      <c r="L598" s="6"/>
      <c r="M598" s="6"/>
      <c r="N598" s="6"/>
      <c r="O598" s="6"/>
      <c r="P598" s="6"/>
      <c r="Q598" s="6"/>
      <c r="R598" s="6"/>
      <c r="S598" s="6"/>
      <c r="T598" s="6"/>
      <c r="U598" s="6"/>
      <c r="V598" s="6"/>
    </row>
    <row r="599" spans="3:22" ht="12" customHeight="1" x14ac:dyDescent="0.2">
      <c r="C599" s="6"/>
      <c r="G599" s="6"/>
      <c r="H599" s="6"/>
      <c r="I599" s="6"/>
      <c r="J599" s="6"/>
      <c r="K599" s="6"/>
      <c r="L599" s="6"/>
      <c r="M599" s="6"/>
      <c r="N599" s="6"/>
      <c r="O599" s="6"/>
      <c r="P599" s="6"/>
      <c r="Q599" s="6"/>
      <c r="R599" s="6"/>
      <c r="S599" s="6"/>
      <c r="T599" s="6"/>
      <c r="U599" s="6"/>
      <c r="V599" s="6"/>
    </row>
    <row r="600" spans="3:22" ht="12" customHeight="1" x14ac:dyDescent="0.2">
      <c r="C600" s="6"/>
      <c r="G600" s="6"/>
      <c r="H600" s="6"/>
      <c r="I600" s="6"/>
      <c r="J600" s="6"/>
      <c r="K600" s="6"/>
      <c r="L600" s="6"/>
      <c r="M600" s="6"/>
      <c r="N600" s="6"/>
      <c r="O600" s="6"/>
      <c r="P600" s="6"/>
      <c r="Q600" s="6"/>
      <c r="R600" s="6"/>
      <c r="S600" s="6"/>
      <c r="T600" s="6"/>
      <c r="U600" s="6"/>
      <c r="V600" s="6"/>
    </row>
    <row r="601" spans="3:22" ht="12" customHeight="1" x14ac:dyDescent="0.2">
      <c r="C601" s="6"/>
      <c r="G601" s="6"/>
      <c r="H601" s="6"/>
      <c r="I601" s="6"/>
      <c r="J601" s="6"/>
      <c r="K601" s="6"/>
      <c r="L601" s="6"/>
      <c r="M601" s="6"/>
      <c r="N601" s="6"/>
      <c r="O601" s="6"/>
      <c r="P601" s="6"/>
      <c r="Q601" s="6"/>
      <c r="R601" s="6"/>
      <c r="S601" s="6"/>
      <c r="T601" s="6"/>
      <c r="U601" s="6"/>
      <c r="V601" s="6"/>
    </row>
    <row r="602" spans="3:22" ht="12" customHeight="1" x14ac:dyDescent="0.2">
      <c r="C602" s="6"/>
      <c r="G602" s="6"/>
      <c r="H602" s="6"/>
      <c r="I602" s="6"/>
      <c r="J602" s="6"/>
      <c r="K602" s="6"/>
      <c r="L602" s="6"/>
      <c r="M602" s="6"/>
      <c r="N602" s="6"/>
      <c r="O602" s="6"/>
      <c r="P602" s="6"/>
      <c r="Q602" s="6"/>
      <c r="R602" s="6"/>
      <c r="S602" s="6"/>
      <c r="T602" s="6"/>
      <c r="U602" s="6"/>
      <c r="V602" s="6"/>
    </row>
    <row r="603" spans="3:22" ht="12" customHeight="1" x14ac:dyDescent="0.2">
      <c r="C603" s="6"/>
      <c r="G603" s="6"/>
      <c r="H603" s="6"/>
      <c r="I603" s="6"/>
      <c r="J603" s="6"/>
      <c r="K603" s="6"/>
      <c r="L603" s="6"/>
      <c r="M603" s="6"/>
      <c r="N603" s="6"/>
      <c r="O603" s="6"/>
      <c r="P603" s="6"/>
      <c r="Q603" s="6"/>
      <c r="R603" s="6"/>
      <c r="S603" s="6"/>
      <c r="T603" s="6"/>
      <c r="U603" s="6"/>
      <c r="V603" s="6"/>
    </row>
    <row r="604" spans="3:22" ht="12" customHeight="1" x14ac:dyDescent="0.2">
      <c r="C604" s="6"/>
      <c r="G604" s="6"/>
      <c r="H604" s="6"/>
      <c r="I604" s="6"/>
      <c r="J604" s="6"/>
      <c r="K604" s="6"/>
      <c r="L604" s="6"/>
      <c r="M604" s="6"/>
      <c r="N604" s="6"/>
      <c r="O604" s="6"/>
      <c r="P604" s="6"/>
      <c r="Q604" s="6"/>
      <c r="R604" s="6"/>
      <c r="S604" s="6"/>
      <c r="T604" s="6"/>
      <c r="U604" s="6"/>
      <c r="V604" s="6"/>
    </row>
    <row r="605" spans="3:22" ht="12" customHeight="1" x14ac:dyDescent="0.2">
      <c r="C605" s="6"/>
      <c r="G605" s="6"/>
      <c r="H605" s="6"/>
      <c r="I605" s="6"/>
      <c r="J605" s="6"/>
      <c r="K605" s="6"/>
      <c r="L605" s="6"/>
      <c r="M605" s="6"/>
      <c r="N605" s="6"/>
      <c r="O605" s="6"/>
      <c r="P605" s="6"/>
      <c r="Q605" s="6"/>
      <c r="R605" s="6"/>
      <c r="S605" s="6"/>
      <c r="T605" s="6"/>
      <c r="U605" s="6"/>
      <c r="V605" s="6"/>
    </row>
    <row r="606" spans="3:22" ht="12" customHeight="1" x14ac:dyDescent="0.2">
      <c r="C606" s="6"/>
      <c r="G606" s="6"/>
      <c r="H606" s="6"/>
      <c r="I606" s="6"/>
      <c r="J606" s="6"/>
      <c r="K606" s="6"/>
      <c r="L606" s="6"/>
      <c r="M606" s="6"/>
      <c r="N606" s="6"/>
      <c r="O606" s="6"/>
      <c r="P606" s="6"/>
      <c r="Q606" s="6"/>
      <c r="R606" s="6"/>
      <c r="S606" s="6"/>
      <c r="T606" s="6"/>
      <c r="U606" s="6"/>
      <c r="V606" s="6"/>
    </row>
    <row r="607" spans="3:22" ht="12" customHeight="1" x14ac:dyDescent="0.2">
      <c r="C607" s="6"/>
      <c r="G607" s="6"/>
      <c r="H607" s="6"/>
      <c r="I607" s="6"/>
      <c r="J607" s="6"/>
      <c r="K607" s="6"/>
      <c r="L607" s="6"/>
      <c r="M607" s="6"/>
      <c r="N607" s="6"/>
      <c r="O607" s="6"/>
      <c r="P607" s="6"/>
      <c r="Q607" s="6"/>
      <c r="R607" s="6"/>
      <c r="S607" s="6"/>
      <c r="T607" s="6"/>
      <c r="U607" s="6"/>
      <c r="V607" s="6"/>
    </row>
    <row r="608" spans="3:22" ht="12" customHeight="1" x14ac:dyDescent="0.2">
      <c r="C608" s="6"/>
      <c r="G608" s="6"/>
      <c r="H608" s="6"/>
      <c r="I608" s="6"/>
      <c r="J608" s="6"/>
      <c r="K608" s="6"/>
      <c r="L608" s="6"/>
      <c r="M608" s="6"/>
      <c r="N608" s="6"/>
      <c r="O608" s="6"/>
      <c r="P608" s="6"/>
      <c r="Q608" s="6"/>
      <c r="R608" s="6"/>
      <c r="S608" s="6"/>
      <c r="T608" s="6"/>
      <c r="U608" s="6"/>
      <c r="V608" s="6"/>
    </row>
    <row r="609" spans="1:22" ht="12" customHeight="1" x14ac:dyDescent="0.2">
      <c r="C609" s="6"/>
      <c r="G609" s="6"/>
      <c r="H609" s="6"/>
      <c r="I609" s="6"/>
      <c r="J609" s="6"/>
      <c r="K609" s="6"/>
      <c r="L609" s="6"/>
      <c r="M609" s="6"/>
      <c r="N609" s="6"/>
      <c r="O609" s="6"/>
      <c r="P609" s="6"/>
      <c r="Q609" s="6"/>
      <c r="R609" s="6"/>
      <c r="S609" s="6"/>
      <c r="T609" s="6"/>
      <c r="U609" s="6"/>
      <c r="V609" s="6"/>
    </row>
    <row r="610" spans="1:22" ht="12" customHeight="1" x14ac:dyDescent="0.2">
      <c r="C610" s="6"/>
      <c r="G610" s="6"/>
      <c r="H610" s="6"/>
      <c r="I610" s="6"/>
      <c r="J610" s="6"/>
      <c r="K610" s="6"/>
      <c r="L610" s="6"/>
      <c r="M610" s="6"/>
      <c r="N610" s="6"/>
      <c r="O610" s="6"/>
      <c r="P610" s="6"/>
      <c r="Q610" s="6"/>
      <c r="R610" s="6"/>
      <c r="S610" s="6"/>
      <c r="T610" s="6"/>
      <c r="U610" s="6"/>
      <c r="V610" s="6"/>
    </row>
    <row r="611" spans="1:22" ht="12" customHeight="1" x14ac:dyDescent="0.2">
      <c r="C611" s="6"/>
      <c r="G611" s="6"/>
      <c r="H611" s="6"/>
      <c r="I611" s="6"/>
      <c r="J611" s="6"/>
      <c r="K611" s="6"/>
      <c r="L611" s="6"/>
      <c r="M611" s="6"/>
      <c r="N611" s="6"/>
      <c r="O611" s="6"/>
      <c r="P611" s="6"/>
      <c r="Q611" s="6"/>
      <c r="R611" s="6"/>
      <c r="S611" s="6"/>
      <c r="T611" s="6"/>
      <c r="U611" s="6"/>
      <c r="V611" s="6"/>
    </row>
    <row r="612" spans="1:22" ht="12" customHeight="1" x14ac:dyDescent="0.2">
      <c r="C612" s="6"/>
      <c r="G612" s="6"/>
      <c r="H612" s="6"/>
      <c r="I612" s="6"/>
      <c r="J612" s="6"/>
      <c r="K612" s="6"/>
      <c r="L612" s="6"/>
      <c r="M612" s="6"/>
      <c r="N612" s="6"/>
      <c r="O612" s="6"/>
      <c r="P612" s="6"/>
      <c r="Q612" s="6"/>
      <c r="R612" s="6"/>
      <c r="S612" s="6"/>
      <c r="T612" s="6"/>
      <c r="U612" s="6"/>
      <c r="V612" s="6"/>
    </row>
    <row r="613" spans="1:22" ht="12" customHeight="1" x14ac:dyDescent="0.2">
      <c r="C613" s="6"/>
      <c r="G613" s="6"/>
      <c r="H613" s="6"/>
      <c r="I613" s="6"/>
      <c r="J613" s="6"/>
      <c r="K613" s="6"/>
      <c r="L613" s="6"/>
      <c r="M613" s="6"/>
      <c r="N613" s="6"/>
      <c r="O613" s="6"/>
      <c r="P613" s="6"/>
      <c r="Q613" s="6"/>
      <c r="R613" s="6"/>
      <c r="S613" s="6"/>
      <c r="T613" s="6"/>
      <c r="U613" s="6"/>
      <c r="V613" s="6"/>
    </row>
    <row r="614" spans="1:22" ht="12" customHeight="1" x14ac:dyDescent="0.2">
      <c r="C614" s="6"/>
      <c r="G614" s="6"/>
      <c r="H614" s="6"/>
      <c r="I614" s="6"/>
      <c r="J614" s="6"/>
      <c r="K614" s="6"/>
      <c r="L614" s="6"/>
      <c r="M614" s="6"/>
      <c r="N614" s="6"/>
      <c r="O614" s="6"/>
      <c r="P614" s="6"/>
      <c r="Q614" s="6"/>
      <c r="R614" s="6"/>
      <c r="S614" s="6"/>
      <c r="T614" s="6"/>
      <c r="U614" s="6"/>
      <c r="V614" s="6"/>
    </row>
    <row r="615" spans="1:22" ht="12" customHeight="1" x14ac:dyDescent="0.2">
      <c r="C615" s="6"/>
      <c r="G615" s="6"/>
      <c r="H615" s="6"/>
      <c r="I615" s="6"/>
      <c r="J615" s="6"/>
      <c r="K615" s="6"/>
      <c r="L615" s="6"/>
      <c r="M615" s="6"/>
      <c r="N615" s="6"/>
      <c r="O615" s="6"/>
      <c r="P615" s="6"/>
      <c r="Q615" s="6"/>
      <c r="R615" s="6"/>
      <c r="S615" s="6"/>
      <c r="T615" s="6"/>
      <c r="U615" s="6"/>
      <c r="V615" s="6"/>
    </row>
    <row r="616" spans="1:22" ht="12" customHeight="1" x14ac:dyDescent="0.2">
      <c r="C616" s="6"/>
      <c r="G616" s="6"/>
      <c r="H616" s="6"/>
      <c r="I616" s="6"/>
      <c r="J616" s="6"/>
      <c r="K616" s="6"/>
      <c r="L616" s="6"/>
      <c r="M616" s="6"/>
      <c r="N616" s="6"/>
      <c r="O616" s="6"/>
      <c r="P616" s="6"/>
      <c r="Q616" s="6"/>
      <c r="R616" s="6"/>
      <c r="S616" s="6"/>
      <c r="T616" s="6"/>
      <c r="U616" s="6"/>
      <c r="V616" s="6"/>
    </row>
    <row r="617" spans="1:22" ht="12" customHeight="1" x14ac:dyDescent="0.2">
      <c r="C617" s="6"/>
      <c r="G617" s="6"/>
      <c r="H617" s="6"/>
      <c r="I617" s="6"/>
      <c r="J617" s="6"/>
      <c r="K617" s="6"/>
      <c r="L617" s="6"/>
      <c r="M617" s="6"/>
      <c r="N617" s="6"/>
      <c r="O617" s="6"/>
      <c r="P617" s="6"/>
      <c r="Q617" s="6"/>
      <c r="R617" s="6"/>
      <c r="S617" s="6"/>
      <c r="T617" s="6"/>
      <c r="U617" s="6"/>
      <c r="V617" s="6"/>
    </row>
    <row r="618" spans="1:22" ht="12" customHeight="1" x14ac:dyDescent="0.2">
      <c r="C618" s="6"/>
      <c r="G618" s="6"/>
      <c r="H618" s="6"/>
      <c r="I618" s="6"/>
      <c r="J618" s="6"/>
      <c r="K618" s="6"/>
      <c r="L618" s="6"/>
      <c r="M618" s="6"/>
      <c r="N618" s="6"/>
      <c r="O618" s="6"/>
      <c r="P618" s="6"/>
      <c r="Q618" s="6"/>
      <c r="R618" s="6"/>
      <c r="S618" s="6"/>
      <c r="T618" s="6"/>
      <c r="U618" s="6"/>
      <c r="V618" s="6"/>
    </row>
    <row r="619" spans="1:22" ht="12" customHeight="1" x14ac:dyDescent="0.2">
      <c r="C619" s="6"/>
      <c r="G619" s="6"/>
      <c r="H619" s="6"/>
      <c r="I619" s="6"/>
      <c r="J619" s="6"/>
      <c r="K619" s="6"/>
      <c r="L619" s="6"/>
      <c r="M619" s="6"/>
      <c r="N619" s="6"/>
      <c r="O619" s="6"/>
      <c r="P619" s="6"/>
      <c r="Q619" s="6"/>
      <c r="R619" s="6"/>
      <c r="S619" s="6"/>
      <c r="T619" s="6"/>
      <c r="U619" s="6"/>
      <c r="V619" s="6"/>
    </row>
    <row r="620" spans="1:22" ht="12" customHeight="1" x14ac:dyDescent="0.2">
      <c r="C620" s="6"/>
      <c r="G620" s="6"/>
      <c r="H620" s="6"/>
      <c r="I620" s="6"/>
      <c r="J620" s="6"/>
      <c r="K620" s="6"/>
      <c r="L620" s="6"/>
      <c r="M620" s="6"/>
      <c r="N620" s="6"/>
      <c r="O620" s="6"/>
      <c r="P620" s="6"/>
      <c r="Q620" s="6"/>
      <c r="R620" s="6"/>
      <c r="S620" s="6"/>
      <c r="T620" s="6"/>
      <c r="U620" s="6"/>
      <c r="V620" s="6"/>
    </row>
    <row r="621" spans="1:22" ht="12" customHeight="1" x14ac:dyDescent="0.2">
      <c r="C621" s="6"/>
      <c r="G621" s="6"/>
      <c r="H621" s="6"/>
      <c r="I621" s="6"/>
      <c r="J621" s="6"/>
      <c r="K621" s="6"/>
      <c r="L621" s="6"/>
      <c r="M621" s="6"/>
      <c r="N621" s="6"/>
      <c r="O621" s="6"/>
      <c r="P621" s="6"/>
      <c r="Q621" s="6"/>
      <c r="R621" s="6"/>
      <c r="S621" s="6"/>
      <c r="T621" s="6"/>
      <c r="U621" s="6"/>
      <c r="V621" s="6"/>
    </row>
    <row r="622" spans="1:22" ht="12" customHeight="1" x14ac:dyDescent="0.2">
      <c r="C622" s="6"/>
      <c r="G622" s="6"/>
      <c r="H622" s="6"/>
      <c r="I622" s="6"/>
      <c r="J622" s="6"/>
      <c r="K622" s="6"/>
      <c r="L622" s="6"/>
      <c r="M622" s="6"/>
      <c r="N622" s="6"/>
      <c r="O622" s="6"/>
      <c r="P622" s="6"/>
      <c r="Q622" s="6"/>
      <c r="R622" s="6"/>
      <c r="S622" s="6"/>
      <c r="T622" s="6"/>
      <c r="U622" s="6"/>
      <c r="V622" s="6"/>
    </row>
    <row r="623" spans="1:22" ht="12" customHeight="1" x14ac:dyDescent="0.2">
      <c r="A623" s="12"/>
      <c r="C623" s="6"/>
      <c r="G623" s="6"/>
      <c r="H623" s="6"/>
      <c r="I623" s="6"/>
      <c r="J623" s="6"/>
      <c r="K623" s="6"/>
      <c r="L623" s="6"/>
      <c r="M623" s="6"/>
      <c r="N623" s="6"/>
      <c r="O623" s="6"/>
      <c r="P623" s="6"/>
      <c r="Q623" s="6"/>
      <c r="R623" s="6"/>
      <c r="S623" s="6"/>
      <c r="T623" s="6"/>
      <c r="U623" s="6"/>
      <c r="V623" s="6"/>
    </row>
    <row r="624" spans="1:22" ht="12" customHeight="1" x14ac:dyDescent="0.2">
      <c r="A624" s="12"/>
      <c r="C624" s="6"/>
      <c r="G624" s="6"/>
      <c r="H624" s="6"/>
      <c r="I624" s="6"/>
      <c r="J624" s="6"/>
      <c r="K624" s="6"/>
      <c r="L624" s="6"/>
      <c r="M624" s="6"/>
      <c r="N624" s="6"/>
      <c r="O624" s="6"/>
      <c r="P624" s="6"/>
      <c r="Q624" s="6"/>
      <c r="R624" s="6"/>
      <c r="S624" s="6"/>
      <c r="T624" s="6"/>
      <c r="U624" s="6"/>
      <c r="V624" s="6"/>
    </row>
    <row r="625" spans="1:22" ht="12" customHeight="1" x14ac:dyDescent="0.2">
      <c r="A625" s="12"/>
      <c r="C625" s="6"/>
      <c r="G625" s="6"/>
      <c r="H625" s="6"/>
      <c r="I625" s="6"/>
      <c r="J625" s="6"/>
      <c r="K625" s="6"/>
      <c r="L625" s="6"/>
      <c r="M625" s="6"/>
      <c r="N625" s="6"/>
      <c r="O625" s="6"/>
      <c r="P625" s="6"/>
      <c r="Q625" s="6"/>
      <c r="R625" s="6"/>
      <c r="S625" s="6"/>
      <c r="T625" s="6"/>
      <c r="U625" s="6"/>
      <c r="V625" s="6"/>
    </row>
    <row r="626" spans="1:22" ht="12" customHeight="1" x14ac:dyDescent="0.2">
      <c r="C626" s="6"/>
      <c r="G626" s="6"/>
      <c r="H626" s="6"/>
      <c r="I626" s="6"/>
      <c r="J626" s="6"/>
      <c r="K626" s="6"/>
      <c r="L626" s="6"/>
      <c r="M626" s="6"/>
      <c r="N626" s="6"/>
      <c r="O626" s="6"/>
      <c r="P626" s="6"/>
      <c r="Q626" s="6"/>
      <c r="R626" s="6"/>
      <c r="S626" s="6"/>
      <c r="T626" s="6"/>
      <c r="U626" s="6"/>
      <c r="V626" s="6"/>
    </row>
    <row r="627" spans="1:22" ht="12" customHeight="1" x14ac:dyDescent="0.2">
      <c r="C627" s="6"/>
      <c r="G627" s="6"/>
      <c r="H627" s="6"/>
      <c r="I627" s="6"/>
      <c r="J627" s="6"/>
      <c r="K627" s="6"/>
      <c r="L627" s="6"/>
      <c r="M627" s="6"/>
      <c r="N627" s="6"/>
      <c r="O627" s="6"/>
      <c r="P627" s="6"/>
      <c r="Q627" s="6"/>
      <c r="R627" s="6"/>
      <c r="S627" s="6"/>
      <c r="T627" s="6"/>
      <c r="U627" s="6"/>
      <c r="V627" s="6"/>
    </row>
    <row r="628" spans="1:22" ht="12" customHeight="1" x14ac:dyDescent="0.2">
      <c r="A628" s="25"/>
      <c r="C628" s="6"/>
      <c r="G628" s="6"/>
      <c r="H628" s="6"/>
      <c r="I628" s="6"/>
      <c r="J628" s="6"/>
      <c r="K628" s="6"/>
      <c r="L628" s="6"/>
      <c r="M628" s="6"/>
      <c r="N628" s="6"/>
      <c r="O628" s="6"/>
      <c r="P628" s="6"/>
      <c r="Q628" s="6"/>
      <c r="R628" s="6"/>
      <c r="S628" s="6"/>
      <c r="T628" s="6"/>
      <c r="U628" s="6"/>
      <c r="V628" s="6"/>
    </row>
    <row r="629" spans="1:22" ht="12" customHeight="1" x14ac:dyDescent="0.2">
      <c r="A629" s="33"/>
      <c r="C629" s="6"/>
      <c r="G629" s="6"/>
      <c r="H629" s="6"/>
      <c r="I629" s="6"/>
      <c r="J629" s="6"/>
      <c r="K629" s="6"/>
      <c r="L629" s="6"/>
      <c r="M629" s="6"/>
      <c r="N629" s="6"/>
      <c r="O629" s="6"/>
      <c r="P629" s="6"/>
      <c r="Q629" s="6"/>
      <c r="R629" s="6"/>
      <c r="S629" s="6"/>
      <c r="T629" s="6"/>
      <c r="U629" s="6"/>
      <c r="V629" s="6"/>
    </row>
    <row r="630" spans="1:22" ht="12" customHeight="1" x14ac:dyDescent="0.2">
      <c r="A630" s="12"/>
      <c r="C630" s="6"/>
      <c r="G630" s="6"/>
      <c r="H630" s="6"/>
      <c r="I630" s="6"/>
      <c r="J630" s="6"/>
      <c r="K630" s="6"/>
      <c r="L630" s="6"/>
      <c r="M630" s="6"/>
      <c r="N630" s="6"/>
      <c r="O630" s="6"/>
      <c r="P630" s="6"/>
      <c r="Q630" s="6"/>
      <c r="R630" s="6"/>
      <c r="S630" s="6"/>
      <c r="T630" s="6"/>
      <c r="U630" s="6"/>
      <c r="V630" s="6"/>
    </row>
    <row r="631" spans="1:22" ht="12" customHeight="1" x14ac:dyDescent="0.2">
      <c r="C631" s="6"/>
      <c r="G631" s="6"/>
      <c r="H631" s="6"/>
      <c r="I631" s="6"/>
      <c r="J631" s="6"/>
      <c r="K631" s="6"/>
      <c r="L631" s="6"/>
      <c r="M631" s="6"/>
      <c r="N631" s="6"/>
      <c r="O631" s="6"/>
      <c r="P631" s="6"/>
      <c r="Q631" s="6"/>
      <c r="R631" s="6"/>
      <c r="S631" s="6"/>
      <c r="T631" s="6"/>
      <c r="U631" s="6"/>
      <c r="V631" s="6"/>
    </row>
    <row r="632" spans="1:22" ht="12" customHeight="1" x14ac:dyDescent="0.2">
      <c r="C632" s="6"/>
      <c r="G632" s="6"/>
      <c r="H632" s="6"/>
      <c r="I632" s="6"/>
      <c r="J632" s="6"/>
      <c r="K632" s="6"/>
      <c r="L632" s="6"/>
      <c r="M632" s="6"/>
      <c r="N632" s="6"/>
      <c r="O632" s="6"/>
      <c r="P632" s="6"/>
      <c r="Q632" s="6"/>
      <c r="R632" s="6"/>
      <c r="S632" s="6"/>
      <c r="T632" s="6"/>
      <c r="U632" s="6"/>
      <c r="V632" s="6"/>
    </row>
    <row r="633" spans="1:22" ht="12" customHeight="1" x14ac:dyDescent="0.2">
      <c r="C633" s="6"/>
      <c r="G633" s="6"/>
      <c r="H633" s="6"/>
      <c r="I633" s="6"/>
      <c r="J633" s="6"/>
      <c r="K633" s="6"/>
      <c r="L633" s="6"/>
      <c r="M633" s="6"/>
      <c r="N633" s="6"/>
      <c r="O633" s="6"/>
      <c r="P633" s="6"/>
      <c r="Q633" s="6"/>
      <c r="R633" s="6"/>
      <c r="S633" s="6"/>
      <c r="T633" s="6"/>
      <c r="U633" s="6"/>
      <c r="V633" s="6"/>
    </row>
    <row r="634" spans="1:22" ht="12" customHeight="1" x14ac:dyDescent="0.2">
      <c r="C634" s="6"/>
      <c r="G634" s="6"/>
      <c r="H634" s="6"/>
      <c r="I634" s="6"/>
      <c r="J634" s="6"/>
      <c r="K634" s="6"/>
      <c r="L634" s="6"/>
      <c r="M634" s="6"/>
      <c r="N634" s="6"/>
      <c r="O634" s="6"/>
      <c r="P634" s="6"/>
      <c r="Q634" s="6"/>
      <c r="R634" s="6"/>
      <c r="S634" s="6"/>
      <c r="T634" s="6"/>
      <c r="U634" s="6"/>
      <c r="V634" s="6"/>
    </row>
    <row r="635" spans="1:22" ht="12" customHeight="1" x14ac:dyDescent="0.2">
      <c r="C635" s="6"/>
      <c r="G635" s="6"/>
      <c r="H635" s="6"/>
      <c r="I635" s="6"/>
      <c r="J635" s="6"/>
      <c r="K635" s="6"/>
      <c r="L635" s="6"/>
      <c r="M635" s="6"/>
      <c r="N635" s="6"/>
      <c r="O635" s="6"/>
      <c r="P635" s="6"/>
      <c r="Q635" s="6"/>
      <c r="R635" s="6"/>
      <c r="S635" s="6"/>
      <c r="T635" s="6"/>
      <c r="U635" s="6"/>
      <c r="V635" s="6"/>
    </row>
    <row r="636" spans="1:22" ht="12" customHeight="1" x14ac:dyDescent="0.2">
      <c r="C636" s="6"/>
      <c r="G636" s="6"/>
      <c r="H636" s="6"/>
      <c r="I636" s="6"/>
      <c r="J636" s="6"/>
      <c r="K636" s="6"/>
      <c r="L636" s="6"/>
      <c r="M636" s="6"/>
      <c r="N636" s="6"/>
      <c r="O636" s="6"/>
      <c r="P636" s="6"/>
      <c r="Q636" s="6"/>
      <c r="R636" s="6"/>
      <c r="S636" s="6"/>
      <c r="T636" s="6"/>
      <c r="U636" s="6"/>
      <c r="V636" s="6"/>
    </row>
    <row r="637" spans="1:22" ht="12" customHeight="1" x14ac:dyDescent="0.2">
      <c r="C637" s="6"/>
      <c r="G637" s="6"/>
      <c r="H637" s="6"/>
      <c r="I637" s="6"/>
      <c r="J637" s="6"/>
      <c r="K637" s="6"/>
      <c r="L637" s="6"/>
      <c r="M637" s="6"/>
      <c r="N637" s="6"/>
      <c r="O637" s="6"/>
      <c r="P637" s="6"/>
      <c r="Q637" s="6"/>
      <c r="R637" s="6"/>
      <c r="S637" s="6"/>
      <c r="T637" s="6"/>
      <c r="U637" s="6"/>
      <c r="V637" s="6"/>
    </row>
    <row r="638" spans="1:22" ht="12" customHeight="1" x14ac:dyDescent="0.2">
      <c r="C638" s="6"/>
      <c r="G638" s="6"/>
      <c r="H638" s="6"/>
      <c r="I638" s="6"/>
      <c r="J638" s="6"/>
      <c r="K638" s="6"/>
      <c r="L638" s="6"/>
      <c r="M638" s="6"/>
      <c r="N638" s="6"/>
      <c r="O638" s="6"/>
      <c r="P638" s="6"/>
      <c r="Q638" s="6"/>
      <c r="R638" s="6"/>
      <c r="S638" s="6"/>
      <c r="T638" s="6"/>
      <c r="U638" s="6"/>
      <c r="V638" s="6"/>
    </row>
    <row r="639" spans="1:22" ht="12" customHeight="1" x14ac:dyDescent="0.2">
      <c r="C639" s="6"/>
      <c r="G639" s="6"/>
      <c r="H639" s="6"/>
      <c r="I639" s="6"/>
      <c r="J639" s="6"/>
      <c r="K639" s="6"/>
      <c r="L639" s="6"/>
      <c r="M639" s="6"/>
      <c r="N639" s="6"/>
      <c r="O639" s="6"/>
      <c r="P639" s="6"/>
      <c r="Q639" s="6"/>
      <c r="R639" s="6"/>
      <c r="S639" s="6"/>
      <c r="T639" s="6"/>
      <c r="U639" s="6"/>
      <c r="V639" s="6"/>
    </row>
    <row r="640" spans="1:22" ht="12" customHeight="1" x14ac:dyDescent="0.2">
      <c r="C640" s="6"/>
      <c r="G640" s="6"/>
      <c r="H640" s="6"/>
      <c r="I640" s="6"/>
      <c r="J640" s="6"/>
      <c r="K640" s="6"/>
      <c r="L640" s="6"/>
      <c r="M640" s="6"/>
      <c r="N640" s="6"/>
      <c r="O640" s="6"/>
      <c r="P640" s="6"/>
      <c r="Q640" s="6"/>
      <c r="R640" s="6"/>
      <c r="S640" s="6"/>
      <c r="T640" s="6"/>
      <c r="U640" s="6"/>
      <c r="V640" s="6"/>
    </row>
    <row r="641" spans="3:22" ht="12" customHeight="1" x14ac:dyDescent="0.2">
      <c r="C641" s="6"/>
      <c r="G641" s="6"/>
      <c r="H641" s="6"/>
      <c r="I641" s="6"/>
      <c r="J641" s="6"/>
      <c r="K641" s="6"/>
      <c r="L641" s="6"/>
      <c r="M641" s="6"/>
      <c r="N641" s="6"/>
      <c r="O641" s="6"/>
      <c r="P641" s="6"/>
      <c r="Q641" s="6"/>
      <c r="R641" s="6"/>
      <c r="S641" s="6"/>
      <c r="T641" s="6"/>
      <c r="U641" s="6"/>
      <c r="V641" s="6"/>
    </row>
    <row r="642" spans="3:22" ht="12" customHeight="1" x14ac:dyDescent="0.2">
      <c r="C642" s="6"/>
      <c r="G642" s="6"/>
      <c r="H642" s="6"/>
      <c r="I642" s="6"/>
      <c r="J642" s="6"/>
      <c r="K642" s="6"/>
      <c r="L642" s="6"/>
      <c r="M642" s="6"/>
      <c r="N642" s="6"/>
      <c r="O642" s="6"/>
      <c r="P642" s="6"/>
      <c r="Q642" s="6"/>
      <c r="R642" s="6"/>
      <c r="S642" s="6"/>
      <c r="T642" s="6"/>
      <c r="U642" s="6"/>
      <c r="V642" s="6"/>
    </row>
    <row r="643" spans="3:22" ht="12" customHeight="1" x14ac:dyDescent="0.2">
      <c r="C643" s="6"/>
      <c r="G643" s="6"/>
      <c r="H643" s="6"/>
      <c r="I643" s="6"/>
      <c r="J643" s="6"/>
      <c r="K643" s="6"/>
      <c r="L643" s="6"/>
      <c r="M643" s="6"/>
      <c r="N643" s="6"/>
      <c r="O643" s="6"/>
      <c r="P643" s="6"/>
      <c r="Q643" s="6"/>
      <c r="R643" s="6"/>
      <c r="S643" s="6"/>
      <c r="T643" s="6"/>
      <c r="U643" s="6"/>
      <c r="V643" s="6"/>
    </row>
    <row r="644" spans="3:22" ht="12" customHeight="1" x14ac:dyDescent="0.2">
      <c r="C644" s="6"/>
      <c r="G644" s="6"/>
      <c r="H644" s="6"/>
      <c r="I644" s="6"/>
      <c r="J644" s="6"/>
      <c r="K644" s="6"/>
      <c r="L644" s="6"/>
      <c r="M644" s="6"/>
      <c r="N644" s="6"/>
      <c r="O644" s="6"/>
      <c r="P644" s="6"/>
      <c r="Q644" s="6"/>
      <c r="R644" s="6"/>
      <c r="S644" s="6"/>
      <c r="T644" s="6"/>
      <c r="U644" s="6"/>
      <c r="V644" s="6"/>
    </row>
    <row r="645" spans="3:22" ht="12" customHeight="1" x14ac:dyDescent="0.2">
      <c r="C645" s="6"/>
      <c r="G645" s="6"/>
      <c r="H645" s="6"/>
      <c r="I645" s="6"/>
      <c r="J645" s="6"/>
      <c r="K645" s="6"/>
      <c r="L645" s="6"/>
      <c r="M645" s="6"/>
      <c r="N645" s="6"/>
      <c r="O645" s="6"/>
      <c r="P645" s="6"/>
      <c r="Q645" s="6"/>
      <c r="R645" s="6"/>
      <c r="S645" s="6"/>
      <c r="T645" s="6"/>
      <c r="U645" s="6"/>
      <c r="V645" s="6"/>
    </row>
    <row r="646" spans="3:22" ht="12" customHeight="1" x14ac:dyDescent="0.2">
      <c r="C646" s="6"/>
      <c r="G646" s="6"/>
      <c r="H646" s="6"/>
      <c r="I646" s="6"/>
      <c r="J646" s="6"/>
      <c r="K646" s="6"/>
      <c r="L646" s="6"/>
      <c r="M646" s="6"/>
      <c r="N646" s="6"/>
      <c r="O646" s="6"/>
      <c r="P646" s="6"/>
      <c r="Q646" s="6"/>
      <c r="R646" s="6"/>
      <c r="S646" s="6"/>
      <c r="T646" s="6"/>
      <c r="U646" s="6"/>
      <c r="V646" s="6"/>
    </row>
    <row r="647" spans="3:22" ht="12" customHeight="1" x14ac:dyDescent="0.2">
      <c r="C647" s="6"/>
      <c r="G647" s="6"/>
      <c r="H647" s="6"/>
      <c r="I647" s="6"/>
      <c r="J647" s="6"/>
      <c r="K647" s="6"/>
      <c r="L647" s="6"/>
      <c r="M647" s="6"/>
      <c r="N647" s="6"/>
      <c r="O647" s="6"/>
      <c r="P647" s="6"/>
      <c r="Q647" s="6"/>
      <c r="R647" s="6"/>
      <c r="S647" s="6"/>
      <c r="T647" s="6"/>
      <c r="U647" s="6"/>
      <c r="V647" s="6"/>
    </row>
    <row r="648" spans="3:22" ht="12" customHeight="1" x14ac:dyDescent="0.2">
      <c r="C648" s="6"/>
      <c r="G648" s="6"/>
      <c r="H648" s="6"/>
      <c r="I648" s="6"/>
      <c r="J648" s="6"/>
      <c r="K648" s="6"/>
      <c r="L648" s="6"/>
      <c r="M648" s="6"/>
      <c r="N648" s="6"/>
      <c r="O648" s="6"/>
      <c r="P648" s="6"/>
      <c r="Q648" s="6"/>
      <c r="R648" s="6"/>
      <c r="S648" s="6"/>
      <c r="T648" s="6"/>
      <c r="U648" s="6"/>
      <c r="V648" s="6"/>
    </row>
    <row r="649" spans="3:22" ht="12" customHeight="1" x14ac:dyDescent="0.2">
      <c r="C649" s="6"/>
      <c r="G649" s="6"/>
      <c r="H649" s="6"/>
      <c r="I649" s="6"/>
      <c r="J649" s="6"/>
      <c r="K649" s="6"/>
      <c r="L649" s="6"/>
      <c r="M649" s="6"/>
      <c r="N649" s="6"/>
      <c r="O649" s="6"/>
      <c r="P649" s="6"/>
      <c r="Q649" s="6"/>
      <c r="R649" s="6"/>
      <c r="S649" s="6"/>
      <c r="T649" s="6"/>
      <c r="U649" s="6"/>
      <c r="V649" s="6"/>
    </row>
    <row r="650" spans="3:22" ht="12" customHeight="1" x14ac:dyDescent="0.2">
      <c r="C650" s="6"/>
      <c r="G650" s="6"/>
      <c r="H650" s="6"/>
      <c r="I650" s="6"/>
      <c r="J650" s="6"/>
      <c r="K650" s="6"/>
      <c r="L650" s="6"/>
      <c r="M650" s="6"/>
      <c r="N650" s="6"/>
      <c r="O650" s="6"/>
      <c r="P650" s="6"/>
      <c r="Q650" s="6"/>
      <c r="R650" s="6"/>
      <c r="S650" s="6"/>
      <c r="T650" s="6"/>
      <c r="U650" s="6"/>
      <c r="V650" s="6"/>
    </row>
    <row r="651" spans="3:22" ht="12" customHeight="1" x14ac:dyDescent="0.2">
      <c r="C651" s="6"/>
      <c r="G651" s="6"/>
      <c r="H651" s="6"/>
      <c r="I651" s="6"/>
      <c r="J651" s="6"/>
      <c r="K651" s="6"/>
      <c r="L651" s="6"/>
      <c r="M651" s="6"/>
      <c r="N651" s="6"/>
      <c r="O651" s="6"/>
      <c r="P651" s="6"/>
      <c r="Q651" s="6"/>
      <c r="R651" s="6"/>
      <c r="S651" s="6"/>
      <c r="T651" s="6"/>
      <c r="U651" s="6"/>
      <c r="V651" s="6"/>
    </row>
    <row r="652" spans="3:22" ht="12" customHeight="1" x14ac:dyDescent="0.2">
      <c r="C652" s="6"/>
      <c r="G652" s="6"/>
      <c r="H652" s="6"/>
      <c r="I652" s="6"/>
      <c r="J652" s="6"/>
      <c r="K652" s="6"/>
      <c r="L652" s="6"/>
      <c r="M652" s="6"/>
      <c r="N652" s="6"/>
      <c r="O652" s="6"/>
      <c r="P652" s="6"/>
      <c r="Q652" s="6"/>
      <c r="R652" s="6"/>
      <c r="S652" s="6"/>
      <c r="T652" s="6"/>
      <c r="U652" s="6"/>
      <c r="V652" s="6"/>
    </row>
    <row r="653" spans="3:22" ht="12" customHeight="1" x14ac:dyDescent="0.2">
      <c r="C653" s="6"/>
      <c r="G653" s="6"/>
      <c r="H653" s="6"/>
      <c r="I653" s="6"/>
      <c r="J653" s="6"/>
      <c r="K653" s="6"/>
      <c r="L653" s="6"/>
      <c r="M653" s="6"/>
      <c r="N653" s="6"/>
      <c r="O653" s="6"/>
      <c r="P653" s="6"/>
      <c r="Q653" s="6"/>
      <c r="R653" s="6"/>
      <c r="S653" s="6"/>
      <c r="T653" s="6"/>
      <c r="U653" s="6"/>
      <c r="V653" s="6"/>
    </row>
    <row r="654" spans="3:22" ht="12" customHeight="1" x14ac:dyDescent="0.2">
      <c r="C654" s="6"/>
      <c r="G654" s="6"/>
      <c r="H654" s="6"/>
      <c r="I654" s="6"/>
      <c r="J654" s="6"/>
      <c r="K654" s="6"/>
      <c r="L654" s="6"/>
      <c r="M654" s="6"/>
      <c r="N654" s="6"/>
      <c r="O654" s="6"/>
      <c r="P654" s="6"/>
      <c r="Q654" s="6"/>
      <c r="R654" s="6"/>
      <c r="S654" s="6"/>
      <c r="T654" s="6"/>
      <c r="U654" s="6"/>
      <c r="V654" s="6"/>
    </row>
    <row r="655" spans="3:22" ht="12" customHeight="1" x14ac:dyDescent="0.2">
      <c r="C655" s="6"/>
      <c r="G655" s="6"/>
      <c r="H655" s="6"/>
      <c r="I655" s="6"/>
      <c r="J655" s="6"/>
      <c r="K655" s="6"/>
      <c r="L655" s="6"/>
      <c r="M655" s="6"/>
      <c r="N655" s="6"/>
      <c r="O655" s="6"/>
      <c r="P655" s="6"/>
      <c r="Q655" s="6"/>
      <c r="R655" s="6"/>
      <c r="S655" s="6"/>
      <c r="T655" s="6"/>
      <c r="U655" s="6"/>
      <c r="V655" s="6"/>
    </row>
    <row r="656" spans="3:22" ht="12" customHeight="1" x14ac:dyDescent="0.2">
      <c r="C656" s="6"/>
      <c r="G656" s="6"/>
      <c r="H656" s="6"/>
      <c r="I656" s="6"/>
      <c r="J656" s="6"/>
      <c r="K656" s="6"/>
      <c r="L656" s="6"/>
      <c r="M656" s="6"/>
      <c r="N656" s="6"/>
      <c r="O656" s="6"/>
      <c r="P656" s="6"/>
      <c r="Q656" s="6"/>
      <c r="R656" s="6"/>
      <c r="S656" s="6"/>
      <c r="T656" s="6"/>
      <c r="U656" s="6"/>
      <c r="V656" s="6"/>
    </row>
    <row r="657" spans="3:22" ht="12" customHeight="1" x14ac:dyDescent="0.2">
      <c r="C657" s="6"/>
      <c r="G657" s="6"/>
      <c r="H657" s="6"/>
      <c r="I657" s="6"/>
      <c r="J657" s="6"/>
      <c r="K657" s="6"/>
      <c r="L657" s="6"/>
      <c r="M657" s="6"/>
      <c r="N657" s="6"/>
      <c r="O657" s="6"/>
      <c r="P657" s="6"/>
      <c r="Q657" s="6"/>
      <c r="R657" s="6"/>
      <c r="S657" s="6"/>
      <c r="T657" s="6"/>
      <c r="U657" s="6"/>
      <c r="V657" s="6"/>
    </row>
    <row r="658" spans="3:22" ht="12" customHeight="1" x14ac:dyDescent="0.2">
      <c r="C658" s="6"/>
      <c r="G658" s="6"/>
      <c r="H658" s="6"/>
      <c r="I658" s="6"/>
      <c r="J658" s="6"/>
      <c r="K658" s="6"/>
      <c r="L658" s="6"/>
      <c r="M658" s="6"/>
      <c r="N658" s="6"/>
      <c r="O658" s="6"/>
      <c r="P658" s="6"/>
      <c r="Q658" s="6"/>
      <c r="R658" s="6"/>
      <c r="S658" s="6"/>
      <c r="T658" s="6"/>
      <c r="U658" s="6"/>
      <c r="V658" s="6"/>
    </row>
    <row r="659" spans="3:22" ht="12" customHeight="1" x14ac:dyDescent="0.2">
      <c r="C659" s="6"/>
      <c r="G659" s="6"/>
      <c r="H659" s="6"/>
      <c r="I659" s="6"/>
      <c r="J659" s="6"/>
      <c r="K659" s="6"/>
      <c r="L659" s="6"/>
      <c r="M659" s="6"/>
      <c r="N659" s="6"/>
      <c r="O659" s="6"/>
      <c r="P659" s="6"/>
      <c r="Q659" s="6"/>
      <c r="R659" s="6"/>
      <c r="S659" s="6"/>
      <c r="T659" s="6"/>
      <c r="U659" s="6"/>
      <c r="V659" s="6"/>
    </row>
    <row r="660" spans="3:22" ht="12" customHeight="1" x14ac:dyDescent="0.2">
      <c r="C660" s="6"/>
      <c r="G660" s="6"/>
      <c r="H660" s="6"/>
      <c r="I660" s="6"/>
      <c r="J660" s="6"/>
      <c r="K660" s="6"/>
      <c r="L660" s="6"/>
      <c r="M660" s="6"/>
      <c r="N660" s="6"/>
      <c r="O660" s="6"/>
      <c r="P660" s="6"/>
      <c r="Q660" s="6"/>
      <c r="R660" s="6"/>
      <c r="S660" s="6"/>
      <c r="T660" s="6"/>
      <c r="U660" s="6"/>
      <c r="V660" s="6"/>
    </row>
    <row r="661" spans="3:22" ht="12" customHeight="1" x14ac:dyDescent="0.2">
      <c r="C661" s="6"/>
      <c r="G661" s="6"/>
      <c r="H661" s="6"/>
      <c r="I661" s="6"/>
      <c r="J661" s="6"/>
      <c r="K661" s="6"/>
      <c r="L661" s="6"/>
      <c r="M661" s="6"/>
      <c r="N661" s="6"/>
      <c r="O661" s="6"/>
      <c r="P661" s="6"/>
      <c r="Q661" s="6"/>
      <c r="R661" s="6"/>
      <c r="S661" s="6"/>
      <c r="T661" s="6"/>
      <c r="U661" s="6"/>
      <c r="V661" s="6"/>
    </row>
    <row r="662" spans="3:22" ht="12" customHeight="1" x14ac:dyDescent="0.2">
      <c r="C662" s="6"/>
      <c r="G662" s="6"/>
      <c r="H662" s="6"/>
      <c r="I662" s="6"/>
      <c r="J662" s="6"/>
      <c r="K662" s="6"/>
      <c r="L662" s="6"/>
      <c r="M662" s="6"/>
      <c r="N662" s="6"/>
      <c r="O662" s="6"/>
      <c r="P662" s="6"/>
      <c r="Q662" s="6"/>
      <c r="R662" s="6"/>
      <c r="S662" s="6"/>
      <c r="T662" s="6"/>
      <c r="U662" s="6"/>
      <c r="V662" s="6"/>
    </row>
    <row r="663" spans="3:22" ht="12" customHeight="1" x14ac:dyDescent="0.2">
      <c r="C663" s="6"/>
      <c r="G663" s="6"/>
      <c r="H663" s="6"/>
      <c r="I663" s="6"/>
      <c r="J663" s="6"/>
      <c r="K663" s="6"/>
      <c r="L663" s="6"/>
      <c r="M663" s="6"/>
      <c r="N663" s="6"/>
      <c r="O663" s="6"/>
      <c r="P663" s="6"/>
      <c r="Q663" s="6"/>
      <c r="R663" s="6"/>
      <c r="S663" s="6"/>
      <c r="T663" s="6"/>
      <c r="U663" s="6"/>
      <c r="V663" s="6"/>
    </row>
    <row r="664" spans="3:22" ht="12" customHeight="1" x14ac:dyDescent="0.2">
      <c r="C664" s="6"/>
      <c r="G664" s="6"/>
      <c r="H664" s="6"/>
      <c r="I664" s="6"/>
      <c r="J664" s="6"/>
      <c r="K664" s="6"/>
      <c r="L664" s="6"/>
      <c r="M664" s="6"/>
      <c r="N664" s="6"/>
      <c r="O664" s="6"/>
      <c r="P664" s="6"/>
      <c r="Q664" s="6"/>
      <c r="R664" s="6"/>
      <c r="S664" s="6"/>
      <c r="T664" s="6"/>
      <c r="U664" s="6"/>
      <c r="V664" s="6"/>
    </row>
    <row r="665" spans="3:22" ht="12" customHeight="1" x14ac:dyDescent="0.2">
      <c r="C665" s="6"/>
      <c r="G665" s="6"/>
      <c r="H665" s="6"/>
      <c r="I665" s="6"/>
      <c r="J665" s="6"/>
      <c r="K665" s="6"/>
      <c r="L665" s="6"/>
      <c r="M665" s="6"/>
      <c r="N665" s="6"/>
      <c r="O665" s="6"/>
      <c r="P665" s="6"/>
      <c r="Q665" s="6"/>
      <c r="R665" s="6"/>
      <c r="S665" s="6"/>
      <c r="T665" s="6"/>
      <c r="U665" s="6"/>
      <c r="V665" s="6"/>
    </row>
    <row r="666" spans="3:22" ht="12" customHeight="1" x14ac:dyDescent="0.2">
      <c r="C666" s="6"/>
      <c r="G666" s="6"/>
      <c r="H666" s="6"/>
      <c r="I666" s="6"/>
      <c r="J666" s="6"/>
      <c r="K666" s="6"/>
      <c r="L666" s="6"/>
      <c r="M666" s="6"/>
      <c r="N666" s="6"/>
      <c r="O666" s="6"/>
      <c r="P666" s="6"/>
      <c r="Q666" s="6"/>
      <c r="R666" s="6"/>
      <c r="S666" s="6"/>
      <c r="T666" s="6"/>
      <c r="U666" s="6"/>
      <c r="V666" s="6"/>
    </row>
    <row r="667" spans="3:22" ht="12" customHeight="1" x14ac:dyDescent="0.2">
      <c r="C667" s="6"/>
      <c r="G667" s="6"/>
      <c r="H667" s="6"/>
      <c r="I667" s="6"/>
      <c r="J667" s="6"/>
      <c r="K667" s="6"/>
      <c r="L667" s="6"/>
      <c r="M667" s="6"/>
      <c r="N667" s="6"/>
      <c r="O667" s="6"/>
      <c r="P667" s="6"/>
      <c r="Q667" s="6"/>
      <c r="R667" s="6"/>
      <c r="S667" s="6"/>
      <c r="T667" s="6"/>
      <c r="U667" s="6"/>
      <c r="V667" s="6"/>
    </row>
    <row r="668" spans="3:22" ht="12" customHeight="1" x14ac:dyDescent="0.2">
      <c r="C668" s="6"/>
      <c r="G668" s="6"/>
      <c r="H668" s="6"/>
      <c r="I668" s="6"/>
      <c r="J668" s="6"/>
      <c r="K668" s="6"/>
      <c r="L668" s="6"/>
      <c r="M668" s="6"/>
      <c r="N668" s="6"/>
      <c r="O668" s="6"/>
      <c r="P668" s="6"/>
      <c r="Q668" s="6"/>
      <c r="R668" s="6"/>
      <c r="S668" s="6"/>
      <c r="T668" s="6"/>
      <c r="U668" s="6"/>
      <c r="V668" s="6"/>
    </row>
    <row r="669" spans="3:22" ht="12" customHeight="1" x14ac:dyDescent="0.2">
      <c r="C669" s="6"/>
      <c r="G669" s="6"/>
      <c r="H669" s="6"/>
      <c r="I669" s="6"/>
      <c r="J669" s="6"/>
      <c r="K669" s="6"/>
      <c r="L669" s="6"/>
      <c r="M669" s="6"/>
      <c r="N669" s="6"/>
      <c r="O669" s="6"/>
      <c r="P669" s="6"/>
      <c r="Q669" s="6"/>
      <c r="R669" s="6"/>
      <c r="S669" s="6"/>
      <c r="T669" s="6"/>
      <c r="U669" s="6"/>
      <c r="V669" s="6"/>
    </row>
    <row r="670" spans="3:22" ht="12" customHeight="1" x14ac:dyDescent="0.2">
      <c r="C670" s="6"/>
      <c r="G670" s="6"/>
      <c r="H670" s="6"/>
      <c r="I670" s="6"/>
      <c r="J670" s="6"/>
      <c r="K670" s="6"/>
      <c r="L670" s="6"/>
      <c r="M670" s="6"/>
      <c r="N670" s="6"/>
      <c r="O670" s="6"/>
      <c r="P670" s="6"/>
      <c r="Q670" s="6"/>
      <c r="R670" s="6"/>
      <c r="S670" s="6"/>
      <c r="T670" s="6"/>
      <c r="U670" s="6"/>
      <c r="V670" s="6"/>
    </row>
    <row r="671" spans="3:22" ht="12" customHeight="1" x14ac:dyDescent="0.2">
      <c r="C671" s="6"/>
      <c r="G671" s="6"/>
      <c r="H671" s="6"/>
      <c r="I671" s="6"/>
      <c r="J671" s="6"/>
      <c r="K671" s="6"/>
      <c r="L671" s="6"/>
      <c r="M671" s="6"/>
      <c r="N671" s="6"/>
      <c r="O671" s="6"/>
      <c r="P671" s="6"/>
      <c r="Q671" s="6"/>
      <c r="R671" s="6"/>
      <c r="S671" s="6"/>
      <c r="T671" s="6"/>
      <c r="U671" s="6"/>
      <c r="V671" s="6"/>
    </row>
    <row r="672" spans="3:22" ht="12" customHeight="1" x14ac:dyDescent="0.2">
      <c r="C672" s="6"/>
      <c r="G672" s="6"/>
      <c r="H672" s="6"/>
      <c r="I672" s="6"/>
      <c r="J672" s="6"/>
      <c r="K672" s="6"/>
      <c r="L672" s="6"/>
      <c r="M672" s="6"/>
      <c r="N672" s="6"/>
      <c r="O672" s="6"/>
      <c r="P672" s="6"/>
      <c r="Q672" s="6"/>
      <c r="R672" s="6"/>
      <c r="S672" s="6"/>
      <c r="T672" s="6"/>
      <c r="U672" s="6"/>
      <c r="V672" s="6"/>
    </row>
    <row r="673" spans="3:22" ht="12" customHeight="1" x14ac:dyDescent="0.2">
      <c r="C673" s="6"/>
      <c r="G673" s="6"/>
      <c r="H673" s="6"/>
      <c r="I673" s="6"/>
      <c r="J673" s="6"/>
      <c r="K673" s="6"/>
      <c r="L673" s="6"/>
      <c r="M673" s="6"/>
      <c r="N673" s="6"/>
      <c r="O673" s="6"/>
      <c r="P673" s="6"/>
      <c r="Q673" s="6"/>
      <c r="R673" s="6"/>
      <c r="S673" s="6"/>
      <c r="T673" s="6"/>
      <c r="U673" s="6"/>
      <c r="V673" s="6"/>
    </row>
    <row r="674" spans="3:22" ht="12" customHeight="1" x14ac:dyDescent="0.2">
      <c r="C674" s="6"/>
      <c r="G674" s="6"/>
      <c r="H674" s="6"/>
      <c r="I674" s="6"/>
      <c r="J674" s="6"/>
      <c r="K674" s="6"/>
      <c r="L674" s="6"/>
      <c r="M674" s="6"/>
      <c r="N674" s="6"/>
      <c r="O674" s="6"/>
      <c r="P674" s="6"/>
      <c r="Q674" s="6"/>
      <c r="R674" s="6"/>
      <c r="S674" s="6"/>
      <c r="T674" s="6"/>
      <c r="U674" s="6"/>
      <c r="V674" s="6"/>
    </row>
    <row r="675" spans="3:22" ht="12" customHeight="1" x14ac:dyDescent="0.2">
      <c r="C675" s="6"/>
      <c r="G675" s="6"/>
      <c r="H675" s="6"/>
      <c r="I675" s="6"/>
      <c r="J675" s="6"/>
      <c r="K675" s="6"/>
      <c r="L675" s="6"/>
      <c r="M675" s="6"/>
      <c r="N675" s="6"/>
      <c r="O675" s="6"/>
      <c r="P675" s="6"/>
      <c r="Q675" s="6"/>
      <c r="R675" s="6"/>
      <c r="S675" s="6"/>
      <c r="T675" s="6"/>
      <c r="U675" s="6"/>
      <c r="V675" s="6"/>
    </row>
    <row r="676" spans="3:22" ht="12" customHeight="1" x14ac:dyDescent="0.2">
      <c r="C676" s="6"/>
      <c r="G676" s="6"/>
      <c r="H676" s="6"/>
      <c r="I676" s="6"/>
      <c r="J676" s="6"/>
      <c r="K676" s="6"/>
      <c r="L676" s="6"/>
      <c r="M676" s="6"/>
      <c r="N676" s="6"/>
      <c r="O676" s="6"/>
      <c r="P676" s="6"/>
      <c r="Q676" s="6"/>
      <c r="R676" s="6"/>
      <c r="S676" s="6"/>
      <c r="T676" s="6"/>
      <c r="U676" s="6"/>
      <c r="V676" s="6"/>
    </row>
    <row r="677" spans="3:22" ht="12" customHeight="1" x14ac:dyDescent="0.2">
      <c r="C677" s="6"/>
      <c r="G677" s="6"/>
      <c r="H677" s="6"/>
      <c r="I677" s="6"/>
      <c r="J677" s="6"/>
      <c r="K677" s="6"/>
      <c r="L677" s="6"/>
      <c r="M677" s="6"/>
      <c r="N677" s="6"/>
      <c r="O677" s="6"/>
      <c r="P677" s="6"/>
      <c r="Q677" s="6"/>
      <c r="R677" s="6"/>
      <c r="S677" s="6"/>
      <c r="T677" s="6"/>
      <c r="U677" s="6"/>
      <c r="V677" s="6"/>
    </row>
    <row r="678" spans="3:22" ht="12" customHeight="1" x14ac:dyDescent="0.2">
      <c r="C678" s="6"/>
      <c r="G678" s="6"/>
      <c r="H678" s="6"/>
      <c r="I678" s="6"/>
      <c r="J678" s="6"/>
      <c r="K678" s="6"/>
      <c r="L678" s="6"/>
      <c r="M678" s="6"/>
      <c r="N678" s="6"/>
      <c r="O678" s="6"/>
      <c r="P678" s="6"/>
      <c r="Q678" s="6"/>
      <c r="R678" s="6"/>
      <c r="S678" s="6"/>
      <c r="T678" s="6"/>
      <c r="U678" s="6"/>
      <c r="V678" s="6"/>
    </row>
    <row r="679" spans="3:22" ht="12" customHeight="1" x14ac:dyDescent="0.2">
      <c r="C679" s="6"/>
      <c r="G679" s="6"/>
      <c r="H679" s="6"/>
      <c r="I679" s="6"/>
      <c r="J679" s="6"/>
      <c r="K679" s="6"/>
      <c r="L679" s="6"/>
      <c r="M679" s="6"/>
      <c r="N679" s="6"/>
      <c r="O679" s="6"/>
      <c r="P679" s="6"/>
      <c r="Q679" s="6"/>
      <c r="R679" s="6"/>
      <c r="S679" s="6"/>
      <c r="T679" s="6"/>
      <c r="U679" s="6"/>
      <c r="V679" s="6"/>
    </row>
    <row r="680" spans="3:22" ht="12" customHeight="1" x14ac:dyDescent="0.2">
      <c r="C680" s="6"/>
      <c r="G680" s="6"/>
      <c r="H680" s="6"/>
      <c r="I680" s="6"/>
      <c r="J680" s="6"/>
      <c r="K680" s="6"/>
      <c r="L680" s="6"/>
      <c r="M680" s="6"/>
      <c r="N680" s="6"/>
      <c r="O680" s="6"/>
      <c r="P680" s="6"/>
      <c r="Q680" s="6"/>
      <c r="R680" s="6"/>
      <c r="S680" s="6"/>
      <c r="T680" s="6"/>
      <c r="U680" s="6"/>
      <c r="V680" s="6"/>
    </row>
    <row r="681" spans="3:22" ht="12" customHeight="1" x14ac:dyDescent="0.2">
      <c r="C681" s="6"/>
      <c r="G681" s="6"/>
      <c r="H681" s="6"/>
      <c r="I681" s="6"/>
      <c r="J681" s="6"/>
      <c r="K681" s="6"/>
      <c r="L681" s="6"/>
      <c r="M681" s="6"/>
      <c r="N681" s="6"/>
      <c r="O681" s="6"/>
      <c r="P681" s="6"/>
      <c r="Q681" s="6"/>
      <c r="R681" s="6"/>
      <c r="S681" s="6"/>
      <c r="T681" s="6"/>
      <c r="U681" s="6"/>
      <c r="V681" s="6"/>
    </row>
    <row r="682" spans="3:22" ht="12" customHeight="1" x14ac:dyDescent="0.2">
      <c r="C682" s="6"/>
      <c r="G682" s="6"/>
      <c r="H682" s="6"/>
      <c r="I682" s="6"/>
      <c r="J682" s="6"/>
      <c r="K682" s="6"/>
      <c r="L682" s="6"/>
      <c r="M682" s="6"/>
      <c r="N682" s="6"/>
      <c r="O682" s="6"/>
      <c r="P682" s="6"/>
      <c r="Q682" s="6"/>
      <c r="R682" s="6"/>
      <c r="S682" s="6"/>
      <c r="T682" s="6"/>
      <c r="U682" s="6"/>
      <c r="V682" s="6"/>
    </row>
    <row r="683" spans="3:22" ht="12" customHeight="1" x14ac:dyDescent="0.2">
      <c r="C683" s="6"/>
      <c r="G683" s="6"/>
      <c r="H683" s="6"/>
      <c r="I683" s="6"/>
      <c r="J683" s="6"/>
      <c r="K683" s="6"/>
      <c r="L683" s="6"/>
      <c r="M683" s="6"/>
      <c r="N683" s="6"/>
      <c r="O683" s="6"/>
      <c r="P683" s="6"/>
      <c r="Q683" s="6"/>
      <c r="R683" s="6"/>
      <c r="S683" s="6"/>
      <c r="T683" s="6"/>
      <c r="U683" s="6"/>
      <c r="V683" s="6"/>
    </row>
    <row r="684" spans="3:22" ht="12" customHeight="1" x14ac:dyDescent="0.2">
      <c r="C684" s="6"/>
      <c r="G684" s="6"/>
      <c r="H684" s="6"/>
      <c r="I684" s="6"/>
      <c r="J684" s="6"/>
      <c r="K684" s="6"/>
      <c r="L684" s="6"/>
      <c r="M684" s="6"/>
      <c r="N684" s="6"/>
      <c r="O684" s="6"/>
      <c r="P684" s="6"/>
      <c r="Q684" s="6"/>
      <c r="R684" s="6"/>
      <c r="S684" s="6"/>
      <c r="T684" s="6"/>
      <c r="U684" s="6"/>
      <c r="V684" s="6"/>
    </row>
    <row r="685" spans="3:22" ht="12" customHeight="1" x14ac:dyDescent="0.2">
      <c r="C685" s="6"/>
      <c r="G685" s="6"/>
      <c r="H685" s="6"/>
      <c r="I685" s="6"/>
      <c r="J685" s="6"/>
      <c r="K685" s="6"/>
      <c r="L685" s="6"/>
      <c r="M685" s="6"/>
      <c r="N685" s="6"/>
      <c r="O685" s="6"/>
      <c r="P685" s="6"/>
      <c r="Q685" s="6"/>
      <c r="R685" s="6"/>
      <c r="S685" s="6"/>
      <c r="T685" s="6"/>
      <c r="U685" s="6"/>
      <c r="V685" s="6"/>
    </row>
    <row r="686" spans="3:22" ht="12" customHeight="1" x14ac:dyDescent="0.2">
      <c r="C686" s="6"/>
      <c r="G686" s="6"/>
      <c r="H686" s="6"/>
      <c r="I686" s="6"/>
      <c r="J686" s="6"/>
      <c r="K686" s="6"/>
      <c r="L686" s="6"/>
      <c r="M686" s="6"/>
      <c r="N686" s="6"/>
      <c r="O686" s="6"/>
      <c r="P686" s="6"/>
      <c r="Q686" s="6"/>
      <c r="R686" s="6"/>
      <c r="S686" s="6"/>
      <c r="T686" s="6"/>
      <c r="U686" s="6"/>
      <c r="V686" s="6"/>
    </row>
    <row r="687" spans="3:22" ht="12" customHeight="1" x14ac:dyDescent="0.2">
      <c r="C687" s="6"/>
      <c r="G687" s="6"/>
      <c r="H687" s="6"/>
      <c r="I687" s="6"/>
      <c r="J687" s="6"/>
      <c r="K687" s="6"/>
      <c r="L687" s="6"/>
      <c r="M687" s="6"/>
      <c r="N687" s="6"/>
      <c r="O687" s="6"/>
      <c r="P687" s="6"/>
      <c r="Q687" s="6"/>
      <c r="R687" s="6"/>
      <c r="S687" s="6"/>
      <c r="T687" s="6"/>
      <c r="U687" s="6"/>
      <c r="V687" s="6"/>
    </row>
    <row r="688" spans="3:22" ht="12" customHeight="1" x14ac:dyDescent="0.2">
      <c r="C688" s="6"/>
      <c r="G688" s="6"/>
      <c r="H688" s="6"/>
      <c r="I688" s="6"/>
      <c r="J688" s="6"/>
      <c r="K688" s="6"/>
      <c r="L688" s="6"/>
      <c r="M688" s="6"/>
      <c r="N688" s="6"/>
      <c r="O688" s="6"/>
      <c r="P688" s="6"/>
      <c r="Q688" s="6"/>
      <c r="R688" s="6"/>
      <c r="S688" s="6"/>
      <c r="T688" s="6"/>
      <c r="U688" s="6"/>
      <c r="V688" s="6"/>
    </row>
    <row r="689" spans="3:22" ht="12" customHeight="1" x14ac:dyDescent="0.2">
      <c r="C689" s="6"/>
      <c r="G689" s="6"/>
      <c r="H689" s="6"/>
      <c r="I689" s="6"/>
      <c r="J689" s="6"/>
      <c r="K689" s="6"/>
      <c r="L689" s="6"/>
      <c r="M689" s="6"/>
      <c r="N689" s="6"/>
      <c r="O689" s="6"/>
      <c r="P689" s="6"/>
      <c r="Q689" s="6"/>
      <c r="R689" s="6"/>
      <c r="S689" s="6"/>
      <c r="T689" s="6"/>
      <c r="U689" s="6"/>
      <c r="V689" s="6"/>
    </row>
    <row r="690" spans="3:22" ht="12" customHeight="1" x14ac:dyDescent="0.2">
      <c r="C690" s="6"/>
      <c r="G690" s="6"/>
      <c r="H690" s="6"/>
      <c r="I690" s="6"/>
      <c r="J690" s="6"/>
      <c r="K690" s="6"/>
      <c r="L690" s="6"/>
      <c r="M690" s="6"/>
      <c r="N690" s="6"/>
      <c r="O690" s="6"/>
      <c r="P690" s="6"/>
      <c r="Q690" s="6"/>
      <c r="R690" s="6"/>
      <c r="S690" s="6"/>
      <c r="T690" s="6"/>
      <c r="U690" s="6"/>
      <c r="V690" s="6"/>
    </row>
    <row r="691" spans="3:22" ht="12" customHeight="1" x14ac:dyDescent="0.2">
      <c r="C691" s="6"/>
      <c r="G691" s="6"/>
      <c r="H691" s="6"/>
      <c r="I691" s="6"/>
      <c r="J691" s="6"/>
      <c r="K691" s="6"/>
      <c r="L691" s="6"/>
      <c r="M691" s="6"/>
      <c r="N691" s="6"/>
      <c r="O691" s="6"/>
      <c r="P691" s="6"/>
      <c r="Q691" s="6"/>
      <c r="R691" s="6"/>
      <c r="S691" s="6"/>
      <c r="T691" s="6"/>
      <c r="U691" s="6"/>
      <c r="V691" s="6"/>
    </row>
    <row r="692" spans="3:22" ht="12" customHeight="1" x14ac:dyDescent="0.2">
      <c r="C692" s="6"/>
      <c r="G692" s="6"/>
      <c r="H692" s="6"/>
      <c r="I692" s="6"/>
      <c r="J692" s="6"/>
      <c r="K692" s="6"/>
      <c r="L692" s="6"/>
      <c r="M692" s="6"/>
      <c r="N692" s="6"/>
      <c r="O692" s="6"/>
      <c r="P692" s="6"/>
      <c r="Q692" s="6"/>
      <c r="R692" s="6"/>
      <c r="S692" s="6"/>
      <c r="T692" s="6"/>
      <c r="U692" s="6"/>
      <c r="V692" s="6"/>
    </row>
    <row r="693" spans="3:22" ht="12" customHeight="1" x14ac:dyDescent="0.2">
      <c r="C693" s="6"/>
      <c r="G693" s="6"/>
      <c r="H693" s="6"/>
      <c r="I693" s="6"/>
      <c r="J693" s="6"/>
      <c r="K693" s="6"/>
      <c r="L693" s="6"/>
      <c r="M693" s="6"/>
      <c r="N693" s="6"/>
      <c r="O693" s="6"/>
      <c r="P693" s="6"/>
      <c r="Q693" s="6"/>
      <c r="R693" s="6"/>
      <c r="S693" s="6"/>
      <c r="T693" s="6"/>
      <c r="U693" s="6"/>
      <c r="V693" s="6"/>
    </row>
    <row r="694" spans="3:22" ht="12" customHeight="1" x14ac:dyDescent="0.2">
      <c r="C694" s="6"/>
      <c r="G694" s="6"/>
      <c r="H694" s="6"/>
      <c r="I694" s="6"/>
      <c r="J694" s="6"/>
      <c r="K694" s="6"/>
      <c r="L694" s="6"/>
      <c r="M694" s="6"/>
      <c r="N694" s="6"/>
      <c r="O694" s="6"/>
      <c r="P694" s="6"/>
      <c r="Q694" s="6"/>
      <c r="R694" s="6"/>
      <c r="S694" s="6"/>
      <c r="T694" s="6"/>
      <c r="U694" s="6"/>
      <c r="V694" s="6"/>
    </row>
    <row r="695" spans="3:22" ht="12" customHeight="1" x14ac:dyDescent="0.2">
      <c r="C695" s="6"/>
      <c r="G695" s="6"/>
      <c r="H695" s="6"/>
      <c r="I695" s="6"/>
      <c r="J695" s="6"/>
      <c r="K695" s="6"/>
      <c r="L695" s="6"/>
      <c r="M695" s="6"/>
      <c r="N695" s="6"/>
      <c r="O695" s="6"/>
      <c r="P695" s="6"/>
      <c r="Q695" s="6"/>
      <c r="R695" s="6"/>
      <c r="S695" s="6"/>
      <c r="T695" s="6"/>
      <c r="U695" s="6"/>
      <c r="V695" s="6"/>
    </row>
    <row r="696" spans="3:22" ht="12" customHeight="1" x14ac:dyDescent="0.2">
      <c r="C696" s="6"/>
      <c r="G696" s="6"/>
      <c r="H696" s="6"/>
      <c r="I696" s="6"/>
      <c r="J696" s="6"/>
      <c r="K696" s="6"/>
      <c r="L696" s="6"/>
      <c r="M696" s="6"/>
      <c r="N696" s="6"/>
      <c r="O696" s="6"/>
      <c r="P696" s="6"/>
      <c r="Q696" s="6"/>
      <c r="R696" s="6"/>
      <c r="S696" s="6"/>
      <c r="T696" s="6"/>
      <c r="U696" s="6"/>
      <c r="V696" s="6"/>
    </row>
    <row r="697" spans="3:22" ht="12" customHeight="1" x14ac:dyDescent="0.2">
      <c r="C697" s="6"/>
      <c r="G697" s="6"/>
      <c r="H697" s="6"/>
      <c r="I697" s="6"/>
      <c r="J697" s="6"/>
      <c r="K697" s="6"/>
      <c r="L697" s="6"/>
      <c r="M697" s="6"/>
      <c r="N697" s="6"/>
      <c r="O697" s="6"/>
      <c r="P697" s="6"/>
      <c r="Q697" s="6"/>
      <c r="R697" s="6"/>
      <c r="S697" s="6"/>
      <c r="T697" s="6"/>
      <c r="U697" s="6"/>
      <c r="V697" s="6"/>
    </row>
    <row r="698" spans="3:22" ht="12" customHeight="1" x14ac:dyDescent="0.2">
      <c r="C698" s="6"/>
      <c r="G698" s="6"/>
      <c r="H698" s="6"/>
      <c r="I698" s="6"/>
      <c r="J698" s="6"/>
      <c r="K698" s="6"/>
      <c r="L698" s="6"/>
      <c r="M698" s="6"/>
      <c r="N698" s="6"/>
      <c r="O698" s="6"/>
      <c r="P698" s="6"/>
      <c r="Q698" s="6"/>
      <c r="R698" s="6"/>
      <c r="S698" s="6"/>
      <c r="T698" s="6"/>
      <c r="U698" s="6"/>
      <c r="V698" s="6"/>
    </row>
    <row r="699" spans="3:22" ht="12" customHeight="1" x14ac:dyDescent="0.2">
      <c r="C699" s="6"/>
      <c r="G699" s="6"/>
      <c r="H699" s="6"/>
      <c r="I699" s="6"/>
      <c r="J699" s="6"/>
      <c r="K699" s="6"/>
      <c r="L699" s="6"/>
      <c r="M699" s="6"/>
      <c r="N699" s="6"/>
      <c r="O699" s="6"/>
      <c r="P699" s="6"/>
      <c r="Q699" s="6"/>
      <c r="R699" s="6"/>
      <c r="S699" s="6"/>
      <c r="T699" s="6"/>
      <c r="U699" s="6"/>
      <c r="V699" s="6"/>
    </row>
    <row r="700" spans="3:22" ht="12" customHeight="1" x14ac:dyDescent="0.2">
      <c r="C700" s="6"/>
      <c r="G700" s="6"/>
      <c r="H700" s="6"/>
      <c r="I700" s="6"/>
      <c r="J700" s="6"/>
      <c r="K700" s="6"/>
      <c r="L700" s="6"/>
      <c r="M700" s="6"/>
      <c r="N700" s="6"/>
      <c r="O700" s="6"/>
      <c r="P700" s="6"/>
      <c r="Q700" s="6"/>
      <c r="R700" s="6"/>
      <c r="S700" s="6"/>
      <c r="T700" s="6"/>
      <c r="U700" s="6"/>
      <c r="V700" s="6"/>
    </row>
    <row r="701" spans="3:22" ht="12" customHeight="1" x14ac:dyDescent="0.2">
      <c r="C701" s="6"/>
      <c r="G701" s="6"/>
      <c r="H701" s="6"/>
      <c r="I701" s="6"/>
      <c r="J701" s="6"/>
      <c r="K701" s="6"/>
      <c r="L701" s="6"/>
      <c r="M701" s="6"/>
      <c r="N701" s="6"/>
      <c r="O701" s="6"/>
      <c r="P701" s="6"/>
      <c r="Q701" s="6"/>
      <c r="R701" s="6"/>
      <c r="S701" s="6"/>
      <c r="T701" s="6"/>
      <c r="U701" s="6"/>
      <c r="V701" s="6"/>
    </row>
    <row r="702" spans="3:22" ht="12" customHeight="1" x14ac:dyDescent="0.2">
      <c r="C702" s="6"/>
      <c r="G702" s="6"/>
      <c r="H702" s="6"/>
      <c r="I702" s="6"/>
      <c r="J702" s="6"/>
      <c r="K702" s="6"/>
      <c r="L702" s="6"/>
      <c r="M702" s="6"/>
      <c r="N702" s="6"/>
      <c r="O702" s="6"/>
      <c r="P702" s="6"/>
      <c r="Q702" s="6"/>
      <c r="R702" s="6"/>
      <c r="S702" s="6"/>
      <c r="T702" s="6"/>
      <c r="U702" s="6"/>
      <c r="V702" s="6"/>
    </row>
    <row r="703" spans="3:22" ht="12" customHeight="1" x14ac:dyDescent="0.2">
      <c r="C703" s="6"/>
      <c r="G703" s="6"/>
      <c r="H703" s="6"/>
      <c r="I703" s="6"/>
      <c r="J703" s="6"/>
      <c r="K703" s="6"/>
      <c r="L703" s="6"/>
      <c r="M703" s="6"/>
      <c r="N703" s="6"/>
      <c r="O703" s="6"/>
      <c r="P703" s="6"/>
      <c r="Q703" s="6"/>
      <c r="R703" s="6"/>
      <c r="S703" s="6"/>
      <c r="T703" s="6"/>
      <c r="U703" s="6"/>
      <c r="V703" s="6"/>
    </row>
    <row r="704" spans="3:22" ht="12" customHeight="1" x14ac:dyDescent="0.2">
      <c r="C704" s="6"/>
      <c r="G704" s="6"/>
      <c r="H704" s="6"/>
      <c r="I704" s="6"/>
      <c r="J704" s="6"/>
      <c r="K704" s="6"/>
      <c r="L704" s="6"/>
      <c r="M704" s="6"/>
      <c r="N704" s="6"/>
      <c r="O704" s="6"/>
      <c r="P704" s="6"/>
      <c r="Q704" s="6"/>
      <c r="R704" s="6"/>
      <c r="S704" s="6"/>
      <c r="T704" s="6"/>
      <c r="U704" s="6"/>
      <c r="V704" s="6"/>
    </row>
    <row r="705" spans="3:22" ht="12" customHeight="1" x14ac:dyDescent="0.2">
      <c r="C705" s="6"/>
      <c r="G705" s="6"/>
      <c r="H705" s="6"/>
      <c r="I705" s="6"/>
      <c r="J705" s="6"/>
      <c r="K705" s="6"/>
      <c r="L705" s="6"/>
      <c r="M705" s="6"/>
      <c r="N705" s="6"/>
      <c r="O705" s="6"/>
      <c r="P705" s="6"/>
      <c r="Q705" s="6"/>
      <c r="R705" s="6"/>
      <c r="S705" s="6"/>
      <c r="T705" s="6"/>
      <c r="U705" s="6"/>
      <c r="V705" s="6"/>
    </row>
    <row r="706" spans="3:22" ht="12" customHeight="1" x14ac:dyDescent="0.2">
      <c r="C706" s="6"/>
      <c r="G706" s="6"/>
      <c r="H706" s="6"/>
      <c r="I706" s="6"/>
      <c r="J706" s="6"/>
      <c r="K706" s="6"/>
      <c r="L706" s="6"/>
      <c r="M706" s="6"/>
      <c r="N706" s="6"/>
      <c r="O706" s="6"/>
      <c r="P706" s="6"/>
      <c r="Q706" s="6"/>
      <c r="R706" s="6"/>
      <c r="S706" s="6"/>
      <c r="T706" s="6"/>
      <c r="U706" s="6"/>
      <c r="V706" s="6"/>
    </row>
    <row r="707" spans="3:22" ht="12" customHeight="1" x14ac:dyDescent="0.2">
      <c r="C707" s="6"/>
      <c r="G707" s="6"/>
      <c r="H707" s="6"/>
      <c r="I707" s="6"/>
      <c r="J707" s="6"/>
      <c r="K707" s="6"/>
      <c r="L707" s="6"/>
      <c r="M707" s="6"/>
      <c r="N707" s="6"/>
      <c r="O707" s="6"/>
      <c r="P707" s="6"/>
      <c r="Q707" s="6"/>
      <c r="R707" s="6"/>
      <c r="S707" s="6"/>
      <c r="T707" s="6"/>
      <c r="U707" s="6"/>
      <c r="V707" s="6"/>
    </row>
    <row r="708" spans="3:22" ht="12" customHeight="1" x14ac:dyDescent="0.2">
      <c r="C708" s="6"/>
      <c r="G708" s="6"/>
      <c r="H708" s="6"/>
      <c r="I708" s="6"/>
      <c r="J708" s="6"/>
      <c r="K708" s="6"/>
      <c r="L708" s="6"/>
      <c r="M708" s="6"/>
      <c r="N708" s="6"/>
      <c r="O708" s="6"/>
      <c r="P708" s="6"/>
      <c r="Q708" s="6"/>
      <c r="R708" s="6"/>
      <c r="S708" s="6"/>
      <c r="T708" s="6"/>
      <c r="U708" s="6"/>
      <c r="V708" s="6"/>
    </row>
    <row r="709" spans="3:22" ht="12" customHeight="1" x14ac:dyDescent="0.2">
      <c r="C709" s="6"/>
      <c r="G709" s="6"/>
      <c r="H709" s="6"/>
      <c r="I709" s="6"/>
      <c r="J709" s="6"/>
      <c r="K709" s="6"/>
      <c r="L709" s="6"/>
      <c r="M709" s="6"/>
      <c r="N709" s="6"/>
      <c r="O709" s="6"/>
      <c r="P709" s="6"/>
      <c r="Q709" s="6"/>
      <c r="R709" s="6"/>
      <c r="S709" s="6"/>
      <c r="T709" s="6"/>
      <c r="U709" s="6"/>
      <c r="V709" s="6"/>
    </row>
    <row r="710" spans="3:22" ht="12" customHeight="1" x14ac:dyDescent="0.2">
      <c r="C710" s="6"/>
      <c r="G710" s="6"/>
      <c r="H710" s="6"/>
      <c r="I710" s="6"/>
      <c r="J710" s="6"/>
      <c r="K710" s="6"/>
      <c r="L710" s="6"/>
      <c r="M710" s="6"/>
      <c r="N710" s="6"/>
      <c r="O710" s="6"/>
      <c r="P710" s="6"/>
      <c r="Q710" s="6"/>
      <c r="R710" s="6"/>
      <c r="S710" s="6"/>
      <c r="T710" s="6"/>
      <c r="U710" s="6"/>
      <c r="V710" s="6"/>
    </row>
    <row r="711" spans="3:22" ht="12" customHeight="1" x14ac:dyDescent="0.2">
      <c r="C711" s="6"/>
      <c r="G711" s="6"/>
      <c r="H711" s="6"/>
      <c r="I711" s="6"/>
      <c r="J711" s="6"/>
      <c r="K711" s="6"/>
      <c r="L711" s="6"/>
      <c r="M711" s="6"/>
      <c r="N711" s="6"/>
      <c r="O711" s="6"/>
      <c r="P711" s="6"/>
      <c r="Q711" s="6"/>
      <c r="R711" s="6"/>
      <c r="S711" s="6"/>
      <c r="T711" s="6"/>
      <c r="U711" s="6"/>
      <c r="V711" s="6"/>
    </row>
    <row r="712" spans="3:22" ht="12" customHeight="1" x14ac:dyDescent="0.2">
      <c r="C712" s="6"/>
      <c r="G712" s="6"/>
      <c r="H712" s="6"/>
      <c r="I712" s="6"/>
      <c r="J712" s="6"/>
      <c r="K712" s="6"/>
      <c r="L712" s="6"/>
      <c r="M712" s="6"/>
      <c r="N712" s="6"/>
      <c r="O712" s="6"/>
      <c r="P712" s="6"/>
      <c r="Q712" s="6"/>
      <c r="R712" s="6"/>
      <c r="S712" s="6"/>
      <c r="T712" s="6"/>
      <c r="U712" s="6"/>
      <c r="V712" s="6"/>
    </row>
    <row r="713" spans="3:22" ht="12" customHeight="1" x14ac:dyDescent="0.2">
      <c r="C713" s="6"/>
      <c r="G713" s="6"/>
      <c r="H713" s="6"/>
      <c r="I713" s="6"/>
      <c r="J713" s="6"/>
      <c r="K713" s="6"/>
      <c r="L713" s="6"/>
      <c r="M713" s="6"/>
      <c r="N713" s="6"/>
      <c r="O713" s="6"/>
      <c r="P713" s="6"/>
      <c r="Q713" s="6"/>
      <c r="R713" s="6"/>
      <c r="S713" s="6"/>
      <c r="T713" s="6"/>
      <c r="U713" s="6"/>
      <c r="V713" s="6"/>
    </row>
    <row r="714" spans="3:22" ht="12" customHeight="1" x14ac:dyDescent="0.2">
      <c r="C714" s="6"/>
      <c r="G714" s="6"/>
      <c r="H714" s="6"/>
      <c r="I714" s="6"/>
      <c r="J714" s="6"/>
      <c r="K714" s="6"/>
      <c r="L714" s="6"/>
      <c r="M714" s="6"/>
      <c r="N714" s="6"/>
      <c r="O714" s="6"/>
      <c r="P714" s="6"/>
      <c r="Q714" s="6"/>
      <c r="R714" s="6"/>
      <c r="S714" s="6"/>
      <c r="T714" s="6"/>
      <c r="U714" s="6"/>
      <c r="V714" s="6"/>
    </row>
    <row r="715" spans="3:22" ht="12" customHeight="1" x14ac:dyDescent="0.2">
      <c r="C715" s="6"/>
      <c r="G715" s="6"/>
      <c r="H715" s="6"/>
      <c r="I715" s="6"/>
      <c r="J715" s="6"/>
      <c r="K715" s="6"/>
      <c r="L715" s="6"/>
      <c r="M715" s="6"/>
      <c r="N715" s="6"/>
      <c r="O715" s="6"/>
      <c r="P715" s="6"/>
      <c r="Q715" s="6"/>
      <c r="R715" s="6"/>
      <c r="S715" s="6"/>
      <c r="T715" s="6"/>
      <c r="U715" s="6"/>
      <c r="V715" s="6"/>
    </row>
    <row r="716" spans="3:22" ht="12" customHeight="1" x14ac:dyDescent="0.2">
      <c r="C716" s="6"/>
      <c r="G716" s="6"/>
      <c r="H716" s="6"/>
      <c r="I716" s="6"/>
      <c r="J716" s="6"/>
      <c r="K716" s="6"/>
      <c r="L716" s="6"/>
      <c r="M716" s="6"/>
      <c r="N716" s="6"/>
      <c r="O716" s="6"/>
      <c r="P716" s="6"/>
      <c r="Q716" s="6"/>
      <c r="R716" s="6"/>
      <c r="S716" s="6"/>
      <c r="T716" s="6"/>
      <c r="U716" s="6"/>
      <c r="V716" s="6"/>
    </row>
    <row r="717" spans="3:22" ht="12" customHeight="1" x14ac:dyDescent="0.2">
      <c r="C717" s="6"/>
      <c r="G717" s="6"/>
      <c r="H717" s="6"/>
      <c r="I717" s="6"/>
      <c r="J717" s="6"/>
      <c r="K717" s="6"/>
      <c r="L717" s="6"/>
      <c r="M717" s="6"/>
      <c r="N717" s="6"/>
      <c r="O717" s="6"/>
      <c r="P717" s="6"/>
      <c r="Q717" s="6"/>
      <c r="R717" s="6"/>
      <c r="S717" s="6"/>
      <c r="T717" s="6"/>
      <c r="U717" s="6"/>
      <c r="V717" s="6"/>
    </row>
    <row r="718" spans="3:22" ht="12" customHeight="1" x14ac:dyDescent="0.2">
      <c r="C718" s="6"/>
      <c r="G718" s="6"/>
      <c r="H718" s="6"/>
      <c r="I718" s="6"/>
      <c r="J718" s="6"/>
      <c r="K718" s="6"/>
      <c r="L718" s="6"/>
      <c r="M718" s="6"/>
      <c r="N718" s="6"/>
      <c r="O718" s="6"/>
      <c r="P718" s="6"/>
      <c r="Q718" s="6"/>
      <c r="R718" s="6"/>
      <c r="S718" s="6"/>
      <c r="T718" s="6"/>
      <c r="U718" s="6"/>
      <c r="V718" s="6"/>
    </row>
    <row r="719" spans="3:22" ht="12" customHeight="1" x14ac:dyDescent="0.2">
      <c r="C719" s="6"/>
      <c r="G719" s="6"/>
      <c r="H719" s="6"/>
      <c r="I719" s="6"/>
      <c r="J719" s="6"/>
      <c r="K719" s="6"/>
      <c r="L719" s="6"/>
      <c r="M719" s="6"/>
      <c r="N719" s="6"/>
      <c r="O719" s="6"/>
      <c r="P719" s="6"/>
      <c r="Q719" s="6"/>
      <c r="R719" s="6"/>
      <c r="S719" s="6"/>
      <c r="T719" s="6"/>
      <c r="U719" s="6"/>
      <c r="V719" s="6"/>
    </row>
    <row r="720" spans="3:22" ht="12" customHeight="1" x14ac:dyDescent="0.2">
      <c r="C720" s="6"/>
      <c r="G720" s="6"/>
      <c r="H720" s="6"/>
      <c r="I720" s="6"/>
      <c r="J720" s="6"/>
      <c r="K720" s="6"/>
      <c r="L720" s="6"/>
      <c r="M720" s="6"/>
      <c r="N720" s="6"/>
      <c r="O720" s="6"/>
      <c r="P720" s="6"/>
      <c r="Q720" s="6"/>
      <c r="R720" s="6"/>
      <c r="S720" s="6"/>
      <c r="T720" s="6"/>
      <c r="U720" s="6"/>
      <c r="V720" s="6"/>
    </row>
    <row r="721" spans="3:22" ht="12" customHeight="1" x14ac:dyDescent="0.2">
      <c r="C721" s="6"/>
      <c r="G721" s="6"/>
      <c r="H721" s="6"/>
      <c r="I721" s="6"/>
      <c r="J721" s="6"/>
      <c r="K721" s="6"/>
      <c r="L721" s="6"/>
      <c r="M721" s="6"/>
      <c r="N721" s="6"/>
      <c r="O721" s="6"/>
      <c r="P721" s="6"/>
      <c r="Q721" s="6"/>
      <c r="R721" s="6"/>
      <c r="S721" s="6"/>
      <c r="T721" s="6"/>
      <c r="U721" s="6"/>
      <c r="V721" s="6"/>
    </row>
    <row r="722" spans="3:22" ht="12" customHeight="1" x14ac:dyDescent="0.2">
      <c r="C722" s="6"/>
      <c r="G722" s="6"/>
      <c r="H722" s="6"/>
      <c r="I722" s="6"/>
      <c r="J722" s="6"/>
      <c r="K722" s="6"/>
      <c r="L722" s="6"/>
      <c r="M722" s="6"/>
      <c r="N722" s="6"/>
      <c r="O722" s="6"/>
      <c r="P722" s="6"/>
      <c r="Q722" s="6"/>
      <c r="R722" s="6"/>
      <c r="S722" s="6"/>
      <c r="T722" s="6"/>
      <c r="U722" s="6"/>
      <c r="V722" s="6"/>
    </row>
    <row r="723" spans="3:22" ht="12" customHeight="1" x14ac:dyDescent="0.2">
      <c r="C723" s="6"/>
      <c r="G723" s="6"/>
      <c r="H723" s="6"/>
      <c r="I723" s="6"/>
      <c r="J723" s="6"/>
      <c r="K723" s="6"/>
      <c r="L723" s="6"/>
      <c r="M723" s="6"/>
      <c r="N723" s="6"/>
      <c r="O723" s="6"/>
      <c r="P723" s="6"/>
      <c r="Q723" s="6"/>
      <c r="R723" s="6"/>
      <c r="S723" s="6"/>
      <c r="T723" s="6"/>
      <c r="U723" s="6"/>
      <c r="V723" s="6"/>
    </row>
    <row r="724" spans="3:22" ht="12" customHeight="1" x14ac:dyDescent="0.2">
      <c r="C724" s="6"/>
      <c r="G724" s="6"/>
      <c r="H724" s="6"/>
      <c r="I724" s="6"/>
      <c r="J724" s="6"/>
      <c r="K724" s="6"/>
      <c r="L724" s="6"/>
      <c r="M724" s="6"/>
      <c r="N724" s="6"/>
      <c r="O724" s="6"/>
      <c r="P724" s="6"/>
      <c r="Q724" s="6"/>
      <c r="R724" s="6"/>
      <c r="S724" s="6"/>
      <c r="T724" s="6"/>
      <c r="U724" s="6"/>
      <c r="V724" s="6"/>
    </row>
    <row r="725" spans="3:22" ht="12" customHeight="1" x14ac:dyDescent="0.2">
      <c r="C725" s="6"/>
      <c r="G725" s="6"/>
      <c r="H725" s="6"/>
      <c r="I725" s="6"/>
      <c r="J725" s="6"/>
      <c r="K725" s="6"/>
      <c r="L725" s="6"/>
      <c r="M725" s="6"/>
      <c r="N725" s="6"/>
      <c r="O725" s="6"/>
      <c r="P725" s="6"/>
      <c r="Q725" s="6"/>
      <c r="R725" s="6"/>
      <c r="S725" s="6"/>
      <c r="T725" s="6"/>
      <c r="U725" s="6"/>
      <c r="V725" s="6"/>
    </row>
    <row r="726" spans="3:22" ht="12" customHeight="1" x14ac:dyDescent="0.2">
      <c r="C726" s="6"/>
      <c r="G726" s="6"/>
      <c r="H726" s="6"/>
      <c r="I726" s="6"/>
      <c r="J726" s="6"/>
      <c r="K726" s="6"/>
      <c r="L726" s="6"/>
      <c r="M726" s="6"/>
      <c r="N726" s="6"/>
      <c r="O726" s="6"/>
      <c r="P726" s="6"/>
      <c r="Q726" s="6"/>
      <c r="R726" s="6"/>
      <c r="S726" s="6"/>
      <c r="T726" s="6"/>
      <c r="U726" s="6"/>
      <c r="V726" s="6"/>
    </row>
    <row r="727" spans="3:22" ht="12" customHeight="1" x14ac:dyDescent="0.2">
      <c r="C727" s="6"/>
      <c r="G727" s="6"/>
      <c r="H727" s="6"/>
      <c r="I727" s="6"/>
      <c r="J727" s="6"/>
      <c r="K727" s="6"/>
      <c r="L727" s="6"/>
      <c r="M727" s="6"/>
      <c r="N727" s="6"/>
      <c r="O727" s="6"/>
      <c r="P727" s="6"/>
      <c r="Q727" s="6"/>
      <c r="R727" s="6"/>
      <c r="S727" s="6"/>
      <c r="T727" s="6"/>
      <c r="U727" s="6"/>
      <c r="V727" s="6"/>
    </row>
    <row r="728" spans="3:22" ht="12" customHeight="1" x14ac:dyDescent="0.2">
      <c r="C728" s="6"/>
      <c r="G728" s="6"/>
      <c r="H728" s="6"/>
      <c r="I728" s="6"/>
      <c r="J728" s="6"/>
      <c r="K728" s="6"/>
      <c r="L728" s="6"/>
      <c r="M728" s="6"/>
      <c r="N728" s="6"/>
      <c r="O728" s="6"/>
      <c r="P728" s="6"/>
      <c r="Q728" s="6"/>
      <c r="R728" s="6"/>
      <c r="S728" s="6"/>
      <c r="T728" s="6"/>
      <c r="U728" s="6"/>
      <c r="V728" s="6"/>
    </row>
    <row r="729" spans="3:22" ht="12" customHeight="1" x14ac:dyDescent="0.2">
      <c r="C729" s="6"/>
      <c r="G729" s="6"/>
      <c r="H729" s="6"/>
      <c r="I729" s="6"/>
      <c r="J729" s="6"/>
      <c r="K729" s="6"/>
      <c r="L729" s="6"/>
      <c r="M729" s="6"/>
      <c r="N729" s="6"/>
      <c r="O729" s="6"/>
      <c r="P729" s="6"/>
      <c r="Q729" s="6"/>
      <c r="R729" s="6"/>
      <c r="S729" s="6"/>
      <c r="T729" s="6"/>
      <c r="U729" s="6"/>
      <c r="V729" s="6"/>
    </row>
    <row r="730" spans="3:22" ht="12" customHeight="1" x14ac:dyDescent="0.2">
      <c r="C730" s="6"/>
      <c r="G730" s="6"/>
      <c r="H730" s="6"/>
      <c r="I730" s="6"/>
      <c r="J730" s="6"/>
      <c r="K730" s="6"/>
      <c r="L730" s="6"/>
      <c r="M730" s="6"/>
      <c r="N730" s="6"/>
      <c r="O730" s="6"/>
      <c r="P730" s="6"/>
      <c r="Q730" s="6"/>
      <c r="R730" s="6"/>
      <c r="S730" s="6"/>
      <c r="T730" s="6"/>
      <c r="U730" s="6"/>
      <c r="V730" s="6"/>
    </row>
    <row r="731" spans="3:22" ht="12" customHeight="1" x14ac:dyDescent="0.2">
      <c r="C731" s="6"/>
      <c r="G731" s="6"/>
      <c r="H731" s="6"/>
      <c r="I731" s="6"/>
      <c r="J731" s="6"/>
      <c r="K731" s="6"/>
      <c r="L731" s="6"/>
      <c r="M731" s="6"/>
      <c r="N731" s="6"/>
      <c r="O731" s="6"/>
      <c r="P731" s="6"/>
      <c r="Q731" s="6"/>
      <c r="R731" s="6"/>
      <c r="S731" s="6"/>
      <c r="T731" s="6"/>
      <c r="U731" s="6"/>
      <c r="V731" s="6"/>
    </row>
    <row r="732" spans="3:22" ht="12" customHeight="1" x14ac:dyDescent="0.2">
      <c r="C732" s="6"/>
      <c r="G732" s="6"/>
      <c r="H732" s="6"/>
      <c r="I732" s="6"/>
      <c r="J732" s="6"/>
      <c r="K732" s="6"/>
      <c r="L732" s="6"/>
      <c r="M732" s="6"/>
      <c r="N732" s="6"/>
      <c r="O732" s="6"/>
      <c r="P732" s="6"/>
      <c r="Q732" s="6"/>
      <c r="R732" s="6"/>
      <c r="S732" s="6"/>
      <c r="T732" s="6"/>
      <c r="U732" s="6"/>
      <c r="V732" s="6"/>
    </row>
    <row r="733" spans="3:22" ht="12" customHeight="1" x14ac:dyDescent="0.2">
      <c r="C733" s="6"/>
      <c r="G733" s="6"/>
      <c r="H733" s="6"/>
      <c r="I733" s="6"/>
      <c r="J733" s="6"/>
      <c r="K733" s="6"/>
      <c r="L733" s="6"/>
      <c r="M733" s="6"/>
      <c r="N733" s="6"/>
      <c r="O733" s="6"/>
      <c r="P733" s="6"/>
      <c r="Q733" s="6"/>
      <c r="R733" s="6"/>
      <c r="S733" s="6"/>
      <c r="T733" s="6"/>
      <c r="U733" s="6"/>
      <c r="V733" s="6"/>
    </row>
    <row r="734" spans="3:22" ht="12" customHeight="1" x14ac:dyDescent="0.2">
      <c r="C734" s="6"/>
      <c r="G734" s="6"/>
      <c r="H734" s="6"/>
      <c r="I734" s="6"/>
      <c r="J734" s="6"/>
      <c r="K734" s="6"/>
      <c r="L734" s="6"/>
      <c r="M734" s="6"/>
      <c r="N734" s="6"/>
      <c r="O734" s="6"/>
      <c r="P734" s="6"/>
      <c r="Q734" s="6"/>
      <c r="R734" s="6"/>
      <c r="S734" s="6"/>
      <c r="T734" s="6"/>
      <c r="U734" s="6"/>
      <c r="V734" s="6"/>
    </row>
    <row r="735" spans="3:22" ht="12" customHeight="1" x14ac:dyDescent="0.2">
      <c r="C735" s="6"/>
      <c r="G735" s="6"/>
      <c r="H735" s="6"/>
      <c r="I735" s="6"/>
      <c r="J735" s="6"/>
      <c r="K735" s="6"/>
      <c r="L735" s="6"/>
      <c r="M735" s="6"/>
      <c r="N735" s="6"/>
      <c r="O735" s="6"/>
      <c r="P735" s="6"/>
      <c r="Q735" s="6"/>
      <c r="R735" s="6"/>
      <c r="S735" s="6"/>
      <c r="T735" s="6"/>
      <c r="U735" s="6"/>
      <c r="V735" s="6"/>
    </row>
    <row r="736" spans="3:22" ht="12" customHeight="1" x14ac:dyDescent="0.2">
      <c r="C736" s="6"/>
      <c r="G736" s="6"/>
      <c r="H736" s="6"/>
      <c r="I736" s="6"/>
      <c r="J736" s="6"/>
      <c r="K736" s="6"/>
      <c r="L736" s="6"/>
      <c r="M736" s="6"/>
      <c r="N736" s="6"/>
      <c r="O736" s="6"/>
      <c r="P736" s="6"/>
      <c r="Q736" s="6"/>
      <c r="R736" s="6"/>
      <c r="S736" s="6"/>
      <c r="T736" s="6"/>
      <c r="U736" s="6"/>
      <c r="V736" s="6"/>
    </row>
    <row r="737" spans="1:22" ht="12" customHeight="1" x14ac:dyDescent="0.2">
      <c r="C737" s="6"/>
      <c r="G737" s="6"/>
      <c r="H737" s="6"/>
      <c r="I737" s="6"/>
      <c r="J737" s="6"/>
      <c r="K737" s="6"/>
      <c r="L737" s="6"/>
      <c r="M737" s="6"/>
      <c r="N737" s="6"/>
      <c r="O737" s="6"/>
      <c r="P737" s="6"/>
      <c r="Q737" s="6"/>
      <c r="R737" s="6"/>
      <c r="S737" s="6"/>
      <c r="T737" s="6"/>
      <c r="U737" s="6"/>
      <c r="V737" s="6"/>
    </row>
    <row r="738" spans="1:22" ht="12" customHeight="1" x14ac:dyDescent="0.2">
      <c r="C738" s="6"/>
      <c r="G738" s="6"/>
      <c r="H738" s="6"/>
      <c r="I738" s="6"/>
      <c r="J738" s="6"/>
      <c r="K738" s="6"/>
      <c r="L738" s="6"/>
      <c r="M738" s="6"/>
      <c r="N738" s="6"/>
      <c r="O738" s="6"/>
      <c r="P738" s="6"/>
      <c r="Q738" s="6"/>
      <c r="R738" s="6"/>
      <c r="S738" s="6"/>
      <c r="T738" s="6"/>
      <c r="U738" s="6"/>
      <c r="V738" s="6"/>
    </row>
    <row r="739" spans="1:22" ht="12" customHeight="1" x14ac:dyDescent="0.2">
      <c r="C739" s="6"/>
      <c r="G739" s="6"/>
      <c r="H739" s="6"/>
      <c r="I739" s="6"/>
      <c r="J739" s="6"/>
      <c r="K739" s="6"/>
      <c r="L739" s="6"/>
      <c r="M739" s="6"/>
      <c r="N739" s="6"/>
      <c r="O739" s="6"/>
      <c r="P739" s="6"/>
      <c r="Q739" s="6"/>
      <c r="R739" s="6"/>
      <c r="S739" s="6"/>
      <c r="T739" s="6"/>
      <c r="U739" s="6"/>
      <c r="V739" s="6"/>
    </row>
    <row r="740" spans="1:22" ht="12" customHeight="1" x14ac:dyDescent="0.2">
      <c r="C740" s="6"/>
      <c r="G740" s="6"/>
      <c r="H740" s="6"/>
      <c r="I740" s="6"/>
      <c r="J740" s="6"/>
      <c r="K740" s="6"/>
      <c r="L740" s="6"/>
      <c r="M740" s="6"/>
      <c r="N740" s="6"/>
      <c r="O740" s="6"/>
      <c r="P740" s="6"/>
      <c r="Q740" s="6"/>
      <c r="R740" s="6"/>
      <c r="S740" s="6"/>
      <c r="T740" s="6"/>
      <c r="U740" s="6"/>
      <c r="V740" s="6"/>
    </row>
    <row r="741" spans="1:22" ht="12" customHeight="1" x14ac:dyDescent="0.2">
      <c r="C741" s="6"/>
      <c r="G741" s="6"/>
      <c r="H741" s="6"/>
      <c r="I741" s="6"/>
      <c r="J741" s="6"/>
      <c r="K741" s="6"/>
      <c r="L741" s="6"/>
      <c r="M741" s="6"/>
      <c r="N741" s="6"/>
      <c r="O741" s="6"/>
      <c r="P741" s="6"/>
      <c r="Q741" s="6"/>
      <c r="R741" s="6"/>
      <c r="S741" s="6"/>
      <c r="T741" s="6"/>
      <c r="U741" s="6"/>
      <c r="V741" s="6"/>
    </row>
    <row r="742" spans="1:22" ht="12" customHeight="1" x14ac:dyDescent="0.2">
      <c r="C742" s="6"/>
      <c r="G742" s="6"/>
      <c r="H742" s="6"/>
      <c r="I742" s="6"/>
      <c r="J742" s="6"/>
      <c r="K742" s="6"/>
      <c r="L742" s="6"/>
      <c r="M742" s="6"/>
      <c r="N742" s="6"/>
      <c r="O742" s="6"/>
      <c r="P742" s="6"/>
      <c r="Q742" s="6"/>
      <c r="R742" s="6"/>
      <c r="S742" s="6"/>
      <c r="T742" s="6"/>
      <c r="U742" s="6"/>
      <c r="V742" s="6"/>
    </row>
    <row r="743" spans="1:22" ht="12" customHeight="1" x14ac:dyDescent="0.2">
      <c r="A743" s="12"/>
      <c r="C743" s="6"/>
      <c r="G743" s="6"/>
      <c r="H743" s="6"/>
      <c r="I743" s="6"/>
      <c r="J743" s="6"/>
      <c r="K743" s="6"/>
      <c r="L743" s="6"/>
      <c r="M743" s="6"/>
      <c r="N743" s="6"/>
      <c r="O743" s="6"/>
      <c r="P743" s="6"/>
      <c r="Q743" s="6"/>
      <c r="R743" s="6"/>
      <c r="S743" s="6"/>
      <c r="T743" s="6"/>
      <c r="U743" s="6"/>
      <c r="V743" s="6"/>
    </row>
    <row r="744" spans="1:22" ht="12" customHeight="1" x14ac:dyDescent="0.2">
      <c r="A744" s="12"/>
      <c r="C744" s="6"/>
      <c r="G744" s="6"/>
      <c r="H744" s="6"/>
      <c r="I744" s="6"/>
      <c r="J744" s="6"/>
      <c r="K744" s="6"/>
      <c r="L744" s="6"/>
      <c r="M744" s="6"/>
      <c r="N744" s="6"/>
      <c r="O744" s="6"/>
      <c r="P744" s="6"/>
      <c r="Q744" s="6"/>
      <c r="R744" s="6"/>
      <c r="S744" s="6"/>
      <c r="T744" s="6"/>
      <c r="U744" s="6"/>
      <c r="V744" s="6"/>
    </row>
    <row r="745" spans="1:22" ht="12" customHeight="1" x14ac:dyDescent="0.2">
      <c r="A745" s="12"/>
      <c r="C745" s="6"/>
      <c r="G745" s="6"/>
      <c r="H745" s="6"/>
      <c r="I745" s="6"/>
      <c r="J745" s="6"/>
      <c r="K745" s="6"/>
      <c r="L745" s="6"/>
      <c r="M745" s="6"/>
      <c r="N745" s="6"/>
      <c r="O745" s="6"/>
      <c r="P745" s="6"/>
      <c r="Q745" s="6"/>
      <c r="R745" s="6"/>
      <c r="S745" s="6"/>
      <c r="T745" s="6"/>
      <c r="U745" s="6"/>
      <c r="V745" s="6"/>
    </row>
    <row r="746" spans="1:22" ht="12" customHeight="1" x14ac:dyDescent="0.2">
      <c r="C746" s="6"/>
      <c r="G746" s="6"/>
      <c r="H746" s="6"/>
      <c r="I746" s="6"/>
      <c r="J746" s="6"/>
      <c r="K746" s="6"/>
      <c r="L746" s="6"/>
      <c r="M746" s="6"/>
      <c r="N746" s="6"/>
      <c r="O746" s="6"/>
      <c r="P746" s="6"/>
      <c r="Q746" s="6"/>
      <c r="R746" s="6"/>
      <c r="S746" s="6"/>
      <c r="T746" s="6"/>
      <c r="U746" s="6"/>
      <c r="V746" s="6"/>
    </row>
    <row r="747" spans="1:22" ht="12" customHeight="1" x14ac:dyDescent="0.2">
      <c r="C747" s="6"/>
      <c r="G747" s="6"/>
      <c r="H747" s="6"/>
      <c r="I747" s="6"/>
      <c r="J747" s="6"/>
      <c r="K747" s="6"/>
      <c r="L747" s="6"/>
      <c r="M747" s="6"/>
      <c r="N747" s="6"/>
      <c r="O747" s="6"/>
      <c r="P747" s="6"/>
      <c r="Q747" s="6"/>
      <c r="R747" s="6"/>
      <c r="S747" s="6"/>
      <c r="T747" s="6"/>
      <c r="U747" s="6"/>
      <c r="V747" s="6"/>
    </row>
    <row r="748" spans="1:22" ht="12" customHeight="1" x14ac:dyDescent="0.2">
      <c r="A748" s="25"/>
      <c r="C748" s="6"/>
      <c r="G748" s="6"/>
      <c r="H748" s="6"/>
      <c r="I748" s="6"/>
      <c r="J748" s="6"/>
      <c r="K748" s="6"/>
      <c r="L748" s="6"/>
      <c r="M748" s="6"/>
      <c r="N748" s="6"/>
      <c r="O748" s="6"/>
      <c r="P748" s="6"/>
      <c r="Q748" s="6"/>
      <c r="R748" s="6"/>
      <c r="S748" s="6"/>
      <c r="T748" s="6"/>
      <c r="U748" s="6"/>
      <c r="V748" s="6"/>
    </row>
    <row r="749" spans="1:22" ht="12" customHeight="1" x14ac:dyDescent="0.2">
      <c r="A749" s="33"/>
      <c r="C749" s="6"/>
      <c r="G749" s="6"/>
      <c r="H749" s="6"/>
      <c r="I749" s="6"/>
      <c r="J749" s="6"/>
      <c r="K749" s="6"/>
      <c r="L749" s="6"/>
      <c r="M749" s="6"/>
      <c r="N749" s="6"/>
      <c r="O749" s="6"/>
      <c r="P749" s="6"/>
      <c r="Q749" s="6"/>
      <c r="R749" s="6"/>
      <c r="S749" s="6"/>
      <c r="T749" s="6"/>
      <c r="U749" s="6"/>
      <c r="V749" s="6"/>
    </row>
    <row r="750" spans="1:22" ht="12" customHeight="1" x14ac:dyDescent="0.2">
      <c r="A750" s="12"/>
      <c r="C750" s="6"/>
      <c r="G750" s="6"/>
      <c r="H750" s="6"/>
      <c r="I750" s="6"/>
      <c r="J750" s="6"/>
      <c r="K750" s="6"/>
      <c r="L750" s="6"/>
      <c r="M750" s="6"/>
      <c r="N750" s="6"/>
      <c r="O750" s="6"/>
      <c r="P750" s="6"/>
      <c r="Q750" s="6"/>
      <c r="R750" s="6"/>
      <c r="S750" s="6"/>
      <c r="T750" s="6"/>
      <c r="U750" s="6"/>
      <c r="V750" s="6"/>
    </row>
    <row r="751" spans="1:22" ht="12" customHeight="1" x14ac:dyDescent="0.2">
      <c r="C751" s="6"/>
      <c r="G751" s="6"/>
      <c r="H751" s="6"/>
      <c r="I751" s="6"/>
      <c r="J751" s="6"/>
      <c r="K751" s="6"/>
      <c r="L751" s="6"/>
      <c r="M751" s="6"/>
      <c r="N751" s="6"/>
      <c r="O751" s="6"/>
      <c r="P751" s="6"/>
      <c r="Q751" s="6"/>
      <c r="R751" s="6"/>
      <c r="S751" s="6"/>
      <c r="T751" s="6"/>
      <c r="U751" s="6"/>
      <c r="V751" s="6"/>
    </row>
    <row r="752" spans="1:22" ht="12" customHeight="1" x14ac:dyDescent="0.2">
      <c r="C752" s="6"/>
      <c r="G752" s="6"/>
      <c r="H752" s="6"/>
      <c r="I752" s="6"/>
      <c r="J752" s="6"/>
      <c r="K752" s="6"/>
      <c r="L752" s="6"/>
      <c r="M752" s="6"/>
      <c r="N752" s="6"/>
      <c r="O752" s="6"/>
      <c r="P752" s="6"/>
      <c r="Q752" s="6"/>
      <c r="R752" s="6"/>
      <c r="S752" s="6"/>
      <c r="T752" s="6"/>
      <c r="U752" s="6"/>
      <c r="V752" s="6"/>
    </row>
    <row r="753" spans="3:22" ht="12" customHeight="1" x14ac:dyDescent="0.2">
      <c r="C753" s="6"/>
      <c r="G753" s="6"/>
      <c r="H753" s="6"/>
      <c r="I753" s="6"/>
      <c r="J753" s="6"/>
      <c r="K753" s="6"/>
      <c r="L753" s="6"/>
      <c r="M753" s="6"/>
      <c r="N753" s="6"/>
      <c r="O753" s="6"/>
      <c r="P753" s="6"/>
      <c r="Q753" s="6"/>
      <c r="R753" s="6"/>
      <c r="S753" s="6"/>
      <c r="T753" s="6"/>
      <c r="U753" s="6"/>
      <c r="V753" s="6"/>
    </row>
    <row r="754" spans="3:22" ht="12" customHeight="1" x14ac:dyDescent="0.2">
      <c r="C754" s="6"/>
      <c r="G754" s="6"/>
      <c r="H754" s="6"/>
      <c r="I754" s="6"/>
      <c r="J754" s="6"/>
      <c r="K754" s="6"/>
      <c r="L754" s="6"/>
      <c r="M754" s="6"/>
      <c r="N754" s="6"/>
      <c r="O754" s="6"/>
      <c r="P754" s="6"/>
      <c r="Q754" s="6"/>
      <c r="R754" s="6"/>
      <c r="S754" s="6"/>
      <c r="T754" s="6"/>
      <c r="U754" s="6"/>
      <c r="V754" s="6"/>
    </row>
    <row r="755" spans="3:22" ht="12" customHeight="1" x14ac:dyDescent="0.2">
      <c r="C755" s="6"/>
      <c r="G755" s="6"/>
      <c r="H755" s="6"/>
      <c r="I755" s="6"/>
      <c r="J755" s="6"/>
      <c r="K755" s="6"/>
      <c r="L755" s="6"/>
      <c r="M755" s="6"/>
      <c r="N755" s="6"/>
      <c r="O755" s="6"/>
      <c r="P755" s="6"/>
      <c r="Q755" s="6"/>
      <c r="R755" s="6"/>
      <c r="S755" s="6"/>
      <c r="T755" s="6"/>
      <c r="U755" s="6"/>
      <c r="V755" s="6"/>
    </row>
    <row r="756" spans="3:22" ht="12" customHeight="1" x14ac:dyDescent="0.2">
      <c r="C756" s="6"/>
      <c r="G756" s="6"/>
      <c r="H756" s="6"/>
      <c r="I756" s="6"/>
      <c r="J756" s="6"/>
      <c r="K756" s="6"/>
      <c r="L756" s="6"/>
      <c r="M756" s="6"/>
      <c r="N756" s="6"/>
      <c r="O756" s="6"/>
      <c r="P756" s="6"/>
      <c r="Q756" s="6"/>
      <c r="R756" s="6"/>
      <c r="S756" s="6"/>
      <c r="T756" s="6"/>
      <c r="U756" s="6"/>
      <c r="V756" s="6"/>
    </row>
    <row r="757" spans="3:22" ht="12" customHeight="1" x14ac:dyDescent="0.2">
      <c r="C757" s="6"/>
      <c r="G757" s="6"/>
      <c r="H757" s="6"/>
      <c r="I757" s="6"/>
      <c r="J757" s="6"/>
      <c r="K757" s="6"/>
      <c r="L757" s="6"/>
      <c r="M757" s="6"/>
      <c r="N757" s="6"/>
      <c r="O757" s="6"/>
      <c r="P757" s="6"/>
      <c r="Q757" s="6"/>
      <c r="R757" s="6"/>
      <c r="S757" s="6"/>
      <c r="T757" s="6"/>
      <c r="U757" s="6"/>
      <c r="V757" s="6"/>
    </row>
    <row r="758" spans="3:22" ht="12" customHeight="1" x14ac:dyDescent="0.2">
      <c r="C758" s="6"/>
      <c r="G758" s="6"/>
      <c r="H758" s="6"/>
      <c r="I758" s="6"/>
      <c r="J758" s="6"/>
      <c r="K758" s="6"/>
      <c r="L758" s="6"/>
      <c r="M758" s="6"/>
      <c r="N758" s="6"/>
      <c r="O758" s="6"/>
      <c r="P758" s="6"/>
      <c r="Q758" s="6"/>
      <c r="R758" s="6"/>
      <c r="S758" s="6"/>
      <c r="T758" s="6"/>
      <c r="U758" s="6"/>
      <c r="V758" s="6"/>
    </row>
    <row r="759" spans="3:22" ht="12" customHeight="1" x14ac:dyDescent="0.2">
      <c r="C759" s="6"/>
      <c r="G759" s="6"/>
      <c r="H759" s="6"/>
      <c r="I759" s="6"/>
      <c r="J759" s="6"/>
      <c r="K759" s="6"/>
      <c r="L759" s="6"/>
      <c r="M759" s="6"/>
      <c r="N759" s="6"/>
      <c r="O759" s="6"/>
      <c r="P759" s="6"/>
      <c r="Q759" s="6"/>
      <c r="R759" s="6"/>
      <c r="S759" s="6"/>
      <c r="T759" s="6"/>
      <c r="U759" s="6"/>
      <c r="V759" s="6"/>
    </row>
    <row r="760" spans="3:22" ht="12" customHeight="1" x14ac:dyDescent="0.2">
      <c r="C760" s="6"/>
      <c r="G760" s="6"/>
      <c r="H760" s="6"/>
      <c r="I760" s="6"/>
      <c r="J760" s="6"/>
      <c r="K760" s="6"/>
      <c r="L760" s="6"/>
      <c r="M760" s="6"/>
      <c r="N760" s="6"/>
      <c r="O760" s="6"/>
      <c r="P760" s="6"/>
      <c r="Q760" s="6"/>
      <c r="R760" s="6"/>
      <c r="S760" s="6"/>
      <c r="T760" s="6"/>
      <c r="U760" s="6"/>
      <c r="V760" s="6"/>
    </row>
    <row r="761" spans="3:22" ht="12" customHeight="1" x14ac:dyDescent="0.2">
      <c r="C761" s="6"/>
      <c r="G761" s="6"/>
      <c r="H761" s="6"/>
      <c r="I761" s="6"/>
      <c r="J761" s="6"/>
      <c r="K761" s="6"/>
      <c r="L761" s="6"/>
      <c r="M761" s="6"/>
      <c r="N761" s="6"/>
      <c r="O761" s="6"/>
      <c r="P761" s="6"/>
      <c r="Q761" s="6"/>
      <c r="R761" s="6"/>
      <c r="S761" s="6"/>
      <c r="T761" s="6"/>
      <c r="U761" s="6"/>
      <c r="V761" s="6"/>
    </row>
    <row r="762" spans="3:22" ht="12" customHeight="1" x14ac:dyDescent="0.2">
      <c r="C762" s="6"/>
      <c r="G762" s="6"/>
      <c r="H762" s="6"/>
      <c r="I762" s="6"/>
      <c r="J762" s="6"/>
      <c r="K762" s="6"/>
      <c r="L762" s="6"/>
      <c r="M762" s="6"/>
      <c r="N762" s="6"/>
      <c r="O762" s="6"/>
      <c r="P762" s="6"/>
      <c r="Q762" s="6"/>
      <c r="R762" s="6"/>
      <c r="S762" s="6"/>
      <c r="T762" s="6"/>
      <c r="U762" s="6"/>
      <c r="V762" s="6"/>
    </row>
    <row r="763" spans="3:22" ht="12" customHeight="1" x14ac:dyDescent="0.2">
      <c r="C763" s="6"/>
      <c r="G763" s="6"/>
      <c r="H763" s="6"/>
      <c r="I763" s="6"/>
      <c r="J763" s="6"/>
      <c r="K763" s="6"/>
      <c r="L763" s="6"/>
      <c r="M763" s="6"/>
      <c r="N763" s="6"/>
      <c r="O763" s="6"/>
      <c r="P763" s="6"/>
      <c r="Q763" s="6"/>
      <c r="R763" s="6"/>
      <c r="S763" s="6"/>
      <c r="T763" s="6"/>
      <c r="U763" s="6"/>
      <c r="V763" s="6"/>
    </row>
    <row r="764" spans="3:22" ht="12" customHeight="1" x14ac:dyDescent="0.2">
      <c r="C764" s="6"/>
      <c r="G764" s="6"/>
      <c r="H764" s="6"/>
      <c r="I764" s="6"/>
      <c r="J764" s="6"/>
      <c r="K764" s="6"/>
      <c r="L764" s="6"/>
      <c r="M764" s="6"/>
      <c r="N764" s="6"/>
      <c r="O764" s="6"/>
      <c r="P764" s="6"/>
      <c r="Q764" s="6"/>
      <c r="R764" s="6"/>
      <c r="S764" s="6"/>
      <c r="T764" s="6"/>
      <c r="U764" s="6"/>
      <c r="V764" s="6"/>
    </row>
    <row r="765" spans="3:22" ht="12" customHeight="1" x14ac:dyDescent="0.2">
      <c r="C765" s="6"/>
      <c r="G765" s="6"/>
      <c r="H765" s="6"/>
      <c r="I765" s="6"/>
      <c r="J765" s="6"/>
      <c r="K765" s="6"/>
      <c r="L765" s="6"/>
      <c r="M765" s="6"/>
      <c r="N765" s="6"/>
      <c r="O765" s="6"/>
      <c r="P765" s="6"/>
      <c r="Q765" s="6"/>
      <c r="R765" s="6"/>
      <c r="S765" s="6"/>
      <c r="T765" s="6"/>
      <c r="U765" s="6"/>
      <c r="V765" s="6"/>
    </row>
    <row r="766" spans="3:22" ht="12" customHeight="1" x14ac:dyDescent="0.2">
      <c r="C766" s="6"/>
      <c r="G766" s="6"/>
      <c r="H766" s="6"/>
      <c r="I766" s="6"/>
      <c r="J766" s="6"/>
      <c r="K766" s="6"/>
      <c r="L766" s="6"/>
      <c r="M766" s="6"/>
      <c r="N766" s="6"/>
      <c r="O766" s="6"/>
      <c r="P766" s="6"/>
      <c r="Q766" s="6"/>
      <c r="R766" s="6"/>
      <c r="S766" s="6"/>
      <c r="T766" s="6"/>
      <c r="U766" s="6"/>
      <c r="V766" s="6"/>
    </row>
    <row r="767" spans="3:22" ht="12" customHeight="1" x14ac:dyDescent="0.2">
      <c r="C767" s="6"/>
      <c r="G767" s="6"/>
      <c r="H767" s="6"/>
      <c r="I767" s="6"/>
      <c r="J767" s="6"/>
      <c r="K767" s="6"/>
      <c r="L767" s="6"/>
      <c r="M767" s="6"/>
      <c r="N767" s="6"/>
      <c r="O767" s="6"/>
      <c r="P767" s="6"/>
      <c r="Q767" s="6"/>
      <c r="R767" s="6"/>
      <c r="S767" s="6"/>
      <c r="T767" s="6"/>
      <c r="U767" s="6"/>
      <c r="V767" s="6"/>
    </row>
    <row r="768" spans="3:22" ht="12" customHeight="1" x14ac:dyDescent="0.2">
      <c r="C768" s="6"/>
      <c r="G768" s="6"/>
      <c r="H768" s="6"/>
      <c r="I768" s="6"/>
      <c r="J768" s="6"/>
      <c r="K768" s="6"/>
      <c r="L768" s="6"/>
      <c r="M768" s="6"/>
      <c r="N768" s="6"/>
      <c r="O768" s="6"/>
      <c r="P768" s="6"/>
      <c r="Q768" s="6"/>
      <c r="R768" s="6"/>
      <c r="S768" s="6"/>
      <c r="T768" s="6"/>
      <c r="U768" s="6"/>
      <c r="V768" s="6"/>
    </row>
    <row r="769" spans="3:22" ht="12" customHeight="1" x14ac:dyDescent="0.2">
      <c r="C769" s="6"/>
      <c r="G769" s="6"/>
      <c r="H769" s="6"/>
      <c r="I769" s="6"/>
      <c r="J769" s="6"/>
      <c r="K769" s="6"/>
      <c r="L769" s="6"/>
      <c r="M769" s="6"/>
      <c r="N769" s="6"/>
      <c r="O769" s="6"/>
      <c r="P769" s="6"/>
      <c r="Q769" s="6"/>
      <c r="R769" s="6"/>
      <c r="S769" s="6"/>
      <c r="T769" s="6"/>
      <c r="U769" s="6"/>
      <c r="V769" s="6"/>
    </row>
    <row r="770" spans="3:22" ht="12" customHeight="1" x14ac:dyDescent="0.2">
      <c r="C770" s="6"/>
      <c r="G770" s="6"/>
      <c r="H770" s="6"/>
      <c r="I770" s="6"/>
      <c r="J770" s="6"/>
      <c r="K770" s="6"/>
      <c r="L770" s="6"/>
      <c r="M770" s="6"/>
      <c r="N770" s="6"/>
      <c r="O770" s="6"/>
      <c r="P770" s="6"/>
      <c r="Q770" s="6"/>
      <c r="R770" s="6"/>
      <c r="S770" s="6"/>
      <c r="T770" s="6"/>
      <c r="U770" s="6"/>
      <c r="V770" s="6"/>
    </row>
    <row r="771" spans="3:22" ht="12" customHeight="1" x14ac:dyDescent="0.2">
      <c r="C771" s="6"/>
      <c r="G771" s="6"/>
      <c r="H771" s="6"/>
      <c r="I771" s="6"/>
      <c r="J771" s="6"/>
      <c r="K771" s="6"/>
      <c r="L771" s="6"/>
      <c r="M771" s="6"/>
      <c r="N771" s="6"/>
      <c r="O771" s="6"/>
      <c r="P771" s="6"/>
      <c r="Q771" s="6"/>
      <c r="R771" s="6"/>
      <c r="S771" s="6"/>
      <c r="T771" s="6"/>
      <c r="U771" s="6"/>
      <c r="V771" s="6"/>
    </row>
    <row r="772" spans="3:22" ht="12" customHeight="1" x14ac:dyDescent="0.2">
      <c r="C772" s="6"/>
      <c r="G772" s="6"/>
      <c r="H772" s="6"/>
      <c r="I772" s="6"/>
      <c r="J772" s="6"/>
      <c r="K772" s="6"/>
      <c r="L772" s="6"/>
      <c r="M772" s="6"/>
      <c r="N772" s="6"/>
      <c r="O772" s="6"/>
      <c r="P772" s="6"/>
      <c r="Q772" s="6"/>
      <c r="R772" s="6"/>
      <c r="S772" s="6"/>
      <c r="T772" s="6"/>
      <c r="U772" s="6"/>
      <c r="V772" s="6"/>
    </row>
    <row r="773" spans="3:22" ht="12" customHeight="1" x14ac:dyDescent="0.2">
      <c r="C773" s="6"/>
      <c r="G773" s="6"/>
      <c r="H773" s="6"/>
      <c r="I773" s="6"/>
      <c r="J773" s="6"/>
      <c r="K773" s="6"/>
      <c r="L773" s="6"/>
      <c r="M773" s="6"/>
      <c r="N773" s="6"/>
      <c r="O773" s="6"/>
      <c r="P773" s="6"/>
      <c r="Q773" s="6"/>
      <c r="R773" s="6"/>
      <c r="S773" s="6"/>
      <c r="T773" s="6"/>
      <c r="U773" s="6"/>
      <c r="V773" s="6"/>
    </row>
    <row r="774" spans="3:22" ht="12" customHeight="1" x14ac:dyDescent="0.2">
      <c r="C774" s="6"/>
      <c r="G774" s="6"/>
      <c r="H774" s="6"/>
      <c r="I774" s="6"/>
      <c r="J774" s="6"/>
      <c r="K774" s="6"/>
      <c r="L774" s="6"/>
      <c r="M774" s="6"/>
      <c r="N774" s="6"/>
      <c r="O774" s="6"/>
      <c r="P774" s="6"/>
      <c r="Q774" s="6"/>
      <c r="R774" s="6"/>
      <c r="S774" s="6"/>
      <c r="T774" s="6"/>
      <c r="U774" s="6"/>
      <c r="V774" s="6"/>
    </row>
    <row r="775" spans="3:22" ht="12" customHeight="1" x14ac:dyDescent="0.2">
      <c r="C775" s="6"/>
      <c r="G775" s="6"/>
      <c r="H775" s="6"/>
      <c r="I775" s="6"/>
      <c r="J775" s="6"/>
      <c r="K775" s="6"/>
      <c r="L775" s="6"/>
      <c r="M775" s="6"/>
      <c r="N775" s="6"/>
      <c r="O775" s="6"/>
      <c r="P775" s="6"/>
      <c r="Q775" s="6"/>
      <c r="R775" s="6"/>
      <c r="S775" s="6"/>
      <c r="T775" s="6"/>
      <c r="U775" s="6"/>
      <c r="V775" s="6"/>
    </row>
    <row r="776" spans="3:22" ht="12" customHeight="1" x14ac:dyDescent="0.2">
      <c r="C776" s="6"/>
      <c r="G776" s="6"/>
      <c r="H776" s="6"/>
      <c r="I776" s="6"/>
      <c r="J776" s="6"/>
      <c r="K776" s="6"/>
      <c r="L776" s="6"/>
      <c r="M776" s="6"/>
      <c r="N776" s="6"/>
      <c r="O776" s="6"/>
      <c r="P776" s="6"/>
      <c r="Q776" s="6"/>
      <c r="R776" s="6"/>
      <c r="S776" s="6"/>
      <c r="T776" s="6"/>
      <c r="U776" s="6"/>
      <c r="V776" s="6"/>
    </row>
    <row r="777" spans="3:22" ht="12" customHeight="1" x14ac:dyDescent="0.2">
      <c r="C777" s="6"/>
      <c r="G777" s="6"/>
      <c r="H777" s="6"/>
      <c r="I777" s="6"/>
      <c r="J777" s="6"/>
      <c r="K777" s="6"/>
      <c r="L777" s="6"/>
      <c r="M777" s="6"/>
      <c r="N777" s="6"/>
      <c r="O777" s="6"/>
      <c r="P777" s="6"/>
      <c r="Q777" s="6"/>
      <c r="R777" s="6"/>
      <c r="S777" s="6"/>
      <c r="T777" s="6"/>
      <c r="U777" s="6"/>
      <c r="V777" s="6"/>
    </row>
    <row r="778" spans="3:22" ht="12" customHeight="1" x14ac:dyDescent="0.2">
      <c r="C778" s="6"/>
      <c r="G778" s="6"/>
      <c r="H778" s="6"/>
      <c r="I778" s="6"/>
      <c r="J778" s="6"/>
      <c r="K778" s="6"/>
      <c r="L778" s="6"/>
      <c r="M778" s="6"/>
      <c r="N778" s="6"/>
      <c r="O778" s="6"/>
      <c r="P778" s="6"/>
      <c r="Q778" s="6"/>
      <c r="R778" s="6"/>
      <c r="S778" s="6"/>
      <c r="T778" s="6"/>
      <c r="U778" s="6"/>
      <c r="V778" s="6"/>
    </row>
    <row r="779" spans="3:22" ht="12" customHeight="1" x14ac:dyDescent="0.2">
      <c r="C779" s="6"/>
      <c r="G779" s="6"/>
      <c r="H779" s="6"/>
      <c r="I779" s="6"/>
      <c r="J779" s="6"/>
      <c r="K779" s="6"/>
      <c r="L779" s="6"/>
      <c r="M779" s="6"/>
      <c r="N779" s="6"/>
      <c r="O779" s="6"/>
      <c r="P779" s="6"/>
      <c r="Q779" s="6"/>
      <c r="R779" s="6"/>
      <c r="S779" s="6"/>
      <c r="T779" s="6"/>
      <c r="U779" s="6"/>
      <c r="V779" s="6"/>
    </row>
    <row r="780" spans="3:22" ht="12" customHeight="1" x14ac:dyDescent="0.2">
      <c r="C780" s="6"/>
      <c r="G780" s="6"/>
      <c r="H780" s="6"/>
      <c r="I780" s="6"/>
      <c r="J780" s="6"/>
      <c r="K780" s="6"/>
      <c r="L780" s="6"/>
      <c r="M780" s="6"/>
      <c r="N780" s="6"/>
      <c r="O780" s="6"/>
      <c r="P780" s="6"/>
      <c r="Q780" s="6"/>
      <c r="R780" s="6"/>
      <c r="S780" s="6"/>
      <c r="T780" s="6"/>
      <c r="U780" s="6"/>
      <c r="V780" s="6"/>
    </row>
    <row r="781" spans="3:22" ht="12" customHeight="1" x14ac:dyDescent="0.2">
      <c r="C781" s="6"/>
      <c r="G781" s="6"/>
      <c r="H781" s="6"/>
      <c r="I781" s="6"/>
      <c r="J781" s="6"/>
      <c r="K781" s="6"/>
      <c r="L781" s="6"/>
      <c r="M781" s="6"/>
      <c r="N781" s="6"/>
      <c r="O781" s="6"/>
      <c r="P781" s="6"/>
      <c r="Q781" s="6"/>
      <c r="R781" s="6"/>
      <c r="S781" s="6"/>
      <c r="T781" s="6"/>
      <c r="U781" s="6"/>
      <c r="V781" s="6"/>
    </row>
    <row r="782" spans="3:22" ht="12" customHeight="1" x14ac:dyDescent="0.2">
      <c r="C782" s="6"/>
      <c r="G782" s="6"/>
      <c r="H782" s="6"/>
      <c r="I782" s="6"/>
      <c r="J782" s="6"/>
      <c r="K782" s="6"/>
      <c r="L782" s="6"/>
      <c r="M782" s="6"/>
      <c r="N782" s="6"/>
      <c r="O782" s="6"/>
      <c r="P782" s="6"/>
      <c r="Q782" s="6"/>
      <c r="R782" s="6"/>
      <c r="S782" s="6"/>
      <c r="T782" s="6"/>
      <c r="U782" s="6"/>
      <c r="V782" s="6"/>
    </row>
    <row r="783" spans="3:22" ht="12" customHeight="1" x14ac:dyDescent="0.2">
      <c r="C783" s="6"/>
      <c r="G783" s="6"/>
      <c r="H783" s="6"/>
      <c r="I783" s="6"/>
      <c r="J783" s="6"/>
      <c r="K783" s="6"/>
      <c r="L783" s="6"/>
      <c r="M783" s="6"/>
      <c r="N783" s="6"/>
      <c r="O783" s="6"/>
      <c r="P783" s="6"/>
      <c r="Q783" s="6"/>
      <c r="R783" s="6"/>
      <c r="S783" s="6"/>
      <c r="T783" s="6"/>
      <c r="U783" s="6"/>
      <c r="V783" s="6"/>
    </row>
    <row r="784" spans="3:22" ht="12" customHeight="1" x14ac:dyDescent="0.2">
      <c r="C784" s="6"/>
      <c r="G784" s="6"/>
      <c r="H784" s="6"/>
      <c r="I784" s="6"/>
      <c r="J784" s="6"/>
      <c r="K784" s="6"/>
      <c r="L784" s="6"/>
      <c r="M784" s="6"/>
      <c r="N784" s="6"/>
      <c r="O784" s="6"/>
      <c r="P784" s="6"/>
      <c r="Q784" s="6"/>
      <c r="R784" s="6"/>
      <c r="S784" s="6"/>
      <c r="T784" s="6"/>
      <c r="U784" s="6"/>
      <c r="V784" s="6"/>
    </row>
    <row r="785" spans="3:22" ht="12" customHeight="1" x14ac:dyDescent="0.2">
      <c r="C785" s="6"/>
      <c r="G785" s="6"/>
      <c r="H785" s="6"/>
      <c r="I785" s="6"/>
      <c r="J785" s="6"/>
      <c r="K785" s="6"/>
      <c r="L785" s="6"/>
      <c r="M785" s="6"/>
      <c r="N785" s="6"/>
      <c r="O785" s="6"/>
      <c r="P785" s="6"/>
      <c r="Q785" s="6"/>
      <c r="R785" s="6"/>
      <c r="S785" s="6"/>
      <c r="T785" s="6"/>
      <c r="U785" s="6"/>
      <c r="V785" s="6"/>
    </row>
    <row r="786" spans="3:22" ht="12" customHeight="1" x14ac:dyDescent="0.2">
      <c r="C786" s="6"/>
      <c r="G786" s="6"/>
      <c r="H786" s="6"/>
      <c r="I786" s="6"/>
      <c r="J786" s="6"/>
      <c r="K786" s="6"/>
      <c r="L786" s="6"/>
      <c r="M786" s="6"/>
      <c r="N786" s="6"/>
      <c r="O786" s="6"/>
      <c r="P786" s="6"/>
      <c r="Q786" s="6"/>
      <c r="R786" s="6"/>
      <c r="S786" s="6"/>
      <c r="T786" s="6"/>
      <c r="U786" s="6"/>
      <c r="V786" s="6"/>
    </row>
    <row r="787" spans="3:22" ht="12" customHeight="1" x14ac:dyDescent="0.2">
      <c r="C787" s="6"/>
      <c r="G787" s="6"/>
      <c r="H787" s="6"/>
      <c r="I787" s="6"/>
      <c r="J787" s="6"/>
      <c r="K787" s="6"/>
      <c r="L787" s="6"/>
      <c r="M787" s="6"/>
      <c r="N787" s="6"/>
      <c r="O787" s="6"/>
      <c r="P787" s="6"/>
      <c r="Q787" s="6"/>
      <c r="R787" s="6"/>
      <c r="S787" s="6"/>
      <c r="T787" s="6"/>
      <c r="U787" s="6"/>
      <c r="V787" s="6"/>
    </row>
    <row r="788" spans="3:22" ht="12" customHeight="1" x14ac:dyDescent="0.2">
      <c r="C788" s="6"/>
      <c r="G788" s="6"/>
      <c r="H788" s="6"/>
      <c r="I788" s="6"/>
      <c r="J788" s="6"/>
      <c r="K788" s="6"/>
      <c r="L788" s="6"/>
      <c r="M788" s="6"/>
      <c r="N788" s="6"/>
      <c r="O788" s="6"/>
      <c r="P788" s="6"/>
      <c r="Q788" s="6"/>
      <c r="R788" s="6"/>
      <c r="S788" s="6"/>
      <c r="T788" s="6"/>
      <c r="U788" s="6"/>
      <c r="V788" s="6"/>
    </row>
    <row r="789" spans="3:22" ht="12" customHeight="1" x14ac:dyDescent="0.2">
      <c r="C789" s="6"/>
      <c r="G789" s="6"/>
      <c r="H789" s="6"/>
      <c r="I789" s="6"/>
      <c r="J789" s="6"/>
      <c r="K789" s="6"/>
      <c r="L789" s="6"/>
      <c r="M789" s="6"/>
      <c r="N789" s="6"/>
      <c r="O789" s="6"/>
      <c r="P789" s="6"/>
      <c r="Q789" s="6"/>
      <c r="R789" s="6"/>
      <c r="S789" s="6"/>
      <c r="T789" s="6"/>
      <c r="U789" s="6"/>
      <c r="V789" s="6"/>
    </row>
    <row r="790" spans="3:22" ht="12" customHeight="1" x14ac:dyDescent="0.2">
      <c r="C790" s="6"/>
      <c r="G790" s="6"/>
      <c r="H790" s="6"/>
      <c r="I790" s="6"/>
      <c r="J790" s="6"/>
      <c r="K790" s="6"/>
      <c r="L790" s="6"/>
      <c r="M790" s="6"/>
      <c r="N790" s="6"/>
      <c r="O790" s="6"/>
      <c r="P790" s="6"/>
      <c r="Q790" s="6"/>
      <c r="R790" s="6"/>
      <c r="S790" s="6"/>
      <c r="T790" s="6"/>
      <c r="U790" s="6"/>
      <c r="V790" s="6"/>
    </row>
    <row r="791" spans="3:22" ht="12" customHeight="1" x14ac:dyDescent="0.2">
      <c r="C791" s="6"/>
      <c r="G791" s="6"/>
      <c r="H791" s="6"/>
      <c r="I791" s="6"/>
      <c r="J791" s="6"/>
      <c r="K791" s="6"/>
      <c r="L791" s="6"/>
      <c r="M791" s="6"/>
      <c r="N791" s="6"/>
      <c r="O791" s="6"/>
      <c r="P791" s="6"/>
      <c r="Q791" s="6"/>
      <c r="R791" s="6"/>
      <c r="S791" s="6"/>
      <c r="T791" s="6"/>
      <c r="U791" s="6"/>
      <c r="V791" s="6"/>
    </row>
    <row r="792" spans="3:22" ht="12" customHeight="1" x14ac:dyDescent="0.2">
      <c r="C792" s="6"/>
      <c r="G792" s="6"/>
      <c r="H792" s="6"/>
      <c r="I792" s="6"/>
      <c r="J792" s="6"/>
      <c r="K792" s="6"/>
      <c r="L792" s="6"/>
      <c r="M792" s="6"/>
      <c r="N792" s="6"/>
      <c r="O792" s="6"/>
      <c r="P792" s="6"/>
      <c r="Q792" s="6"/>
      <c r="R792" s="6"/>
      <c r="S792" s="6"/>
      <c r="T792" s="6"/>
      <c r="U792" s="6"/>
      <c r="V792" s="6"/>
    </row>
    <row r="793" spans="3:22" ht="12" customHeight="1" x14ac:dyDescent="0.2">
      <c r="C793" s="6"/>
      <c r="G793" s="6"/>
      <c r="H793" s="6"/>
      <c r="I793" s="6"/>
      <c r="J793" s="6"/>
      <c r="K793" s="6"/>
      <c r="L793" s="6"/>
      <c r="M793" s="6"/>
      <c r="N793" s="6"/>
      <c r="O793" s="6"/>
      <c r="P793" s="6"/>
      <c r="Q793" s="6"/>
      <c r="R793" s="6"/>
      <c r="S793" s="6"/>
      <c r="T793" s="6"/>
      <c r="U793" s="6"/>
      <c r="V793" s="6"/>
    </row>
    <row r="794" spans="3:22" ht="12" customHeight="1" x14ac:dyDescent="0.2">
      <c r="C794" s="6"/>
      <c r="G794" s="6"/>
      <c r="H794" s="6"/>
      <c r="I794" s="6"/>
      <c r="J794" s="6"/>
      <c r="K794" s="6"/>
      <c r="L794" s="6"/>
      <c r="M794" s="6"/>
      <c r="N794" s="6"/>
      <c r="O794" s="6"/>
      <c r="P794" s="6"/>
      <c r="Q794" s="6"/>
      <c r="R794" s="6"/>
      <c r="S794" s="6"/>
      <c r="T794" s="6"/>
      <c r="U794" s="6"/>
      <c r="V794" s="6"/>
    </row>
    <row r="795" spans="3:22" ht="12" customHeight="1" x14ac:dyDescent="0.2">
      <c r="C795" s="6"/>
      <c r="G795" s="6"/>
      <c r="H795" s="6"/>
      <c r="I795" s="6"/>
      <c r="J795" s="6"/>
      <c r="K795" s="6"/>
      <c r="L795" s="6"/>
      <c r="M795" s="6"/>
      <c r="N795" s="6"/>
      <c r="O795" s="6"/>
      <c r="P795" s="6"/>
      <c r="Q795" s="6"/>
      <c r="R795" s="6"/>
      <c r="S795" s="6"/>
      <c r="T795" s="6"/>
      <c r="U795" s="6"/>
      <c r="V795" s="6"/>
    </row>
    <row r="796" spans="3:22" ht="12" customHeight="1" x14ac:dyDescent="0.2">
      <c r="C796" s="6"/>
      <c r="G796" s="6"/>
      <c r="H796" s="6"/>
      <c r="I796" s="6"/>
      <c r="J796" s="6"/>
      <c r="K796" s="6"/>
      <c r="L796" s="6"/>
      <c r="M796" s="6"/>
      <c r="N796" s="6"/>
      <c r="O796" s="6"/>
      <c r="P796" s="6"/>
      <c r="Q796" s="6"/>
      <c r="R796" s="6"/>
      <c r="S796" s="6"/>
      <c r="T796" s="6"/>
      <c r="U796" s="6"/>
      <c r="V796" s="6"/>
    </row>
    <row r="797" spans="3:22" ht="12" customHeight="1" x14ac:dyDescent="0.2">
      <c r="C797" s="6"/>
      <c r="G797" s="6"/>
      <c r="H797" s="6"/>
      <c r="I797" s="6"/>
      <c r="J797" s="6"/>
      <c r="K797" s="6"/>
      <c r="L797" s="6"/>
      <c r="M797" s="6"/>
      <c r="N797" s="6"/>
      <c r="O797" s="6"/>
      <c r="P797" s="6"/>
      <c r="Q797" s="6"/>
      <c r="R797" s="6"/>
      <c r="S797" s="6"/>
      <c r="T797" s="6"/>
      <c r="U797" s="6"/>
      <c r="V797" s="6"/>
    </row>
    <row r="798" spans="3:22" ht="12" customHeight="1" x14ac:dyDescent="0.2">
      <c r="C798" s="6"/>
      <c r="G798" s="6"/>
      <c r="H798" s="6"/>
      <c r="I798" s="6"/>
      <c r="J798" s="6"/>
      <c r="K798" s="6"/>
      <c r="L798" s="6"/>
      <c r="M798" s="6"/>
      <c r="N798" s="6"/>
      <c r="O798" s="6"/>
      <c r="P798" s="6"/>
      <c r="Q798" s="6"/>
      <c r="R798" s="6"/>
      <c r="S798" s="6"/>
      <c r="T798" s="6"/>
      <c r="U798" s="6"/>
      <c r="V798" s="6"/>
    </row>
    <row r="799" spans="3:22" ht="12" customHeight="1" x14ac:dyDescent="0.2">
      <c r="C799" s="6"/>
      <c r="G799" s="6"/>
      <c r="H799" s="6"/>
      <c r="I799" s="6"/>
      <c r="J799" s="6"/>
      <c r="K799" s="6"/>
      <c r="L799" s="6"/>
      <c r="M799" s="6"/>
      <c r="N799" s="6"/>
      <c r="O799" s="6"/>
      <c r="P799" s="6"/>
      <c r="Q799" s="6"/>
      <c r="R799" s="6"/>
      <c r="S799" s="6"/>
      <c r="T799" s="6"/>
      <c r="U799" s="6"/>
      <c r="V799" s="6"/>
    </row>
    <row r="800" spans="3:22" ht="12" customHeight="1" x14ac:dyDescent="0.2">
      <c r="C800" s="6"/>
      <c r="G800" s="6"/>
      <c r="H800" s="6"/>
      <c r="I800" s="6"/>
      <c r="J800" s="6"/>
      <c r="K800" s="6"/>
      <c r="L800" s="6"/>
      <c r="M800" s="6"/>
      <c r="N800" s="6"/>
      <c r="O800" s="6"/>
      <c r="P800" s="6"/>
      <c r="Q800" s="6"/>
      <c r="R800" s="6"/>
      <c r="S800" s="6"/>
      <c r="T800" s="6"/>
      <c r="U800" s="6"/>
      <c r="V800" s="6"/>
    </row>
    <row r="801" spans="3:22" ht="12" customHeight="1" x14ac:dyDescent="0.2">
      <c r="C801" s="6"/>
      <c r="G801" s="6"/>
      <c r="H801" s="6"/>
      <c r="I801" s="6"/>
      <c r="J801" s="6"/>
      <c r="K801" s="6"/>
      <c r="L801" s="6"/>
      <c r="M801" s="6"/>
      <c r="N801" s="6"/>
      <c r="O801" s="6"/>
      <c r="P801" s="6"/>
      <c r="Q801" s="6"/>
      <c r="R801" s="6"/>
      <c r="S801" s="6"/>
      <c r="T801" s="6"/>
      <c r="U801" s="6"/>
      <c r="V801" s="6"/>
    </row>
    <row r="802" spans="3:22" ht="12" customHeight="1" x14ac:dyDescent="0.2">
      <c r="C802" s="6"/>
      <c r="G802" s="6"/>
      <c r="H802" s="6"/>
      <c r="I802" s="6"/>
      <c r="J802" s="6"/>
      <c r="K802" s="6"/>
      <c r="L802" s="6"/>
      <c r="M802" s="6"/>
      <c r="N802" s="6"/>
      <c r="O802" s="6"/>
      <c r="P802" s="6"/>
      <c r="Q802" s="6"/>
      <c r="R802" s="6"/>
      <c r="S802" s="6"/>
      <c r="T802" s="6"/>
      <c r="U802" s="6"/>
      <c r="V802" s="6"/>
    </row>
    <row r="803" spans="3:22" ht="12" customHeight="1" x14ac:dyDescent="0.2">
      <c r="C803" s="6"/>
      <c r="G803" s="6"/>
      <c r="H803" s="6"/>
      <c r="I803" s="6"/>
      <c r="J803" s="6"/>
      <c r="K803" s="6"/>
      <c r="L803" s="6"/>
      <c r="M803" s="6"/>
      <c r="N803" s="6"/>
      <c r="O803" s="6"/>
      <c r="P803" s="6"/>
      <c r="Q803" s="6"/>
      <c r="R803" s="6"/>
      <c r="S803" s="6"/>
      <c r="T803" s="6"/>
      <c r="U803" s="6"/>
      <c r="V803" s="6"/>
    </row>
    <row r="804" spans="3:22" ht="12" customHeight="1" x14ac:dyDescent="0.2">
      <c r="C804" s="6"/>
      <c r="G804" s="6"/>
      <c r="H804" s="6"/>
      <c r="I804" s="6"/>
      <c r="J804" s="6"/>
      <c r="K804" s="6"/>
      <c r="L804" s="6"/>
      <c r="M804" s="6"/>
      <c r="N804" s="6"/>
      <c r="O804" s="6"/>
      <c r="P804" s="6"/>
      <c r="Q804" s="6"/>
      <c r="R804" s="6"/>
      <c r="S804" s="6"/>
      <c r="T804" s="6"/>
      <c r="U804" s="6"/>
      <c r="V804" s="6"/>
    </row>
    <row r="805" spans="3:22" ht="12" customHeight="1" x14ac:dyDescent="0.2">
      <c r="C805" s="6"/>
      <c r="G805" s="6"/>
      <c r="H805" s="6"/>
      <c r="I805" s="6"/>
      <c r="J805" s="6"/>
      <c r="K805" s="6"/>
      <c r="L805" s="6"/>
      <c r="M805" s="6"/>
      <c r="N805" s="6"/>
      <c r="O805" s="6"/>
      <c r="P805" s="6"/>
      <c r="Q805" s="6"/>
      <c r="R805" s="6"/>
      <c r="S805" s="6"/>
      <c r="T805" s="6"/>
      <c r="U805" s="6"/>
      <c r="V805" s="6"/>
    </row>
    <row r="806" spans="3:22" ht="12" customHeight="1" x14ac:dyDescent="0.2">
      <c r="C806" s="6"/>
      <c r="G806" s="6"/>
      <c r="H806" s="6"/>
      <c r="I806" s="6"/>
      <c r="J806" s="6"/>
      <c r="K806" s="6"/>
      <c r="L806" s="6"/>
      <c r="M806" s="6"/>
      <c r="N806" s="6"/>
      <c r="O806" s="6"/>
      <c r="P806" s="6"/>
      <c r="Q806" s="6"/>
      <c r="R806" s="6"/>
      <c r="S806" s="6"/>
      <c r="T806" s="6"/>
      <c r="U806" s="6"/>
      <c r="V806" s="6"/>
    </row>
    <row r="807" spans="3:22" ht="12" customHeight="1" x14ac:dyDescent="0.2">
      <c r="C807" s="6"/>
      <c r="G807" s="6"/>
      <c r="H807" s="6"/>
      <c r="I807" s="6"/>
      <c r="J807" s="6"/>
      <c r="K807" s="6"/>
      <c r="L807" s="6"/>
      <c r="M807" s="6"/>
      <c r="N807" s="6"/>
      <c r="O807" s="6"/>
      <c r="P807" s="6"/>
      <c r="Q807" s="6"/>
      <c r="R807" s="6"/>
      <c r="S807" s="6"/>
      <c r="T807" s="6"/>
      <c r="U807" s="6"/>
      <c r="V807" s="6"/>
    </row>
    <row r="808" spans="3:22" ht="12" customHeight="1" x14ac:dyDescent="0.2">
      <c r="C808" s="6"/>
      <c r="G808" s="6"/>
      <c r="H808" s="6"/>
      <c r="I808" s="6"/>
      <c r="J808" s="6"/>
      <c r="K808" s="6"/>
      <c r="L808" s="6"/>
      <c r="M808" s="6"/>
      <c r="N808" s="6"/>
      <c r="O808" s="6"/>
      <c r="P808" s="6"/>
      <c r="Q808" s="6"/>
      <c r="R808" s="6"/>
      <c r="S808" s="6"/>
      <c r="T808" s="6"/>
      <c r="U808" s="6"/>
      <c r="V808" s="6"/>
    </row>
    <row r="809" spans="3:22" ht="12" customHeight="1" x14ac:dyDescent="0.2">
      <c r="C809" s="6"/>
      <c r="G809" s="6"/>
      <c r="H809" s="6"/>
      <c r="I809" s="6"/>
      <c r="J809" s="6"/>
      <c r="K809" s="6"/>
      <c r="L809" s="6"/>
      <c r="M809" s="6"/>
      <c r="N809" s="6"/>
      <c r="O809" s="6"/>
      <c r="P809" s="6"/>
      <c r="Q809" s="6"/>
      <c r="R809" s="6"/>
      <c r="S809" s="6"/>
      <c r="T809" s="6"/>
      <c r="U809" s="6"/>
      <c r="V809" s="6"/>
    </row>
    <row r="810" spans="3:22" ht="12" customHeight="1" x14ac:dyDescent="0.2">
      <c r="C810" s="6"/>
      <c r="G810" s="6"/>
      <c r="H810" s="6"/>
      <c r="I810" s="6"/>
      <c r="J810" s="6"/>
      <c r="K810" s="6"/>
      <c r="L810" s="6"/>
      <c r="M810" s="6"/>
      <c r="N810" s="6"/>
      <c r="O810" s="6"/>
      <c r="P810" s="6"/>
      <c r="Q810" s="6"/>
      <c r="R810" s="6"/>
      <c r="S810" s="6"/>
      <c r="T810" s="6"/>
      <c r="U810" s="6"/>
      <c r="V810" s="6"/>
    </row>
    <row r="811" spans="3:22" ht="12" customHeight="1" x14ac:dyDescent="0.2">
      <c r="C811" s="6"/>
      <c r="G811" s="6"/>
      <c r="H811" s="6"/>
      <c r="I811" s="6"/>
      <c r="J811" s="6"/>
      <c r="K811" s="6"/>
      <c r="L811" s="6"/>
      <c r="M811" s="6"/>
      <c r="N811" s="6"/>
      <c r="O811" s="6"/>
      <c r="P811" s="6"/>
      <c r="Q811" s="6"/>
      <c r="R811" s="6"/>
      <c r="S811" s="6"/>
      <c r="T811" s="6"/>
      <c r="U811" s="6"/>
      <c r="V811" s="6"/>
    </row>
    <row r="812" spans="3:22" ht="12" customHeight="1" x14ac:dyDescent="0.2">
      <c r="C812" s="6"/>
      <c r="G812" s="6"/>
      <c r="H812" s="6"/>
      <c r="I812" s="6"/>
      <c r="J812" s="6"/>
      <c r="K812" s="6"/>
      <c r="L812" s="6"/>
      <c r="M812" s="6"/>
      <c r="N812" s="6"/>
      <c r="O812" s="6"/>
      <c r="P812" s="6"/>
      <c r="Q812" s="6"/>
      <c r="R812" s="6"/>
      <c r="S812" s="6"/>
      <c r="T812" s="6"/>
      <c r="U812" s="6"/>
      <c r="V812" s="6"/>
    </row>
    <row r="813" spans="3:22" ht="12" customHeight="1" x14ac:dyDescent="0.2">
      <c r="C813" s="6"/>
      <c r="G813" s="6"/>
      <c r="H813" s="6"/>
      <c r="I813" s="6"/>
      <c r="J813" s="6"/>
      <c r="K813" s="6"/>
      <c r="L813" s="6"/>
      <c r="M813" s="6"/>
      <c r="N813" s="6"/>
      <c r="O813" s="6"/>
      <c r="P813" s="6"/>
      <c r="Q813" s="6"/>
      <c r="R813" s="6"/>
      <c r="S813" s="6"/>
      <c r="T813" s="6"/>
      <c r="U813" s="6"/>
      <c r="V813" s="6"/>
    </row>
    <row r="814" spans="3:22" ht="12" customHeight="1" x14ac:dyDescent="0.2">
      <c r="C814" s="6"/>
      <c r="G814" s="6"/>
      <c r="H814" s="6"/>
      <c r="I814" s="6"/>
      <c r="J814" s="6"/>
      <c r="K814" s="6"/>
      <c r="L814" s="6"/>
      <c r="M814" s="6"/>
      <c r="N814" s="6"/>
      <c r="O814" s="6"/>
      <c r="P814" s="6"/>
      <c r="Q814" s="6"/>
      <c r="R814" s="6"/>
      <c r="S814" s="6"/>
      <c r="T814" s="6"/>
      <c r="U814" s="6"/>
      <c r="V814" s="6"/>
    </row>
    <row r="815" spans="3:22" ht="12" customHeight="1" x14ac:dyDescent="0.2">
      <c r="C815" s="6"/>
      <c r="G815" s="6"/>
      <c r="H815" s="6"/>
      <c r="I815" s="6"/>
      <c r="J815" s="6"/>
      <c r="K815" s="6"/>
      <c r="L815" s="6"/>
      <c r="M815" s="6"/>
      <c r="N815" s="6"/>
      <c r="O815" s="6"/>
      <c r="P815" s="6"/>
      <c r="Q815" s="6"/>
      <c r="R815" s="6"/>
      <c r="S815" s="6"/>
      <c r="T815" s="6"/>
      <c r="U815" s="6"/>
      <c r="V815" s="6"/>
    </row>
    <row r="816" spans="3:22" ht="12" customHeight="1" x14ac:dyDescent="0.2">
      <c r="C816" s="6"/>
      <c r="G816" s="6"/>
      <c r="H816" s="6"/>
      <c r="I816" s="6"/>
      <c r="J816" s="6"/>
      <c r="K816" s="6"/>
      <c r="L816" s="6"/>
      <c r="M816" s="6"/>
      <c r="N816" s="6"/>
      <c r="O816" s="6"/>
      <c r="P816" s="6"/>
      <c r="Q816" s="6"/>
      <c r="R816" s="6"/>
      <c r="S816" s="6"/>
      <c r="T816" s="6"/>
      <c r="U816" s="6"/>
      <c r="V816" s="6"/>
    </row>
    <row r="817" spans="3:22" ht="12" customHeight="1" x14ac:dyDescent="0.2">
      <c r="C817" s="6"/>
      <c r="G817" s="6"/>
      <c r="H817" s="6"/>
      <c r="I817" s="6"/>
      <c r="J817" s="6"/>
      <c r="K817" s="6"/>
      <c r="L817" s="6"/>
      <c r="M817" s="6"/>
      <c r="N817" s="6"/>
      <c r="O817" s="6"/>
      <c r="P817" s="6"/>
      <c r="Q817" s="6"/>
      <c r="R817" s="6"/>
      <c r="S817" s="6"/>
      <c r="T817" s="6"/>
      <c r="U817" s="6"/>
      <c r="V817" s="6"/>
    </row>
    <row r="818" spans="3:22" ht="12" customHeight="1" x14ac:dyDescent="0.2">
      <c r="C818" s="6"/>
      <c r="G818" s="6"/>
      <c r="H818" s="6"/>
      <c r="I818" s="6"/>
      <c r="J818" s="6"/>
      <c r="K818" s="6"/>
      <c r="L818" s="6"/>
      <c r="M818" s="6"/>
      <c r="N818" s="6"/>
      <c r="O818" s="6"/>
      <c r="P818" s="6"/>
      <c r="Q818" s="6"/>
      <c r="R818" s="6"/>
      <c r="S818" s="6"/>
      <c r="T818" s="6"/>
      <c r="U818" s="6"/>
      <c r="V818" s="6"/>
    </row>
    <row r="819" spans="3:22" ht="12" customHeight="1" x14ac:dyDescent="0.2">
      <c r="C819" s="6"/>
      <c r="G819" s="6"/>
      <c r="H819" s="6"/>
      <c r="I819" s="6"/>
      <c r="J819" s="6"/>
      <c r="K819" s="6"/>
      <c r="L819" s="6"/>
      <c r="M819" s="6"/>
      <c r="N819" s="6"/>
      <c r="O819" s="6"/>
      <c r="P819" s="6"/>
      <c r="Q819" s="6"/>
      <c r="R819" s="6"/>
      <c r="S819" s="6"/>
      <c r="T819" s="6"/>
      <c r="U819" s="6"/>
      <c r="V819" s="6"/>
    </row>
    <row r="820" spans="3:22" ht="12" customHeight="1" x14ac:dyDescent="0.2">
      <c r="C820" s="6"/>
      <c r="G820" s="6"/>
      <c r="H820" s="6"/>
      <c r="I820" s="6"/>
      <c r="J820" s="6"/>
      <c r="K820" s="6"/>
      <c r="L820" s="6"/>
      <c r="M820" s="6"/>
      <c r="N820" s="6"/>
      <c r="O820" s="6"/>
      <c r="P820" s="6"/>
      <c r="Q820" s="6"/>
      <c r="R820" s="6"/>
      <c r="S820" s="6"/>
      <c r="T820" s="6"/>
      <c r="U820" s="6"/>
      <c r="V820" s="6"/>
    </row>
    <row r="821" spans="3:22" ht="12" customHeight="1" x14ac:dyDescent="0.2">
      <c r="C821" s="6"/>
      <c r="G821" s="6"/>
      <c r="H821" s="6"/>
      <c r="I821" s="6"/>
      <c r="J821" s="6"/>
      <c r="K821" s="6"/>
      <c r="L821" s="6"/>
      <c r="M821" s="6"/>
      <c r="N821" s="6"/>
      <c r="O821" s="6"/>
      <c r="P821" s="6"/>
      <c r="Q821" s="6"/>
      <c r="R821" s="6"/>
      <c r="S821" s="6"/>
      <c r="T821" s="6"/>
      <c r="U821" s="6"/>
      <c r="V821" s="6"/>
    </row>
    <row r="822" spans="3:22" ht="12" customHeight="1" x14ac:dyDescent="0.2">
      <c r="C822" s="6"/>
      <c r="G822" s="6"/>
      <c r="H822" s="6"/>
      <c r="I822" s="6"/>
      <c r="J822" s="6"/>
      <c r="K822" s="6"/>
      <c r="L822" s="6"/>
      <c r="M822" s="6"/>
      <c r="N822" s="6"/>
      <c r="O822" s="6"/>
      <c r="P822" s="6"/>
      <c r="Q822" s="6"/>
      <c r="R822" s="6"/>
      <c r="S822" s="6"/>
      <c r="T822" s="6"/>
      <c r="U822" s="6"/>
      <c r="V822" s="6"/>
    </row>
    <row r="823" spans="3:22" ht="12" customHeight="1" x14ac:dyDescent="0.2">
      <c r="C823" s="6"/>
      <c r="G823" s="6"/>
      <c r="H823" s="6"/>
      <c r="I823" s="6"/>
      <c r="J823" s="6"/>
      <c r="K823" s="6"/>
      <c r="L823" s="6"/>
      <c r="M823" s="6"/>
      <c r="N823" s="6"/>
      <c r="O823" s="6"/>
      <c r="P823" s="6"/>
      <c r="Q823" s="6"/>
      <c r="R823" s="6"/>
      <c r="S823" s="6"/>
      <c r="T823" s="6"/>
      <c r="U823" s="6"/>
      <c r="V823" s="6"/>
    </row>
    <row r="824" spans="3:22" ht="12" customHeight="1" x14ac:dyDescent="0.2">
      <c r="C824" s="6"/>
      <c r="G824" s="6"/>
      <c r="H824" s="6"/>
      <c r="I824" s="6"/>
      <c r="J824" s="6"/>
      <c r="K824" s="6"/>
      <c r="L824" s="6"/>
      <c r="M824" s="6"/>
      <c r="N824" s="6"/>
      <c r="O824" s="6"/>
      <c r="P824" s="6"/>
      <c r="Q824" s="6"/>
      <c r="R824" s="6"/>
      <c r="S824" s="6"/>
      <c r="T824" s="6"/>
      <c r="U824" s="6"/>
      <c r="V824" s="6"/>
    </row>
    <row r="825" spans="3:22" ht="12" customHeight="1" x14ac:dyDescent="0.2">
      <c r="C825" s="6"/>
      <c r="G825" s="6"/>
      <c r="H825" s="6"/>
      <c r="I825" s="6"/>
      <c r="J825" s="6"/>
      <c r="K825" s="6"/>
      <c r="L825" s="6"/>
      <c r="M825" s="6"/>
      <c r="N825" s="6"/>
      <c r="O825" s="6"/>
      <c r="P825" s="6"/>
      <c r="Q825" s="6"/>
      <c r="R825" s="6"/>
      <c r="S825" s="6"/>
      <c r="T825" s="6"/>
      <c r="U825" s="6"/>
      <c r="V825" s="6"/>
    </row>
    <row r="826" spans="3:22" ht="12" customHeight="1" x14ac:dyDescent="0.2">
      <c r="C826" s="6"/>
      <c r="G826" s="6"/>
      <c r="H826" s="6"/>
      <c r="I826" s="6"/>
      <c r="J826" s="6"/>
      <c r="K826" s="6"/>
      <c r="L826" s="6"/>
      <c r="M826" s="6"/>
      <c r="N826" s="6"/>
      <c r="O826" s="6"/>
      <c r="P826" s="6"/>
      <c r="Q826" s="6"/>
      <c r="R826" s="6"/>
      <c r="S826" s="6"/>
      <c r="T826" s="6"/>
      <c r="U826" s="6"/>
      <c r="V826" s="6"/>
    </row>
    <row r="827" spans="3:22" ht="12" customHeight="1" x14ac:dyDescent="0.2">
      <c r="C827" s="6"/>
      <c r="G827" s="6"/>
      <c r="H827" s="6"/>
      <c r="I827" s="6"/>
      <c r="J827" s="6"/>
      <c r="K827" s="6"/>
      <c r="L827" s="6"/>
      <c r="M827" s="6"/>
      <c r="N827" s="6"/>
      <c r="O827" s="6"/>
      <c r="P827" s="6"/>
      <c r="Q827" s="6"/>
      <c r="R827" s="6"/>
      <c r="S827" s="6"/>
      <c r="T827" s="6"/>
      <c r="U827" s="6"/>
      <c r="V827" s="6"/>
    </row>
    <row r="828" spans="3:22" ht="12" customHeight="1" x14ac:dyDescent="0.2">
      <c r="C828" s="6"/>
      <c r="G828" s="6"/>
      <c r="H828" s="6"/>
      <c r="I828" s="6"/>
      <c r="J828" s="6"/>
      <c r="K828" s="6"/>
      <c r="L828" s="6"/>
      <c r="M828" s="6"/>
      <c r="N828" s="6"/>
      <c r="O828" s="6"/>
      <c r="P828" s="6"/>
      <c r="Q828" s="6"/>
      <c r="R828" s="6"/>
      <c r="S828" s="6"/>
      <c r="T828" s="6"/>
      <c r="U828" s="6"/>
      <c r="V828" s="6"/>
    </row>
    <row r="829" spans="3:22" ht="12" customHeight="1" x14ac:dyDescent="0.2">
      <c r="C829" s="6"/>
      <c r="G829" s="6"/>
      <c r="H829" s="6"/>
      <c r="I829" s="6"/>
      <c r="J829" s="6"/>
      <c r="K829" s="6"/>
      <c r="L829" s="6"/>
      <c r="M829" s="6"/>
      <c r="N829" s="6"/>
      <c r="O829" s="6"/>
      <c r="P829" s="6"/>
      <c r="Q829" s="6"/>
      <c r="R829" s="6"/>
      <c r="S829" s="6"/>
      <c r="T829" s="6"/>
      <c r="U829" s="6"/>
      <c r="V829" s="6"/>
    </row>
    <row r="830" spans="3:22" ht="12" customHeight="1" x14ac:dyDescent="0.2">
      <c r="C830" s="6"/>
      <c r="G830" s="6"/>
      <c r="H830" s="6"/>
      <c r="I830" s="6"/>
      <c r="J830" s="6"/>
      <c r="K830" s="6"/>
      <c r="L830" s="6"/>
      <c r="M830" s="6"/>
      <c r="N830" s="6"/>
      <c r="O830" s="6"/>
      <c r="P830" s="6"/>
      <c r="Q830" s="6"/>
      <c r="R830" s="6"/>
      <c r="S830" s="6"/>
      <c r="T830" s="6"/>
      <c r="U830" s="6"/>
      <c r="V830" s="6"/>
    </row>
    <row r="831" spans="3:22" ht="12" customHeight="1" x14ac:dyDescent="0.2">
      <c r="C831" s="6"/>
      <c r="G831" s="6"/>
      <c r="H831" s="6"/>
      <c r="I831" s="6"/>
      <c r="J831" s="6"/>
      <c r="K831" s="6"/>
      <c r="L831" s="6"/>
      <c r="M831" s="6"/>
      <c r="N831" s="6"/>
      <c r="O831" s="6"/>
      <c r="P831" s="6"/>
      <c r="Q831" s="6"/>
      <c r="R831" s="6"/>
      <c r="S831" s="6"/>
      <c r="T831" s="6"/>
      <c r="U831" s="6"/>
      <c r="V831" s="6"/>
    </row>
    <row r="832" spans="3:22" ht="12" customHeight="1" x14ac:dyDescent="0.2">
      <c r="C832" s="6"/>
      <c r="G832" s="6"/>
      <c r="H832" s="6"/>
      <c r="I832" s="6"/>
      <c r="J832" s="6"/>
      <c r="K832" s="6"/>
      <c r="L832" s="6"/>
      <c r="M832" s="6"/>
      <c r="N832" s="6"/>
      <c r="O832" s="6"/>
      <c r="P832" s="6"/>
      <c r="Q832" s="6"/>
      <c r="R832" s="6"/>
      <c r="S832" s="6"/>
      <c r="T832" s="6"/>
      <c r="U832" s="6"/>
      <c r="V832" s="6"/>
    </row>
    <row r="833" spans="3:22" ht="12" customHeight="1" x14ac:dyDescent="0.2">
      <c r="C833" s="6"/>
      <c r="G833" s="6"/>
      <c r="H833" s="6"/>
      <c r="I833" s="6"/>
      <c r="J833" s="6"/>
      <c r="K833" s="6"/>
      <c r="L833" s="6"/>
      <c r="M833" s="6"/>
      <c r="N833" s="6"/>
      <c r="O833" s="6"/>
      <c r="P833" s="6"/>
      <c r="Q833" s="6"/>
      <c r="R833" s="6"/>
      <c r="S833" s="6"/>
      <c r="T833" s="6"/>
      <c r="U833" s="6"/>
      <c r="V833" s="6"/>
    </row>
    <row r="834" spans="3:22" ht="12" customHeight="1" x14ac:dyDescent="0.2">
      <c r="C834" s="6"/>
      <c r="G834" s="6"/>
      <c r="H834" s="6"/>
      <c r="I834" s="6"/>
      <c r="J834" s="6"/>
      <c r="K834" s="6"/>
      <c r="L834" s="6"/>
      <c r="M834" s="6"/>
      <c r="N834" s="6"/>
      <c r="O834" s="6"/>
      <c r="P834" s="6"/>
      <c r="Q834" s="6"/>
      <c r="R834" s="6"/>
      <c r="S834" s="6"/>
      <c r="T834" s="6"/>
      <c r="U834" s="6"/>
      <c r="V834" s="6"/>
    </row>
    <row r="835" spans="3:22" ht="12" customHeight="1" x14ac:dyDescent="0.2">
      <c r="C835" s="6"/>
      <c r="G835" s="6"/>
      <c r="H835" s="6"/>
      <c r="I835" s="6"/>
      <c r="J835" s="6"/>
      <c r="K835" s="6"/>
      <c r="L835" s="6"/>
      <c r="M835" s="6"/>
      <c r="N835" s="6"/>
      <c r="O835" s="6"/>
      <c r="P835" s="6"/>
      <c r="Q835" s="6"/>
      <c r="R835" s="6"/>
      <c r="S835" s="6"/>
      <c r="T835" s="6"/>
      <c r="U835" s="6"/>
      <c r="V835" s="6"/>
    </row>
    <row r="836" spans="3:22" ht="12" customHeight="1" x14ac:dyDescent="0.2">
      <c r="C836" s="6"/>
      <c r="G836" s="6"/>
      <c r="H836" s="6"/>
      <c r="I836" s="6"/>
      <c r="J836" s="6"/>
      <c r="K836" s="6"/>
      <c r="L836" s="6"/>
      <c r="M836" s="6"/>
      <c r="N836" s="6"/>
      <c r="O836" s="6"/>
      <c r="P836" s="6"/>
      <c r="Q836" s="6"/>
      <c r="R836" s="6"/>
      <c r="S836" s="6"/>
      <c r="T836" s="6"/>
      <c r="U836" s="6"/>
      <c r="V836" s="6"/>
    </row>
    <row r="837" spans="3:22" ht="12" customHeight="1" x14ac:dyDescent="0.2">
      <c r="C837" s="6"/>
      <c r="G837" s="6"/>
      <c r="H837" s="6"/>
      <c r="I837" s="6"/>
      <c r="J837" s="6"/>
      <c r="K837" s="6"/>
      <c r="L837" s="6"/>
      <c r="M837" s="6"/>
      <c r="N837" s="6"/>
      <c r="O837" s="6"/>
      <c r="P837" s="6"/>
      <c r="Q837" s="6"/>
      <c r="R837" s="6"/>
      <c r="S837" s="6"/>
      <c r="T837" s="6"/>
      <c r="U837" s="6"/>
      <c r="V837" s="6"/>
    </row>
    <row r="838" spans="3:22" ht="12" customHeight="1" x14ac:dyDescent="0.2">
      <c r="C838" s="6"/>
      <c r="G838" s="6"/>
      <c r="H838" s="6"/>
      <c r="I838" s="6"/>
      <c r="J838" s="6"/>
      <c r="K838" s="6"/>
      <c r="L838" s="6"/>
      <c r="M838" s="6"/>
      <c r="N838" s="6"/>
      <c r="O838" s="6"/>
      <c r="P838" s="6"/>
      <c r="Q838" s="6"/>
      <c r="R838" s="6"/>
      <c r="S838" s="6"/>
      <c r="T838" s="6"/>
      <c r="U838" s="6"/>
      <c r="V838" s="6"/>
    </row>
    <row r="839" spans="3:22" ht="12" customHeight="1" x14ac:dyDescent="0.2">
      <c r="C839" s="6"/>
      <c r="G839" s="6"/>
      <c r="H839" s="6"/>
      <c r="I839" s="6"/>
      <c r="J839" s="6"/>
      <c r="K839" s="6"/>
      <c r="L839" s="6"/>
      <c r="M839" s="6"/>
      <c r="N839" s="6"/>
      <c r="O839" s="6"/>
      <c r="P839" s="6"/>
      <c r="Q839" s="6"/>
      <c r="R839" s="6"/>
      <c r="S839" s="6"/>
      <c r="T839" s="6"/>
      <c r="U839" s="6"/>
      <c r="V839" s="6"/>
    </row>
    <row r="840" spans="3:22" ht="12" customHeight="1" x14ac:dyDescent="0.2">
      <c r="C840" s="6"/>
      <c r="G840" s="6"/>
      <c r="H840" s="6"/>
      <c r="I840" s="6"/>
      <c r="J840" s="6"/>
      <c r="K840" s="6"/>
      <c r="L840" s="6"/>
      <c r="M840" s="6"/>
      <c r="N840" s="6"/>
      <c r="O840" s="6"/>
      <c r="P840" s="6"/>
      <c r="Q840" s="6"/>
      <c r="R840" s="6"/>
      <c r="S840" s="6"/>
      <c r="T840" s="6"/>
      <c r="U840" s="6"/>
      <c r="V840" s="6"/>
    </row>
    <row r="841" spans="3:22" ht="12" customHeight="1" x14ac:dyDescent="0.2">
      <c r="C841" s="6"/>
      <c r="G841" s="6"/>
      <c r="H841" s="6"/>
      <c r="I841" s="6"/>
      <c r="J841" s="6"/>
      <c r="K841" s="6"/>
      <c r="L841" s="6"/>
      <c r="M841" s="6"/>
      <c r="N841" s="6"/>
      <c r="O841" s="6"/>
      <c r="P841" s="6"/>
      <c r="Q841" s="6"/>
      <c r="R841" s="6"/>
      <c r="S841" s="6"/>
      <c r="T841" s="6"/>
      <c r="U841" s="6"/>
      <c r="V841" s="6"/>
    </row>
    <row r="842" spans="3:22" ht="12" customHeight="1" x14ac:dyDescent="0.2">
      <c r="C842" s="6"/>
      <c r="G842" s="6"/>
      <c r="H842" s="6"/>
      <c r="I842" s="6"/>
      <c r="J842" s="6"/>
      <c r="K842" s="6"/>
      <c r="L842" s="6"/>
      <c r="M842" s="6"/>
      <c r="N842" s="6"/>
      <c r="O842" s="6"/>
      <c r="P842" s="6"/>
      <c r="Q842" s="6"/>
      <c r="R842" s="6"/>
      <c r="S842" s="6"/>
      <c r="T842" s="6"/>
      <c r="U842" s="6"/>
      <c r="V842" s="6"/>
    </row>
    <row r="843" spans="3:22" ht="12" customHeight="1" x14ac:dyDescent="0.2">
      <c r="C843" s="6"/>
      <c r="G843" s="6"/>
      <c r="H843" s="6"/>
      <c r="I843" s="6"/>
      <c r="J843" s="6"/>
      <c r="K843" s="6"/>
      <c r="L843" s="6"/>
      <c r="M843" s="6"/>
      <c r="N843" s="6"/>
      <c r="O843" s="6"/>
      <c r="P843" s="6"/>
      <c r="Q843" s="6"/>
      <c r="R843" s="6"/>
      <c r="S843" s="6"/>
      <c r="T843" s="6"/>
      <c r="U843" s="6"/>
      <c r="V843" s="6"/>
    </row>
    <row r="844" spans="3:22" ht="12" customHeight="1" x14ac:dyDescent="0.2">
      <c r="C844" s="6"/>
      <c r="G844" s="6"/>
      <c r="H844" s="6"/>
      <c r="I844" s="6"/>
      <c r="J844" s="6"/>
      <c r="K844" s="6"/>
      <c r="L844" s="6"/>
      <c r="M844" s="6"/>
      <c r="N844" s="6"/>
      <c r="O844" s="6"/>
      <c r="P844" s="6"/>
      <c r="Q844" s="6"/>
      <c r="R844" s="6"/>
      <c r="S844" s="6"/>
      <c r="T844" s="6"/>
      <c r="U844" s="6"/>
      <c r="V844" s="6"/>
    </row>
    <row r="845" spans="3:22" ht="12" customHeight="1" x14ac:dyDescent="0.2">
      <c r="C845" s="6"/>
      <c r="G845" s="6"/>
      <c r="H845" s="6"/>
      <c r="I845" s="6"/>
      <c r="J845" s="6"/>
      <c r="K845" s="6"/>
      <c r="L845" s="6"/>
      <c r="M845" s="6"/>
      <c r="N845" s="6"/>
      <c r="O845" s="6"/>
      <c r="P845" s="6"/>
      <c r="Q845" s="6"/>
      <c r="R845" s="6"/>
      <c r="S845" s="6"/>
      <c r="T845" s="6"/>
      <c r="U845" s="6"/>
      <c r="V845" s="6"/>
    </row>
    <row r="846" spans="3:22" ht="12" customHeight="1" x14ac:dyDescent="0.2">
      <c r="C846" s="6"/>
      <c r="G846" s="6"/>
      <c r="H846" s="6"/>
      <c r="I846" s="6"/>
      <c r="J846" s="6"/>
      <c r="K846" s="6"/>
      <c r="L846" s="6"/>
      <c r="M846" s="6"/>
      <c r="N846" s="6"/>
      <c r="O846" s="6"/>
      <c r="P846" s="6"/>
      <c r="Q846" s="6"/>
      <c r="R846" s="6"/>
      <c r="S846" s="6"/>
      <c r="T846" s="6"/>
      <c r="U846" s="6"/>
      <c r="V846" s="6"/>
    </row>
    <row r="847" spans="3:22" ht="12" customHeight="1" x14ac:dyDescent="0.2">
      <c r="C847" s="6"/>
      <c r="G847" s="6"/>
      <c r="H847" s="6"/>
      <c r="I847" s="6"/>
      <c r="J847" s="6"/>
      <c r="K847" s="6"/>
      <c r="L847" s="6"/>
      <c r="M847" s="6"/>
      <c r="N847" s="6"/>
      <c r="O847" s="6"/>
      <c r="P847" s="6"/>
      <c r="Q847" s="6"/>
      <c r="R847" s="6"/>
      <c r="S847" s="6"/>
      <c r="T847" s="6"/>
      <c r="U847" s="6"/>
      <c r="V847" s="6"/>
    </row>
    <row r="848" spans="3:22" ht="12" customHeight="1" x14ac:dyDescent="0.2">
      <c r="C848" s="6"/>
      <c r="G848" s="6"/>
      <c r="H848" s="6"/>
      <c r="I848" s="6"/>
      <c r="J848" s="6"/>
      <c r="K848" s="6"/>
      <c r="L848" s="6"/>
      <c r="M848" s="6"/>
      <c r="N848" s="6"/>
      <c r="O848" s="6"/>
      <c r="P848" s="6"/>
      <c r="Q848" s="6"/>
      <c r="R848" s="6"/>
      <c r="S848" s="6"/>
      <c r="T848" s="6"/>
      <c r="U848" s="6"/>
      <c r="V848" s="6"/>
    </row>
    <row r="849" spans="3:22" ht="12" customHeight="1" x14ac:dyDescent="0.2">
      <c r="C849" s="6"/>
      <c r="G849" s="6"/>
      <c r="H849" s="6"/>
      <c r="I849" s="6"/>
      <c r="J849" s="6"/>
      <c r="K849" s="6"/>
      <c r="L849" s="6"/>
      <c r="M849" s="6"/>
      <c r="N849" s="6"/>
      <c r="O849" s="6"/>
      <c r="P849" s="6"/>
      <c r="Q849" s="6"/>
      <c r="R849" s="6"/>
      <c r="S849" s="6"/>
      <c r="T849" s="6"/>
      <c r="U849" s="6"/>
      <c r="V849" s="6"/>
    </row>
    <row r="850" spans="3:22" ht="12" customHeight="1" x14ac:dyDescent="0.2">
      <c r="C850" s="6"/>
      <c r="G850" s="6"/>
      <c r="H850" s="6"/>
      <c r="I850" s="6"/>
      <c r="J850" s="6"/>
      <c r="K850" s="6"/>
      <c r="L850" s="6"/>
      <c r="M850" s="6"/>
      <c r="N850" s="6"/>
      <c r="O850" s="6"/>
      <c r="P850" s="6"/>
      <c r="Q850" s="6"/>
      <c r="R850" s="6"/>
      <c r="S850" s="6"/>
      <c r="T850" s="6"/>
      <c r="U850" s="6"/>
      <c r="V850" s="6"/>
    </row>
    <row r="851" spans="3:22" ht="12" customHeight="1" x14ac:dyDescent="0.2">
      <c r="C851" s="6"/>
      <c r="G851" s="6"/>
      <c r="H851" s="6"/>
      <c r="I851" s="6"/>
      <c r="J851" s="6"/>
      <c r="K851" s="6"/>
      <c r="L851" s="6"/>
      <c r="M851" s="6"/>
      <c r="N851" s="6"/>
      <c r="O851" s="6"/>
      <c r="P851" s="6"/>
      <c r="Q851" s="6"/>
      <c r="R851" s="6"/>
      <c r="S851" s="6"/>
      <c r="T851" s="6"/>
      <c r="U851" s="6"/>
      <c r="V851" s="6"/>
    </row>
    <row r="852" spans="3:22" ht="12" customHeight="1" x14ac:dyDescent="0.2">
      <c r="C852" s="6"/>
      <c r="G852" s="6"/>
      <c r="H852" s="6"/>
      <c r="I852" s="6"/>
      <c r="J852" s="6"/>
      <c r="K852" s="6"/>
      <c r="L852" s="6"/>
      <c r="M852" s="6"/>
      <c r="N852" s="6"/>
      <c r="O852" s="6"/>
      <c r="P852" s="6"/>
      <c r="Q852" s="6"/>
      <c r="R852" s="6"/>
      <c r="S852" s="6"/>
      <c r="T852" s="6"/>
      <c r="U852" s="6"/>
      <c r="V852" s="6"/>
    </row>
    <row r="853" spans="3:22" ht="12" customHeight="1" x14ac:dyDescent="0.2">
      <c r="C853" s="6"/>
      <c r="G853" s="6"/>
      <c r="H853" s="6"/>
      <c r="I853" s="6"/>
      <c r="J853" s="6"/>
      <c r="K853" s="6"/>
      <c r="L853" s="6"/>
      <c r="M853" s="6"/>
      <c r="N853" s="6"/>
      <c r="O853" s="6"/>
      <c r="P853" s="6"/>
      <c r="Q853" s="6"/>
      <c r="R853" s="6"/>
      <c r="S853" s="6"/>
      <c r="T853" s="6"/>
      <c r="U853" s="6"/>
      <c r="V853" s="6"/>
    </row>
    <row r="854" spans="3:22" ht="12" customHeight="1" x14ac:dyDescent="0.2">
      <c r="C854" s="6"/>
      <c r="G854" s="6"/>
      <c r="H854" s="6"/>
      <c r="I854" s="6"/>
      <c r="J854" s="6"/>
      <c r="K854" s="6"/>
      <c r="L854" s="6"/>
      <c r="M854" s="6"/>
      <c r="N854" s="6"/>
      <c r="O854" s="6"/>
      <c r="P854" s="6"/>
      <c r="Q854" s="6"/>
      <c r="R854" s="6"/>
      <c r="S854" s="6"/>
      <c r="T854" s="6"/>
      <c r="U854" s="6"/>
      <c r="V854" s="6"/>
    </row>
    <row r="855" spans="3:22" ht="12" customHeight="1" x14ac:dyDescent="0.2">
      <c r="C855" s="6"/>
      <c r="G855" s="6"/>
      <c r="H855" s="6"/>
      <c r="I855" s="6"/>
      <c r="J855" s="6"/>
      <c r="K855" s="6"/>
      <c r="L855" s="6"/>
      <c r="M855" s="6"/>
      <c r="N855" s="6"/>
      <c r="O855" s="6"/>
      <c r="P855" s="6"/>
      <c r="Q855" s="6"/>
      <c r="R855" s="6"/>
      <c r="S855" s="6"/>
      <c r="T855" s="6"/>
      <c r="U855" s="6"/>
      <c r="V855" s="6"/>
    </row>
    <row r="856" spans="3:22" ht="12" customHeight="1" x14ac:dyDescent="0.2">
      <c r="C856" s="6"/>
      <c r="G856" s="6"/>
      <c r="H856" s="6"/>
      <c r="I856" s="6"/>
      <c r="J856" s="6"/>
      <c r="K856" s="6"/>
      <c r="L856" s="6"/>
      <c r="M856" s="6"/>
      <c r="N856" s="6"/>
      <c r="O856" s="6"/>
      <c r="P856" s="6"/>
      <c r="Q856" s="6"/>
      <c r="R856" s="6"/>
      <c r="S856" s="6"/>
      <c r="T856" s="6"/>
      <c r="U856" s="6"/>
      <c r="V856" s="6"/>
    </row>
    <row r="857" spans="3:22" ht="12" customHeight="1" x14ac:dyDescent="0.2">
      <c r="C857" s="6"/>
      <c r="G857" s="6"/>
      <c r="H857" s="6"/>
      <c r="I857" s="6"/>
      <c r="J857" s="6"/>
      <c r="K857" s="6"/>
      <c r="L857" s="6"/>
      <c r="M857" s="6"/>
      <c r="N857" s="6"/>
      <c r="O857" s="6"/>
      <c r="P857" s="6"/>
      <c r="Q857" s="6"/>
      <c r="R857" s="6"/>
      <c r="S857" s="6"/>
      <c r="T857" s="6"/>
      <c r="U857" s="6"/>
      <c r="V857" s="6"/>
    </row>
    <row r="858" spans="3:22" ht="12" customHeight="1" x14ac:dyDescent="0.2">
      <c r="C858" s="6"/>
      <c r="G858" s="6"/>
      <c r="H858" s="6"/>
      <c r="I858" s="6"/>
      <c r="J858" s="6"/>
      <c r="K858" s="6"/>
      <c r="L858" s="6"/>
      <c r="M858" s="6"/>
      <c r="N858" s="6"/>
      <c r="O858" s="6"/>
      <c r="P858" s="6"/>
      <c r="Q858" s="6"/>
      <c r="R858" s="6"/>
      <c r="S858" s="6"/>
      <c r="T858" s="6"/>
      <c r="U858" s="6"/>
      <c r="V858" s="6"/>
    </row>
    <row r="859" spans="3:22" ht="12" customHeight="1" x14ac:dyDescent="0.2">
      <c r="C859" s="6"/>
      <c r="G859" s="6"/>
      <c r="H859" s="6"/>
      <c r="I859" s="6"/>
      <c r="J859" s="6"/>
      <c r="K859" s="6"/>
      <c r="L859" s="6"/>
      <c r="M859" s="6"/>
      <c r="N859" s="6"/>
      <c r="O859" s="6"/>
      <c r="P859" s="6"/>
      <c r="Q859" s="6"/>
      <c r="R859" s="6"/>
      <c r="S859" s="6"/>
      <c r="T859" s="6"/>
      <c r="U859" s="6"/>
      <c r="V859" s="6"/>
    </row>
    <row r="860" spans="3:22" ht="12" customHeight="1" x14ac:dyDescent="0.2">
      <c r="C860" s="6"/>
      <c r="G860" s="6"/>
      <c r="H860" s="6"/>
      <c r="I860" s="6"/>
      <c r="J860" s="6"/>
      <c r="K860" s="6"/>
      <c r="L860" s="6"/>
      <c r="M860" s="6"/>
      <c r="N860" s="6"/>
      <c r="O860" s="6"/>
      <c r="P860" s="6"/>
      <c r="Q860" s="6"/>
      <c r="R860" s="6"/>
      <c r="S860" s="6"/>
      <c r="T860" s="6"/>
      <c r="U860" s="6"/>
      <c r="V860" s="6"/>
    </row>
    <row r="861" spans="3:22" ht="12" customHeight="1" x14ac:dyDescent="0.2">
      <c r="C861" s="6"/>
      <c r="G861" s="6"/>
      <c r="H861" s="6"/>
      <c r="I861" s="6"/>
      <c r="J861" s="6"/>
      <c r="K861" s="6"/>
      <c r="L861" s="6"/>
      <c r="M861" s="6"/>
      <c r="N861" s="6"/>
      <c r="O861" s="6"/>
      <c r="P861" s="6"/>
      <c r="Q861" s="6"/>
      <c r="R861" s="6"/>
      <c r="S861" s="6"/>
      <c r="T861" s="6"/>
      <c r="U861" s="6"/>
      <c r="V861" s="6"/>
    </row>
  </sheetData>
  <dataValidations count="3">
    <dataValidation type="list" allowBlank="1" showInputMessage="1" showErrorMessage="1" sqref="G10">
      <formula1>$C$146:$C$149</formula1>
    </dataValidation>
    <dataValidation type="list" allowBlank="1" showInputMessage="1" showErrorMessage="1" sqref="G11">
      <formula1>$C$150:$C$155</formula1>
    </dataValidation>
    <dataValidation type="list" allowBlank="1" showInputMessage="1" showErrorMessage="1" sqref="Q59:R88 Q95:R124 Q23:R52 G12">
      <formula1>"ja,nee"</formula1>
    </dataValidation>
  </dataValidations>
  <pageMargins left="0.7" right="0.7" top="0.75" bottom="0.75" header="0.3" footer="0.3"/>
  <pageSetup paperSize="9" scale="44" orientation="portrait" r:id="rId1"/>
  <headerFooter>
    <oddHeader>&amp;L&amp;"Arial,Vet"&amp;F&amp;R&amp;"Arial,Vet"&amp;A</oddHeader>
    <oddFooter>&amp;L&amp;"Arial,Vet"keizer / goedhart&amp;C&amp;"Arial,Vet"pagina &amp;P&amp;R&amp;"Arial,Vet"&amp;D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861"/>
  <sheetViews>
    <sheetView topLeftCell="A96" zoomScale="90" zoomScaleNormal="90" zoomScaleSheetLayoutView="85" workbookViewId="0">
      <selection activeCell="X95" sqref="X95:X124"/>
    </sheetView>
  </sheetViews>
  <sheetFormatPr defaultRowHeight="12" customHeight="1" x14ac:dyDescent="0.2"/>
  <cols>
    <col min="1" max="1" width="3.7109375" style="6" customWidth="1"/>
    <col min="2" max="2" width="2.7109375" style="6" customWidth="1"/>
    <col min="3" max="3" width="4.7109375" style="62" customWidth="1"/>
    <col min="4" max="4" width="13.42578125" style="6" customWidth="1"/>
    <col min="5" max="5" width="8.28515625" style="6" customWidth="1"/>
    <col min="6" max="6" width="2.140625" style="6" customWidth="1"/>
    <col min="7" max="7" width="6" style="7" customWidth="1"/>
    <col min="8" max="8" width="4.7109375" style="7" customWidth="1"/>
    <col min="9" max="9" width="5.5703125" style="7" customWidth="1"/>
    <col min="10" max="10" width="6.28515625" style="7" customWidth="1"/>
    <col min="11" max="11" width="1.7109375" style="7" customWidth="1"/>
    <col min="12" max="12" width="6" style="7" customWidth="1"/>
    <col min="13" max="13" width="4.7109375" style="7" customWidth="1"/>
    <col min="14" max="14" width="5.28515625" style="7" customWidth="1"/>
    <col min="15" max="15" width="4.5703125" style="7" customWidth="1"/>
    <col min="16" max="16" width="1.7109375" style="7" customWidth="1"/>
    <col min="17" max="17" width="8.28515625" style="7" customWidth="1"/>
    <col min="18" max="18" width="9.85546875" style="7" customWidth="1"/>
    <col min="19" max="20" width="13.85546875" style="7" customWidth="1"/>
    <col min="21" max="21" width="14.5703125" style="7" customWidth="1"/>
    <col min="22" max="22" width="2.28515625" style="7" customWidth="1"/>
    <col min="23" max="23" width="12.28515625" style="6" customWidth="1"/>
    <col min="24" max="24" width="13.42578125" style="6" customWidth="1"/>
    <col min="25" max="25" width="12.7109375" style="6" customWidth="1"/>
    <col min="26" max="26" width="2.7109375" style="6" customWidth="1"/>
    <col min="27" max="27" width="2.85546875" style="6" customWidth="1"/>
    <col min="28" max="16384" width="9.140625" style="6"/>
  </cols>
  <sheetData>
    <row r="2" spans="2:27" ht="12" customHeight="1" x14ac:dyDescent="0.2">
      <c r="B2" s="8"/>
      <c r="C2" s="63"/>
      <c r="D2" s="9"/>
      <c r="E2" s="9"/>
      <c r="F2" s="9"/>
      <c r="G2" s="10"/>
      <c r="H2" s="10"/>
      <c r="I2" s="10"/>
      <c r="J2" s="10"/>
      <c r="K2" s="10"/>
      <c r="L2" s="10"/>
      <c r="M2" s="10"/>
      <c r="N2" s="10"/>
      <c r="O2" s="10"/>
      <c r="P2" s="10"/>
      <c r="Q2" s="10"/>
      <c r="R2" s="10"/>
      <c r="S2" s="10"/>
      <c r="T2" s="10"/>
      <c r="U2" s="10"/>
      <c r="V2" s="10"/>
      <c r="W2" s="10"/>
      <c r="X2" s="10"/>
      <c r="Y2" s="10"/>
      <c r="Z2" s="9"/>
      <c r="AA2" s="11"/>
    </row>
    <row r="3" spans="2:27" s="12" customFormat="1" ht="12" customHeight="1" x14ac:dyDescent="0.2">
      <c r="B3" s="13"/>
      <c r="C3" s="64"/>
      <c r="D3" s="14"/>
      <c r="E3" s="14"/>
      <c r="F3" s="14"/>
      <c r="G3" s="15"/>
      <c r="H3" s="15"/>
      <c r="I3" s="15"/>
      <c r="J3" s="15"/>
      <c r="K3" s="15"/>
      <c r="L3" s="15"/>
      <c r="M3" s="15"/>
      <c r="N3" s="15"/>
      <c r="O3" s="15"/>
      <c r="P3" s="15"/>
      <c r="Q3" s="15"/>
      <c r="R3" s="15"/>
      <c r="S3" s="15"/>
      <c r="T3" s="15"/>
      <c r="U3" s="15"/>
      <c r="V3" s="15"/>
      <c r="W3" s="15"/>
      <c r="X3" s="15"/>
      <c r="Y3" s="15"/>
      <c r="Z3" s="14"/>
      <c r="AA3" s="16"/>
    </row>
    <row r="4" spans="2:27" s="12" customFormat="1" ht="18.75" customHeight="1" x14ac:dyDescent="0.3">
      <c r="B4" s="13"/>
      <c r="C4" s="176" t="s">
        <v>107</v>
      </c>
      <c r="D4" s="14"/>
      <c r="E4" s="14"/>
      <c r="F4" s="14"/>
      <c r="G4" s="15"/>
      <c r="H4" s="15"/>
      <c r="I4" s="17"/>
      <c r="J4" s="15"/>
      <c r="K4" s="15"/>
      <c r="L4" s="15"/>
      <c r="M4" s="15"/>
      <c r="N4" s="17"/>
      <c r="O4" s="15"/>
      <c r="P4" s="15"/>
      <c r="Q4" s="15"/>
      <c r="R4" s="15"/>
      <c r="S4" s="15"/>
      <c r="T4" s="15"/>
      <c r="U4" s="15"/>
      <c r="V4" s="15"/>
      <c r="W4" s="15"/>
      <c r="X4" s="15"/>
      <c r="Y4" s="15"/>
      <c r="Z4" s="14"/>
      <c r="AA4" s="16"/>
    </row>
    <row r="5" spans="2:27" s="12" customFormat="1" ht="18.75" customHeight="1" x14ac:dyDescent="0.25">
      <c r="B5" s="13"/>
      <c r="C5" s="72" t="str">
        <f>+G8</f>
        <v>Vereniging Reformatorisch Passend Onderwijs voor Voortgezet Onderwijs</v>
      </c>
      <c r="D5" s="14"/>
      <c r="E5" s="14"/>
      <c r="F5" s="14"/>
      <c r="G5" s="15"/>
      <c r="H5" s="15"/>
      <c r="I5" s="17"/>
      <c r="J5" s="15"/>
      <c r="K5" s="15"/>
      <c r="L5" s="15"/>
      <c r="M5" s="15"/>
      <c r="N5" s="17"/>
      <c r="O5" s="15"/>
      <c r="P5" s="15"/>
      <c r="Q5" s="15"/>
      <c r="R5" s="15"/>
      <c r="S5" s="15"/>
      <c r="T5" s="15"/>
      <c r="U5" s="15"/>
      <c r="V5" s="15"/>
      <c r="W5" s="15"/>
      <c r="X5" s="15"/>
      <c r="Y5" s="15"/>
      <c r="Z5" s="14"/>
      <c r="AA5" s="16"/>
    </row>
    <row r="6" spans="2:27" s="12" customFormat="1" ht="28.5" customHeight="1" x14ac:dyDescent="0.25">
      <c r="B6" s="13"/>
      <c r="C6" s="72"/>
      <c r="D6" s="14"/>
      <c r="E6" s="14"/>
      <c r="F6" s="14"/>
      <c r="G6" s="15"/>
      <c r="H6" s="15"/>
      <c r="I6" s="17"/>
      <c r="J6" s="15"/>
      <c r="K6" s="15"/>
      <c r="L6" s="15"/>
      <c r="M6" s="15"/>
      <c r="N6" s="17"/>
      <c r="O6" s="15"/>
      <c r="P6" s="15"/>
      <c r="Q6" s="15"/>
      <c r="R6" s="15"/>
      <c r="S6" s="15"/>
      <c r="T6" s="15"/>
      <c r="U6" s="15"/>
      <c r="V6" s="15"/>
      <c r="W6" s="15"/>
      <c r="X6" s="15"/>
      <c r="Y6" s="15"/>
      <c r="Z6" s="14"/>
      <c r="AA6" s="16"/>
    </row>
    <row r="7" spans="2:27" s="12" customFormat="1" ht="12.75" customHeight="1" x14ac:dyDescent="0.2">
      <c r="B7" s="13"/>
      <c r="C7" s="85"/>
      <c r="D7" s="85"/>
      <c r="E7" s="85"/>
      <c r="F7" s="85"/>
      <c r="G7" s="86"/>
      <c r="H7" s="86"/>
      <c r="I7" s="86"/>
      <c r="J7" s="86"/>
      <c r="K7" s="86"/>
      <c r="L7" s="86"/>
      <c r="M7" s="86"/>
      <c r="N7" s="85"/>
      <c r="O7" s="15"/>
      <c r="P7" s="15"/>
      <c r="Q7" s="15"/>
      <c r="R7" s="15"/>
      <c r="S7" s="15"/>
      <c r="T7" s="15"/>
      <c r="U7" s="15"/>
      <c r="V7" s="15"/>
      <c r="W7" s="15"/>
      <c r="X7" s="15"/>
      <c r="Y7" s="15"/>
      <c r="Z7" s="14"/>
      <c r="AA7" s="16"/>
    </row>
    <row r="8" spans="2:27" s="12" customFormat="1" ht="12.75" customHeight="1" x14ac:dyDescent="0.25">
      <c r="B8" s="13"/>
      <c r="C8" s="85"/>
      <c r="D8" s="201" t="s">
        <v>48</v>
      </c>
      <c r="E8" s="201"/>
      <c r="F8" s="201"/>
      <c r="G8" s="204" t="str">
        <f>+'1 februari'!G8</f>
        <v>Vereniging Reformatorisch Passend Onderwijs voor Voortgezet Onderwijs</v>
      </c>
      <c r="H8" s="86"/>
      <c r="I8" s="86"/>
      <c r="J8" s="86"/>
      <c r="K8" s="86"/>
      <c r="L8" s="86"/>
      <c r="M8" s="86"/>
      <c r="N8" s="85"/>
      <c r="O8" s="15"/>
      <c r="P8" s="15"/>
      <c r="Q8" s="15"/>
      <c r="R8" s="15"/>
      <c r="S8" s="15"/>
      <c r="T8" s="15"/>
      <c r="U8" s="15"/>
      <c r="V8" s="15"/>
      <c r="W8" s="15"/>
      <c r="X8" s="15"/>
      <c r="Y8" s="15"/>
      <c r="Z8" s="14"/>
      <c r="AA8" s="16"/>
    </row>
    <row r="9" spans="2:27" s="12" customFormat="1" ht="12.75" customHeight="1" x14ac:dyDescent="0.25">
      <c r="B9" s="13"/>
      <c r="C9" s="85"/>
      <c r="D9" s="201" t="s">
        <v>49</v>
      </c>
      <c r="E9" s="201"/>
      <c r="F9" s="201"/>
      <c r="G9" s="204" t="s">
        <v>91</v>
      </c>
      <c r="H9" s="86"/>
      <c r="I9" s="86"/>
      <c r="J9" s="86"/>
      <c r="K9" s="86"/>
      <c r="L9" s="86"/>
      <c r="M9" s="86"/>
      <c r="N9" s="85"/>
      <c r="O9" s="15"/>
      <c r="P9" s="15"/>
      <c r="Q9" s="15"/>
      <c r="R9" s="15"/>
      <c r="S9" s="15"/>
      <c r="T9" s="15"/>
      <c r="U9" s="15"/>
      <c r="V9" s="15"/>
      <c r="W9" s="15"/>
      <c r="X9" s="15"/>
      <c r="Y9" s="15"/>
      <c r="Z9" s="14"/>
      <c r="AA9" s="16"/>
    </row>
    <row r="10" spans="2:27" s="12" customFormat="1" ht="12.75" customHeight="1" x14ac:dyDescent="0.25">
      <c r="B10" s="13"/>
      <c r="C10" s="85"/>
      <c r="D10" s="202" t="s">
        <v>50</v>
      </c>
      <c r="E10" s="201"/>
      <c r="F10" s="201"/>
      <c r="G10" s="205" t="s">
        <v>26</v>
      </c>
      <c r="H10" s="86"/>
      <c r="I10" s="86"/>
      <c r="J10" s="86"/>
      <c r="K10" s="86"/>
      <c r="L10" s="86"/>
      <c r="M10" s="86"/>
      <c r="N10" s="85"/>
      <c r="O10" s="15"/>
      <c r="P10" s="15"/>
      <c r="Q10" s="15"/>
      <c r="R10" s="15"/>
      <c r="S10" s="15"/>
      <c r="T10" s="15"/>
      <c r="U10" s="15"/>
      <c r="V10" s="15"/>
      <c r="W10" s="15"/>
      <c r="X10" s="15"/>
      <c r="Y10" s="15"/>
      <c r="Z10" s="14"/>
      <c r="AA10" s="16"/>
    </row>
    <row r="11" spans="2:27" s="12" customFormat="1" ht="12.75" customHeight="1" x14ac:dyDescent="0.25">
      <c r="B11" s="13"/>
      <c r="C11" s="85"/>
      <c r="D11" s="203" t="s">
        <v>0</v>
      </c>
      <c r="E11" s="201"/>
      <c r="F11" s="201"/>
      <c r="G11" s="205" t="s">
        <v>31</v>
      </c>
      <c r="H11" s="86"/>
      <c r="I11" s="86"/>
      <c r="J11" s="86"/>
      <c r="K11" s="86"/>
      <c r="L11" s="86"/>
      <c r="M11" s="86"/>
      <c r="N11" s="85"/>
      <c r="O11" s="15"/>
      <c r="P11" s="15"/>
      <c r="Q11" s="15"/>
      <c r="R11" s="15"/>
      <c r="S11" s="15"/>
      <c r="T11" s="15"/>
      <c r="U11" s="15"/>
      <c r="V11" s="15"/>
      <c r="W11" s="15"/>
      <c r="X11" s="15"/>
      <c r="Y11" s="15"/>
      <c r="Z11" s="14"/>
      <c r="AA11" s="16"/>
    </row>
    <row r="12" spans="2:27" s="12" customFormat="1" ht="12.75" customHeight="1" x14ac:dyDescent="0.25">
      <c r="B12" s="13"/>
      <c r="C12" s="85"/>
      <c r="D12" s="203" t="s">
        <v>54</v>
      </c>
      <c r="E12" s="201"/>
      <c r="F12" s="201"/>
      <c r="G12" s="205" t="s">
        <v>9</v>
      </c>
      <c r="H12" s="86"/>
      <c r="I12" s="86"/>
      <c r="J12" s="86"/>
      <c r="K12" s="86"/>
      <c r="L12" s="86"/>
      <c r="M12" s="86"/>
      <c r="N12" s="85"/>
      <c r="O12" s="15"/>
      <c r="P12" s="15"/>
      <c r="Q12" s="15"/>
      <c r="R12" s="15"/>
      <c r="S12" s="15"/>
      <c r="T12" s="15"/>
      <c r="U12" s="15"/>
      <c r="V12" s="15"/>
      <c r="W12" s="15"/>
      <c r="X12" s="15"/>
      <c r="Y12" s="15"/>
      <c r="Z12" s="14"/>
      <c r="AA12" s="16"/>
    </row>
    <row r="13" spans="2:27" s="12" customFormat="1" ht="12.75" customHeight="1" x14ac:dyDescent="0.2">
      <c r="B13" s="13"/>
      <c r="C13" s="85"/>
      <c r="D13" s="85"/>
      <c r="E13" s="85"/>
      <c r="F13" s="85"/>
      <c r="G13" s="86"/>
      <c r="H13" s="86"/>
      <c r="I13" s="86"/>
      <c r="J13" s="86"/>
      <c r="K13" s="86"/>
      <c r="L13" s="86"/>
      <c r="M13" s="86"/>
      <c r="N13" s="85"/>
      <c r="O13" s="15"/>
      <c r="P13" s="15"/>
      <c r="Q13" s="15"/>
      <c r="R13" s="15"/>
      <c r="S13" s="15"/>
      <c r="T13" s="15"/>
      <c r="U13" s="15"/>
      <c r="V13" s="15"/>
      <c r="W13" s="15"/>
      <c r="X13" s="15"/>
      <c r="Y13" s="15"/>
      <c r="Z13" s="14"/>
      <c r="AA13" s="16"/>
    </row>
    <row r="14" spans="2:27" s="12" customFormat="1" ht="19.5" customHeight="1" x14ac:dyDescent="0.25">
      <c r="B14" s="13"/>
      <c r="C14" s="72"/>
      <c r="D14" s="14"/>
      <c r="E14" s="14"/>
      <c r="F14" s="14"/>
      <c r="G14" s="15"/>
      <c r="H14" s="15"/>
      <c r="I14" s="17"/>
      <c r="J14" s="15"/>
      <c r="K14" s="15"/>
      <c r="L14" s="15"/>
      <c r="M14" s="15"/>
      <c r="N14" s="17"/>
      <c r="O14" s="15"/>
      <c r="P14" s="15"/>
      <c r="Q14" s="15"/>
      <c r="R14" s="15"/>
      <c r="S14" s="15"/>
      <c r="T14" s="15"/>
      <c r="U14" s="15"/>
      <c r="V14" s="15"/>
      <c r="W14" s="15"/>
      <c r="X14" s="15"/>
      <c r="Y14" s="15"/>
      <c r="Z14" s="14"/>
      <c r="AA14" s="16"/>
    </row>
    <row r="15" spans="2:27" s="12" customFormat="1" ht="18.75" customHeight="1" x14ac:dyDescent="0.25">
      <c r="B15" s="13"/>
      <c r="C15" s="186" t="s">
        <v>113</v>
      </c>
      <c r="D15" s="193"/>
      <c r="E15" s="193"/>
      <c r="F15" s="193"/>
      <c r="G15" s="191" t="s">
        <v>114</v>
      </c>
      <c r="H15" s="194"/>
      <c r="I15" s="194"/>
      <c r="J15" s="192"/>
      <c r="K15" s="194"/>
      <c r="L15" s="15"/>
      <c r="M15" s="15"/>
      <c r="N15" s="15"/>
      <c r="O15" s="17"/>
      <c r="P15" s="15"/>
      <c r="Q15" s="15"/>
      <c r="R15" s="15"/>
      <c r="S15" s="15"/>
      <c r="T15" s="15"/>
      <c r="U15" s="15"/>
      <c r="V15" s="15"/>
      <c r="W15" s="15"/>
      <c r="X15" s="15"/>
      <c r="Y15" s="15"/>
      <c r="Z15" s="14"/>
      <c r="AA15" s="16"/>
    </row>
    <row r="16" spans="2:27" s="183" customFormat="1" ht="12" customHeight="1" x14ac:dyDescent="0.25">
      <c r="B16" s="78"/>
      <c r="C16" s="187" t="s">
        <v>111</v>
      </c>
      <c r="D16" s="188"/>
      <c r="E16" s="189" t="s">
        <v>46</v>
      </c>
      <c r="F16" s="189"/>
      <c r="G16" s="188" t="s">
        <v>112</v>
      </c>
      <c r="H16" s="190"/>
      <c r="I16" s="190"/>
      <c r="J16" s="195" t="s">
        <v>125</v>
      </c>
      <c r="K16" s="190"/>
      <c r="L16" s="184"/>
      <c r="M16" s="184"/>
      <c r="N16" s="184"/>
      <c r="O16" s="21"/>
      <c r="P16" s="184"/>
      <c r="Q16" s="184"/>
      <c r="R16" s="184"/>
      <c r="S16" s="184"/>
      <c r="T16" s="184"/>
      <c r="U16" s="184"/>
      <c r="V16" s="184"/>
      <c r="W16" s="185"/>
      <c r="X16" s="185"/>
      <c r="Y16" s="185"/>
      <c r="Z16" s="70"/>
      <c r="AA16" s="37"/>
    </row>
    <row r="17" spans="2:27" ht="12" customHeight="1" x14ac:dyDescent="0.25">
      <c r="B17" s="18"/>
      <c r="C17" s="96"/>
      <c r="D17" s="19"/>
      <c r="E17" s="19"/>
      <c r="F17" s="19"/>
      <c r="G17"/>
      <c r="H17" s="20"/>
      <c r="I17" s="21"/>
      <c r="J17" s="20"/>
      <c r="K17" s="20"/>
      <c r="L17" s="20"/>
      <c r="M17" s="20"/>
      <c r="N17" s="21"/>
      <c r="O17" s="20"/>
      <c r="P17" s="20"/>
      <c r="Q17" s="20"/>
      <c r="R17" s="20"/>
      <c r="S17" s="20"/>
      <c r="T17" s="180"/>
      <c r="U17" s="179"/>
      <c r="V17" s="179"/>
      <c r="W17" s="20"/>
      <c r="X17" s="20"/>
      <c r="Y17" s="20"/>
      <c r="Z17" s="19"/>
      <c r="AA17" s="22"/>
    </row>
    <row r="18" spans="2:27" ht="12" customHeight="1" x14ac:dyDescent="0.2">
      <c r="B18" s="18"/>
      <c r="C18" s="1"/>
      <c r="D18" s="2"/>
      <c r="E18" s="2"/>
      <c r="F18" s="2"/>
      <c r="G18" s="42"/>
      <c r="H18" s="42"/>
      <c r="I18" s="42"/>
      <c r="J18" s="42"/>
      <c r="K18" s="42"/>
      <c r="L18" s="42"/>
      <c r="M18" s="42"/>
      <c r="N18" s="42"/>
      <c r="O18" s="42"/>
      <c r="P18" s="42"/>
      <c r="Q18" s="42"/>
      <c r="R18" s="42"/>
      <c r="S18" s="42"/>
      <c r="T18" s="42"/>
      <c r="U18" s="23"/>
      <c r="V18" s="23"/>
      <c r="W18" s="23"/>
      <c r="X18" s="23"/>
      <c r="Y18" s="23"/>
      <c r="Z18" s="24"/>
      <c r="AA18" s="22"/>
    </row>
    <row r="19" spans="2:27" s="25" customFormat="1" ht="12" customHeight="1" x14ac:dyDescent="0.2">
      <c r="B19" s="26"/>
      <c r="C19" s="177"/>
      <c r="D19" s="177" t="s">
        <v>56</v>
      </c>
      <c r="E19" s="27"/>
      <c r="F19" s="27"/>
      <c r="G19" s="28" t="s">
        <v>124</v>
      </c>
      <c r="H19" s="29"/>
      <c r="I19" s="29"/>
      <c r="J19" s="30"/>
      <c r="K19" s="30"/>
      <c r="L19" s="28"/>
      <c r="M19" s="29"/>
      <c r="N19" s="121"/>
      <c r="O19" s="30"/>
      <c r="P19" s="30"/>
      <c r="Q19" s="177"/>
      <c r="R19" s="177"/>
      <c r="S19" s="30"/>
      <c r="T19" s="30"/>
      <c r="U19" s="30"/>
      <c r="V19" s="30"/>
      <c r="W19" s="30"/>
      <c r="X19" s="30"/>
      <c r="Y19" s="30"/>
      <c r="Z19" s="31"/>
      <c r="AA19" s="32"/>
    </row>
    <row r="20" spans="2:27" s="104" customFormat="1" ht="12" customHeight="1" x14ac:dyDescent="0.2">
      <c r="B20" s="75"/>
      <c r="C20" s="100"/>
      <c r="D20" s="76"/>
      <c r="E20" s="102"/>
      <c r="F20" s="103"/>
      <c r="G20" s="178"/>
      <c r="H20" s="105"/>
      <c r="I20" s="122"/>
      <c r="J20" s="106"/>
      <c r="K20" s="106"/>
      <c r="L20" s="107"/>
      <c r="M20" s="105"/>
      <c r="N20" s="123"/>
      <c r="O20" s="106"/>
      <c r="P20" s="106"/>
      <c r="Q20" s="79" t="s">
        <v>86</v>
      </c>
      <c r="R20" s="81" t="s">
        <v>86</v>
      </c>
      <c r="S20" s="181" t="s">
        <v>78</v>
      </c>
      <c r="T20" s="106"/>
      <c r="U20" s="106"/>
      <c r="V20" s="106"/>
      <c r="W20" s="81" t="s">
        <v>76</v>
      </c>
      <c r="X20" s="35"/>
      <c r="Y20" s="35"/>
      <c r="Z20" s="36"/>
      <c r="AA20" s="37"/>
    </row>
    <row r="21" spans="2:27" s="104" customFormat="1" ht="12" customHeight="1" x14ac:dyDescent="0.2">
      <c r="B21" s="75"/>
      <c r="C21" s="100"/>
      <c r="D21" s="83" t="s">
        <v>57</v>
      </c>
      <c r="E21" s="101"/>
      <c r="F21" s="102"/>
      <c r="G21" s="76" t="s">
        <v>105</v>
      </c>
      <c r="H21" s="39"/>
      <c r="I21" s="39"/>
      <c r="J21" s="39"/>
      <c r="K21" s="39"/>
      <c r="L21" s="76" t="s">
        <v>106</v>
      </c>
      <c r="M21" s="39"/>
      <c r="N21" s="39"/>
      <c r="O21" s="39"/>
      <c r="P21" s="39"/>
      <c r="Q21" s="81" t="s">
        <v>87</v>
      </c>
      <c r="R21" s="81" t="s">
        <v>89</v>
      </c>
      <c r="S21" s="76" t="s">
        <v>108</v>
      </c>
      <c r="T21" s="81"/>
      <c r="U21" s="40" t="s">
        <v>58</v>
      </c>
      <c r="V21" s="40"/>
      <c r="W21" s="76" t="s">
        <v>127</v>
      </c>
      <c r="X21" s="40"/>
      <c r="Y21" s="40" t="s">
        <v>58</v>
      </c>
      <c r="Z21" s="41"/>
      <c r="AA21" s="16"/>
    </row>
    <row r="22" spans="2:27" s="99" customFormat="1" ht="12" customHeight="1" x14ac:dyDescent="0.2">
      <c r="B22" s="80"/>
      <c r="C22" s="73"/>
      <c r="D22" s="77" t="s">
        <v>59</v>
      </c>
      <c r="E22" s="73" t="s">
        <v>60</v>
      </c>
      <c r="F22" s="77"/>
      <c r="G22" s="74" t="s">
        <v>17</v>
      </c>
      <c r="H22" s="74" t="s">
        <v>18</v>
      </c>
      <c r="I22" s="74" t="s">
        <v>19</v>
      </c>
      <c r="J22" s="74" t="s">
        <v>61</v>
      </c>
      <c r="K22" s="74"/>
      <c r="L22" s="74" t="s">
        <v>17</v>
      </c>
      <c r="M22" s="74" t="s">
        <v>18</v>
      </c>
      <c r="N22" s="74" t="s">
        <v>19</v>
      </c>
      <c r="O22" s="73" t="s">
        <v>61</v>
      </c>
      <c r="P22" s="74"/>
      <c r="Q22" s="74" t="s">
        <v>88</v>
      </c>
      <c r="R22" s="81" t="s">
        <v>88</v>
      </c>
      <c r="S22" s="74" t="s">
        <v>67</v>
      </c>
      <c r="T22" s="74" t="s">
        <v>68</v>
      </c>
      <c r="U22" s="40" t="s">
        <v>109</v>
      </c>
      <c r="V22" s="40"/>
      <c r="W22" s="42" t="s">
        <v>67</v>
      </c>
      <c r="X22" s="42" t="s">
        <v>68</v>
      </c>
      <c r="Y22" s="40" t="s">
        <v>62</v>
      </c>
      <c r="Z22" s="5"/>
      <c r="AA22" s="22"/>
    </row>
    <row r="23" spans="2:27" ht="12" customHeight="1" x14ac:dyDescent="0.2">
      <c r="B23" s="18"/>
      <c r="C23" s="1">
        <v>1</v>
      </c>
      <c r="D23" s="212" t="str">
        <f>+'1 febr 2019'!D23</f>
        <v>de Ambelt</v>
      </c>
      <c r="E23" s="212" t="str">
        <f>+'1 febr 2019'!E23</f>
        <v>02YN</v>
      </c>
      <c r="F23" s="43"/>
      <c r="G23" s="44">
        <v>2</v>
      </c>
      <c r="H23" s="44">
        <v>0</v>
      </c>
      <c r="I23" s="44">
        <v>0</v>
      </c>
      <c r="J23" s="68">
        <f>SUM(G23:I23)</f>
        <v>2</v>
      </c>
      <c r="K23" s="42"/>
      <c r="L23" s="44">
        <v>0</v>
      </c>
      <c r="M23" s="44">
        <v>0</v>
      </c>
      <c r="N23" s="44">
        <v>1</v>
      </c>
      <c r="O23" s="68">
        <f>SUM(L23:N23)</f>
        <v>1</v>
      </c>
      <c r="P23" s="42"/>
      <c r="Q23" s="93" t="s">
        <v>55</v>
      </c>
      <c r="R23" s="93" t="s">
        <v>55</v>
      </c>
      <c r="S23" s="124">
        <f>IF(Q23="nee",0,IF((J23-O23)&lt;0,0,(J23-O23)*(tab!$C$19*tab!$I$8+tab!$D$23)))</f>
        <v>4073.884935</v>
      </c>
      <c r="T23" s="124">
        <f>IF((J23-O23)&lt;=0,0,IF((G23-L23)*tab!$E$29+(H23-M23)*tab!$F$29+(I23-N23)*tab!$G$29&lt;=0,0,(G23-L23)*tab!$E$29+(H23-M23)*tab!$F$29+(I23-N23)*tab!$G$29))</f>
        <v>0</v>
      </c>
      <c r="U23" s="124">
        <f>IF(SUM(S23:T23)&lt;0,0,SUM(S23:T23))</f>
        <v>4073.884935</v>
      </c>
      <c r="V23" s="182"/>
      <c r="W23" s="124">
        <f>IF(R23="nee",0,IF((J23-O23)&lt;0,0,(J23-O23)*tab!$C$57))</f>
        <v>659.14</v>
      </c>
      <c r="X23" s="124">
        <f>IF(R23="nee",0,IF((J23-O23)&lt;=0,0,IF((G23-L23)*tab!$G$57+(H23-M23)*tab!$H$57+(I23-N23)*tab!$I$57&lt;=0,0,(G23-L23)*tab!$G$57+(H23-M23)*tab!$H$57+(I23-N23)*tab!$I$57)))</f>
        <v>0</v>
      </c>
      <c r="Y23" s="124">
        <f>SUM(W23:X23)</f>
        <v>659.14</v>
      </c>
      <c r="Z23" s="5"/>
      <c r="AA23" s="22"/>
    </row>
    <row r="24" spans="2:27" ht="12" customHeight="1" x14ac:dyDescent="0.2">
      <c r="B24" s="18"/>
      <c r="C24" s="1">
        <v>2</v>
      </c>
      <c r="D24" s="212" t="str">
        <f>+'1 febr 2019'!D24</f>
        <v>De Korenaer</v>
      </c>
      <c r="E24" s="212" t="str">
        <f>+'1 febr 2019'!E24</f>
        <v>03TV</v>
      </c>
      <c r="F24" s="43"/>
      <c r="G24" s="44">
        <v>3</v>
      </c>
      <c r="H24" s="44">
        <v>0</v>
      </c>
      <c r="I24" s="44">
        <v>0</v>
      </c>
      <c r="J24" s="68">
        <f t="shared" ref="J24:J52" si="0">SUM(G24:I24)</f>
        <v>3</v>
      </c>
      <c r="K24" s="42"/>
      <c r="L24" s="44">
        <v>0</v>
      </c>
      <c r="M24" s="44">
        <v>0</v>
      </c>
      <c r="N24" s="44">
        <v>2</v>
      </c>
      <c r="O24" s="68">
        <f t="shared" ref="O24:O52" si="1">SUM(L24:N24)</f>
        <v>2</v>
      </c>
      <c r="P24" s="42"/>
      <c r="Q24" s="93" t="s">
        <v>55</v>
      </c>
      <c r="R24" s="93" t="s">
        <v>55</v>
      </c>
      <c r="S24" s="124">
        <f>IF(Q24="nee",0,IF((J24-O24)&lt;0,0,(J24-O24)*(tab!$C$19*tab!$I$8+tab!$D$23)))</f>
        <v>4073.884935</v>
      </c>
      <c r="T24" s="124">
        <f>IF((J24-O24)&lt;=0,0,IF((G24-L24)*tab!$E$29+(H24-M24)*tab!$F$29+(I24-N24)*tab!$G$29&lt;=0,0,(G24-L24)*tab!$E$29+(H24-M24)*tab!$F$29+(I24-N24)*tab!$G$29))</f>
        <v>0</v>
      </c>
      <c r="U24" s="124">
        <f t="shared" ref="U24:U52" si="2">IF(SUM(S24:T24)&lt;0,0,SUM(S24:T24))</f>
        <v>4073.884935</v>
      </c>
      <c r="V24" s="182"/>
      <c r="W24" s="124">
        <f>IF(R24="nee",0,IF((J24-O24)&lt;0,0,(J24-O24)*tab!$C$57))</f>
        <v>659.14</v>
      </c>
      <c r="X24" s="124">
        <f>IF(R24="nee",0,IF((J24-O24)&lt;=0,0,IF((G24-L24)*tab!$G$57+(H24-M24)*tab!$H$57+(I24-N24)*tab!$I$57&lt;=0,0,(G24-L24)*tab!$G$57+(H24-M24)*tab!$H$57+(I24-N24)*tab!$I$57)))</f>
        <v>0</v>
      </c>
      <c r="Y24" s="124">
        <f t="shared" ref="Y24:Y52" si="3">SUM(W24:X24)</f>
        <v>659.14</v>
      </c>
      <c r="Z24" s="5"/>
      <c r="AA24" s="22"/>
    </row>
    <row r="25" spans="2:27" ht="12" customHeight="1" x14ac:dyDescent="0.2">
      <c r="B25" s="18"/>
      <c r="C25" s="1">
        <v>3</v>
      </c>
      <c r="D25" s="212" t="str">
        <f>+'1 febr 2019'!D25</f>
        <v>SGM Harreveld</v>
      </c>
      <c r="E25" s="212" t="str">
        <f>+'1 febr 2019'!E25</f>
        <v>04YK</v>
      </c>
      <c r="F25" s="43"/>
      <c r="G25" s="44">
        <v>0</v>
      </c>
      <c r="H25" s="44">
        <v>0</v>
      </c>
      <c r="I25" s="44">
        <v>1</v>
      </c>
      <c r="J25" s="68">
        <f t="shared" si="0"/>
        <v>1</v>
      </c>
      <c r="K25" s="42"/>
      <c r="L25" s="44">
        <v>2</v>
      </c>
      <c r="M25" s="44">
        <v>0</v>
      </c>
      <c r="N25" s="44">
        <v>0</v>
      </c>
      <c r="O25" s="68">
        <f t="shared" si="1"/>
        <v>2</v>
      </c>
      <c r="P25" s="42"/>
      <c r="Q25" s="93" t="s">
        <v>55</v>
      </c>
      <c r="R25" s="93" t="s">
        <v>55</v>
      </c>
      <c r="S25" s="124">
        <f>IF(Q25="nee",0,IF((J25-O25)&lt;0,0,(J25-O25)*(tab!$C$19*tab!$I$8+tab!$D$23)))</f>
        <v>0</v>
      </c>
      <c r="T25" s="124">
        <f>IF((J25-O25)&lt;=0,0,IF((G25-L25)*tab!$E$29+(H25-M25)*tab!$F$29+(I25-N25)*tab!$G$29&lt;=0,0,(G25-L25)*tab!$E$29+(H25-M25)*tab!$F$29+(I25-N25)*tab!$G$29))</f>
        <v>0</v>
      </c>
      <c r="U25" s="124">
        <f t="shared" si="2"/>
        <v>0</v>
      </c>
      <c r="V25" s="182"/>
      <c r="W25" s="124">
        <f>IF(R25="nee",0,IF((J25-O25)&lt;0,0,(J25-O25)*tab!$C$57))</f>
        <v>0</v>
      </c>
      <c r="X25" s="124">
        <f>IF(R25="nee",0,IF((J25-O25)&lt;=0,0,IF((G25-L25)*tab!$G$57+(H25-M25)*tab!$H$57+(I25-N25)*tab!$I$57&lt;=0,0,(G25-L25)*tab!$G$57+(H25-M25)*tab!$H$57+(I25-N25)*tab!$I$57)))</f>
        <v>0</v>
      </c>
      <c r="Y25" s="124">
        <f t="shared" si="3"/>
        <v>0</v>
      </c>
      <c r="Z25" s="5"/>
      <c r="AA25" s="22"/>
    </row>
    <row r="26" spans="2:27" ht="12" customHeight="1" x14ac:dyDescent="0.2">
      <c r="B26" s="18"/>
      <c r="C26" s="1">
        <v>4</v>
      </c>
      <c r="D26" s="212" t="str">
        <f>+'1 febr 2019'!D26</f>
        <v>Intermetzo Zonnehuizen Onderw</v>
      </c>
      <c r="E26" s="212" t="str">
        <f>+'1 febr 2019'!E26</f>
        <v>23GL</v>
      </c>
      <c r="F26" s="43"/>
      <c r="G26" s="44">
        <v>0</v>
      </c>
      <c r="H26" s="44">
        <v>0</v>
      </c>
      <c r="I26" s="44">
        <v>2</v>
      </c>
      <c r="J26" s="68">
        <f t="shared" si="0"/>
        <v>2</v>
      </c>
      <c r="K26" s="42"/>
      <c r="L26" s="44">
        <v>3</v>
      </c>
      <c r="M26" s="44">
        <v>0</v>
      </c>
      <c r="N26" s="44">
        <v>0</v>
      </c>
      <c r="O26" s="68">
        <f t="shared" si="1"/>
        <v>3</v>
      </c>
      <c r="P26" s="42"/>
      <c r="Q26" s="93" t="s">
        <v>55</v>
      </c>
      <c r="R26" s="93" t="s">
        <v>55</v>
      </c>
      <c r="S26" s="124">
        <f>IF(Q26="nee",0,IF((J26-O26)&lt;0,0,(J26-O26)*(tab!$C$19*tab!$I$8+tab!$D$23)))</f>
        <v>0</v>
      </c>
      <c r="T26" s="124">
        <f>IF((J26-O26)&lt;=0,0,IF((G26-L26)*tab!$E$29+(H26-M26)*tab!$F$29+(I26-N26)*tab!$G$29&lt;=0,0,(G26-L26)*tab!$E$29+(H26-M26)*tab!$F$29+(I26-N26)*tab!$G$29))</f>
        <v>0</v>
      </c>
      <c r="U26" s="124">
        <f t="shared" si="2"/>
        <v>0</v>
      </c>
      <c r="V26" s="182"/>
      <c r="W26" s="124">
        <f>IF(R26="nee",0,IF((J26-O26)&lt;0,0,(J26-O26)*tab!$C$57))</f>
        <v>0</v>
      </c>
      <c r="X26" s="124">
        <f>IF(R26="nee",0,IF((J26-O26)&lt;=0,0,IF((G26-L26)*tab!$G$57+(H26-M26)*tab!$H$57+(I26-N26)*tab!$I$57&lt;=0,0,(G26-L26)*tab!$G$57+(H26-M26)*tab!$H$57+(I26-N26)*tab!$I$57)))</f>
        <v>0</v>
      </c>
      <c r="Y26" s="124">
        <f t="shared" si="3"/>
        <v>0</v>
      </c>
      <c r="Z26" s="5"/>
      <c r="AA26" s="22"/>
    </row>
    <row r="27" spans="2:27" ht="12" customHeight="1" x14ac:dyDescent="0.2">
      <c r="B27" s="18"/>
      <c r="C27" s="1">
        <v>5</v>
      </c>
      <c r="D27" s="212" t="str">
        <f>+'1 febr 2019'!D27</f>
        <v>ZMLK De Rank</v>
      </c>
      <c r="E27" s="212" t="str">
        <f>+'1 febr 2019'!E27</f>
        <v>26MN</v>
      </c>
      <c r="F27" s="43"/>
      <c r="G27" s="44">
        <v>4</v>
      </c>
      <c r="H27" s="44">
        <v>0</v>
      </c>
      <c r="I27" s="44">
        <v>0</v>
      </c>
      <c r="J27" s="68">
        <f t="shared" si="0"/>
        <v>4</v>
      </c>
      <c r="K27" s="42"/>
      <c r="L27" s="44">
        <v>0</v>
      </c>
      <c r="M27" s="44">
        <v>0</v>
      </c>
      <c r="N27" s="44">
        <v>3</v>
      </c>
      <c r="O27" s="68">
        <f t="shared" si="1"/>
        <v>3</v>
      </c>
      <c r="P27" s="42"/>
      <c r="Q27" s="93" t="s">
        <v>55</v>
      </c>
      <c r="R27" s="93" t="s">
        <v>55</v>
      </c>
      <c r="S27" s="124">
        <f>IF(Q27="nee",0,IF((J27-O27)&lt;0,0,(J27-O27)*(tab!$C$19*tab!$I$8+tab!$D$23)))</f>
        <v>4073.884935</v>
      </c>
      <c r="T27" s="124">
        <f>IF((J27-O27)&lt;=0,0,IF((G27-L27)*tab!$E$29+(H27-M27)*tab!$F$29+(I27-N27)*tab!$G$29&lt;=0,0,(G27-L27)*tab!$E$29+(H27-M27)*tab!$F$29+(I27-N27)*tab!$G$29))</f>
        <v>0</v>
      </c>
      <c r="U27" s="124">
        <f t="shared" si="2"/>
        <v>4073.884935</v>
      </c>
      <c r="V27" s="182"/>
      <c r="W27" s="124">
        <f>IF(R27="nee",0,IF((J27-O27)&lt;0,0,(J27-O27)*tab!$C$57))</f>
        <v>659.14</v>
      </c>
      <c r="X27" s="124">
        <f>IF(R27="nee",0,IF((J27-O27)&lt;=0,0,IF((G27-L27)*tab!$G$57+(H27-M27)*tab!$H$57+(I27-N27)*tab!$I$57&lt;=0,0,(G27-L27)*tab!$G$57+(H27-M27)*tab!$H$57+(I27-N27)*tab!$I$57)))</f>
        <v>0</v>
      </c>
      <c r="Y27" s="124">
        <f t="shared" si="3"/>
        <v>659.14</v>
      </c>
      <c r="Z27" s="5"/>
      <c r="AA27" s="22"/>
    </row>
    <row r="28" spans="2:27" ht="12" customHeight="1" x14ac:dyDescent="0.2">
      <c r="B28" s="18"/>
      <c r="C28" s="1">
        <v>6</v>
      </c>
      <c r="D28" s="212" t="str">
        <f>+'1 febr 2019'!D28</f>
        <v>Obadjaschool</v>
      </c>
      <c r="E28" s="212" t="str">
        <f>+'1 febr 2019'!E28</f>
        <v>26NC</v>
      </c>
      <c r="F28" s="43"/>
      <c r="G28" s="44">
        <v>4</v>
      </c>
      <c r="H28" s="44">
        <v>0</v>
      </c>
      <c r="I28" s="44">
        <v>0</v>
      </c>
      <c r="J28" s="68">
        <f t="shared" si="0"/>
        <v>4</v>
      </c>
      <c r="K28" s="42"/>
      <c r="L28" s="44">
        <v>0</v>
      </c>
      <c r="M28" s="44">
        <v>0</v>
      </c>
      <c r="N28" s="44">
        <v>5</v>
      </c>
      <c r="O28" s="68">
        <f t="shared" si="1"/>
        <v>5</v>
      </c>
      <c r="P28" s="42"/>
      <c r="Q28" s="93" t="s">
        <v>55</v>
      </c>
      <c r="R28" s="93" t="s">
        <v>55</v>
      </c>
      <c r="S28" s="124">
        <f>IF(Q28="nee",0,IF((J28-O28)&lt;0,0,(J28-O28)*(tab!$C$19*tab!$I$8+tab!$D$23)))</f>
        <v>0</v>
      </c>
      <c r="T28" s="124">
        <f>IF((J28-O28)&lt;=0,0,IF((G28-L28)*tab!$E$29+(H28-M28)*tab!$F$29+(I28-N28)*tab!$G$29&lt;=0,0,(G28-L28)*tab!$E$29+(H28-M28)*tab!$F$29+(I28-N28)*tab!$G$29))</f>
        <v>0</v>
      </c>
      <c r="U28" s="124">
        <f t="shared" si="2"/>
        <v>0</v>
      </c>
      <c r="V28" s="182"/>
      <c r="W28" s="124">
        <f>IF(R28="nee",0,IF((J28-O28)&lt;0,0,(J28-O28)*tab!$C$57))</f>
        <v>0</v>
      </c>
      <c r="X28" s="124">
        <f>IF(R28="nee",0,IF((J28-O28)&lt;=0,0,IF((G28-L28)*tab!$G$57+(H28-M28)*tab!$H$57+(I28-N28)*tab!$I$57&lt;=0,0,(G28-L28)*tab!$G$57+(H28-M28)*tab!$H$57+(I28-N28)*tab!$I$57)))</f>
        <v>0</v>
      </c>
      <c r="Y28" s="124">
        <f t="shared" si="3"/>
        <v>0</v>
      </c>
      <c r="Z28" s="5"/>
      <c r="AA28" s="22"/>
    </row>
    <row r="29" spans="2:27" ht="12" customHeight="1" x14ac:dyDescent="0.2">
      <c r="B29" s="18"/>
      <c r="C29" s="1">
        <v>7</v>
      </c>
      <c r="D29" s="212" t="str">
        <f>+'1 febr 2019'!D29</f>
        <v>SSBO Ebenhaezer</v>
      </c>
      <c r="E29" s="212" t="str">
        <f>+'1 febr 2019'!E29</f>
        <v>26NE</v>
      </c>
      <c r="F29" s="43"/>
      <c r="G29" s="44">
        <v>0</v>
      </c>
      <c r="H29" s="44">
        <v>0</v>
      </c>
      <c r="I29" s="44">
        <v>5</v>
      </c>
      <c r="J29" s="68">
        <f t="shared" si="0"/>
        <v>5</v>
      </c>
      <c r="K29" s="42"/>
      <c r="L29" s="44">
        <v>4</v>
      </c>
      <c r="M29" s="44">
        <v>0</v>
      </c>
      <c r="N29" s="44">
        <v>0</v>
      </c>
      <c r="O29" s="68">
        <f t="shared" si="1"/>
        <v>4</v>
      </c>
      <c r="P29" s="42"/>
      <c r="Q29" s="93" t="s">
        <v>55</v>
      </c>
      <c r="R29" s="93" t="s">
        <v>55</v>
      </c>
      <c r="S29" s="124">
        <f>IF(Q29="nee",0,IF((J29-O29)&lt;0,0,(J29-O29)*(tab!$C$19*tab!$I$8+tab!$D$23)))</f>
        <v>4073.884935</v>
      </c>
      <c r="T29" s="124">
        <f>IF((J29-O29)&lt;=0,0,IF((G29-L29)*tab!$E$29+(H29-M29)*tab!$F$29+(I29-N29)*tab!$G$29&lt;=0,0,(G29-L29)*tab!$E$29+(H29-M29)*tab!$F$29+(I29-N29)*tab!$G$29))</f>
        <v>65020.584019999995</v>
      </c>
      <c r="U29" s="124">
        <f t="shared" si="2"/>
        <v>69094.468954999989</v>
      </c>
      <c r="V29" s="182"/>
      <c r="W29" s="124">
        <f>IF(R29="nee",0,IF((J29-O29)&lt;0,0,(J29-O29)*tab!$C$57))</f>
        <v>659.14</v>
      </c>
      <c r="X29" s="124">
        <f>IF(R29="nee",0,IF((J29-O29)&lt;=0,0,IF((G29-L29)*tab!$G$57+(H29-M29)*tab!$H$57+(I29-N29)*tab!$I$57&lt;=0,0,(G29-L29)*tab!$G$57+(H29-M29)*tab!$H$57+(I29-N29)*tab!$I$57)))</f>
        <v>4962.0599999999995</v>
      </c>
      <c r="Y29" s="124">
        <f t="shared" si="3"/>
        <v>5621.2</v>
      </c>
      <c r="Z29" s="5"/>
      <c r="AA29" s="22"/>
    </row>
    <row r="30" spans="2:27" ht="12" customHeight="1" x14ac:dyDescent="0.2">
      <c r="B30" s="18"/>
      <c r="C30" s="1">
        <v>8</v>
      </c>
      <c r="D30" s="212" t="str">
        <f>+'1 febr 2019'!D30</f>
        <v>Samuelschool</v>
      </c>
      <c r="E30" s="212" t="str">
        <f>+'1 febr 2019'!E30</f>
        <v>26NU</v>
      </c>
      <c r="F30" s="43"/>
      <c r="G30" s="44">
        <v>0</v>
      </c>
      <c r="H30" s="44">
        <v>0</v>
      </c>
      <c r="I30" s="44">
        <v>0</v>
      </c>
      <c r="J30" s="68">
        <f t="shared" si="0"/>
        <v>0</v>
      </c>
      <c r="K30" s="42"/>
      <c r="L30" s="44">
        <v>0</v>
      </c>
      <c r="M30" s="44">
        <v>0</v>
      </c>
      <c r="N30" s="44">
        <v>0</v>
      </c>
      <c r="O30" s="68">
        <f t="shared" si="1"/>
        <v>0</v>
      </c>
      <c r="P30" s="42"/>
      <c r="Q30" s="93" t="s">
        <v>55</v>
      </c>
      <c r="R30" s="93" t="s">
        <v>55</v>
      </c>
      <c r="S30" s="124">
        <f>IF(Q30="nee",0,IF((J30-O30)&lt;0,0,(J30-O30)*(tab!$C$19*tab!$I$8+tab!$D$23)))</f>
        <v>0</v>
      </c>
      <c r="T30" s="124">
        <f>IF((J30-O30)&lt;=0,0,IF((G30-L30)*tab!$E$29+(H30-M30)*tab!$F$29+(I30-N30)*tab!$G$29&lt;=0,0,(G30-L30)*tab!$E$29+(H30-M30)*tab!$F$29+(I30-N30)*tab!$G$29))</f>
        <v>0</v>
      </c>
      <c r="U30" s="124">
        <f t="shared" si="2"/>
        <v>0</v>
      </c>
      <c r="V30" s="182"/>
      <c r="W30" s="124">
        <f>IF(R30="nee",0,IF((J30-O30)&lt;0,0,(J30-O30)*tab!$C$57))</f>
        <v>0</v>
      </c>
      <c r="X30" s="124">
        <f>IF(R30="nee",0,IF((J30-O30)&lt;=0,0,IF((G30-L30)*tab!$G$57+(H30-M30)*tab!$H$57+(I30-N30)*tab!$I$57&lt;=0,0,(G30-L30)*tab!$G$57+(H30-M30)*tab!$H$57+(I30-N30)*tab!$I$57)))</f>
        <v>0</v>
      </c>
      <c r="Y30" s="124">
        <f t="shared" si="3"/>
        <v>0</v>
      </c>
      <c r="Z30" s="5"/>
      <c r="AA30" s="22"/>
    </row>
    <row r="31" spans="2:27" ht="12" customHeight="1" x14ac:dyDescent="0.2">
      <c r="B31" s="18"/>
      <c r="C31" s="1">
        <v>9</v>
      </c>
      <c r="D31" s="212" t="str">
        <f>+'1 febr 2019'!D31</f>
        <v/>
      </c>
      <c r="E31" s="212" t="str">
        <f>+'1 febr 2019'!E31</f>
        <v/>
      </c>
      <c r="F31" s="43"/>
      <c r="G31" s="44">
        <v>0</v>
      </c>
      <c r="H31" s="44">
        <v>0</v>
      </c>
      <c r="I31" s="44">
        <v>0</v>
      </c>
      <c r="J31" s="68">
        <f t="shared" si="0"/>
        <v>0</v>
      </c>
      <c r="K31" s="42"/>
      <c r="L31" s="44">
        <v>0</v>
      </c>
      <c r="M31" s="44">
        <v>0</v>
      </c>
      <c r="N31" s="44">
        <v>0</v>
      </c>
      <c r="O31" s="68">
        <f t="shared" si="1"/>
        <v>0</v>
      </c>
      <c r="P31" s="42"/>
      <c r="Q31" s="93" t="s">
        <v>55</v>
      </c>
      <c r="R31" s="93" t="s">
        <v>55</v>
      </c>
      <c r="S31" s="124">
        <f>IF(Q31="nee",0,IF((J31-O31)&lt;0,0,(J31-O31)*(tab!$C$19*tab!$I$8+tab!$D$23)))</f>
        <v>0</v>
      </c>
      <c r="T31" s="124">
        <f>IF((J31-O31)&lt;=0,0,IF((G31-L31)*tab!$E$29+(H31-M31)*tab!$F$29+(I31-N31)*tab!$G$29&lt;=0,0,(G31-L31)*tab!$E$29+(H31-M31)*tab!$F$29+(I31-N31)*tab!$G$29))</f>
        <v>0</v>
      </c>
      <c r="U31" s="124">
        <f t="shared" si="2"/>
        <v>0</v>
      </c>
      <c r="V31" s="182"/>
      <c r="W31" s="124">
        <f>IF(R31="nee",0,IF((J31-O31)&lt;0,0,(J31-O31)*tab!$C$57))</f>
        <v>0</v>
      </c>
      <c r="X31" s="124">
        <f>IF(R31="nee",0,IF((J31-O31)&lt;=0,0,IF((G31-L31)*tab!$G$57+(H31-M31)*tab!$H$57+(I31-N31)*tab!$I$57&lt;=0,0,(G31-L31)*tab!$G$57+(H31-M31)*tab!$H$57+(I31-N31)*tab!$I$57)))</f>
        <v>0</v>
      </c>
      <c r="Y31" s="124">
        <f t="shared" si="3"/>
        <v>0</v>
      </c>
      <c r="Z31" s="5"/>
      <c r="AA31" s="22"/>
    </row>
    <row r="32" spans="2:27" ht="12" customHeight="1" x14ac:dyDescent="0.2">
      <c r="B32" s="18"/>
      <c r="C32" s="1">
        <v>10</v>
      </c>
      <c r="D32" s="212" t="str">
        <f>+'1 febr 2019'!D32</f>
        <v/>
      </c>
      <c r="E32" s="212" t="str">
        <f>+'1 febr 2019'!E32</f>
        <v/>
      </c>
      <c r="F32" s="43"/>
      <c r="G32" s="44">
        <v>0</v>
      </c>
      <c r="H32" s="44">
        <v>0</v>
      </c>
      <c r="I32" s="44">
        <v>0</v>
      </c>
      <c r="J32" s="68">
        <f t="shared" si="0"/>
        <v>0</v>
      </c>
      <c r="K32" s="42"/>
      <c r="L32" s="44">
        <v>0</v>
      </c>
      <c r="M32" s="44">
        <v>0</v>
      </c>
      <c r="N32" s="44">
        <v>0</v>
      </c>
      <c r="O32" s="68">
        <f t="shared" si="1"/>
        <v>0</v>
      </c>
      <c r="P32" s="42"/>
      <c r="Q32" s="93" t="s">
        <v>55</v>
      </c>
      <c r="R32" s="93" t="s">
        <v>55</v>
      </c>
      <c r="S32" s="124">
        <f>IF(Q32="nee",0,IF((J32-O32)&lt;0,0,(J32-O32)*(tab!$C$19*tab!$I$8+tab!$D$23)))</f>
        <v>0</v>
      </c>
      <c r="T32" s="124">
        <f>IF((J32-O32)&lt;=0,0,IF((G32-L32)*tab!$E$29+(H32-M32)*tab!$F$29+(I32-N32)*tab!$G$29&lt;=0,0,(G32-L32)*tab!$E$29+(H32-M32)*tab!$F$29+(I32-N32)*tab!$G$29))</f>
        <v>0</v>
      </c>
      <c r="U32" s="124">
        <f t="shared" si="2"/>
        <v>0</v>
      </c>
      <c r="V32" s="182"/>
      <c r="W32" s="124">
        <f>IF(R32="nee",0,IF((J32-O32)&lt;0,0,(J32-O32)*tab!$C$57))</f>
        <v>0</v>
      </c>
      <c r="X32" s="124">
        <f>IF(R32="nee",0,IF((J32-O32)&lt;=0,0,IF((G32-L32)*tab!$G$57+(H32-M32)*tab!$H$57+(I32-N32)*tab!$I$57&lt;=0,0,(G32-L32)*tab!$G$57+(H32-M32)*tab!$H$57+(I32-N32)*tab!$I$57)))</f>
        <v>0</v>
      </c>
      <c r="Y32" s="124">
        <f t="shared" si="3"/>
        <v>0</v>
      </c>
      <c r="Z32" s="5"/>
      <c r="AA32" s="22"/>
    </row>
    <row r="33" spans="2:27" ht="12" customHeight="1" x14ac:dyDescent="0.2">
      <c r="B33" s="18"/>
      <c r="C33" s="1">
        <v>11</v>
      </c>
      <c r="D33" s="212" t="str">
        <f>+'1 febr 2019'!D33</f>
        <v/>
      </c>
      <c r="E33" s="212" t="str">
        <f>+'1 febr 2019'!E33</f>
        <v/>
      </c>
      <c r="F33" s="43"/>
      <c r="G33" s="44">
        <v>0</v>
      </c>
      <c r="H33" s="44">
        <v>0</v>
      </c>
      <c r="I33" s="44">
        <v>0</v>
      </c>
      <c r="J33" s="68">
        <f t="shared" si="0"/>
        <v>0</v>
      </c>
      <c r="K33" s="42"/>
      <c r="L33" s="44">
        <v>0</v>
      </c>
      <c r="M33" s="44">
        <v>0</v>
      </c>
      <c r="N33" s="44">
        <v>0</v>
      </c>
      <c r="O33" s="68">
        <f t="shared" si="1"/>
        <v>0</v>
      </c>
      <c r="P33" s="42"/>
      <c r="Q33" s="93" t="s">
        <v>55</v>
      </c>
      <c r="R33" s="93" t="s">
        <v>55</v>
      </c>
      <c r="S33" s="124">
        <f>IF(Q33="nee",0,IF((J33-O33)&lt;0,0,(J33-O33)*(tab!$C$19*tab!$I$8+tab!$D$23)))</f>
        <v>0</v>
      </c>
      <c r="T33" s="124">
        <f>IF((J33-O33)&lt;=0,0,IF((G33-L33)*tab!$E$29+(H33-M33)*tab!$F$29+(I33-N33)*tab!$G$29&lt;=0,0,(G33-L33)*tab!$E$29+(H33-M33)*tab!$F$29+(I33-N33)*tab!$G$29))</f>
        <v>0</v>
      </c>
      <c r="U33" s="124">
        <f t="shared" si="2"/>
        <v>0</v>
      </c>
      <c r="V33" s="182"/>
      <c r="W33" s="124">
        <f>IF(R33="nee",0,IF((J33-O33)&lt;0,0,(J33-O33)*tab!$C$57))</f>
        <v>0</v>
      </c>
      <c r="X33" s="124">
        <f>IF(R33="nee",0,IF((J33-O33)&lt;=0,0,IF((G33-L33)*tab!$G$57+(H33-M33)*tab!$H$57+(I33-N33)*tab!$I$57&lt;=0,0,(G33-L33)*tab!$G$57+(H33-M33)*tab!$H$57+(I33-N33)*tab!$I$57)))</f>
        <v>0</v>
      </c>
      <c r="Y33" s="124">
        <f t="shared" si="3"/>
        <v>0</v>
      </c>
      <c r="Z33" s="5"/>
      <c r="AA33" s="22"/>
    </row>
    <row r="34" spans="2:27" ht="12" customHeight="1" x14ac:dyDescent="0.2">
      <c r="B34" s="18"/>
      <c r="C34" s="1">
        <v>12</v>
      </c>
      <c r="D34" s="212" t="str">
        <f>+'1 febr 2019'!D34</f>
        <v/>
      </c>
      <c r="E34" s="212" t="str">
        <f>+'1 febr 2019'!E34</f>
        <v/>
      </c>
      <c r="F34" s="43"/>
      <c r="G34" s="44">
        <v>2</v>
      </c>
      <c r="H34" s="44">
        <v>2</v>
      </c>
      <c r="I34" s="44">
        <v>2</v>
      </c>
      <c r="J34" s="68">
        <f t="shared" si="0"/>
        <v>6</v>
      </c>
      <c r="K34" s="42"/>
      <c r="L34" s="44">
        <v>1</v>
      </c>
      <c r="M34" s="44">
        <v>1</v>
      </c>
      <c r="N34" s="44">
        <v>1</v>
      </c>
      <c r="O34" s="68">
        <f t="shared" si="1"/>
        <v>3</v>
      </c>
      <c r="P34" s="42"/>
      <c r="Q34" s="93" t="s">
        <v>55</v>
      </c>
      <c r="R34" s="93" t="s">
        <v>55</v>
      </c>
      <c r="S34" s="124">
        <f>IF(Q34="nee",0,IF((J34-O34)&lt;0,0,(J34-O34)*(tab!$C$19*tab!$I$8+tab!$D$23)))</f>
        <v>12221.654805</v>
      </c>
      <c r="T34" s="124">
        <f>IF((J34-O34)&lt;=0,0,IF((G34-L34)*tab!$E$29+(H34-M34)*tab!$F$29+(I34-N34)*tab!$G$29&lt;=0,0,(G34-L34)*tab!$E$29+(H34-M34)*tab!$F$29+(I34-N34)*tab!$G$29))</f>
        <v>42646.283007999999</v>
      </c>
      <c r="U34" s="124">
        <f t="shared" si="2"/>
        <v>54867.937812999997</v>
      </c>
      <c r="V34" s="182"/>
      <c r="W34" s="124">
        <f>IF(R34="nee",0,IF((J34-O34)&lt;0,0,(J34-O34)*tab!$C$57))</f>
        <v>1977.42</v>
      </c>
      <c r="X34" s="124">
        <f>IF(R34="nee",0,IF((J34-O34)&lt;=0,0,IF((G34-L34)*tab!$G$57+(H34-M34)*tab!$H$57+(I34-N34)*tab!$I$57&lt;=0,0,(G34-L34)*tab!$G$57+(H34-M34)*tab!$H$57+(I34-N34)*tab!$I$57)))</f>
        <v>3528.3999999999996</v>
      </c>
      <c r="Y34" s="124">
        <f t="shared" si="3"/>
        <v>5505.82</v>
      </c>
      <c r="Z34" s="5"/>
      <c r="AA34" s="22"/>
    </row>
    <row r="35" spans="2:27" ht="12" customHeight="1" x14ac:dyDescent="0.2">
      <c r="B35" s="18"/>
      <c r="C35" s="1">
        <v>13</v>
      </c>
      <c r="D35" s="212" t="str">
        <f>+'1 febr 2019'!D35</f>
        <v/>
      </c>
      <c r="E35" s="212" t="str">
        <f>+'1 febr 2019'!E35</f>
        <v/>
      </c>
      <c r="F35" s="43"/>
      <c r="G35" s="44"/>
      <c r="H35" s="44"/>
      <c r="I35" s="44"/>
      <c r="J35" s="68">
        <f t="shared" si="0"/>
        <v>0</v>
      </c>
      <c r="K35" s="42"/>
      <c r="L35" s="44"/>
      <c r="M35" s="44"/>
      <c r="N35" s="44"/>
      <c r="O35" s="68">
        <f t="shared" si="1"/>
        <v>0</v>
      </c>
      <c r="P35" s="42"/>
      <c r="Q35" s="93" t="s">
        <v>55</v>
      </c>
      <c r="R35" s="93" t="s">
        <v>55</v>
      </c>
      <c r="S35" s="124">
        <f>IF(Q35="nee",0,IF((J35-O35)&lt;0,0,(J35-O35)*(tab!$C$19*tab!$I$8+tab!$D$23)))</f>
        <v>0</v>
      </c>
      <c r="T35" s="124">
        <f>IF((J35-O35)&lt;=0,0,IF((G35-L35)*tab!$E$29+(H35-M35)*tab!$F$29+(I35-N35)*tab!$G$29&lt;=0,0,(G35-L35)*tab!$E$29+(H35-M35)*tab!$F$29+(I35-N35)*tab!$G$29))</f>
        <v>0</v>
      </c>
      <c r="U35" s="124">
        <f t="shared" si="2"/>
        <v>0</v>
      </c>
      <c r="V35" s="182"/>
      <c r="W35" s="124">
        <f>IF(R35="nee",0,IF((J35-O35)&lt;0,0,(J35-O35)*tab!$C$57))</f>
        <v>0</v>
      </c>
      <c r="X35" s="124">
        <f>IF(R35="nee",0,IF((J35-O35)&lt;=0,0,IF((G35-L35)*tab!$G$57+(H35-M35)*tab!$H$57+(I35-N35)*tab!$I$57&lt;=0,0,(G35-L35)*tab!$G$57+(H35-M35)*tab!$H$57+(I35-N35)*tab!$I$57)))</f>
        <v>0</v>
      </c>
      <c r="Y35" s="124">
        <f t="shared" si="3"/>
        <v>0</v>
      </c>
      <c r="Z35" s="5"/>
      <c r="AA35" s="22"/>
    </row>
    <row r="36" spans="2:27" ht="12" customHeight="1" x14ac:dyDescent="0.2">
      <c r="B36" s="18"/>
      <c r="C36" s="1">
        <v>14</v>
      </c>
      <c r="D36" s="212" t="str">
        <f>+'1 febr 2019'!D36</f>
        <v/>
      </c>
      <c r="E36" s="212" t="str">
        <f>+'1 febr 2019'!E36</f>
        <v/>
      </c>
      <c r="F36" s="43"/>
      <c r="G36" s="44"/>
      <c r="H36" s="44"/>
      <c r="I36" s="44"/>
      <c r="J36" s="68">
        <f t="shared" si="0"/>
        <v>0</v>
      </c>
      <c r="K36" s="42"/>
      <c r="L36" s="44"/>
      <c r="M36" s="44"/>
      <c r="N36" s="44"/>
      <c r="O36" s="68">
        <f t="shared" si="1"/>
        <v>0</v>
      </c>
      <c r="P36" s="42"/>
      <c r="Q36" s="93" t="s">
        <v>55</v>
      </c>
      <c r="R36" s="93" t="s">
        <v>55</v>
      </c>
      <c r="S36" s="124">
        <f>IF(Q36="nee",0,IF((J36-O36)&lt;0,0,(J36-O36)*(tab!$C$19*tab!$I$8+tab!$D$23)))</f>
        <v>0</v>
      </c>
      <c r="T36" s="124">
        <f>IF((J36-O36)&lt;=0,0,IF((G36-L36)*tab!$E$29+(H36-M36)*tab!$F$29+(I36-N36)*tab!$G$29&lt;=0,0,(G36-L36)*tab!$E$29+(H36-M36)*tab!$F$29+(I36-N36)*tab!$G$29))</f>
        <v>0</v>
      </c>
      <c r="U36" s="124">
        <f t="shared" si="2"/>
        <v>0</v>
      </c>
      <c r="V36" s="182"/>
      <c r="W36" s="124">
        <f>IF(R36="nee",0,IF((J36-O36)&lt;0,0,(J36-O36)*tab!$C$57))</f>
        <v>0</v>
      </c>
      <c r="X36" s="124">
        <f>IF(R36="nee",0,IF((J36-O36)&lt;=0,0,IF((G36-L36)*tab!$G$57+(H36-M36)*tab!$H$57+(I36-N36)*tab!$I$57&lt;=0,0,(G36-L36)*tab!$G$57+(H36-M36)*tab!$H$57+(I36-N36)*tab!$I$57)))</f>
        <v>0</v>
      </c>
      <c r="Y36" s="124">
        <f t="shared" si="3"/>
        <v>0</v>
      </c>
      <c r="Z36" s="5"/>
      <c r="AA36" s="22"/>
    </row>
    <row r="37" spans="2:27" ht="12" customHeight="1" x14ac:dyDescent="0.2">
      <c r="B37" s="18"/>
      <c r="C37" s="1">
        <v>15</v>
      </c>
      <c r="D37" s="212" t="str">
        <f>+'1 febr 2019'!D37</f>
        <v/>
      </c>
      <c r="E37" s="212" t="str">
        <f>+'1 febr 2019'!E37</f>
        <v/>
      </c>
      <c r="F37" s="43"/>
      <c r="G37" s="44"/>
      <c r="H37" s="44"/>
      <c r="I37" s="44"/>
      <c r="J37" s="68">
        <f t="shared" si="0"/>
        <v>0</v>
      </c>
      <c r="K37" s="42"/>
      <c r="L37" s="44"/>
      <c r="M37" s="44"/>
      <c r="N37" s="44"/>
      <c r="O37" s="68">
        <f t="shared" si="1"/>
        <v>0</v>
      </c>
      <c r="P37" s="42"/>
      <c r="Q37" s="93" t="s">
        <v>55</v>
      </c>
      <c r="R37" s="93" t="s">
        <v>55</v>
      </c>
      <c r="S37" s="124">
        <f>IF(Q37="nee",0,IF((J37-O37)&lt;0,0,(J37-O37)*(tab!$C$19*tab!$I$8+tab!$D$23)))</f>
        <v>0</v>
      </c>
      <c r="T37" s="124">
        <f>IF((J37-O37)&lt;=0,0,IF((G37-L37)*tab!$E$29+(H37-M37)*tab!$F$29+(I37-N37)*tab!$G$29&lt;=0,0,(G37-L37)*tab!$E$29+(H37-M37)*tab!$F$29+(I37-N37)*tab!$G$29))</f>
        <v>0</v>
      </c>
      <c r="U37" s="124">
        <f t="shared" si="2"/>
        <v>0</v>
      </c>
      <c r="V37" s="182"/>
      <c r="W37" s="124">
        <f>IF(R37="nee",0,IF((J37-O37)&lt;0,0,(J37-O37)*tab!$C$57))</f>
        <v>0</v>
      </c>
      <c r="X37" s="124">
        <f>IF(R37="nee",0,IF((J37-O37)&lt;=0,0,IF((G37-L37)*tab!$G$57+(H37-M37)*tab!$H$57+(I37-N37)*tab!$I$57&lt;=0,0,(G37-L37)*tab!$G$57+(H37-M37)*tab!$H$57+(I37-N37)*tab!$I$57)))</f>
        <v>0</v>
      </c>
      <c r="Y37" s="124">
        <f t="shared" si="3"/>
        <v>0</v>
      </c>
      <c r="Z37" s="5"/>
      <c r="AA37" s="22"/>
    </row>
    <row r="38" spans="2:27" ht="12" customHeight="1" x14ac:dyDescent="0.2">
      <c r="B38" s="18"/>
      <c r="C38" s="1">
        <v>16</v>
      </c>
      <c r="D38" s="212" t="str">
        <f>+'1 febr 2019'!D38</f>
        <v/>
      </c>
      <c r="E38" s="212" t="str">
        <f>+'1 febr 2019'!E38</f>
        <v/>
      </c>
      <c r="F38" s="43"/>
      <c r="G38" s="44"/>
      <c r="H38" s="44"/>
      <c r="I38" s="44"/>
      <c r="J38" s="68">
        <f t="shared" si="0"/>
        <v>0</v>
      </c>
      <c r="K38" s="42"/>
      <c r="L38" s="44"/>
      <c r="M38" s="44"/>
      <c r="N38" s="44"/>
      <c r="O38" s="68">
        <f t="shared" si="1"/>
        <v>0</v>
      </c>
      <c r="P38" s="42"/>
      <c r="Q38" s="93" t="s">
        <v>55</v>
      </c>
      <c r="R38" s="93" t="s">
        <v>55</v>
      </c>
      <c r="S38" s="124">
        <f>IF(Q38="nee",0,IF((J38-O38)&lt;0,0,(J38-O38)*(tab!$C$19*tab!$I$8+tab!$D$23)))</f>
        <v>0</v>
      </c>
      <c r="T38" s="124">
        <f>IF((J38-O38)&lt;=0,0,IF((G38-L38)*tab!$E$29+(H38-M38)*tab!$F$29+(I38-N38)*tab!$G$29&lt;=0,0,(G38-L38)*tab!$E$29+(H38-M38)*tab!$F$29+(I38-N38)*tab!$G$29))</f>
        <v>0</v>
      </c>
      <c r="U38" s="124">
        <f t="shared" si="2"/>
        <v>0</v>
      </c>
      <c r="V38" s="182"/>
      <c r="W38" s="124">
        <f>IF(R38="nee",0,IF((J38-O38)&lt;0,0,(J38-O38)*tab!$C$57))</f>
        <v>0</v>
      </c>
      <c r="X38" s="124">
        <f>IF(R38="nee",0,IF((J38-O38)&lt;=0,0,IF((G38-L38)*tab!$G$57+(H38-M38)*tab!$H$57+(I38-N38)*tab!$I$57&lt;=0,0,(G38-L38)*tab!$G$57+(H38-M38)*tab!$H$57+(I38-N38)*tab!$I$57)))</f>
        <v>0</v>
      </c>
      <c r="Y38" s="124">
        <f t="shared" si="3"/>
        <v>0</v>
      </c>
      <c r="Z38" s="5"/>
      <c r="AA38" s="22"/>
    </row>
    <row r="39" spans="2:27" ht="12" customHeight="1" x14ac:dyDescent="0.2">
      <c r="B39" s="18"/>
      <c r="C39" s="1">
        <v>17</v>
      </c>
      <c r="D39" s="212" t="str">
        <f>+'1 febr 2019'!D39</f>
        <v/>
      </c>
      <c r="E39" s="212" t="str">
        <f>+'1 febr 2019'!E39</f>
        <v/>
      </c>
      <c r="F39" s="43"/>
      <c r="G39" s="44"/>
      <c r="H39" s="44"/>
      <c r="I39" s="44"/>
      <c r="J39" s="68">
        <f t="shared" si="0"/>
        <v>0</v>
      </c>
      <c r="K39" s="42"/>
      <c r="L39" s="44"/>
      <c r="M39" s="44"/>
      <c r="N39" s="44"/>
      <c r="O39" s="68">
        <f t="shared" si="1"/>
        <v>0</v>
      </c>
      <c r="P39" s="42"/>
      <c r="Q39" s="93" t="s">
        <v>55</v>
      </c>
      <c r="R39" s="93" t="s">
        <v>55</v>
      </c>
      <c r="S39" s="124">
        <f>IF(Q39="nee",0,IF((J39-O39)&lt;0,0,(J39-O39)*(tab!$C$19*tab!$I$8+tab!$D$23)))</f>
        <v>0</v>
      </c>
      <c r="T39" s="124">
        <f>IF((J39-O39)&lt;=0,0,IF((G39-L39)*tab!$E$29+(H39-M39)*tab!$F$29+(I39-N39)*tab!$G$29&lt;=0,0,(G39-L39)*tab!$E$29+(H39-M39)*tab!$F$29+(I39-N39)*tab!$G$29))</f>
        <v>0</v>
      </c>
      <c r="U39" s="124">
        <f t="shared" si="2"/>
        <v>0</v>
      </c>
      <c r="V39" s="182"/>
      <c r="W39" s="124">
        <f>IF(R39="nee",0,IF((J39-O39)&lt;0,0,(J39-O39)*tab!$C$57))</f>
        <v>0</v>
      </c>
      <c r="X39" s="124">
        <f>IF(R39="nee",0,IF((J39-O39)&lt;=0,0,IF((G39-L39)*tab!$G$57+(H39-M39)*tab!$H$57+(I39-N39)*tab!$I$57&lt;=0,0,(G39-L39)*tab!$G$57+(H39-M39)*tab!$H$57+(I39-N39)*tab!$I$57)))</f>
        <v>0</v>
      </c>
      <c r="Y39" s="124">
        <f t="shared" si="3"/>
        <v>0</v>
      </c>
      <c r="Z39" s="5"/>
      <c r="AA39" s="22"/>
    </row>
    <row r="40" spans="2:27" ht="12" customHeight="1" x14ac:dyDescent="0.2">
      <c r="B40" s="18"/>
      <c r="C40" s="1">
        <v>18</v>
      </c>
      <c r="D40" s="212" t="str">
        <f>+'1 febr 2019'!D40</f>
        <v/>
      </c>
      <c r="E40" s="212" t="str">
        <f>+'1 febr 2019'!E40</f>
        <v/>
      </c>
      <c r="F40" s="43"/>
      <c r="G40" s="44"/>
      <c r="H40" s="44"/>
      <c r="I40" s="44"/>
      <c r="J40" s="68">
        <f t="shared" si="0"/>
        <v>0</v>
      </c>
      <c r="K40" s="42"/>
      <c r="L40" s="44"/>
      <c r="M40" s="44"/>
      <c r="N40" s="44"/>
      <c r="O40" s="68">
        <f t="shared" si="1"/>
        <v>0</v>
      </c>
      <c r="P40" s="42"/>
      <c r="Q40" s="93" t="s">
        <v>55</v>
      </c>
      <c r="R40" s="93" t="s">
        <v>55</v>
      </c>
      <c r="S40" s="124">
        <f>IF(Q40="nee",0,IF((J40-O40)&lt;0,0,(J40-O40)*(tab!$C$19*tab!$I$8+tab!$D$23)))</f>
        <v>0</v>
      </c>
      <c r="T40" s="124">
        <f>IF((J40-O40)&lt;=0,0,IF((G40-L40)*tab!$E$29+(H40-M40)*tab!$F$29+(I40-N40)*tab!$G$29&lt;=0,0,(G40-L40)*tab!$E$29+(H40-M40)*tab!$F$29+(I40-N40)*tab!$G$29))</f>
        <v>0</v>
      </c>
      <c r="U40" s="124">
        <f t="shared" si="2"/>
        <v>0</v>
      </c>
      <c r="V40" s="182"/>
      <c r="W40" s="124">
        <f>IF(R40="nee",0,IF((J40-O40)&lt;0,0,(J40-O40)*tab!$C$57))</f>
        <v>0</v>
      </c>
      <c r="X40" s="124">
        <f>IF(R40="nee",0,IF((J40-O40)&lt;=0,0,IF((G40-L40)*tab!$G$57+(H40-M40)*tab!$H$57+(I40-N40)*tab!$I$57&lt;=0,0,(G40-L40)*tab!$G$57+(H40-M40)*tab!$H$57+(I40-N40)*tab!$I$57)))</f>
        <v>0</v>
      </c>
      <c r="Y40" s="124">
        <f t="shared" si="3"/>
        <v>0</v>
      </c>
      <c r="Z40" s="5"/>
      <c r="AA40" s="22"/>
    </row>
    <row r="41" spans="2:27" ht="12" customHeight="1" x14ac:dyDescent="0.2">
      <c r="B41" s="18"/>
      <c r="C41" s="1">
        <v>19</v>
      </c>
      <c r="D41" s="212" t="str">
        <f>+'1 febr 2019'!D41</f>
        <v/>
      </c>
      <c r="E41" s="212" t="str">
        <f>+'1 febr 2019'!E41</f>
        <v/>
      </c>
      <c r="F41" s="43"/>
      <c r="G41" s="44"/>
      <c r="H41" s="44"/>
      <c r="I41" s="44"/>
      <c r="J41" s="68">
        <f t="shared" si="0"/>
        <v>0</v>
      </c>
      <c r="K41" s="42"/>
      <c r="L41" s="44"/>
      <c r="M41" s="44"/>
      <c r="N41" s="44"/>
      <c r="O41" s="68">
        <f t="shared" si="1"/>
        <v>0</v>
      </c>
      <c r="P41" s="42"/>
      <c r="Q41" s="93" t="s">
        <v>55</v>
      </c>
      <c r="R41" s="93" t="s">
        <v>55</v>
      </c>
      <c r="S41" s="124">
        <f>IF(Q41="nee",0,IF((J41-O41)&lt;0,0,(J41-O41)*(tab!$C$19*tab!$I$8+tab!$D$23)))</f>
        <v>0</v>
      </c>
      <c r="T41" s="124">
        <f>IF((J41-O41)&lt;=0,0,IF((G41-L41)*tab!$E$29+(H41-M41)*tab!$F$29+(I41-N41)*tab!$G$29&lt;=0,0,(G41-L41)*tab!$E$29+(H41-M41)*tab!$F$29+(I41-N41)*tab!$G$29))</f>
        <v>0</v>
      </c>
      <c r="U41" s="124">
        <f t="shared" si="2"/>
        <v>0</v>
      </c>
      <c r="V41" s="182"/>
      <c r="W41" s="124">
        <f>IF(R41="nee",0,IF((J41-O41)&lt;0,0,(J41-O41)*tab!$C$57))</f>
        <v>0</v>
      </c>
      <c r="X41" s="124">
        <f>IF(R41="nee",0,IF((J41-O41)&lt;=0,0,IF((G41-L41)*tab!$G$57+(H41-M41)*tab!$H$57+(I41-N41)*tab!$I$57&lt;=0,0,(G41-L41)*tab!$G$57+(H41-M41)*tab!$H$57+(I41-N41)*tab!$I$57)))</f>
        <v>0</v>
      </c>
      <c r="Y41" s="124">
        <f t="shared" si="3"/>
        <v>0</v>
      </c>
      <c r="Z41" s="5"/>
      <c r="AA41" s="22"/>
    </row>
    <row r="42" spans="2:27" ht="12" customHeight="1" x14ac:dyDescent="0.2">
      <c r="B42" s="18"/>
      <c r="C42" s="1">
        <v>20</v>
      </c>
      <c r="D42" s="212" t="str">
        <f>+'1 febr 2019'!D42</f>
        <v/>
      </c>
      <c r="E42" s="212" t="str">
        <f>+'1 febr 2019'!E42</f>
        <v/>
      </c>
      <c r="F42" s="43"/>
      <c r="G42" s="44"/>
      <c r="H42" s="44"/>
      <c r="I42" s="44"/>
      <c r="J42" s="68">
        <f t="shared" si="0"/>
        <v>0</v>
      </c>
      <c r="K42" s="42"/>
      <c r="L42" s="44"/>
      <c r="M42" s="44"/>
      <c r="N42" s="44"/>
      <c r="O42" s="68">
        <f t="shared" si="1"/>
        <v>0</v>
      </c>
      <c r="P42" s="42"/>
      <c r="Q42" s="93" t="s">
        <v>55</v>
      </c>
      <c r="R42" s="93" t="s">
        <v>55</v>
      </c>
      <c r="S42" s="124">
        <f>IF(Q42="nee",0,IF((J42-O42)&lt;0,0,(J42-O42)*(tab!$C$19*tab!$I$8+tab!$D$23)))</f>
        <v>0</v>
      </c>
      <c r="T42" s="124">
        <f>IF((J42-O42)&lt;=0,0,IF((G42-L42)*tab!$E$29+(H42-M42)*tab!$F$29+(I42-N42)*tab!$G$29&lt;=0,0,(G42-L42)*tab!$E$29+(H42-M42)*tab!$F$29+(I42-N42)*tab!$G$29))</f>
        <v>0</v>
      </c>
      <c r="U42" s="124">
        <f t="shared" si="2"/>
        <v>0</v>
      </c>
      <c r="V42" s="182"/>
      <c r="W42" s="124">
        <f>IF(R42="nee",0,IF((J42-O42)&lt;0,0,(J42-O42)*tab!$C$57))</f>
        <v>0</v>
      </c>
      <c r="X42" s="124">
        <f>IF(R42="nee",0,IF((J42-O42)&lt;=0,0,IF((G42-L42)*tab!$G$57+(H42-M42)*tab!$H$57+(I42-N42)*tab!$I$57&lt;=0,0,(G42-L42)*tab!$G$57+(H42-M42)*tab!$H$57+(I42-N42)*tab!$I$57)))</f>
        <v>0</v>
      </c>
      <c r="Y42" s="124">
        <f t="shared" si="3"/>
        <v>0</v>
      </c>
      <c r="Z42" s="5"/>
      <c r="AA42" s="22"/>
    </row>
    <row r="43" spans="2:27" ht="12" customHeight="1" x14ac:dyDescent="0.2">
      <c r="B43" s="18"/>
      <c r="C43" s="1">
        <v>21</v>
      </c>
      <c r="D43" s="212" t="str">
        <f>+'1 febr 2019'!D43</f>
        <v/>
      </c>
      <c r="E43" s="212" t="str">
        <f>+'1 febr 2019'!E43</f>
        <v/>
      </c>
      <c r="F43" s="43"/>
      <c r="G43" s="44"/>
      <c r="H43" s="44"/>
      <c r="I43" s="44"/>
      <c r="J43" s="68">
        <f t="shared" si="0"/>
        <v>0</v>
      </c>
      <c r="K43" s="42"/>
      <c r="L43" s="44"/>
      <c r="M43" s="44"/>
      <c r="N43" s="44"/>
      <c r="O43" s="68">
        <f t="shared" si="1"/>
        <v>0</v>
      </c>
      <c r="P43" s="42"/>
      <c r="Q43" s="93" t="s">
        <v>55</v>
      </c>
      <c r="R43" s="93" t="s">
        <v>55</v>
      </c>
      <c r="S43" s="124">
        <f>IF(Q43="nee",0,IF((J43-O43)&lt;0,0,(J43-O43)*(tab!$C$19*tab!$I$8+tab!$D$23)))</f>
        <v>0</v>
      </c>
      <c r="T43" s="124">
        <f>IF((J43-O43)&lt;=0,0,IF((G43-L43)*tab!$E$29+(H43-M43)*tab!$F$29+(I43-N43)*tab!$G$29&lt;=0,0,(G43-L43)*tab!$E$29+(H43-M43)*tab!$F$29+(I43-N43)*tab!$G$29))</f>
        <v>0</v>
      </c>
      <c r="U43" s="124">
        <f t="shared" si="2"/>
        <v>0</v>
      </c>
      <c r="V43" s="182"/>
      <c r="W43" s="124">
        <f>IF(R43="nee",0,IF((J43-O43)&lt;0,0,(J43-O43)*tab!$C$57))</f>
        <v>0</v>
      </c>
      <c r="X43" s="124">
        <f>IF(R43="nee",0,IF((J43-O43)&lt;=0,0,IF((G43-L43)*tab!$G$57+(H43-M43)*tab!$H$57+(I43-N43)*tab!$I$57&lt;=0,0,(G43-L43)*tab!$G$57+(H43-M43)*tab!$H$57+(I43-N43)*tab!$I$57)))</f>
        <v>0</v>
      </c>
      <c r="Y43" s="124">
        <f t="shared" si="3"/>
        <v>0</v>
      </c>
      <c r="Z43" s="5"/>
      <c r="AA43" s="22"/>
    </row>
    <row r="44" spans="2:27" ht="12" customHeight="1" x14ac:dyDescent="0.2">
      <c r="B44" s="18"/>
      <c r="C44" s="1">
        <v>22</v>
      </c>
      <c r="D44" s="212" t="str">
        <f>+'1 febr 2019'!D44</f>
        <v/>
      </c>
      <c r="E44" s="212" t="str">
        <f>+'1 febr 2019'!E44</f>
        <v/>
      </c>
      <c r="F44" s="43"/>
      <c r="G44" s="44"/>
      <c r="H44" s="44"/>
      <c r="I44" s="44"/>
      <c r="J44" s="68">
        <f t="shared" si="0"/>
        <v>0</v>
      </c>
      <c r="K44" s="42"/>
      <c r="L44" s="44"/>
      <c r="M44" s="44"/>
      <c r="N44" s="44"/>
      <c r="O44" s="68">
        <f t="shared" si="1"/>
        <v>0</v>
      </c>
      <c r="P44" s="42"/>
      <c r="Q44" s="93" t="s">
        <v>55</v>
      </c>
      <c r="R44" s="93" t="s">
        <v>55</v>
      </c>
      <c r="S44" s="124">
        <f>IF(Q44="nee",0,IF((J44-O44)&lt;0,0,(J44-O44)*(tab!$C$19*tab!$I$8+tab!$D$23)))</f>
        <v>0</v>
      </c>
      <c r="T44" s="124">
        <f>IF((J44-O44)&lt;=0,0,IF((G44-L44)*tab!$E$29+(H44-M44)*tab!$F$29+(I44-N44)*tab!$G$29&lt;=0,0,(G44-L44)*tab!$E$29+(H44-M44)*tab!$F$29+(I44-N44)*tab!$G$29))</f>
        <v>0</v>
      </c>
      <c r="U44" s="124">
        <f t="shared" si="2"/>
        <v>0</v>
      </c>
      <c r="V44" s="182"/>
      <c r="W44" s="124">
        <f>IF(R44="nee",0,IF((J44-O44)&lt;0,0,(J44-O44)*tab!$C$57))</f>
        <v>0</v>
      </c>
      <c r="X44" s="124">
        <f>IF(R44="nee",0,IF((J44-O44)&lt;=0,0,IF((G44-L44)*tab!$G$57+(H44-M44)*tab!$H$57+(I44-N44)*tab!$I$57&lt;=0,0,(G44-L44)*tab!$G$57+(H44-M44)*tab!$H$57+(I44-N44)*tab!$I$57)))</f>
        <v>0</v>
      </c>
      <c r="Y44" s="124">
        <f t="shared" si="3"/>
        <v>0</v>
      </c>
      <c r="Z44" s="5"/>
      <c r="AA44" s="22"/>
    </row>
    <row r="45" spans="2:27" ht="12" customHeight="1" x14ac:dyDescent="0.2">
      <c r="B45" s="18"/>
      <c r="C45" s="1">
        <v>23</v>
      </c>
      <c r="D45" s="212" t="str">
        <f>+'1 febr 2019'!D45</f>
        <v/>
      </c>
      <c r="E45" s="212" t="str">
        <f>+'1 febr 2019'!E45</f>
        <v/>
      </c>
      <c r="F45" s="43"/>
      <c r="G45" s="44"/>
      <c r="H45" s="44"/>
      <c r="I45" s="44"/>
      <c r="J45" s="68">
        <f t="shared" si="0"/>
        <v>0</v>
      </c>
      <c r="K45" s="42"/>
      <c r="L45" s="44"/>
      <c r="M45" s="44"/>
      <c r="N45" s="44"/>
      <c r="O45" s="68">
        <f t="shared" si="1"/>
        <v>0</v>
      </c>
      <c r="P45" s="42"/>
      <c r="Q45" s="93" t="s">
        <v>55</v>
      </c>
      <c r="R45" s="93" t="s">
        <v>55</v>
      </c>
      <c r="S45" s="124">
        <f>IF(Q45="nee",0,IF((J45-O45)&lt;0,0,(J45-O45)*(tab!$C$19*tab!$I$8+tab!$D$23)))</f>
        <v>0</v>
      </c>
      <c r="T45" s="124">
        <f>IF((J45-O45)&lt;=0,0,IF((G45-L45)*tab!$E$29+(H45-M45)*tab!$F$29+(I45-N45)*tab!$G$29&lt;=0,0,(G45-L45)*tab!$E$29+(H45-M45)*tab!$F$29+(I45-N45)*tab!$G$29))</f>
        <v>0</v>
      </c>
      <c r="U45" s="124">
        <f t="shared" si="2"/>
        <v>0</v>
      </c>
      <c r="V45" s="182"/>
      <c r="W45" s="124">
        <f>IF(R45="nee",0,IF((J45-O45)&lt;0,0,(J45-O45)*tab!$C$57))</f>
        <v>0</v>
      </c>
      <c r="X45" s="124">
        <f>IF(R45="nee",0,IF((J45-O45)&lt;=0,0,IF((G45-L45)*tab!$G$57+(H45-M45)*tab!$H$57+(I45-N45)*tab!$I$57&lt;=0,0,(G45-L45)*tab!$G$57+(H45-M45)*tab!$H$57+(I45-N45)*tab!$I$57)))</f>
        <v>0</v>
      </c>
      <c r="Y45" s="124">
        <f t="shared" si="3"/>
        <v>0</v>
      </c>
      <c r="Z45" s="5"/>
      <c r="AA45" s="22"/>
    </row>
    <row r="46" spans="2:27" ht="12" customHeight="1" x14ac:dyDescent="0.2">
      <c r="B46" s="18"/>
      <c r="C46" s="1">
        <v>24</v>
      </c>
      <c r="D46" s="212" t="str">
        <f>+'1 febr 2019'!D46</f>
        <v/>
      </c>
      <c r="E46" s="212" t="str">
        <f>+'1 febr 2019'!E46</f>
        <v/>
      </c>
      <c r="F46" s="43"/>
      <c r="G46" s="44"/>
      <c r="H46" s="44"/>
      <c r="I46" s="44"/>
      <c r="J46" s="68">
        <f t="shared" si="0"/>
        <v>0</v>
      </c>
      <c r="K46" s="42"/>
      <c r="L46" s="44"/>
      <c r="M46" s="44"/>
      <c r="N46" s="44"/>
      <c r="O46" s="68">
        <f t="shared" si="1"/>
        <v>0</v>
      </c>
      <c r="P46" s="42"/>
      <c r="Q46" s="93" t="s">
        <v>55</v>
      </c>
      <c r="R46" s="93" t="s">
        <v>55</v>
      </c>
      <c r="S46" s="124">
        <f>IF(Q46="nee",0,IF((J46-O46)&lt;0,0,(J46-O46)*(tab!$C$19*tab!$I$8+tab!$D$23)))</f>
        <v>0</v>
      </c>
      <c r="T46" s="124">
        <f>IF((J46-O46)&lt;=0,0,IF((G46-L46)*tab!$E$29+(H46-M46)*tab!$F$29+(I46-N46)*tab!$G$29&lt;=0,0,(G46-L46)*tab!$E$29+(H46-M46)*tab!$F$29+(I46-N46)*tab!$G$29))</f>
        <v>0</v>
      </c>
      <c r="U46" s="124">
        <f t="shared" si="2"/>
        <v>0</v>
      </c>
      <c r="V46" s="182"/>
      <c r="W46" s="124">
        <f>IF(R46="nee",0,IF((J46-O46)&lt;0,0,(J46-O46)*tab!$C$57))</f>
        <v>0</v>
      </c>
      <c r="X46" s="124">
        <f>IF(R46="nee",0,IF((J46-O46)&lt;=0,0,IF((G46-L46)*tab!$G$57+(H46-M46)*tab!$H$57+(I46-N46)*tab!$I$57&lt;=0,0,(G46-L46)*tab!$G$57+(H46-M46)*tab!$H$57+(I46-N46)*tab!$I$57)))</f>
        <v>0</v>
      </c>
      <c r="Y46" s="124">
        <f t="shared" si="3"/>
        <v>0</v>
      </c>
      <c r="Z46" s="5"/>
      <c r="AA46" s="22"/>
    </row>
    <row r="47" spans="2:27" ht="12" customHeight="1" x14ac:dyDescent="0.2">
      <c r="B47" s="18"/>
      <c r="C47" s="1">
        <v>25</v>
      </c>
      <c r="D47" s="212" t="str">
        <f>+'1 febr 2019'!D47</f>
        <v/>
      </c>
      <c r="E47" s="212" t="str">
        <f>+'1 febr 2019'!E47</f>
        <v/>
      </c>
      <c r="F47" s="43"/>
      <c r="G47" s="44"/>
      <c r="H47" s="44"/>
      <c r="I47" s="44"/>
      <c r="J47" s="68">
        <f t="shared" si="0"/>
        <v>0</v>
      </c>
      <c r="K47" s="42"/>
      <c r="L47" s="44"/>
      <c r="M47" s="44"/>
      <c r="N47" s="44"/>
      <c r="O47" s="68">
        <f t="shared" si="1"/>
        <v>0</v>
      </c>
      <c r="P47" s="42"/>
      <c r="Q47" s="93" t="s">
        <v>55</v>
      </c>
      <c r="R47" s="93" t="s">
        <v>55</v>
      </c>
      <c r="S47" s="124">
        <f>IF(Q47="nee",0,IF((J47-O47)&lt;0,0,(J47-O47)*(tab!$C$19*tab!$I$8+tab!$D$23)))</f>
        <v>0</v>
      </c>
      <c r="T47" s="124">
        <f>IF((J47-O47)&lt;=0,0,IF((G47-L47)*tab!$E$29+(H47-M47)*tab!$F$29+(I47-N47)*tab!$G$29&lt;=0,0,(G47-L47)*tab!$E$29+(H47-M47)*tab!$F$29+(I47-N47)*tab!$G$29))</f>
        <v>0</v>
      </c>
      <c r="U47" s="124">
        <f t="shared" si="2"/>
        <v>0</v>
      </c>
      <c r="V47" s="182"/>
      <c r="W47" s="124">
        <f>IF(R47="nee",0,IF((J47-O47)&lt;0,0,(J47-O47)*tab!$C$57))</f>
        <v>0</v>
      </c>
      <c r="X47" s="124">
        <f>IF(R47="nee",0,IF((J47-O47)&lt;=0,0,IF((G47-L47)*tab!$G$57+(H47-M47)*tab!$H$57+(I47-N47)*tab!$I$57&lt;=0,0,(G47-L47)*tab!$G$57+(H47-M47)*tab!$H$57+(I47-N47)*tab!$I$57)))</f>
        <v>0</v>
      </c>
      <c r="Y47" s="124">
        <f t="shared" si="3"/>
        <v>0</v>
      </c>
      <c r="Z47" s="5"/>
      <c r="AA47" s="22"/>
    </row>
    <row r="48" spans="2:27" ht="12" customHeight="1" x14ac:dyDescent="0.2">
      <c r="B48" s="18"/>
      <c r="C48" s="1">
        <v>26</v>
      </c>
      <c r="D48" s="212" t="str">
        <f>+'1 febr 2019'!D48</f>
        <v/>
      </c>
      <c r="E48" s="212" t="str">
        <f>+'1 febr 2019'!E48</f>
        <v/>
      </c>
      <c r="F48" s="43"/>
      <c r="G48" s="44"/>
      <c r="H48" s="44"/>
      <c r="I48" s="44"/>
      <c r="J48" s="68">
        <f t="shared" si="0"/>
        <v>0</v>
      </c>
      <c r="K48" s="42"/>
      <c r="L48" s="44"/>
      <c r="M48" s="44"/>
      <c r="N48" s="44"/>
      <c r="O48" s="68">
        <f t="shared" si="1"/>
        <v>0</v>
      </c>
      <c r="P48" s="42"/>
      <c r="Q48" s="93" t="s">
        <v>55</v>
      </c>
      <c r="R48" s="93" t="s">
        <v>55</v>
      </c>
      <c r="S48" s="124">
        <f>IF(Q48="nee",0,IF((J48-O48)&lt;0,0,(J48-O48)*(tab!$C$19*tab!$I$8+tab!$D$23)))</f>
        <v>0</v>
      </c>
      <c r="T48" s="124">
        <f>IF((J48-O48)&lt;=0,0,IF((G48-L48)*tab!$E$29+(H48-M48)*tab!$F$29+(I48-N48)*tab!$G$29&lt;=0,0,(G48-L48)*tab!$E$29+(H48-M48)*tab!$F$29+(I48-N48)*tab!$G$29))</f>
        <v>0</v>
      </c>
      <c r="U48" s="124">
        <f t="shared" si="2"/>
        <v>0</v>
      </c>
      <c r="V48" s="182"/>
      <c r="W48" s="124">
        <f>IF(R48="nee",0,IF((J48-O48)&lt;0,0,(J48-O48)*tab!$C$57))</f>
        <v>0</v>
      </c>
      <c r="X48" s="124">
        <f>IF(R48="nee",0,IF((J48-O48)&lt;=0,0,IF((G48-L48)*tab!$G$57+(H48-M48)*tab!$H$57+(I48-N48)*tab!$I$57&lt;=0,0,(G48-L48)*tab!$G$57+(H48-M48)*tab!$H$57+(I48-N48)*tab!$I$57)))</f>
        <v>0</v>
      </c>
      <c r="Y48" s="124">
        <f t="shared" si="3"/>
        <v>0</v>
      </c>
      <c r="Z48" s="5"/>
      <c r="AA48" s="22"/>
    </row>
    <row r="49" spans="2:27" ht="12" customHeight="1" x14ac:dyDescent="0.2">
      <c r="B49" s="18"/>
      <c r="C49" s="1">
        <v>27</v>
      </c>
      <c r="D49" s="212" t="str">
        <f>+'1 febr 2019'!D49</f>
        <v/>
      </c>
      <c r="E49" s="212" t="str">
        <f>+'1 febr 2019'!E49</f>
        <v/>
      </c>
      <c r="F49" s="43"/>
      <c r="G49" s="44"/>
      <c r="H49" s="44"/>
      <c r="I49" s="44"/>
      <c r="J49" s="68">
        <f t="shared" si="0"/>
        <v>0</v>
      </c>
      <c r="K49" s="42"/>
      <c r="L49" s="44"/>
      <c r="M49" s="44"/>
      <c r="N49" s="44"/>
      <c r="O49" s="68">
        <f t="shared" si="1"/>
        <v>0</v>
      </c>
      <c r="P49" s="42"/>
      <c r="Q49" s="93" t="s">
        <v>55</v>
      </c>
      <c r="R49" s="93" t="s">
        <v>55</v>
      </c>
      <c r="S49" s="124">
        <f>IF(Q49="nee",0,IF((J49-O49)&lt;0,0,(J49-O49)*(tab!$C$19*tab!$I$8+tab!$D$23)))</f>
        <v>0</v>
      </c>
      <c r="T49" s="124">
        <f>IF((J49-O49)&lt;=0,0,IF((G49-L49)*tab!$E$29+(H49-M49)*tab!$F$29+(I49-N49)*tab!$G$29&lt;=0,0,(G49-L49)*tab!$E$29+(H49-M49)*tab!$F$29+(I49-N49)*tab!$G$29))</f>
        <v>0</v>
      </c>
      <c r="U49" s="124">
        <f t="shared" si="2"/>
        <v>0</v>
      </c>
      <c r="V49" s="182"/>
      <c r="W49" s="124">
        <f>IF(R49="nee",0,IF((J49-O49)&lt;0,0,(J49-O49)*tab!$C$57))</f>
        <v>0</v>
      </c>
      <c r="X49" s="124">
        <f>IF(R49="nee",0,IF((J49-O49)&lt;=0,0,IF((G49-L49)*tab!$G$57+(H49-M49)*tab!$H$57+(I49-N49)*tab!$I$57&lt;=0,0,(G49-L49)*tab!$G$57+(H49-M49)*tab!$H$57+(I49-N49)*tab!$I$57)))</f>
        <v>0</v>
      </c>
      <c r="Y49" s="124">
        <f t="shared" si="3"/>
        <v>0</v>
      </c>
      <c r="Z49" s="5"/>
      <c r="AA49" s="22"/>
    </row>
    <row r="50" spans="2:27" ht="12" customHeight="1" x14ac:dyDescent="0.2">
      <c r="B50" s="18"/>
      <c r="C50" s="1">
        <v>28</v>
      </c>
      <c r="D50" s="212" t="str">
        <f>+'1 febr 2019'!D50</f>
        <v/>
      </c>
      <c r="E50" s="212" t="str">
        <f>+'1 febr 2019'!E50</f>
        <v/>
      </c>
      <c r="F50" s="43"/>
      <c r="G50" s="44"/>
      <c r="H50" s="44"/>
      <c r="I50" s="44"/>
      <c r="J50" s="68">
        <f t="shared" si="0"/>
        <v>0</v>
      </c>
      <c r="K50" s="42"/>
      <c r="L50" s="44"/>
      <c r="M50" s="44"/>
      <c r="N50" s="44"/>
      <c r="O50" s="68">
        <f t="shared" si="1"/>
        <v>0</v>
      </c>
      <c r="P50" s="42"/>
      <c r="Q50" s="93" t="s">
        <v>55</v>
      </c>
      <c r="R50" s="93" t="s">
        <v>55</v>
      </c>
      <c r="S50" s="124">
        <f>IF(Q50="nee",0,IF((J50-O50)&lt;0,0,(J50-O50)*(tab!$C$19*tab!$I$8+tab!$D$23)))</f>
        <v>0</v>
      </c>
      <c r="T50" s="124">
        <f>IF((J50-O50)&lt;=0,0,IF((G50-L50)*tab!$E$29+(H50-M50)*tab!$F$29+(I50-N50)*tab!$G$29&lt;=0,0,(G50-L50)*tab!$E$29+(H50-M50)*tab!$F$29+(I50-N50)*tab!$G$29))</f>
        <v>0</v>
      </c>
      <c r="U50" s="124">
        <f t="shared" si="2"/>
        <v>0</v>
      </c>
      <c r="V50" s="182"/>
      <c r="W50" s="124">
        <f>IF(R50="nee",0,IF((J50-O50)&lt;0,0,(J50-O50)*tab!$C$57))</f>
        <v>0</v>
      </c>
      <c r="X50" s="124">
        <f>IF(R50="nee",0,IF((J50-O50)&lt;=0,0,IF((G50-L50)*tab!$G$57+(H50-M50)*tab!$H$57+(I50-N50)*tab!$I$57&lt;=0,0,(G50-L50)*tab!$G$57+(H50-M50)*tab!$H$57+(I50-N50)*tab!$I$57)))</f>
        <v>0</v>
      </c>
      <c r="Y50" s="124">
        <f t="shared" si="3"/>
        <v>0</v>
      </c>
      <c r="Z50" s="5"/>
      <c r="AA50" s="22"/>
    </row>
    <row r="51" spans="2:27" ht="12" customHeight="1" x14ac:dyDescent="0.2">
      <c r="B51" s="18"/>
      <c r="C51" s="1">
        <v>29</v>
      </c>
      <c r="D51" s="212" t="str">
        <f>+'1 febr 2019'!D51</f>
        <v/>
      </c>
      <c r="E51" s="212" t="str">
        <f>+'1 febr 2019'!E51</f>
        <v/>
      </c>
      <c r="F51" s="43"/>
      <c r="G51" s="44"/>
      <c r="H51" s="44"/>
      <c r="I51" s="44"/>
      <c r="J51" s="68">
        <f t="shared" si="0"/>
        <v>0</v>
      </c>
      <c r="K51" s="42"/>
      <c r="L51" s="44"/>
      <c r="M51" s="44"/>
      <c r="N51" s="44"/>
      <c r="O51" s="68">
        <f t="shared" si="1"/>
        <v>0</v>
      </c>
      <c r="P51" s="42"/>
      <c r="Q51" s="93" t="s">
        <v>55</v>
      </c>
      <c r="R51" s="93" t="s">
        <v>55</v>
      </c>
      <c r="S51" s="124">
        <f>IF(Q51="nee",0,IF((J51-O51)&lt;0,0,(J51-O51)*(tab!$C$19*tab!$I$8+tab!$D$23)))</f>
        <v>0</v>
      </c>
      <c r="T51" s="124">
        <f>IF((J51-O51)&lt;=0,0,IF((G51-L51)*tab!$E$29+(H51-M51)*tab!$F$29+(I51-N51)*tab!$G$29&lt;=0,0,(G51-L51)*tab!$E$29+(H51-M51)*tab!$F$29+(I51-N51)*tab!$G$29))</f>
        <v>0</v>
      </c>
      <c r="U51" s="124">
        <f t="shared" si="2"/>
        <v>0</v>
      </c>
      <c r="V51" s="182"/>
      <c r="W51" s="124">
        <f>IF(R51="nee",0,IF((J51-O51)&lt;0,0,(J51-O51)*tab!$C$57))</f>
        <v>0</v>
      </c>
      <c r="X51" s="124">
        <f>IF(R51="nee",0,IF((J51-O51)&lt;=0,0,IF((G51-L51)*tab!$G$57+(H51-M51)*tab!$H$57+(I51-N51)*tab!$I$57&lt;=0,0,(G51-L51)*tab!$G$57+(H51-M51)*tab!$H$57+(I51-N51)*tab!$I$57)))</f>
        <v>0</v>
      </c>
      <c r="Y51" s="124">
        <f t="shared" si="3"/>
        <v>0</v>
      </c>
      <c r="Z51" s="5"/>
      <c r="AA51" s="22"/>
    </row>
    <row r="52" spans="2:27" ht="12" customHeight="1" x14ac:dyDescent="0.2">
      <c r="B52" s="18"/>
      <c r="C52" s="1">
        <v>30</v>
      </c>
      <c r="D52" s="212" t="str">
        <f>+'1 febr 2019'!D52</f>
        <v/>
      </c>
      <c r="E52" s="212" t="str">
        <f>+'1 febr 2019'!E52</f>
        <v/>
      </c>
      <c r="F52" s="43"/>
      <c r="G52" s="44"/>
      <c r="H52" s="44"/>
      <c r="I52" s="44"/>
      <c r="J52" s="68">
        <f t="shared" si="0"/>
        <v>0</v>
      </c>
      <c r="K52" s="42"/>
      <c r="L52" s="44"/>
      <c r="M52" s="44"/>
      <c r="N52" s="44"/>
      <c r="O52" s="68">
        <f t="shared" si="1"/>
        <v>0</v>
      </c>
      <c r="P52" s="42"/>
      <c r="Q52" s="93" t="s">
        <v>55</v>
      </c>
      <c r="R52" s="93" t="s">
        <v>55</v>
      </c>
      <c r="S52" s="124">
        <f>IF(Q52="nee",0,IF((J52-O52)&lt;0,0,(J52-O52)*(tab!$C$19*tab!$I$8+tab!$D$23)))</f>
        <v>0</v>
      </c>
      <c r="T52" s="124">
        <f>IF((J52-O52)&lt;=0,0,IF((G52-L52)*tab!$E$29+(H52-M52)*tab!$F$29+(I52-N52)*tab!$G$29&lt;=0,0,(G52-L52)*tab!$E$29+(H52-M52)*tab!$F$29+(I52-N52)*tab!$G$29))</f>
        <v>0</v>
      </c>
      <c r="U52" s="124">
        <f t="shared" si="2"/>
        <v>0</v>
      </c>
      <c r="V52" s="182"/>
      <c r="W52" s="124">
        <f>IF(R52="nee",0,IF((J52-O52)&lt;0,0,(J52-O52)*tab!$C$57))</f>
        <v>0</v>
      </c>
      <c r="X52" s="124">
        <f>IF(R52="nee",0,IF((J52-O52)&lt;=0,0,IF((G52-L52)*tab!$G$57+(H52-M52)*tab!$H$57+(I52-N52)*tab!$I$57&lt;=0,0,(G52-L52)*tab!$G$57+(H52-M52)*tab!$H$57+(I52-N52)*tab!$I$57)))</f>
        <v>0</v>
      </c>
      <c r="Y52" s="124">
        <f t="shared" si="3"/>
        <v>0</v>
      </c>
      <c r="Z52" s="5"/>
      <c r="AA52" s="22"/>
    </row>
    <row r="53" spans="2:27" s="99" customFormat="1" ht="12" customHeight="1" x14ac:dyDescent="0.2">
      <c r="B53" s="80"/>
      <c r="C53" s="73"/>
      <c r="D53" s="83"/>
      <c r="E53" s="83"/>
      <c r="F53" s="112"/>
      <c r="G53" s="113">
        <f>SUM(G23:G48)</f>
        <v>15</v>
      </c>
      <c r="H53" s="113">
        <f>SUM(H23:H48)</f>
        <v>2</v>
      </c>
      <c r="I53" s="113">
        <f>SUM(I23:I48)</f>
        <v>10</v>
      </c>
      <c r="J53" s="113">
        <f>SUM(J23:J48)</f>
        <v>27</v>
      </c>
      <c r="K53" s="114"/>
      <c r="L53" s="113">
        <f>SUM(L23:L48)</f>
        <v>10</v>
      </c>
      <c r="M53" s="113">
        <f>SUM(M23:M48)</f>
        <v>1</v>
      </c>
      <c r="N53" s="113">
        <f>SUM(N23:N48)</f>
        <v>12</v>
      </c>
      <c r="O53" s="113">
        <f>SUM(O23:O48)</f>
        <v>23</v>
      </c>
      <c r="P53" s="114"/>
      <c r="Q53" s="114"/>
      <c r="R53" s="114"/>
      <c r="S53" s="196">
        <f t="shared" ref="S53:U53" si="4">SUM(S23:S52)</f>
        <v>28517.194544999998</v>
      </c>
      <c r="T53" s="196">
        <f t="shared" si="4"/>
        <v>107666.86702799999</v>
      </c>
      <c r="U53" s="196">
        <f t="shared" si="4"/>
        <v>136184.06157299998</v>
      </c>
      <c r="V53" s="114"/>
      <c r="W53" s="197">
        <f>SUM(W23:W52)</f>
        <v>4613.9799999999996</v>
      </c>
      <c r="X53" s="197">
        <f>SUM(X23:X52)</f>
        <v>8490.4599999999991</v>
      </c>
      <c r="Y53" s="197">
        <f>SUM(Y23:Y52)</f>
        <v>13104.439999999999</v>
      </c>
      <c r="Z53" s="5"/>
      <c r="AA53" s="22"/>
    </row>
    <row r="54" spans="2:27" ht="12" customHeight="1" x14ac:dyDescent="0.2">
      <c r="B54" s="18"/>
      <c r="C54" s="1"/>
      <c r="D54" s="38"/>
      <c r="E54" s="2"/>
      <c r="F54" s="2"/>
      <c r="G54" s="42"/>
      <c r="H54" s="42"/>
      <c r="I54" s="42"/>
      <c r="J54" s="42"/>
      <c r="K54" s="42"/>
      <c r="L54" s="42"/>
      <c r="M54" s="42"/>
      <c r="N54" s="42"/>
      <c r="O54" s="42"/>
      <c r="P54" s="42"/>
      <c r="Q54" s="42"/>
      <c r="R54" s="42"/>
      <c r="S54" s="42"/>
      <c r="T54" s="42"/>
      <c r="W54" s="7"/>
      <c r="X54" s="7"/>
      <c r="Y54" s="7"/>
      <c r="Z54" s="48"/>
      <c r="AA54" s="22"/>
    </row>
    <row r="55" spans="2:27" ht="12" customHeight="1" x14ac:dyDescent="0.2">
      <c r="B55" s="18"/>
      <c r="C55" s="97"/>
      <c r="D55" s="177" t="s">
        <v>63</v>
      </c>
      <c r="E55" s="27"/>
      <c r="F55" s="27"/>
      <c r="G55" s="28"/>
      <c r="H55" s="29"/>
      <c r="I55" s="29"/>
      <c r="J55" s="30"/>
      <c r="K55" s="30"/>
      <c r="L55" s="28"/>
      <c r="M55" s="29"/>
      <c r="N55" s="121"/>
      <c r="O55" s="49"/>
      <c r="P55" s="49"/>
      <c r="Q55" s="49"/>
      <c r="R55" s="49"/>
      <c r="S55" s="49"/>
      <c r="T55" s="49"/>
      <c r="U55" s="49"/>
      <c r="V55" s="49"/>
      <c r="W55" s="49"/>
      <c r="X55" s="49"/>
      <c r="Y55" s="49"/>
      <c r="Z55" s="41"/>
      <c r="AA55" s="16"/>
    </row>
    <row r="56" spans="2:27" ht="12" customHeight="1" x14ac:dyDescent="0.2">
      <c r="B56" s="18"/>
      <c r="C56" s="97"/>
      <c r="D56" s="177"/>
      <c r="E56" s="27"/>
      <c r="F56" s="27"/>
      <c r="G56" s="28"/>
      <c r="H56" s="29"/>
      <c r="I56" s="29"/>
      <c r="J56" s="30"/>
      <c r="K56" s="30"/>
      <c r="L56" s="28"/>
      <c r="M56" s="29"/>
      <c r="N56" s="121"/>
      <c r="O56" s="49"/>
      <c r="P56" s="49"/>
      <c r="Q56" s="79" t="s">
        <v>86</v>
      </c>
      <c r="R56" s="81" t="s">
        <v>86</v>
      </c>
      <c r="S56" s="181" t="s">
        <v>78</v>
      </c>
      <c r="T56" s="106"/>
      <c r="U56" s="106"/>
      <c r="V56" s="106"/>
      <c r="W56" s="81" t="s">
        <v>76</v>
      </c>
      <c r="X56" s="35"/>
      <c r="Y56" s="35"/>
      <c r="Z56" s="41"/>
      <c r="AA56" s="16"/>
    </row>
    <row r="57" spans="2:27" ht="12" customHeight="1" x14ac:dyDescent="0.2">
      <c r="B57" s="18"/>
      <c r="C57" s="97"/>
      <c r="D57" s="38" t="s">
        <v>57</v>
      </c>
      <c r="E57" s="28"/>
      <c r="F57" s="27"/>
      <c r="G57" s="76" t="s">
        <v>105</v>
      </c>
      <c r="H57" s="39"/>
      <c r="I57" s="39"/>
      <c r="J57" s="39"/>
      <c r="K57" s="39"/>
      <c r="L57" s="76" t="s">
        <v>106</v>
      </c>
      <c r="M57" s="39"/>
      <c r="N57" s="39"/>
      <c r="O57" s="39"/>
      <c r="P57" s="39"/>
      <c r="Q57" s="81" t="s">
        <v>87</v>
      </c>
      <c r="R57" s="81" t="s">
        <v>89</v>
      </c>
      <c r="S57" s="76" t="s">
        <v>108</v>
      </c>
      <c r="T57" s="81"/>
      <c r="U57" s="40" t="s">
        <v>58</v>
      </c>
      <c r="V57" s="40"/>
      <c r="W57" s="76" t="s">
        <v>127</v>
      </c>
      <c r="X57" s="40"/>
      <c r="Y57" s="40" t="s">
        <v>58</v>
      </c>
      <c r="Z57" s="41"/>
      <c r="AA57" s="16"/>
    </row>
    <row r="58" spans="2:27" ht="12" customHeight="1" x14ac:dyDescent="0.2">
      <c r="B58" s="18"/>
      <c r="C58" s="1"/>
      <c r="D58" s="38" t="s">
        <v>59</v>
      </c>
      <c r="E58" s="34" t="s">
        <v>60</v>
      </c>
      <c r="F58" s="38"/>
      <c r="G58" s="42" t="s">
        <v>17</v>
      </c>
      <c r="H58" s="42" t="s">
        <v>18</v>
      </c>
      <c r="I58" s="42" t="s">
        <v>19</v>
      </c>
      <c r="J58" s="42" t="s">
        <v>61</v>
      </c>
      <c r="K58" s="42"/>
      <c r="L58" s="42" t="s">
        <v>17</v>
      </c>
      <c r="M58" s="42" t="s">
        <v>18</v>
      </c>
      <c r="N58" s="42" t="s">
        <v>19</v>
      </c>
      <c r="O58" s="42" t="s">
        <v>61</v>
      </c>
      <c r="P58" s="42"/>
      <c r="Q58" s="74" t="s">
        <v>88</v>
      </c>
      <c r="R58" s="81" t="s">
        <v>88</v>
      </c>
      <c r="S58" s="74" t="s">
        <v>67</v>
      </c>
      <c r="T58" s="74" t="s">
        <v>68</v>
      </c>
      <c r="U58" s="40" t="s">
        <v>109</v>
      </c>
      <c r="V58" s="40"/>
      <c r="W58" s="42" t="s">
        <v>67</v>
      </c>
      <c r="X58" s="42" t="s">
        <v>68</v>
      </c>
      <c r="Y58" s="40" t="s">
        <v>62</v>
      </c>
      <c r="Z58" s="5"/>
      <c r="AA58" s="22"/>
    </row>
    <row r="59" spans="2:27" ht="12" customHeight="1" x14ac:dyDescent="0.2">
      <c r="B59" s="18"/>
      <c r="C59" s="1">
        <v>1</v>
      </c>
      <c r="D59" s="67" t="str">
        <f t="shared" ref="D59:E88" si="5">+D23</f>
        <v>de Ambelt</v>
      </c>
      <c r="E59" s="68" t="str">
        <f t="shared" si="5"/>
        <v>02YN</v>
      </c>
      <c r="F59" s="43"/>
      <c r="G59" s="44">
        <v>2</v>
      </c>
      <c r="H59" s="44">
        <v>0</v>
      </c>
      <c r="I59" s="44">
        <v>0</v>
      </c>
      <c r="J59" s="68">
        <f>SUM(G59:I59)</f>
        <v>2</v>
      </c>
      <c r="K59" s="42"/>
      <c r="L59" s="44">
        <v>0</v>
      </c>
      <c r="M59" s="44">
        <v>0</v>
      </c>
      <c r="N59" s="44">
        <v>1</v>
      </c>
      <c r="O59" s="68">
        <f>SUM(L59:N59)</f>
        <v>1</v>
      </c>
      <c r="P59" s="42"/>
      <c r="Q59" s="93" t="str">
        <f t="shared" ref="Q59:R88" si="6">+Q23</f>
        <v>ja</v>
      </c>
      <c r="R59" s="93" t="str">
        <f t="shared" si="6"/>
        <v>ja</v>
      </c>
      <c r="S59" s="124">
        <f>IF(Q23="nee",0,IF((J23-O23)&lt;0,0,(J23-O23)*(tab!$C$20*tab!$I$8+tab!$D$23)))</f>
        <v>2971.5887069999999</v>
      </c>
      <c r="T59" s="124">
        <f>IF((J59-O59)&lt;=0,0,IF((G59-L59)*tab!$E$30+(H59-M59)*tab!$F$30+(I59-N59)*tab!$G$30&lt;=0,0,(G59-L59)*tab!$E$30+(H59-M59)*tab!$F$30+(I59-N59)*tab!$G$30))</f>
        <v>0</v>
      </c>
      <c r="U59" s="124">
        <f>IF(SUM(S59:T59)&lt;0,0,SUM(S59:T59))</f>
        <v>2971.5887069999999</v>
      </c>
      <c r="V59" s="182"/>
      <c r="W59" s="124">
        <f>IF(R59="nee",0,IF((J59-O59)&lt;0,0,(J59-O59)*tab!$C$58))</f>
        <v>578.78</v>
      </c>
      <c r="X59" s="124">
        <f>IF(R59="nee",0,IF((J59-O59)&lt;=0,0,IF((G59-L59)*tab!$G$57+(H59-M59)*tab!$H$57+(I59-N59)*tab!$I$57&lt;=0,0,(G59-L59)*tab!$G$57+(H59-M59)*tab!$H$57+(I59-N59)*tab!$I$57)))</f>
        <v>0</v>
      </c>
      <c r="Y59" s="124">
        <f>SUM(W59:X59)</f>
        <v>578.78</v>
      </c>
      <c r="Z59" s="5"/>
      <c r="AA59" s="22"/>
    </row>
    <row r="60" spans="2:27" ht="12" customHeight="1" x14ac:dyDescent="0.2">
      <c r="B60" s="18"/>
      <c r="C60" s="1">
        <v>2</v>
      </c>
      <c r="D60" s="67" t="str">
        <f t="shared" si="5"/>
        <v>De Korenaer</v>
      </c>
      <c r="E60" s="68" t="str">
        <f t="shared" si="5"/>
        <v>03TV</v>
      </c>
      <c r="F60" s="43"/>
      <c r="G60" s="44">
        <v>3</v>
      </c>
      <c r="H60" s="44">
        <v>0</v>
      </c>
      <c r="I60" s="44">
        <v>0</v>
      </c>
      <c r="J60" s="68">
        <f t="shared" ref="J60:J88" si="7">SUM(G60:I60)</f>
        <v>3</v>
      </c>
      <c r="K60" s="42"/>
      <c r="L60" s="44">
        <v>0</v>
      </c>
      <c r="M60" s="44">
        <v>0</v>
      </c>
      <c r="N60" s="44">
        <v>2</v>
      </c>
      <c r="O60" s="68">
        <f t="shared" ref="O60:O88" si="8">SUM(L60:N60)</f>
        <v>2</v>
      </c>
      <c r="P60" s="42"/>
      <c r="Q60" s="93" t="str">
        <f t="shared" si="6"/>
        <v>ja</v>
      </c>
      <c r="R60" s="93" t="str">
        <f t="shared" si="6"/>
        <v>ja</v>
      </c>
      <c r="S60" s="124">
        <f>IF(Q24="nee",0,IF((J24-O24)&lt;0,0,(J24-O24)*(tab!$C$20*tab!$I$8+tab!$D$23)))</f>
        <v>2971.5887069999999</v>
      </c>
      <c r="T60" s="124">
        <f>IF((J60-O60)&lt;=0,0,IF((G60-L60)*tab!$E$30+(H60-M60)*tab!$F$30+(I60-N60)*tab!$G$30&lt;=0,0,(G60-L60)*tab!$E$30+(H60-M60)*tab!$F$30+(I60-N60)*tab!$G$30))</f>
        <v>0</v>
      </c>
      <c r="U60" s="124">
        <f t="shared" ref="U60:U88" si="9">IF(SUM(S60:T60)&lt;0,0,SUM(S60:T60))</f>
        <v>2971.5887069999999</v>
      </c>
      <c r="V60" s="182"/>
      <c r="W60" s="124">
        <f>IF(R60="nee",0,IF((J60-O60)&lt;0,0,(J60-O60)*tab!$C$58))</f>
        <v>578.78</v>
      </c>
      <c r="X60" s="124">
        <f>IF(R60="nee",0,IF((J60-O60)&lt;=0,0,IF((G60-L60)*tab!$G$57+(H60-M60)*tab!$H$57+(I60-N60)*tab!$I$57&lt;=0,0,(G60-L60)*tab!$G$57+(H60-M60)*tab!$H$57+(I60-N60)*tab!$I$57)))</f>
        <v>0</v>
      </c>
      <c r="Y60" s="124">
        <f t="shared" ref="Y60:Y88" si="10">SUM(W60:X60)</f>
        <v>578.78</v>
      </c>
      <c r="Z60" s="5"/>
      <c r="AA60" s="22"/>
    </row>
    <row r="61" spans="2:27" ht="12" customHeight="1" x14ac:dyDescent="0.2">
      <c r="B61" s="18"/>
      <c r="C61" s="1">
        <v>3</v>
      </c>
      <c r="D61" s="67" t="str">
        <f t="shared" si="5"/>
        <v>SGM Harreveld</v>
      </c>
      <c r="E61" s="68" t="str">
        <f t="shared" si="5"/>
        <v>04YK</v>
      </c>
      <c r="F61" s="43"/>
      <c r="G61" s="44">
        <v>0</v>
      </c>
      <c r="H61" s="44">
        <v>0</v>
      </c>
      <c r="I61" s="44">
        <v>1</v>
      </c>
      <c r="J61" s="68">
        <f t="shared" si="7"/>
        <v>1</v>
      </c>
      <c r="K61" s="42"/>
      <c r="L61" s="44">
        <v>2</v>
      </c>
      <c r="M61" s="44">
        <v>0</v>
      </c>
      <c r="N61" s="44">
        <v>0</v>
      </c>
      <c r="O61" s="68">
        <f t="shared" si="8"/>
        <v>2</v>
      </c>
      <c r="P61" s="42"/>
      <c r="Q61" s="93" t="str">
        <f t="shared" si="6"/>
        <v>ja</v>
      </c>
      <c r="R61" s="93" t="str">
        <f t="shared" si="6"/>
        <v>ja</v>
      </c>
      <c r="S61" s="124">
        <f>IF(Q25="nee",0,IF((J25-O25)&lt;0,0,(J25-O25)*(tab!$C$20*tab!$I$8+tab!$D$23)))</f>
        <v>0</v>
      </c>
      <c r="T61" s="124">
        <f>IF((J61-O61)&lt;=0,0,IF((G61-L61)*tab!$E$30+(H61-M61)*tab!$F$30+(I61-N61)*tab!$G$30&lt;=0,0,(G61-L61)*tab!$E$30+(H61-M61)*tab!$F$30+(I61-N61)*tab!$G$30))</f>
        <v>0</v>
      </c>
      <c r="U61" s="124">
        <f t="shared" si="9"/>
        <v>0</v>
      </c>
      <c r="V61" s="182"/>
      <c r="W61" s="124">
        <f>IF(R61="nee",0,IF((J61-O61)&lt;0,0,(J61-O61)*tab!$C$58))</f>
        <v>0</v>
      </c>
      <c r="X61" s="124">
        <f>IF(R61="nee",0,IF((J61-O61)&lt;=0,0,IF((G61-L61)*tab!$G$57+(H61-M61)*tab!$H$57+(I61-N61)*tab!$I$57&lt;=0,0,(G61-L61)*tab!$G$57+(H61-M61)*tab!$H$57+(I61-N61)*tab!$I$57)))</f>
        <v>0</v>
      </c>
      <c r="Y61" s="124">
        <f t="shared" si="10"/>
        <v>0</v>
      </c>
      <c r="Z61" s="5"/>
      <c r="AA61" s="22"/>
    </row>
    <row r="62" spans="2:27" ht="12" customHeight="1" x14ac:dyDescent="0.2">
      <c r="B62" s="18"/>
      <c r="C62" s="1">
        <v>4</v>
      </c>
      <c r="D62" s="67" t="str">
        <f t="shared" si="5"/>
        <v>Intermetzo Zonnehuizen Onderw</v>
      </c>
      <c r="E62" s="68" t="str">
        <f t="shared" si="5"/>
        <v>23GL</v>
      </c>
      <c r="F62" s="43"/>
      <c r="G62" s="44">
        <v>0</v>
      </c>
      <c r="H62" s="44">
        <v>0</v>
      </c>
      <c r="I62" s="44">
        <v>2</v>
      </c>
      <c r="J62" s="68">
        <f t="shared" si="7"/>
        <v>2</v>
      </c>
      <c r="K62" s="42"/>
      <c r="L62" s="44">
        <v>3</v>
      </c>
      <c r="M62" s="44">
        <v>0</v>
      </c>
      <c r="N62" s="44">
        <v>0</v>
      </c>
      <c r="O62" s="68">
        <f t="shared" si="8"/>
        <v>3</v>
      </c>
      <c r="P62" s="42"/>
      <c r="Q62" s="93" t="str">
        <f t="shared" si="6"/>
        <v>ja</v>
      </c>
      <c r="R62" s="93" t="str">
        <f t="shared" si="6"/>
        <v>ja</v>
      </c>
      <c r="S62" s="124">
        <f>IF(Q26="nee",0,IF((J26-O26)&lt;0,0,(J26-O26)*(tab!$C$20*tab!$I$8+tab!$D$23)))</f>
        <v>0</v>
      </c>
      <c r="T62" s="124">
        <f>IF((J62-O62)&lt;=0,0,IF((G62-L62)*tab!$E$30+(H62-M62)*tab!$F$30+(I62-N62)*tab!$G$30&lt;=0,0,(G62-L62)*tab!$E$30+(H62-M62)*tab!$F$30+(I62-N62)*tab!$G$30))</f>
        <v>0</v>
      </c>
      <c r="U62" s="124">
        <f t="shared" si="9"/>
        <v>0</v>
      </c>
      <c r="V62" s="182"/>
      <c r="W62" s="124">
        <f>IF(R62="nee",0,IF((J62-O62)&lt;0,0,(J62-O62)*tab!$C$58))</f>
        <v>0</v>
      </c>
      <c r="X62" s="124">
        <f>IF(R62="nee",0,IF((J62-O62)&lt;=0,0,IF((G62-L62)*tab!$G$57+(H62-M62)*tab!$H$57+(I62-N62)*tab!$I$57&lt;=0,0,(G62-L62)*tab!$G$57+(H62-M62)*tab!$H$57+(I62-N62)*tab!$I$57)))</f>
        <v>0</v>
      </c>
      <c r="Y62" s="124">
        <f t="shared" si="10"/>
        <v>0</v>
      </c>
      <c r="Z62" s="5"/>
      <c r="AA62" s="22"/>
    </row>
    <row r="63" spans="2:27" ht="12" customHeight="1" x14ac:dyDescent="0.2">
      <c r="B63" s="18"/>
      <c r="C63" s="1">
        <v>5</v>
      </c>
      <c r="D63" s="67" t="str">
        <f t="shared" si="5"/>
        <v>ZMLK De Rank</v>
      </c>
      <c r="E63" s="68" t="str">
        <f t="shared" si="5"/>
        <v>26MN</v>
      </c>
      <c r="F63" s="43"/>
      <c r="G63" s="44">
        <v>0</v>
      </c>
      <c r="H63" s="44">
        <v>0</v>
      </c>
      <c r="I63" s="44">
        <v>0</v>
      </c>
      <c r="J63" s="68">
        <f t="shared" si="7"/>
        <v>0</v>
      </c>
      <c r="K63" s="42"/>
      <c r="L63" s="44">
        <v>0</v>
      </c>
      <c r="M63" s="44">
        <v>0</v>
      </c>
      <c r="N63" s="44">
        <v>0</v>
      </c>
      <c r="O63" s="68">
        <f t="shared" si="8"/>
        <v>0</v>
      </c>
      <c r="P63" s="42"/>
      <c r="Q63" s="93" t="str">
        <f t="shared" si="6"/>
        <v>ja</v>
      </c>
      <c r="R63" s="93" t="str">
        <f t="shared" si="6"/>
        <v>ja</v>
      </c>
      <c r="S63" s="124">
        <f>IF(Q27="nee",0,IF((J27-O27)&lt;0,0,(J27-O27)*(tab!$C$20*tab!$I$8+tab!$D$23)))</f>
        <v>2971.5887069999999</v>
      </c>
      <c r="T63" s="124">
        <f>IF((J63-O63)&lt;=0,0,IF((G63-L63)*tab!$E$30+(H63-M63)*tab!$F$30+(I63-N63)*tab!$G$30&lt;=0,0,(G63-L63)*tab!$E$30+(H63-M63)*tab!$F$30+(I63-N63)*tab!$G$30))</f>
        <v>0</v>
      </c>
      <c r="U63" s="124">
        <f t="shared" si="9"/>
        <v>2971.5887069999999</v>
      </c>
      <c r="V63" s="182"/>
      <c r="W63" s="124">
        <f>IF(R63="nee",0,IF((J63-O63)&lt;0,0,(J63-O63)*tab!$C$58))</f>
        <v>0</v>
      </c>
      <c r="X63" s="124">
        <f>IF(R63="nee",0,IF((J63-O63)&lt;=0,0,IF((G63-L63)*tab!$G$57+(H63-M63)*tab!$H$57+(I63-N63)*tab!$I$57&lt;=0,0,(G63-L63)*tab!$G$57+(H63-M63)*tab!$H$57+(I63-N63)*tab!$I$57)))</f>
        <v>0</v>
      </c>
      <c r="Y63" s="124">
        <f t="shared" si="10"/>
        <v>0</v>
      </c>
      <c r="Z63" s="5"/>
      <c r="AA63" s="22"/>
    </row>
    <row r="64" spans="2:27" ht="12" customHeight="1" x14ac:dyDescent="0.2">
      <c r="B64" s="18"/>
      <c r="C64" s="1">
        <v>6</v>
      </c>
      <c r="D64" s="67" t="str">
        <f t="shared" si="5"/>
        <v>Obadjaschool</v>
      </c>
      <c r="E64" s="68" t="str">
        <f t="shared" si="5"/>
        <v>26NC</v>
      </c>
      <c r="F64" s="43"/>
      <c r="G64" s="44">
        <v>0</v>
      </c>
      <c r="H64" s="44">
        <v>0</v>
      </c>
      <c r="I64" s="44">
        <v>0</v>
      </c>
      <c r="J64" s="68">
        <f t="shared" si="7"/>
        <v>0</v>
      </c>
      <c r="K64" s="42"/>
      <c r="L64" s="44">
        <v>0</v>
      </c>
      <c r="M64" s="44">
        <v>0</v>
      </c>
      <c r="N64" s="44">
        <v>0</v>
      </c>
      <c r="O64" s="68">
        <f t="shared" si="8"/>
        <v>0</v>
      </c>
      <c r="P64" s="42"/>
      <c r="Q64" s="93" t="str">
        <f t="shared" si="6"/>
        <v>ja</v>
      </c>
      <c r="R64" s="93" t="str">
        <f t="shared" si="6"/>
        <v>ja</v>
      </c>
      <c r="S64" s="124">
        <f>IF(Q28="nee",0,IF((J28-O28)&lt;0,0,(J28-O28)*(tab!$C$20*tab!$I$8+tab!$D$23)))</f>
        <v>0</v>
      </c>
      <c r="T64" s="124">
        <f>IF((J64-O64)&lt;=0,0,IF((G64-L64)*tab!$E$30+(H64-M64)*tab!$F$30+(I64-N64)*tab!$G$30&lt;=0,0,(G64-L64)*tab!$E$30+(H64-M64)*tab!$F$30+(I64-N64)*tab!$G$30))</f>
        <v>0</v>
      </c>
      <c r="U64" s="124">
        <f t="shared" si="9"/>
        <v>0</v>
      </c>
      <c r="V64" s="182"/>
      <c r="W64" s="124">
        <f>IF(R64="nee",0,IF((J64-O64)&lt;0,0,(J64-O64)*tab!$C$58))</f>
        <v>0</v>
      </c>
      <c r="X64" s="124">
        <f>IF(R64="nee",0,IF((J64-O64)&lt;=0,0,IF((G64-L64)*tab!$G$57+(H64-M64)*tab!$H$57+(I64-N64)*tab!$I$57&lt;=0,0,(G64-L64)*tab!$G$57+(H64-M64)*tab!$H$57+(I64-N64)*tab!$I$57)))</f>
        <v>0</v>
      </c>
      <c r="Y64" s="124">
        <f t="shared" si="10"/>
        <v>0</v>
      </c>
      <c r="Z64" s="5"/>
      <c r="AA64" s="22"/>
    </row>
    <row r="65" spans="2:27" ht="12" customHeight="1" x14ac:dyDescent="0.2">
      <c r="B65" s="18"/>
      <c r="C65" s="1">
        <v>7</v>
      </c>
      <c r="D65" s="67" t="str">
        <f t="shared" si="5"/>
        <v>SSBO Ebenhaezer</v>
      </c>
      <c r="E65" s="68" t="str">
        <f t="shared" si="5"/>
        <v>26NE</v>
      </c>
      <c r="F65" s="43"/>
      <c r="G65" s="44">
        <v>0</v>
      </c>
      <c r="H65" s="44">
        <v>0</v>
      </c>
      <c r="I65" s="44">
        <v>0</v>
      </c>
      <c r="J65" s="68">
        <f t="shared" si="7"/>
        <v>0</v>
      </c>
      <c r="K65" s="42"/>
      <c r="L65" s="44">
        <v>0</v>
      </c>
      <c r="M65" s="44">
        <v>0</v>
      </c>
      <c r="N65" s="44">
        <v>0</v>
      </c>
      <c r="O65" s="68">
        <f t="shared" si="8"/>
        <v>0</v>
      </c>
      <c r="P65" s="42"/>
      <c r="Q65" s="93" t="str">
        <f t="shared" si="6"/>
        <v>ja</v>
      </c>
      <c r="R65" s="93" t="str">
        <f t="shared" si="6"/>
        <v>ja</v>
      </c>
      <c r="S65" s="124">
        <f>IF(Q29="nee",0,IF((J29-O29)&lt;0,0,(J29-O29)*(tab!$C$20*tab!$I$8+tab!$D$23)))</f>
        <v>2971.5887069999999</v>
      </c>
      <c r="T65" s="124">
        <f>IF((J65-O65)&lt;=0,0,IF((G65-L65)*tab!$E$30+(H65-M65)*tab!$F$30+(I65-N65)*tab!$G$30&lt;=0,0,(G65-L65)*tab!$E$30+(H65-M65)*tab!$F$30+(I65-N65)*tab!$G$30))</f>
        <v>0</v>
      </c>
      <c r="U65" s="124">
        <f t="shared" si="9"/>
        <v>2971.5887069999999</v>
      </c>
      <c r="V65" s="182"/>
      <c r="W65" s="124">
        <f>IF(R65="nee",0,IF((J65-O65)&lt;0,0,(J65-O65)*tab!$C$58))</f>
        <v>0</v>
      </c>
      <c r="X65" s="124">
        <f>IF(R65="nee",0,IF((J65-O65)&lt;=0,0,IF((G65-L65)*tab!$G$57+(H65-M65)*tab!$H$57+(I65-N65)*tab!$I$57&lt;=0,0,(G65-L65)*tab!$G$57+(H65-M65)*tab!$H$57+(I65-N65)*tab!$I$57)))</f>
        <v>0</v>
      </c>
      <c r="Y65" s="124">
        <f t="shared" si="10"/>
        <v>0</v>
      </c>
      <c r="Z65" s="5"/>
      <c r="AA65" s="22"/>
    </row>
    <row r="66" spans="2:27" ht="12" customHeight="1" x14ac:dyDescent="0.2">
      <c r="B66" s="18"/>
      <c r="C66" s="1">
        <v>8</v>
      </c>
      <c r="D66" s="67" t="str">
        <f t="shared" si="5"/>
        <v>Samuelschool</v>
      </c>
      <c r="E66" s="68" t="str">
        <f t="shared" si="5"/>
        <v>26NU</v>
      </c>
      <c r="F66" s="43"/>
      <c r="G66" s="44">
        <v>0</v>
      </c>
      <c r="H66" s="44">
        <v>0</v>
      </c>
      <c r="I66" s="44">
        <v>0</v>
      </c>
      <c r="J66" s="68">
        <f t="shared" si="7"/>
        <v>0</v>
      </c>
      <c r="K66" s="42"/>
      <c r="L66" s="44">
        <v>0</v>
      </c>
      <c r="M66" s="44">
        <v>0</v>
      </c>
      <c r="N66" s="44">
        <v>0</v>
      </c>
      <c r="O66" s="68">
        <f t="shared" si="8"/>
        <v>0</v>
      </c>
      <c r="P66" s="42"/>
      <c r="Q66" s="93" t="str">
        <f t="shared" si="6"/>
        <v>ja</v>
      </c>
      <c r="R66" s="93" t="str">
        <f t="shared" si="6"/>
        <v>ja</v>
      </c>
      <c r="S66" s="124">
        <f>IF(Q30="nee",0,IF((J30-O30)&lt;0,0,(J30-O30)*(tab!$C$20*tab!$I$8+tab!$D$23)))</f>
        <v>0</v>
      </c>
      <c r="T66" s="124">
        <f>IF((J66-O66)&lt;=0,0,IF((G66-L66)*tab!$E$30+(H66-M66)*tab!$F$30+(I66-N66)*tab!$G$30&lt;=0,0,(G66-L66)*tab!$E$30+(H66-M66)*tab!$F$30+(I66-N66)*tab!$G$30))</f>
        <v>0</v>
      </c>
      <c r="U66" s="124">
        <f t="shared" si="9"/>
        <v>0</v>
      </c>
      <c r="V66" s="182"/>
      <c r="W66" s="124">
        <f>IF(R66="nee",0,IF((J66-O66)&lt;0,0,(J66-O66)*tab!$C$58))</f>
        <v>0</v>
      </c>
      <c r="X66" s="124">
        <f>IF(R66="nee",0,IF((J66-O66)&lt;=0,0,IF((G66-L66)*tab!$G$57+(H66-M66)*tab!$H$57+(I66-N66)*tab!$I$57&lt;=0,0,(G66-L66)*tab!$G$57+(H66-M66)*tab!$H$57+(I66-N66)*tab!$I$57)))</f>
        <v>0</v>
      </c>
      <c r="Y66" s="124">
        <f t="shared" si="10"/>
        <v>0</v>
      </c>
      <c r="Z66" s="5"/>
      <c r="AA66" s="22"/>
    </row>
    <row r="67" spans="2:27" ht="12" customHeight="1" x14ac:dyDescent="0.2">
      <c r="B67" s="18"/>
      <c r="C67" s="1">
        <v>9</v>
      </c>
      <c r="D67" s="67" t="str">
        <f t="shared" si="5"/>
        <v/>
      </c>
      <c r="E67" s="68" t="str">
        <f t="shared" si="5"/>
        <v/>
      </c>
      <c r="F67" s="43"/>
      <c r="G67" s="44">
        <v>0</v>
      </c>
      <c r="H67" s="44">
        <v>0</v>
      </c>
      <c r="I67" s="44">
        <v>0</v>
      </c>
      <c r="J67" s="68">
        <f t="shared" si="7"/>
        <v>0</v>
      </c>
      <c r="K67" s="42"/>
      <c r="L67" s="44">
        <v>0</v>
      </c>
      <c r="M67" s="44">
        <v>0</v>
      </c>
      <c r="N67" s="44">
        <v>0</v>
      </c>
      <c r="O67" s="68">
        <f t="shared" si="8"/>
        <v>0</v>
      </c>
      <c r="P67" s="42"/>
      <c r="Q67" s="93" t="str">
        <f t="shared" si="6"/>
        <v>ja</v>
      </c>
      <c r="R67" s="93" t="str">
        <f t="shared" si="6"/>
        <v>ja</v>
      </c>
      <c r="S67" s="124">
        <f>IF(Q31="nee",0,IF((J31-O31)&lt;0,0,(J31-O31)*(tab!$C$20*tab!$I$8+tab!$D$23)))</f>
        <v>0</v>
      </c>
      <c r="T67" s="124">
        <f>IF((J67-O67)&lt;=0,0,IF((G67-L67)*tab!$E$30+(H67-M67)*tab!$F$30+(I67-N67)*tab!$G$30&lt;=0,0,(G67-L67)*tab!$E$30+(H67-M67)*tab!$F$30+(I67-N67)*tab!$G$30))</f>
        <v>0</v>
      </c>
      <c r="U67" s="124">
        <f t="shared" si="9"/>
        <v>0</v>
      </c>
      <c r="V67" s="182"/>
      <c r="W67" s="124">
        <f>IF(R67="nee",0,IF((J67-O67)&lt;0,0,(J67-O67)*tab!$C$58))</f>
        <v>0</v>
      </c>
      <c r="X67" s="124">
        <f>IF(R67="nee",0,IF((J67-O67)&lt;=0,0,IF((G67-L67)*tab!$G$57+(H67-M67)*tab!$H$57+(I67-N67)*tab!$I$57&lt;=0,0,(G67-L67)*tab!$G$57+(H67-M67)*tab!$H$57+(I67-N67)*tab!$I$57)))</f>
        <v>0</v>
      </c>
      <c r="Y67" s="124">
        <f t="shared" si="10"/>
        <v>0</v>
      </c>
      <c r="Z67" s="5"/>
      <c r="AA67" s="22"/>
    </row>
    <row r="68" spans="2:27" ht="12" customHeight="1" x14ac:dyDescent="0.2">
      <c r="B68" s="18"/>
      <c r="C68" s="1">
        <v>10</v>
      </c>
      <c r="D68" s="67" t="str">
        <f t="shared" si="5"/>
        <v/>
      </c>
      <c r="E68" s="68" t="str">
        <f t="shared" si="5"/>
        <v/>
      </c>
      <c r="F68" s="43"/>
      <c r="G68" s="44">
        <v>0</v>
      </c>
      <c r="H68" s="44">
        <v>0</v>
      </c>
      <c r="I68" s="44">
        <v>0</v>
      </c>
      <c r="J68" s="68">
        <f t="shared" si="7"/>
        <v>0</v>
      </c>
      <c r="K68" s="42"/>
      <c r="L68" s="44">
        <v>0</v>
      </c>
      <c r="M68" s="44">
        <v>0</v>
      </c>
      <c r="N68" s="44">
        <v>0</v>
      </c>
      <c r="O68" s="68">
        <f t="shared" si="8"/>
        <v>0</v>
      </c>
      <c r="P68" s="42"/>
      <c r="Q68" s="93" t="str">
        <f t="shared" si="6"/>
        <v>ja</v>
      </c>
      <c r="R68" s="93" t="str">
        <f t="shared" si="6"/>
        <v>ja</v>
      </c>
      <c r="S68" s="124">
        <f>IF(Q32="nee",0,IF((J32-O32)&lt;0,0,(J32-O32)*(tab!$C$20*tab!$I$8+tab!$D$23)))</f>
        <v>0</v>
      </c>
      <c r="T68" s="124">
        <f>IF((J68-O68)&lt;=0,0,IF((G68-L68)*tab!$E$30+(H68-M68)*tab!$F$30+(I68-N68)*tab!$G$30&lt;=0,0,(G68-L68)*tab!$E$30+(H68-M68)*tab!$F$30+(I68-N68)*tab!$G$30))</f>
        <v>0</v>
      </c>
      <c r="U68" s="124">
        <f t="shared" si="9"/>
        <v>0</v>
      </c>
      <c r="V68" s="182"/>
      <c r="W68" s="124">
        <f>IF(R68="nee",0,IF((J68-O68)&lt;0,0,(J68-O68)*tab!$C$58))</f>
        <v>0</v>
      </c>
      <c r="X68" s="124">
        <f>IF(R68="nee",0,IF((J68-O68)&lt;=0,0,IF((G68-L68)*tab!$G$57+(H68-M68)*tab!$H$57+(I68-N68)*tab!$I$57&lt;=0,0,(G68-L68)*tab!$G$57+(H68-M68)*tab!$H$57+(I68-N68)*tab!$I$57)))</f>
        <v>0</v>
      </c>
      <c r="Y68" s="124">
        <f t="shared" si="10"/>
        <v>0</v>
      </c>
      <c r="Z68" s="5"/>
      <c r="AA68" s="22"/>
    </row>
    <row r="69" spans="2:27" ht="12" customHeight="1" x14ac:dyDescent="0.2">
      <c r="B69" s="18"/>
      <c r="C69" s="1">
        <v>11</v>
      </c>
      <c r="D69" s="67" t="str">
        <f t="shared" si="5"/>
        <v/>
      </c>
      <c r="E69" s="68" t="str">
        <f t="shared" si="5"/>
        <v/>
      </c>
      <c r="F69" s="43"/>
      <c r="G69" s="44">
        <v>0</v>
      </c>
      <c r="H69" s="44">
        <v>0</v>
      </c>
      <c r="I69" s="44">
        <v>0</v>
      </c>
      <c r="J69" s="68">
        <f t="shared" si="7"/>
        <v>0</v>
      </c>
      <c r="K69" s="42"/>
      <c r="L69" s="44">
        <v>0</v>
      </c>
      <c r="M69" s="44">
        <v>0</v>
      </c>
      <c r="N69" s="44">
        <v>0</v>
      </c>
      <c r="O69" s="68">
        <f t="shared" si="8"/>
        <v>0</v>
      </c>
      <c r="P69" s="42"/>
      <c r="Q69" s="93" t="str">
        <f t="shared" si="6"/>
        <v>ja</v>
      </c>
      <c r="R69" s="93" t="str">
        <f t="shared" si="6"/>
        <v>ja</v>
      </c>
      <c r="S69" s="124">
        <f>IF(Q33="nee",0,IF((J33-O33)&lt;0,0,(J33-O33)*(tab!$C$20*tab!$I$8+tab!$D$23)))</f>
        <v>0</v>
      </c>
      <c r="T69" s="124">
        <f>IF((J69-O69)&lt;=0,0,IF((G69-L69)*tab!$E$30+(H69-M69)*tab!$F$30+(I69-N69)*tab!$G$30&lt;=0,0,(G69-L69)*tab!$E$30+(H69-M69)*tab!$F$30+(I69-N69)*tab!$G$30))</f>
        <v>0</v>
      </c>
      <c r="U69" s="124">
        <f t="shared" si="9"/>
        <v>0</v>
      </c>
      <c r="V69" s="182"/>
      <c r="W69" s="124">
        <f>IF(R69="nee",0,IF((J69-O69)&lt;0,0,(J69-O69)*tab!$C$58))</f>
        <v>0</v>
      </c>
      <c r="X69" s="124">
        <f>IF(R69="nee",0,IF((J69-O69)&lt;=0,0,IF((G69-L69)*tab!$G$57+(H69-M69)*tab!$H$57+(I69-N69)*tab!$I$57&lt;=0,0,(G69-L69)*tab!$G$57+(H69-M69)*tab!$H$57+(I69-N69)*tab!$I$57)))</f>
        <v>0</v>
      </c>
      <c r="Y69" s="124">
        <f t="shared" si="10"/>
        <v>0</v>
      </c>
      <c r="Z69" s="5"/>
      <c r="AA69" s="22"/>
    </row>
    <row r="70" spans="2:27" ht="12" customHeight="1" x14ac:dyDescent="0.2">
      <c r="B70" s="18"/>
      <c r="C70" s="1">
        <v>12</v>
      </c>
      <c r="D70" s="67" t="str">
        <f t="shared" si="5"/>
        <v/>
      </c>
      <c r="E70" s="68" t="str">
        <f t="shared" si="5"/>
        <v/>
      </c>
      <c r="F70" s="43"/>
      <c r="G70" s="44">
        <v>2</v>
      </c>
      <c r="H70" s="44">
        <v>2</v>
      </c>
      <c r="I70" s="44">
        <v>2</v>
      </c>
      <c r="J70" s="68">
        <f t="shared" si="7"/>
        <v>6</v>
      </c>
      <c r="K70" s="42"/>
      <c r="L70" s="44">
        <v>1</v>
      </c>
      <c r="M70" s="44">
        <v>1</v>
      </c>
      <c r="N70" s="44">
        <v>1</v>
      </c>
      <c r="O70" s="68">
        <f t="shared" si="8"/>
        <v>3</v>
      </c>
      <c r="P70" s="42"/>
      <c r="Q70" s="93" t="str">
        <f t="shared" si="6"/>
        <v>ja</v>
      </c>
      <c r="R70" s="93" t="str">
        <f t="shared" si="6"/>
        <v>ja</v>
      </c>
      <c r="S70" s="124">
        <f>IF(Q34="nee",0,IF((J34-O34)&lt;0,0,(J34-O34)*(tab!$C$20*tab!$I$8+tab!$D$23)))</f>
        <v>8914.7661210000006</v>
      </c>
      <c r="T70" s="124">
        <f>IF((J70-O70)&lt;=0,0,IF((G70-L70)*tab!$E$30+(H70-M70)*tab!$F$30+(I70-N70)*tab!$G$30&lt;=0,0,(G70-L70)*tab!$E$30+(H70-M70)*tab!$F$30+(I70-N70)*tab!$G$30))</f>
        <v>44011.783704999994</v>
      </c>
      <c r="U70" s="124">
        <f t="shared" si="9"/>
        <v>52926.549825999995</v>
      </c>
      <c r="V70" s="182"/>
      <c r="W70" s="124">
        <f>IF(R70="nee",0,IF((J70-O70)&lt;0,0,(J70-O70)*tab!$C$58))</f>
        <v>1736.34</v>
      </c>
      <c r="X70" s="124">
        <f>IF(R70="nee",0,IF((J70-O70)&lt;=0,0,IF((G70-L70)*tab!$G$57+(H70-M70)*tab!$H$57+(I70-N70)*tab!$I$57&lt;=0,0,(G70-L70)*tab!$G$57+(H70-M70)*tab!$H$57+(I70-N70)*tab!$I$57)))</f>
        <v>3528.3999999999996</v>
      </c>
      <c r="Y70" s="124">
        <f t="shared" si="10"/>
        <v>5264.74</v>
      </c>
      <c r="Z70" s="5"/>
      <c r="AA70" s="22"/>
    </row>
    <row r="71" spans="2:27" ht="12" customHeight="1" x14ac:dyDescent="0.2">
      <c r="B71" s="18"/>
      <c r="C71" s="1">
        <v>13</v>
      </c>
      <c r="D71" s="67" t="str">
        <f t="shared" si="5"/>
        <v/>
      </c>
      <c r="E71" s="68" t="str">
        <f t="shared" si="5"/>
        <v/>
      </c>
      <c r="F71" s="43"/>
      <c r="G71" s="44"/>
      <c r="H71" s="44"/>
      <c r="I71" s="44"/>
      <c r="J71" s="68">
        <f t="shared" si="7"/>
        <v>0</v>
      </c>
      <c r="K71" s="42"/>
      <c r="L71" s="44"/>
      <c r="M71" s="44"/>
      <c r="N71" s="44"/>
      <c r="O71" s="68">
        <f t="shared" si="8"/>
        <v>0</v>
      </c>
      <c r="P71" s="42"/>
      <c r="Q71" s="93" t="str">
        <f t="shared" si="6"/>
        <v>ja</v>
      </c>
      <c r="R71" s="93" t="str">
        <f t="shared" si="6"/>
        <v>ja</v>
      </c>
      <c r="S71" s="124">
        <f>IF(Q35="nee",0,IF((J35-O35)&lt;0,0,(J35-O35)*(tab!$C$20*tab!$I$8+tab!$D$23)))</f>
        <v>0</v>
      </c>
      <c r="T71" s="124">
        <f>IF((J71-O71)&lt;=0,0,IF((G71-L71)*tab!$E$30+(H71-M71)*tab!$F$30+(I71-N71)*tab!$G$30&lt;=0,0,(G71-L71)*tab!$E$30+(H71-M71)*tab!$F$30+(I71-N71)*tab!$G$30))</f>
        <v>0</v>
      </c>
      <c r="U71" s="124">
        <f t="shared" si="9"/>
        <v>0</v>
      </c>
      <c r="V71" s="182"/>
      <c r="W71" s="124">
        <f>IF(R71="nee",0,IF((J71-O71)&lt;0,0,(J71-O71)*tab!$C$58))</f>
        <v>0</v>
      </c>
      <c r="X71" s="124">
        <f>IF(R71="nee",0,IF((J71-O71)&lt;=0,0,IF((G71-L71)*tab!$G$57+(H71-M71)*tab!$H$57+(I71-N71)*tab!$I$57&lt;=0,0,(G71-L71)*tab!$G$57+(H71-M71)*tab!$H$57+(I71-N71)*tab!$I$57)))</f>
        <v>0</v>
      </c>
      <c r="Y71" s="124">
        <f t="shared" si="10"/>
        <v>0</v>
      </c>
      <c r="Z71" s="5"/>
      <c r="AA71" s="22"/>
    </row>
    <row r="72" spans="2:27" ht="12" customHeight="1" x14ac:dyDescent="0.2">
      <c r="B72" s="18"/>
      <c r="C72" s="1">
        <v>14</v>
      </c>
      <c r="D72" s="67" t="str">
        <f t="shared" si="5"/>
        <v/>
      </c>
      <c r="E72" s="68" t="str">
        <f t="shared" si="5"/>
        <v/>
      </c>
      <c r="F72" s="43"/>
      <c r="G72" s="44"/>
      <c r="H72" s="44"/>
      <c r="I72" s="44"/>
      <c r="J72" s="68">
        <f t="shared" si="7"/>
        <v>0</v>
      </c>
      <c r="K72" s="42"/>
      <c r="L72" s="44"/>
      <c r="M72" s="44"/>
      <c r="N72" s="44"/>
      <c r="O72" s="68">
        <f t="shared" si="8"/>
        <v>0</v>
      </c>
      <c r="P72" s="42"/>
      <c r="Q72" s="93" t="str">
        <f t="shared" si="6"/>
        <v>ja</v>
      </c>
      <c r="R72" s="93" t="str">
        <f t="shared" si="6"/>
        <v>ja</v>
      </c>
      <c r="S72" s="124">
        <f>IF(Q36="nee",0,IF((J36-O36)&lt;0,0,(J36-O36)*(tab!$C$20*tab!$I$8+tab!$D$23)))</f>
        <v>0</v>
      </c>
      <c r="T72" s="124">
        <f>IF((J72-O72)&lt;=0,0,IF((G72-L72)*tab!$E$30+(H72-M72)*tab!$F$30+(I72-N72)*tab!$G$30&lt;=0,0,(G72-L72)*tab!$E$30+(H72-M72)*tab!$F$30+(I72-N72)*tab!$G$30))</f>
        <v>0</v>
      </c>
      <c r="U72" s="124">
        <f t="shared" si="9"/>
        <v>0</v>
      </c>
      <c r="V72" s="182"/>
      <c r="W72" s="124">
        <f>IF(R72="nee",0,IF((J72-O72)&lt;0,0,(J72-O72)*tab!$C$58))</f>
        <v>0</v>
      </c>
      <c r="X72" s="124">
        <f>IF(R72="nee",0,IF((J72-O72)&lt;=0,0,IF((G72-L72)*tab!$G$57+(H72-M72)*tab!$H$57+(I72-N72)*tab!$I$57&lt;=0,0,(G72-L72)*tab!$G$57+(H72-M72)*tab!$H$57+(I72-N72)*tab!$I$57)))</f>
        <v>0</v>
      </c>
      <c r="Y72" s="124">
        <f t="shared" si="10"/>
        <v>0</v>
      </c>
      <c r="Z72" s="5"/>
      <c r="AA72" s="22"/>
    </row>
    <row r="73" spans="2:27" ht="12" customHeight="1" x14ac:dyDescent="0.2">
      <c r="B73" s="18"/>
      <c r="C73" s="1">
        <v>15</v>
      </c>
      <c r="D73" s="67" t="str">
        <f t="shared" si="5"/>
        <v/>
      </c>
      <c r="E73" s="68" t="str">
        <f t="shared" si="5"/>
        <v/>
      </c>
      <c r="F73" s="43"/>
      <c r="G73" s="44"/>
      <c r="H73" s="44"/>
      <c r="I73" s="44"/>
      <c r="J73" s="68">
        <f t="shared" si="7"/>
        <v>0</v>
      </c>
      <c r="K73" s="42"/>
      <c r="L73" s="44"/>
      <c r="M73" s="44"/>
      <c r="N73" s="44"/>
      <c r="O73" s="68">
        <f t="shared" si="8"/>
        <v>0</v>
      </c>
      <c r="P73" s="42"/>
      <c r="Q73" s="93" t="str">
        <f t="shared" si="6"/>
        <v>ja</v>
      </c>
      <c r="R73" s="93" t="str">
        <f t="shared" si="6"/>
        <v>ja</v>
      </c>
      <c r="S73" s="124">
        <f>IF(Q37="nee",0,IF((J37-O37)&lt;0,0,(J37-O37)*(tab!$C$20*tab!$I$8+tab!$D$23)))</f>
        <v>0</v>
      </c>
      <c r="T73" s="124">
        <f>IF((J73-O73)&lt;=0,0,IF((G73-L73)*tab!$E$30+(H73-M73)*tab!$F$30+(I73-N73)*tab!$G$30&lt;=0,0,(G73-L73)*tab!$E$30+(H73-M73)*tab!$F$30+(I73-N73)*tab!$G$30))</f>
        <v>0</v>
      </c>
      <c r="U73" s="124">
        <f t="shared" si="9"/>
        <v>0</v>
      </c>
      <c r="V73" s="182"/>
      <c r="W73" s="124">
        <f>IF(R73="nee",0,IF((J73-O73)&lt;0,0,(J73-O73)*tab!$C$58))</f>
        <v>0</v>
      </c>
      <c r="X73" s="124">
        <f>IF(R73="nee",0,IF((J73-O73)&lt;=0,0,IF((G73-L73)*tab!$G$57+(H73-M73)*tab!$H$57+(I73-N73)*tab!$I$57&lt;=0,0,(G73-L73)*tab!$G$57+(H73-M73)*tab!$H$57+(I73-N73)*tab!$I$57)))</f>
        <v>0</v>
      </c>
      <c r="Y73" s="124">
        <f t="shared" si="10"/>
        <v>0</v>
      </c>
      <c r="Z73" s="5"/>
      <c r="AA73" s="22"/>
    </row>
    <row r="74" spans="2:27" ht="12" customHeight="1" x14ac:dyDescent="0.2">
      <c r="B74" s="18"/>
      <c r="C74" s="1">
        <v>16</v>
      </c>
      <c r="D74" s="67" t="str">
        <f t="shared" si="5"/>
        <v/>
      </c>
      <c r="E74" s="68" t="str">
        <f t="shared" si="5"/>
        <v/>
      </c>
      <c r="F74" s="43"/>
      <c r="G74" s="44"/>
      <c r="H74" s="44"/>
      <c r="I74" s="44"/>
      <c r="J74" s="68">
        <f t="shared" si="7"/>
        <v>0</v>
      </c>
      <c r="K74" s="42"/>
      <c r="L74" s="44"/>
      <c r="M74" s="44"/>
      <c r="N74" s="44"/>
      <c r="O74" s="68">
        <f t="shared" si="8"/>
        <v>0</v>
      </c>
      <c r="P74" s="42"/>
      <c r="Q74" s="93" t="str">
        <f t="shared" si="6"/>
        <v>ja</v>
      </c>
      <c r="R74" s="93" t="str">
        <f t="shared" si="6"/>
        <v>ja</v>
      </c>
      <c r="S74" s="124">
        <f>IF(Q38="nee",0,IF((J38-O38)&lt;0,0,(J38-O38)*(tab!$C$20*tab!$I$8+tab!$D$23)))</f>
        <v>0</v>
      </c>
      <c r="T74" s="124">
        <f>IF((J74-O74)&lt;=0,0,IF((G74-L74)*tab!$E$30+(H74-M74)*tab!$F$30+(I74-N74)*tab!$G$30&lt;=0,0,(G74-L74)*tab!$E$30+(H74-M74)*tab!$F$30+(I74-N74)*tab!$G$30))</f>
        <v>0</v>
      </c>
      <c r="U74" s="124">
        <f t="shared" si="9"/>
        <v>0</v>
      </c>
      <c r="V74" s="182"/>
      <c r="W74" s="124">
        <f>IF(R74="nee",0,IF((J74-O74)&lt;0,0,(J74-O74)*tab!$C$58))</f>
        <v>0</v>
      </c>
      <c r="X74" s="124">
        <f>IF(R74="nee",0,IF((J74-O74)&lt;=0,0,IF((G74-L74)*tab!$G$57+(H74-M74)*tab!$H$57+(I74-N74)*tab!$I$57&lt;=0,0,(G74-L74)*tab!$G$57+(H74-M74)*tab!$H$57+(I74-N74)*tab!$I$57)))</f>
        <v>0</v>
      </c>
      <c r="Y74" s="124">
        <f t="shared" si="10"/>
        <v>0</v>
      </c>
      <c r="Z74" s="5"/>
      <c r="AA74" s="22"/>
    </row>
    <row r="75" spans="2:27" ht="12" customHeight="1" x14ac:dyDescent="0.2">
      <c r="B75" s="18"/>
      <c r="C75" s="1">
        <v>17</v>
      </c>
      <c r="D75" s="67" t="str">
        <f t="shared" si="5"/>
        <v/>
      </c>
      <c r="E75" s="68" t="str">
        <f t="shared" si="5"/>
        <v/>
      </c>
      <c r="F75" s="43"/>
      <c r="G75" s="44"/>
      <c r="H75" s="44"/>
      <c r="I75" s="44"/>
      <c r="J75" s="68">
        <f t="shared" si="7"/>
        <v>0</v>
      </c>
      <c r="K75" s="42"/>
      <c r="L75" s="44"/>
      <c r="M75" s="44"/>
      <c r="N75" s="44"/>
      <c r="O75" s="68">
        <f t="shared" si="8"/>
        <v>0</v>
      </c>
      <c r="P75" s="42"/>
      <c r="Q75" s="93" t="str">
        <f t="shared" si="6"/>
        <v>ja</v>
      </c>
      <c r="R75" s="93" t="str">
        <f t="shared" si="6"/>
        <v>ja</v>
      </c>
      <c r="S75" s="124">
        <f>IF(Q39="nee",0,IF((J39-O39)&lt;0,0,(J39-O39)*(tab!$C$20*tab!$I$8+tab!$D$23)))</f>
        <v>0</v>
      </c>
      <c r="T75" s="124">
        <f>IF((J75-O75)&lt;=0,0,IF((G75-L75)*tab!$E$30+(H75-M75)*tab!$F$30+(I75-N75)*tab!$G$30&lt;=0,0,(G75-L75)*tab!$E$30+(H75-M75)*tab!$F$30+(I75-N75)*tab!$G$30))</f>
        <v>0</v>
      </c>
      <c r="U75" s="124">
        <f t="shared" si="9"/>
        <v>0</v>
      </c>
      <c r="V75" s="182"/>
      <c r="W75" s="124">
        <f>IF(R75="nee",0,IF((J75-O75)&lt;0,0,(J75-O75)*tab!$C$58))</f>
        <v>0</v>
      </c>
      <c r="X75" s="124">
        <f>IF(R75="nee",0,IF((J75-O75)&lt;=0,0,IF((G75-L75)*tab!$G$57+(H75-M75)*tab!$H$57+(I75-N75)*tab!$I$57&lt;=0,0,(G75-L75)*tab!$G$57+(H75-M75)*tab!$H$57+(I75-N75)*tab!$I$57)))</f>
        <v>0</v>
      </c>
      <c r="Y75" s="124">
        <f t="shared" si="10"/>
        <v>0</v>
      </c>
      <c r="Z75" s="5"/>
      <c r="AA75" s="22"/>
    </row>
    <row r="76" spans="2:27" ht="12" customHeight="1" x14ac:dyDescent="0.2">
      <c r="B76" s="18"/>
      <c r="C76" s="1">
        <v>18</v>
      </c>
      <c r="D76" s="67" t="str">
        <f t="shared" si="5"/>
        <v/>
      </c>
      <c r="E76" s="68" t="str">
        <f t="shared" si="5"/>
        <v/>
      </c>
      <c r="F76" s="43"/>
      <c r="G76" s="44"/>
      <c r="H76" s="44"/>
      <c r="I76" s="44"/>
      <c r="J76" s="68">
        <f t="shared" si="7"/>
        <v>0</v>
      </c>
      <c r="K76" s="42"/>
      <c r="L76" s="44"/>
      <c r="M76" s="44"/>
      <c r="N76" s="44"/>
      <c r="O76" s="68">
        <f t="shared" si="8"/>
        <v>0</v>
      </c>
      <c r="P76" s="42"/>
      <c r="Q76" s="93" t="str">
        <f t="shared" si="6"/>
        <v>ja</v>
      </c>
      <c r="R76" s="93" t="str">
        <f t="shared" si="6"/>
        <v>ja</v>
      </c>
      <c r="S76" s="124">
        <f>IF(Q40="nee",0,IF((J40-O40)&lt;0,0,(J40-O40)*(tab!$C$20*tab!$I$8+tab!$D$23)))</f>
        <v>0</v>
      </c>
      <c r="T76" s="124">
        <f>IF((J76-O76)&lt;=0,0,IF((G76-L76)*tab!$E$30+(H76-M76)*tab!$F$30+(I76-N76)*tab!$G$30&lt;=0,0,(G76-L76)*tab!$E$30+(H76-M76)*tab!$F$30+(I76-N76)*tab!$G$30))</f>
        <v>0</v>
      </c>
      <c r="U76" s="124">
        <f t="shared" si="9"/>
        <v>0</v>
      </c>
      <c r="V76" s="182"/>
      <c r="W76" s="124">
        <f>IF(R76="nee",0,IF((J76-O76)&lt;0,0,(J76-O76)*tab!$C$58))</f>
        <v>0</v>
      </c>
      <c r="X76" s="124">
        <f>IF(R76="nee",0,IF((J76-O76)&lt;=0,0,IF((G76-L76)*tab!$G$57+(H76-M76)*tab!$H$57+(I76-N76)*tab!$I$57&lt;=0,0,(G76-L76)*tab!$G$57+(H76-M76)*tab!$H$57+(I76-N76)*tab!$I$57)))</f>
        <v>0</v>
      </c>
      <c r="Y76" s="124">
        <f t="shared" si="10"/>
        <v>0</v>
      </c>
      <c r="Z76" s="5"/>
      <c r="AA76" s="22"/>
    </row>
    <row r="77" spans="2:27" ht="12" customHeight="1" x14ac:dyDescent="0.2">
      <c r="B77" s="18"/>
      <c r="C77" s="1">
        <v>19</v>
      </c>
      <c r="D77" s="67" t="str">
        <f t="shared" si="5"/>
        <v/>
      </c>
      <c r="E77" s="68" t="str">
        <f t="shared" si="5"/>
        <v/>
      </c>
      <c r="F77" s="43"/>
      <c r="G77" s="44"/>
      <c r="H77" s="44"/>
      <c r="I77" s="44"/>
      <c r="J77" s="68">
        <f t="shared" si="7"/>
        <v>0</v>
      </c>
      <c r="K77" s="42"/>
      <c r="L77" s="44"/>
      <c r="M77" s="44"/>
      <c r="N77" s="44"/>
      <c r="O77" s="68">
        <f t="shared" si="8"/>
        <v>0</v>
      </c>
      <c r="P77" s="42"/>
      <c r="Q77" s="93" t="str">
        <f t="shared" si="6"/>
        <v>ja</v>
      </c>
      <c r="R77" s="93" t="str">
        <f t="shared" si="6"/>
        <v>ja</v>
      </c>
      <c r="S77" s="124">
        <f>IF(Q41="nee",0,IF((J41-O41)&lt;0,0,(J41-O41)*(tab!$C$20*tab!$I$8+tab!$D$23)))</f>
        <v>0</v>
      </c>
      <c r="T77" s="124">
        <f>IF((J77-O77)&lt;=0,0,IF((G77-L77)*tab!$E$30+(H77-M77)*tab!$F$30+(I77-N77)*tab!$G$30&lt;=0,0,(G77-L77)*tab!$E$30+(H77-M77)*tab!$F$30+(I77-N77)*tab!$G$30))</f>
        <v>0</v>
      </c>
      <c r="U77" s="124">
        <f t="shared" si="9"/>
        <v>0</v>
      </c>
      <c r="V77" s="182"/>
      <c r="W77" s="124">
        <f>IF(R77="nee",0,IF((J77-O77)&lt;0,0,(J77-O77)*tab!$C$58))</f>
        <v>0</v>
      </c>
      <c r="X77" s="124">
        <f>IF(R77="nee",0,IF((J77-O77)&lt;=0,0,IF((G77-L77)*tab!$G$57+(H77-M77)*tab!$H$57+(I77-N77)*tab!$I$57&lt;=0,0,(G77-L77)*tab!$G$57+(H77-M77)*tab!$H$57+(I77-N77)*tab!$I$57)))</f>
        <v>0</v>
      </c>
      <c r="Y77" s="124">
        <f t="shared" si="10"/>
        <v>0</v>
      </c>
      <c r="Z77" s="5"/>
      <c r="AA77" s="22"/>
    </row>
    <row r="78" spans="2:27" ht="12" customHeight="1" x14ac:dyDescent="0.2">
      <c r="B78" s="18"/>
      <c r="C78" s="1">
        <v>20</v>
      </c>
      <c r="D78" s="67" t="str">
        <f t="shared" si="5"/>
        <v/>
      </c>
      <c r="E78" s="68" t="str">
        <f t="shared" si="5"/>
        <v/>
      </c>
      <c r="F78" s="43"/>
      <c r="G78" s="44"/>
      <c r="H78" s="44"/>
      <c r="I78" s="44"/>
      <c r="J78" s="68">
        <f t="shared" si="7"/>
        <v>0</v>
      </c>
      <c r="K78" s="42"/>
      <c r="L78" s="44"/>
      <c r="M78" s="44"/>
      <c r="N78" s="44"/>
      <c r="O78" s="68">
        <f t="shared" si="8"/>
        <v>0</v>
      </c>
      <c r="P78" s="42"/>
      <c r="Q78" s="93" t="str">
        <f t="shared" si="6"/>
        <v>ja</v>
      </c>
      <c r="R78" s="93" t="str">
        <f t="shared" si="6"/>
        <v>ja</v>
      </c>
      <c r="S78" s="124">
        <f>IF(Q42="nee",0,IF((J42-O42)&lt;0,0,(J42-O42)*(tab!$C$20*tab!$I$8+tab!$D$23)))</f>
        <v>0</v>
      </c>
      <c r="T78" s="124">
        <f>IF((J78-O78)&lt;=0,0,IF((G78-L78)*tab!$E$30+(H78-M78)*tab!$F$30+(I78-N78)*tab!$G$30&lt;=0,0,(G78-L78)*tab!$E$30+(H78-M78)*tab!$F$30+(I78-N78)*tab!$G$30))</f>
        <v>0</v>
      </c>
      <c r="U78" s="124">
        <f t="shared" si="9"/>
        <v>0</v>
      </c>
      <c r="V78" s="182"/>
      <c r="W78" s="124">
        <f>IF(R78="nee",0,IF((J78-O78)&lt;0,0,(J78-O78)*tab!$C$58))</f>
        <v>0</v>
      </c>
      <c r="X78" s="124">
        <f>IF(R78="nee",0,IF((J78-O78)&lt;=0,0,IF((G78-L78)*tab!$G$57+(H78-M78)*tab!$H$57+(I78-N78)*tab!$I$57&lt;=0,0,(G78-L78)*tab!$G$57+(H78-M78)*tab!$H$57+(I78-N78)*tab!$I$57)))</f>
        <v>0</v>
      </c>
      <c r="Y78" s="124">
        <f t="shared" si="10"/>
        <v>0</v>
      </c>
      <c r="Z78" s="5"/>
      <c r="AA78" s="22"/>
    </row>
    <row r="79" spans="2:27" ht="12" customHeight="1" x14ac:dyDescent="0.2">
      <c r="B79" s="18"/>
      <c r="C79" s="1">
        <v>21</v>
      </c>
      <c r="D79" s="67" t="str">
        <f t="shared" si="5"/>
        <v/>
      </c>
      <c r="E79" s="68" t="str">
        <f t="shared" si="5"/>
        <v/>
      </c>
      <c r="F79" s="43"/>
      <c r="G79" s="44"/>
      <c r="H79" s="44"/>
      <c r="I79" s="44"/>
      <c r="J79" s="68">
        <f t="shared" si="7"/>
        <v>0</v>
      </c>
      <c r="K79" s="42"/>
      <c r="L79" s="44"/>
      <c r="M79" s="44"/>
      <c r="N79" s="44"/>
      <c r="O79" s="68">
        <f t="shared" si="8"/>
        <v>0</v>
      </c>
      <c r="P79" s="42"/>
      <c r="Q79" s="93" t="str">
        <f t="shared" si="6"/>
        <v>ja</v>
      </c>
      <c r="R79" s="93" t="str">
        <f t="shared" si="6"/>
        <v>ja</v>
      </c>
      <c r="S79" s="124">
        <f>IF(Q43="nee",0,IF((J43-O43)&lt;0,0,(J43-O43)*(tab!$C$20*tab!$I$8+tab!$D$23)))</f>
        <v>0</v>
      </c>
      <c r="T79" s="124">
        <f>IF((J79-O79)&lt;=0,0,IF((G79-L79)*tab!$E$30+(H79-M79)*tab!$F$30+(I79-N79)*tab!$G$30&lt;=0,0,(G79-L79)*tab!$E$30+(H79-M79)*tab!$F$30+(I79-N79)*tab!$G$30))</f>
        <v>0</v>
      </c>
      <c r="U79" s="124">
        <f t="shared" si="9"/>
        <v>0</v>
      </c>
      <c r="V79" s="182"/>
      <c r="W79" s="124">
        <f>IF(R79="nee",0,IF((J79-O79)&lt;0,0,(J79-O79)*tab!$C$58))</f>
        <v>0</v>
      </c>
      <c r="X79" s="124">
        <f>IF(R79="nee",0,IF((J79-O79)&lt;=0,0,IF((G79-L79)*tab!$G$57+(H79-M79)*tab!$H$57+(I79-N79)*tab!$I$57&lt;=0,0,(G79-L79)*tab!$G$57+(H79-M79)*tab!$H$57+(I79-N79)*tab!$I$57)))</f>
        <v>0</v>
      </c>
      <c r="Y79" s="124">
        <f t="shared" si="10"/>
        <v>0</v>
      </c>
      <c r="Z79" s="5"/>
      <c r="AA79" s="22"/>
    </row>
    <row r="80" spans="2:27" ht="12" customHeight="1" x14ac:dyDescent="0.2">
      <c r="B80" s="18"/>
      <c r="C80" s="1">
        <v>22</v>
      </c>
      <c r="D80" s="67" t="str">
        <f t="shared" si="5"/>
        <v/>
      </c>
      <c r="E80" s="68" t="str">
        <f t="shared" si="5"/>
        <v/>
      </c>
      <c r="F80" s="43"/>
      <c r="G80" s="44"/>
      <c r="H80" s="44"/>
      <c r="I80" s="44"/>
      <c r="J80" s="68">
        <f t="shared" si="7"/>
        <v>0</v>
      </c>
      <c r="K80" s="42"/>
      <c r="L80" s="44"/>
      <c r="M80" s="44"/>
      <c r="N80" s="44"/>
      <c r="O80" s="68">
        <f t="shared" si="8"/>
        <v>0</v>
      </c>
      <c r="P80" s="42"/>
      <c r="Q80" s="93" t="str">
        <f t="shared" si="6"/>
        <v>ja</v>
      </c>
      <c r="R80" s="93" t="str">
        <f t="shared" si="6"/>
        <v>ja</v>
      </c>
      <c r="S80" s="124">
        <f>IF(Q44="nee",0,IF((J44-O44)&lt;0,0,(J44-O44)*(tab!$C$20*tab!$I$8+tab!$D$23)))</f>
        <v>0</v>
      </c>
      <c r="T80" s="124">
        <f>IF((J80-O80)&lt;=0,0,IF((G80-L80)*tab!$E$30+(H80-M80)*tab!$F$30+(I80-N80)*tab!$G$30&lt;=0,0,(G80-L80)*tab!$E$30+(H80-M80)*tab!$F$30+(I80-N80)*tab!$G$30))</f>
        <v>0</v>
      </c>
      <c r="U80" s="124">
        <f t="shared" si="9"/>
        <v>0</v>
      </c>
      <c r="V80" s="182"/>
      <c r="W80" s="124">
        <f>IF(R80="nee",0,IF((J80-O80)&lt;0,0,(J80-O80)*tab!$C$58))</f>
        <v>0</v>
      </c>
      <c r="X80" s="124">
        <f>IF(R80="nee",0,IF((J80-O80)&lt;=0,0,IF((G80-L80)*tab!$G$57+(H80-M80)*tab!$H$57+(I80-N80)*tab!$I$57&lt;=0,0,(G80-L80)*tab!$G$57+(H80-M80)*tab!$H$57+(I80-N80)*tab!$I$57)))</f>
        <v>0</v>
      </c>
      <c r="Y80" s="124">
        <f t="shared" si="10"/>
        <v>0</v>
      </c>
      <c r="Z80" s="5"/>
      <c r="AA80" s="22"/>
    </row>
    <row r="81" spans="2:27" ht="12" customHeight="1" x14ac:dyDescent="0.2">
      <c r="B81" s="18"/>
      <c r="C81" s="1">
        <v>23</v>
      </c>
      <c r="D81" s="67" t="str">
        <f t="shared" si="5"/>
        <v/>
      </c>
      <c r="E81" s="68" t="str">
        <f t="shared" si="5"/>
        <v/>
      </c>
      <c r="F81" s="43"/>
      <c r="G81" s="44"/>
      <c r="H81" s="44"/>
      <c r="I81" s="44"/>
      <c r="J81" s="68">
        <f t="shared" si="7"/>
        <v>0</v>
      </c>
      <c r="K81" s="42"/>
      <c r="L81" s="44"/>
      <c r="M81" s="44"/>
      <c r="N81" s="44"/>
      <c r="O81" s="68">
        <f t="shared" si="8"/>
        <v>0</v>
      </c>
      <c r="P81" s="42"/>
      <c r="Q81" s="93" t="str">
        <f t="shared" si="6"/>
        <v>ja</v>
      </c>
      <c r="R81" s="93" t="str">
        <f t="shared" si="6"/>
        <v>ja</v>
      </c>
      <c r="S81" s="124">
        <f>IF(Q45="nee",0,IF((J45-O45)&lt;0,0,(J45-O45)*(tab!$C$20*tab!$I$8+tab!$D$23)))</f>
        <v>0</v>
      </c>
      <c r="T81" s="124">
        <f>IF((J81-O81)&lt;=0,0,IF((G81-L81)*tab!$E$30+(H81-M81)*tab!$F$30+(I81-N81)*tab!$G$30&lt;=0,0,(G81-L81)*tab!$E$30+(H81-M81)*tab!$F$30+(I81-N81)*tab!$G$30))</f>
        <v>0</v>
      </c>
      <c r="U81" s="124">
        <f t="shared" si="9"/>
        <v>0</v>
      </c>
      <c r="V81" s="182"/>
      <c r="W81" s="124">
        <f>IF(R81="nee",0,IF((J81-O81)&lt;0,0,(J81-O81)*tab!$C$58))</f>
        <v>0</v>
      </c>
      <c r="X81" s="124">
        <f>IF(R81="nee",0,IF((J81-O81)&lt;=0,0,IF((G81-L81)*tab!$G$57+(H81-M81)*tab!$H$57+(I81-N81)*tab!$I$57&lt;=0,0,(G81-L81)*tab!$G$57+(H81-M81)*tab!$H$57+(I81-N81)*tab!$I$57)))</f>
        <v>0</v>
      </c>
      <c r="Y81" s="124">
        <f t="shared" si="10"/>
        <v>0</v>
      </c>
      <c r="Z81" s="5"/>
      <c r="AA81" s="22"/>
    </row>
    <row r="82" spans="2:27" ht="12" customHeight="1" x14ac:dyDescent="0.2">
      <c r="B82" s="18"/>
      <c r="C82" s="1">
        <v>24</v>
      </c>
      <c r="D82" s="67" t="str">
        <f t="shared" si="5"/>
        <v/>
      </c>
      <c r="E82" s="68" t="str">
        <f t="shared" si="5"/>
        <v/>
      </c>
      <c r="F82" s="43"/>
      <c r="G82" s="44"/>
      <c r="H82" s="44"/>
      <c r="I82" s="44"/>
      <c r="J82" s="68">
        <f t="shared" si="7"/>
        <v>0</v>
      </c>
      <c r="K82" s="42"/>
      <c r="L82" s="44"/>
      <c r="M82" s="44"/>
      <c r="N82" s="44"/>
      <c r="O82" s="68">
        <f t="shared" si="8"/>
        <v>0</v>
      </c>
      <c r="P82" s="42"/>
      <c r="Q82" s="93" t="str">
        <f t="shared" si="6"/>
        <v>ja</v>
      </c>
      <c r="R82" s="93" t="str">
        <f t="shared" si="6"/>
        <v>ja</v>
      </c>
      <c r="S82" s="124">
        <f>IF(Q46="nee",0,IF((J46-O46)&lt;0,0,(J46-O46)*(tab!$C$20*tab!$I$8+tab!$D$23)))</f>
        <v>0</v>
      </c>
      <c r="T82" s="124">
        <f>IF((J82-O82)&lt;=0,0,IF((G82-L82)*tab!$E$30+(H82-M82)*tab!$F$30+(I82-N82)*tab!$G$30&lt;=0,0,(G82-L82)*tab!$E$30+(H82-M82)*tab!$F$30+(I82-N82)*tab!$G$30))</f>
        <v>0</v>
      </c>
      <c r="U82" s="124">
        <f t="shared" si="9"/>
        <v>0</v>
      </c>
      <c r="V82" s="182"/>
      <c r="W82" s="124">
        <f>IF(R82="nee",0,IF((J82-O82)&lt;0,0,(J82-O82)*tab!$C$58))</f>
        <v>0</v>
      </c>
      <c r="X82" s="124">
        <f>IF(R82="nee",0,IF((J82-O82)&lt;=0,0,IF((G82-L82)*tab!$G$57+(H82-M82)*tab!$H$57+(I82-N82)*tab!$I$57&lt;=0,0,(G82-L82)*tab!$G$57+(H82-M82)*tab!$H$57+(I82-N82)*tab!$I$57)))</f>
        <v>0</v>
      </c>
      <c r="Y82" s="124">
        <f t="shared" si="10"/>
        <v>0</v>
      </c>
      <c r="Z82" s="5"/>
      <c r="AA82" s="22"/>
    </row>
    <row r="83" spans="2:27" ht="12" customHeight="1" x14ac:dyDescent="0.2">
      <c r="B83" s="18"/>
      <c r="C83" s="1">
        <v>25</v>
      </c>
      <c r="D83" s="67" t="str">
        <f t="shared" si="5"/>
        <v/>
      </c>
      <c r="E83" s="68" t="str">
        <f t="shared" si="5"/>
        <v/>
      </c>
      <c r="F83" s="43"/>
      <c r="G83" s="44"/>
      <c r="H83" s="44"/>
      <c r="I83" s="44"/>
      <c r="J83" s="68">
        <f t="shared" si="7"/>
        <v>0</v>
      </c>
      <c r="K83" s="42"/>
      <c r="L83" s="44"/>
      <c r="M83" s="44"/>
      <c r="N83" s="44"/>
      <c r="O83" s="68">
        <f t="shared" si="8"/>
        <v>0</v>
      </c>
      <c r="P83" s="42"/>
      <c r="Q83" s="93" t="str">
        <f t="shared" si="6"/>
        <v>ja</v>
      </c>
      <c r="R83" s="93" t="str">
        <f t="shared" si="6"/>
        <v>ja</v>
      </c>
      <c r="S83" s="124">
        <f>IF(Q47="nee",0,IF((J47-O47)&lt;0,0,(J47-O47)*(tab!$C$20*tab!$I$8+tab!$D$23)))</f>
        <v>0</v>
      </c>
      <c r="T83" s="124">
        <f>IF((J83-O83)&lt;=0,0,IF((G83-L83)*tab!$E$30+(H83-M83)*tab!$F$30+(I83-N83)*tab!$G$30&lt;=0,0,(G83-L83)*tab!$E$30+(H83-M83)*tab!$F$30+(I83-N83)*tab!$G$30))</f>
        <v>0</v>
      </c>
      <c r="U83" s="124">
        <f t="shared" si="9"/>
        <v>0</v>
      </c>
      <c r="V83" s="182"/>
      <c r="W83" s="124">
        <f>IF(R83="nee",0,IF((J83-O83)&lt;0,0,(J83-O83)*tab!$C$58))</f>
        <v>0</v>
      </c>
      <c r="X83" s="124">
        <f>IF(R83="nee",0,IF((J83-O83)&lt;=0,0,IF((G83-L83)*tab!$G$57+(H83-M83)*tab!$H$57+(I83-N83)*tab!$I$57&lt;=0,0,(G83-L83)*tab!$G$57+(H83-M83)*tab!$H$57+(I83-N83)*tab!$I$57)))</f>
        <v>0</v>
      </c>
      <c r="Y83" s="124">
        <f t="shared" si="10"/>
        <v>0</v>
      </c>
      <c r="Z83" s="5"/>
      <c r="AA83" s="22"/>
    </row>
    <row r="84" spans="2:27" ht="12" customHeight="1" x14ac:dyDescent="0.2">
      <c r="B84" s="18"/>
      <c r="C84" s="1">
        <v>26</v>
      </c>
      <c r="D84" s="67" t="str">
        <f t="shared" si="5"/>
        <v/>
      </c>
      <c r="E84" s="68" t="str">
        <f t="shared" si="5"/>
        <v/>
      </c>
      <c r="F84" s="43"/>
      <c r="G84" s="44"/>
      <c r="H84" s="44"/>
      <c r="I84" s="44"/>
      <c r="J84" s="68">
        <f t="shared" si="7"/>
        <v>0</v>
      </c>
      <c r="K84" s="42"/>
      <c r="L84" s="44"/>
      <c r="M84" s="44"/>
      <c r="N84" s="44"/>
      <c r="O84" s="68">
        <f t="shared" si="8"/>
        <v>0</v>
      </c>
      <c r="P84" s="42"/>
      <c r="Q84" s="93" t="str">
        <f t="shared" si="6"/>
        <v>ja</v>
      </c>
      <c r="R84" s="93" t="str">
        <f t="shared" si="6"/>
        <v>ja</v>
      </c>
      <c r="S84" s="124">
        <f>IF(Q48="nee",0,IF((J48-O48)&lt;0,0,(J48-O48)*(tab!$C$20*tab!$I$8+tab!$D$23)))</f>
        <v>0</v>
      </c>
      <c r="T84" s="124">
        <f>IF((J84-O84)&lt;=0,0,IF((G84-L84)*tab!$E$30+(H84-M84)*tab!$F$30+(I84-N84)*tab!$G$30&lt;=0,0,(G84-L84)*tab!$E$30+(H84-M84)*tab!$F$30+(I84-N84)*tab!$G$30))</f>
        <v>0</v>
      </c>
      <c r="U84" s="124">
        <f t="shared" si="9"/>
        <v>0</v>
      </c>
      <c r="V84" s="182"/>
      <c r="W84" s="124">
        <f>IF(R84="nee",0,IF((J84-O84)&lt;0,0,(J84-O84)*tab!$C$58))</f>
        <v>0</v>
      </c>
      <c r="X84" s="124">
        <f>IF(R84="nee",0,IF((J84-O84)&lt;=0,0,IF((G84-L84)*tab!$G$57+(H84-M84)*tab!$H$57+(I84-N84)*tab!$I$57&lt;=0,0,(G84-L84)*tab!$G$57+(H84-M84)*tab!$H$57+(I84-N84)*tab!$I$57)))</f>
        <v>0</v>
      </c>
      <c r="Y84" s="124">
        <f t="shared" si="10"/>
        <v>0</v>
      </c>
      <c r="Z84" s="5"/>
      <c r="AA84" s="22"/>
    </row>
    <row r="85" spans="2:27" ht="12" customHeight="1" x14ac:dyDescent="0.2">
      <c r="B85" s="18"/>
      <c r="C85" s="1">
        <v>27</v>
      </c>
      <c r="D85" s="67" t="str">
        <f t="shared" si="5"/>
        <v/>
      </c>
      <c r="E85" s="68" t="str">
        <f t="shared" si="5"/>
        <v/>
      </c>
      <c r="F85" s="43"/>
      <c r="G85" s="44"/>
      <c r="H85" s="44"/>
      <c r="I85" s="44"/>
      <c r="J85" s="68">
        <f t="shared" si="7"/>
        <v>0</v>
      </c>
      <c r="K85" s="42"/>
      <c r="L85" s="44"/>
      <c r="M85" s="44"/>
      <c r="N85" s="44"/>
      <c r="O85" s="68">
        <f t="shared" si="8"/>
        <v>0</v>
      </c>
      <c r="P85" s="42"/>
      <c r="Q85" s="93" t="str">
        <f t="shared" si="6"/>
        <v>ja</v>
      </c>
      <c r="R85" s="93" t="str">
        <f t="shared" si="6"/>
        <v>ja</v>
      </c>
      <c r="S85" s="124">
        <f>IF(Q49="nee",0,IF((J49-O49)&lt;0,0,(J49-O49)*(tab!$C$20*tab!$I$8+tab!$D$23)))</f>
        <v>0</v>
      </c>
      <c r="T85" s="124">
        <f>IF((J85-O85)&lt;=0,0,IF((G85-L85)*tab!$E$30+(H85-M85)*tab!$F$30+(I85-N85)*tab!$G$30&lt;=0,0,(G85-L85)*tab!$E$30+(H85-M85)*tab!$F$30+(I85-N85)*tab!$G$30))</f>
        <v>0</v>
      </c>
      <c r="U85" s="124">
        <f t="shared" si="9"/>
        <v>0</v>
      </c>
      <c r="V85" s="182"/>
      <c r="W85" s="124">
        <f>IF(R85="nee",0,IF((J85-O85)&lt;0,0,(J85-O85)*tab!$C$58))</f>
        <v>0</v>
      </c>
      <c r="X85" s="124">
        <f>IF(R85="nee",0,IF((J85-O85)&lt;=0,0,IF((G85-L85)*tab!$G$57+(H85-M85)*tab!$H$57+(I85-N85)*tab!$I$57&lt;=0,0,(G85-L85)*tab!$G$57+(H85-M85)*tab!$H$57+(I85-N85)*tab!$I$57)))</f>
        <v>0</v>
      </c>
      <c r="Y85" s="124">
        <f t="shared" si="10"/>
        <v>0</v>
      </c>
      <c r="Z85" s="5"/>
      <c r="AA85" s="22"/>
    </row>
    <row r="86" spans="2:27" ht="12" customHeight="1" x14ac:dyDescent="0.2">
      <c r="B86" s="18"/>
      <c r="C86" s="1">
        <v>28</v>
      </c>
      <c r="D86" s="67" t="str">
        <f t="shared" si="5"/>
        <v/>
      </c>
      <c r="E86" s="68" t="str">
        <f t="shared" si="5"/>
        <v/>
      </c>
      <c r="F86" s="43"/>
      <c r="G86" s="44"/>
      <c r="H86" s="44"/>
      <c r="I86" s="44"/>
      <c r="J86" s="68">
        <f t="shared" si="7"/>
        <v>0</v>
      </c>
      <c r="K86" s="42"/>
      <c r="L86" s="44"/>
      <c r="M86" s="44"/>
      <c r="N86" s="44"/>
      <c r="O86" s="68">
        <f t="shared" si="8"/>
        <v>0</v>
      </c>
      <c r="P86" s="42"/>
      <c r="Q86" s="93" t="str">
        <f t="shared" si="6"/>
        <v>ja</v>
      </c>
      <c r="R86" s="93" t="str">
        <f t="shared" si="6"/>
        <v>ja</v>
      </c>
      <c r="S86" s="124">
        <f>IF(Q50="nee",0,IF((J50-O50)&lt;0,0,(J50-O50)*(tab!$C$20*tab!$I$8+tab!$D$23)))</f>
        <v>0</v>
      </c>
      <c r="T86" s="124">
        <f>IF((J86-O86)&lt;=0,0,IF((G86-L86)*tab!$E$30+(H86-M86)*tab!$F$30+(I86-N86)*tab!$G$30&lt;=0,0,(G86-L86)*tab!$E$30+(H86-M86)*tab!$F$30+(I86-N86)*tab!$G$30))</f>
        <v>0</v>
      </c>
      <c r="U86" s="124">
        <f t="shared" si="9"/>
        <v>0</v>
      </c>
      <c r="V86" s="182"/>
      <c r="W86" s="124">
        <f>IF(R86="nee",0,IF((J86-O86)&lt;0,0,(J86-O86)*tab!$C$58))</f>
        <v>0</v>
      </c>
      <c r="X86" s="124">
        <f>IF(R86="nee",0,IF((J86-O86)&lt;=0,0,IF((G86-L86)*tab!$G$57+(H86-M86)*tab!$H$57+(I86-N86)*tab!$I$57&lt;=0,0,(G86-L86)*tab!$G$57+(H86-M86)*tab!$H$57+(I86-N86)*tab!$I$57)))</f>
        <v>0</v>
      </c>
      <c r="Y86" s="124">
        <f t="shared" si="10"/>
        <v>0</v>
      </c>
      <c r="Z86" s="5"/>
      <c r="AA86" s="22"/>
    </row>
    <row r="87" spans="2:27" ht="12" customHeight="1" x14ac:dyDescent="0.2">
      <c r="B87" s="18"/>
      <c r="C87" s="1">
        <v>29</v>
      </c>
      <c r="D87" s="67" t="str">
        <f t="shared" si="5"/>
        <v/>
      </c>
      <c r="E87" s="68" t="str">
        <f t="shared" si="5"/>
        <v/>
      </c>
      <c r="F87" s="43"/>
      <c r="G87" s="44"/>
      <c r="H87" s="44"/>
      <c r="I87" s="44"/>
      <c r="J87" s="68">
        <f t="shared" si="7"/>
        <v>0</v>
      </c>
      <c r="K87" s="42"/>
      <c r="L87" s="44"/>
      <c r="M87" s="44"/>
      <c r="N87" s="44"/>
      <c r="O87" s="68">
        <f t="shared" si="8"/>
        <v>0</v>
      </c>
      <c r="P87" s="42"/>
      <c r="Q87" s="93" t="str">
        <f t="shared" si="6"/>
        <v>ja</v>
      </c>
      <c r="R87" s="93" t="str">
        <f t="shared" si="6"/>
        <v>ja</v>
      </c>
      <c r="S87" s="124">
        <f>IF(Q51="nee",0,IF((J51-O51)&lt;0,0,(J51-O51)*(tab!$C$20*tab!$I$8+tab!$D$23)))</f>
        <v>0</v>
      </c>
      <c r="T87" s="124">
        <f>IF((J87-O87)&lt;=0,0,IF((G87-L87)*tab!$E$30+(H87-M87)*tab!$F$30+(I87-N87)*tab!$G$30&lt;=0,0,(G87-L87)*tab!$E$30+(H87-M87)*tab!$F$30+(I87-N87)*tab!$G$30))</f>
        <v>0</v>
      </c>
      <c r="U87" s="124">
        <f t="shared" si="9"/>
        <v>0</v>
      </c>
      <c r="V87" s="182"/>
      <c r="W87" s="124">
        <f>IF(R87="nee",0,IF((J87-O87)&lt;0,0,(J87-O87)*tab!$C$58))</f>
        <v>0</v>
      </c>
      <c r="X87" s="124">
        <f>IF(R87="nee",0,IF((J87-O87)&lt;=0,0,IF((G87-L87)*tab!$G$57+(H87-M87)*tab!$H$57+(I87-N87)*tab!$I$57&lt;=0,0,(G87-L87)*tab!$G$57+(H87-M87)*tab!$H$57+(I87-N87)*tab!$I$57)))</f>
        <v>0</v>
      </c>
      <c r="Y87" s="124">
        <f t="shared" si="10"/>
        <v>0</v>
      </c>
      <c r="Z87" s="5"/>
      <c r="AA87" s="22"/>
    </row>
    <row r="88" spans="2:27" ht="12" customHeight="1" x14ac:dyDescent="0.2">
      <c r="B88" s="18"/>
      <c r="C88" s="1">
        <v>30</v>
      </c>
      <c r="D88" s="67" t="str">
        <f t="shared" si="5"/>
        <v/>
      </c>
      <c r="E88" s="68" t="str">
        <f t="shared" si="5"/>
        <v/>
      </c>
      <c r="F88" s="43"/>
      <c r="G88" s="44"/>
      <c r="H88" s="44"/>
      <c r="I88" s="44"/>
      <c r="J88" s="68">
        <f t="shared" si="7"/>
        <v>0</v>
      </c>
      <c r="K88" s="42"/>
      <c r="L88" s="44"/>
      <c r="M88" s="44"/>
      <c r="N88" s="44"/>
      <c r="O88" s="68">
        <f t="shared" si="8"/>
        <v>0</v>
      </c>
      <c r="P88" s="42"/>
      <c r="Q88" s="93" t="str">
        <f t="shared" si="6"/>
        <v>ja</v>
      </c>
      <c r="R88" s="93" t="str">
        <f t="shared" si="6"/>
        <v>ja</v>
      </c>
      <c r="S88" s="124">
        <f>IF(Q52="nee",0,IF((J52-O52)&lt;0,0,(J52-O52)*(tab!$C$20*tab!$I$8+tab!$D$23)))</f>
        <v>0</v>
      </c>
      <c r="T88" s="124">
        <f>IF((J88-O88)&lt;=0,0,IF((G88-L88)*tab!$E$30+(H88-M88)*tab!$F$30+(I88-N88)*tab!$G$30&lt;=0,0,(G88-L88)*tab!$E$30+(H88-M88)*tab!$F$30+(I88-N88)*tab!$G$30))</f>
        <v>0</v>
      </c>
      <c r="U88" s="124">
        <f t="shared" si="9"/>
        <v>0</v>
      </c>
      <c r="V88" s="182"/>
      <c r="W88" s="124">
        <f>IF(R88="nee",0,IF((J88-O88)&lt;0,0,(J88-O88)*tab!$C$58))</f>
        <v>0</v>
      </c>
      <c r="X88" s="124">
        <f>IF(R88="nee",0,IF((J88-O88)&lt;=0,0,IF((G88-L88)*tab!$G$57+(H88-M88)*tab!$H$57+(I88-N88)*tab!$I$57&lt;=0,0,(G88-L88)*tab!$G$57+(H88-M88)*tab!$H$57+(I88-N88)*tab!$I$57)))</f>
        <v>0</v>
      </c>
      <c r="Y88" s="124">
        <f t="shared" si="10"/>
        <v>0</v>
      </c>
      <c r="Z88" s="5"/>
      <c r="AA88" s="22"/>
    </row>
    <row r="89" spans="2:27" s="99" customFormat="1" ht="12" customHeight="1" x14ac:dyDescent="0.2">
      <c r="B89" s="80"/>
      <c r="C89" s="73"/>
      <c r="D89" s="83"/>
      <c r="E89" s="83"/>
      <c r="F89" s="112"/>
      <c r="G89" s="113">
        <f>SUM(G59:G84)</f>
        <v>7</v>
      </c>
      <c r="H89" s="113">
        <f>SUM(H59:H84)</f>
        <v>2</v>
      </c>
      <c r="I89" s="113">
        <f>SUM(I59:I84)</f>
        <v>5</v>
      </c>
      <c r="J89" s="113">
        <f>SUM(J59:J84)</f>
        <v>14</v>
      </c>
      <c r="K89" s="114"/>
      <c r="L89" s="113">
        <f>SUM(L59:L84)</f>
        <v>6</v>
      </c>
      <c r="M89" s="113">
        <f>SUM(M59:M84)</f>
        <v>1</v>
      </c>
      <c r="N89" s="113">
        <f>SUM(N59:N84)</f>
        <v>4</v>
      </c>
      <c r="O89" s="113">
        <f>SUM(O59:O84)</f>
        <v>11</v>
      </c>
      <c r="P89" s="114"/>
      <c r="Q89" s="114"/>
      <c r="R89" s="114"/>
      <c r="S89" s="196">
        <f t="shared" ref="S89:U89" si="11">SUM(S59:S88)</f>
        <v>20801.120949</v>
      </c>
      <c r="T89" s="196">
        <f t="shared" si="11"/>
        <v>44011.783704999994</v>
      </c>
      <c r="U89" s="196">
        <f t="shared" si="11"/>
        <v>64812.904653999998</v>
      </c>
      <c r="V89" s="114"/>
      <c r="W89" s="197">
        <f>SUM(W59:W88)</f>
        <v>2893.8999999999996</v>
      </c>
      <c r="X89" s="197">
        <f>SUM(X59:X88)</f>
        <v>3528.3999999999996</v>
      </c>
      <c r="Y89" s="197">
        <f>SUM(Y59:Y88)</f>
        <v>6422.2999999999993</v>
      </c>
      <c r="Z89" s="5"/>
      <c r="AA89" s="22"/>
    </row>
    <row r="90" spans="2:27" ht="12" customHeight="1" x14ac:dyDescent="0.2">
      <c r="B90" s="18"/>
      <c r="C90" s="1"/>
      <c r="D90" s="38"/>
      <c r="E90" s="38"/>
      <c r="F90" s="45"/>
      <c r="G90" s="98"/>
      <c r="H90" s="98"/>
      <c r="I90" s="98"/>
      <c r="J90" s="47"/>
      <c r="K90" s="47"/>
      <c r="L90" s="98"/>
      <c r="M90" s="98"/>
      <c r="N90" s="98"/>
      <c r="O90" s="47"/>
      <c r="P90" s="47"/>
      <c r="Q90" s="47"/>
      <c r="R90" s="47"/>
      <c r="S90" s="47"/>
      <c r="T90" s="47"/>
      <c r="U90" s="50"/>
      <c r="V90" s="50"/>
      <c r="W90" s="50"/>
      <c r="X90" s="50"/>
      <c r="Y90" s="50"/>
      <c r="Z90" s="51"/>
      <c r="AA90" s="22"/>
    </row>
    <row r="91" spans="2:27" ht="12" customHeight="1" x14ac:dyDescent="0.2">
      <c r="B91" s="13"/>
      <c r="C91" s="97"/>
      <c r="D91" s="177" t="s">
        <v>64</v>
      </c>
      <c r="E91" s="27"/>
      <c r="F91" s="52"/>
      <c r="G91" s="49"/>
      <c r="H91" s="49"/>
      <c r="I91" s="42"/>
      <c r="J91" s="49"/>
      <c r="K91" s="49"/>
      <c r="L91" s="49"/>
      <c r="M91" s="49"/>
      <c r="N91" s="42"/>
      <c r="O91" s="49"/>
      <c r="P91" s="49"/>
      <c r="Q91" s="49"/>
      <c r="R91" s="49"/>
      <c r="S91" s="49"/>
      <c r="T91" s="49"/>
      <c r="U91" s="49"/>
      <c r="V91" s="49"/>
      <c r="W91" s="49"/>
      <c r="X91" s="49"/>
      <c r="Y91" s="49"/>
      <c r="Z91" s="41"/>
      <c r="AA91" s="16"/>
    </row>
    <row r="92" spans="2:27" ht="12" customHeight="1" x14ac:dyDescent="0.2">
      <c r="B92" s="13"/>
      <c r="C92" s="97"/>
      <c r="D92" s="177"/>
      <c r="E92" s="27"/>
      <c r="F92" s="52"/>
      <c r="G92" s="49"/>
      <c r="H92" s="49"/>
      <c r="I92" s="42"/>
      <c r="J92" s="49"/>
      <c r="K92" s="49"/>
      <c r="L92" s="49"/>
      <c r="M92" s="49"/>
      <c r="N92" s="42"/>
      <c r="O92" s="49"/>
      <c r="P92" s="49"/>
      <c r="Q92" s="79" t="s">
        <v>86</v>
      </c>
      <c r="R92" s="81" t="s">
        <v>86</v>
      </c>
      <c r="S92" s="181" t="s">
        <v>78</v>
      </c>
      <c r="T92" s="106"/>
      <c r="U92" s="106"/>
      <c r="V92" s="106"/>
      <c r="W92" s="81" t="s">
        <v>76</v>
      </c>
      <c r="X92" s="35"/>
      <c r="Y92" s="35"/>
      <c r="Z92" s="41"/>
      <c r="AA92" s="16"/>
    </row>
    <row r="93" spans="2:27" ht="12" customHeight="1" x14ac:dyDescent="0.2">
      <c r="B93" s="18"/>
      <c r="C93" s="97"/>
      <c r="D93" s="38" t="s">
        <v>57</v>
      </c>
      <c r="E93" s="28"/>
      <c r="F93" s="27"/>
      <c r="G93" s="76" t="s">
        <v>105</v>
      </c>
      <c r="H93" s="39"/>
      <c r="I93" s="39"/>
      <c r="J93" s="39"/>
      <c r="K93" s="39"/>
      <c r="L93" s="76" t="s">
        <v>106</v>
      </c>
      <c r="M93" s="39"/>
      <c r="N93" s="39"/>
      <c r="O93" s="39"/>
      <c r="P93" s="39"/>
      <c r="Q93" s="81" t="s">
        <v>87</v>
      </c>
      <c r="R93" s="81" t="s">
        <v>89</v>
      </c>
      <c r="S93" s="76" t="s">
        <v>108</v>
      </c>
      <c r="T93" s="81"/>
      <c r="U93" s="40" t="s">
        <v>58</v>
      </c>
      <c r="V93" s="40"/>
      <c r="W93" s="76" t="s">
        <v>127</v>
      </c>
      <c r="X93" s="40"/>
      <c r="Y93" s="40" t="s">
        <v>58</v>
      </c>
      <c r="Z93" s="41"/>
      <c r="AA93" s="16"/>
    </row>
    <row r="94" spans="2:27" ht="12" customHeight="1" x14ac:dyDescent="0.2">
      <c r="B94" s="18"/>
      <c r="C94" s="1"/>
      <c r="D94" s="38" t="s">
        <v>59</v>
      </c>
      <c r="E94" s="34" t="s">
        <v>60</v>
      </c>
      <c r="F94" s="38"/>
      <c r="G94" s="42" t="s">
        <v>17</v>
      </c>
      <c r="H94" s="42" t="s">
        <v>18</v>
      </c>
      <c r="I94" s="42" t="s">
        <v>19</v>
      </c>
      <c r="J94" s="42" t="s">
        <v>61</v>
      </c>
      <c r="K94" s="42"/>
      <c r="L94" s="42" t="s">
        <v>17</v>
      </c>
      <c r="M94" s="42" t="s">
        <v>18</v>
      </c>
      <c r="N94" s="42" t="s">
        <v>19</v>
      </c>
      <c r="O94" s="42" t="s">
        <v>61</v>
      </c>
      <c r="P94" s="42"/>
      <c r="Q94" s="74" t="s">
        <v>88</v>
      </c>
      <c r="R94" s="81" t="s">
        <v>88</v>
      </c>
      <c r="S94" s="74" t="s">
        <v>67</v>
      </c>
      <c r="T94" s="74" t="s">
        <v>68</v>
      </c>
      <c r="U94" s="40" t="s">
        <v>109</v>
      </c>
      <c r="V94" s="40"/>
      <c r="W94" s="42" t="s">
        <v>67</v>
      </c>
      <c r="X94" s="42" t="s">
        <v>68</v>
      </c>
      <c r="Y94" s="40" t="s">
        <v>62</v>
      </c>
      <c r="Z94" s="5"/>
      <c r="AA94" s="22"/>
    </row>
    <row r="95" spans="2:27" ht="12" customHeight="1" x14ac:dyDescent="0.2">
      <c r="B95" s="18"/>
      <c r="C95" s="1">
        <v>1</v>
      </c>
      <c r="D95" s="119" t="str">
        <f>+D59</f>
        <v>de Ambelt</v>
      </c>
      <c r="E95" s="119" t="str">
        <f>+E59</f>
        <v>02YN</v>
      </c>
      <c r="F95" s="43"/>
      <c r="G95" s="44">
        <v>2</v>
      </c>
      <c r="H95" s="44">
        <v>0</v>
      </c>
      <c r="I95" s="44">
        <v>0</v>
      </c>
      <c r="J95" s="68">
        <f>SUM(G95:I95)</f>
        <v>2</v>
      </c>
      <c r="K95" s="42"/>
      <c r="L95" s="44">
        <v>0</v>
      </c>
      <c r="M95" s="44">
        <v>0</v>
      </c>
      <c r="N95" s="44">
        <v>1</v>
      </c>
      <c r="O95" s="68">
        <f>SUM(L95:N95)</f>
        <v>1</v>
      </c>
      <c r="P95" s="42"/>
      <c r="Q95" s="93" t="str">
        <f t="shared" ref="Q95:R124" si="12">+Q59</f>
        <v>ja</v>
      </c>
      <c r="R95" s="93" t="str">
        <f t="shared" si="12"/>
        <v>ja</v>
      </c>
      <c r="S95" s="124">
        <f>IF(Q23="nee",0,IF((J23-O23)&lt;0,0,(J23-O23)*(tab!$C$21*tab!$I$8+tab!$D$23)))</f>
        <v>5355.6247350000003</v>
      </c>
      <c r="T95" s="124">
        <f>IF((J95-O95)&lt;=0,0,IF((G95-L95)*tab!$E$31+(H95-M95)*tab!$F$31+(I95-N95)*tab!$G$31&lt;=0,0,(G95-L95)*tab!$E$31+(H95-M95)*tab!$F$31+(I95-N95)*tab!$G$31))</f>
        <v>0</v>
      </c>
      <c r="U95" s="124">
        <f>IF(SUM(S95:T95)&lt;0,0,SUM(S95:T95))</f>
        <v>5355.6247350000003</v>
      </c>
      <c r="V95" s="182"/>
      <c r="W95" s="124">
        <f>IF(R95="nee",0,IF((J95-O95)&lt;0,0,(J95-O95)*tab!$C$59))</f>
        <v>1198.19</v>
      </c>
      <c r="X95" s="124">
        <f>IF(R95="nee",0,IF((J95-O95)&lt;=0,0,IF((G95-L95)*tab!$G$57+(H95-M95)*tab!$H$57+(I95-N95)*tab!$I$57&lt;=0,0,(G95-L95)*tab!$G$57+(H95-M95)*tab!$H$57+(I95-N95)*tab!$I$57)))</f>
        <v>0</v>
      </c>
      <c r="Y95" s="124">
        <f>SUM(W95:X95)</f>
        <v>1198.19</v>
      </c>
      <c r="Z95" s="5"/>
      <c r="AA95" s="22"/>
    </row>
    <row r="96" spans="2:27" ht="12" customHeight="1" x14ac:dyDescent="0.2">
      <c r="B96" s="18"/>
      <c r="C96" s="1">
        <v>2</v>
      </c>
      <c r="D96" s="119" t="s">
        <v>92</v>
      </c>
      <c r="E96" s="120">
        <v>8889</v>
      </c>
      <c r="F96" s="43"/>
      <c r="G96" s="44">
        <v>3</v>
      </c>
      <c r="H96" s="44">
        <v>0</v>
      </c>
      <c r="I96" s="44">
        <v>0</v>
      </c>
      <c r="J96" s="68">
        <f t="shared" ref="J96:J124" si="13">SUM(G96:I96)</f>
        <v>3</v>
      </c>
      <c r="K96" s="42"/>
      <c r="L96" s="44">
        <v>0</v>
      </c>
      <c r="M96" s="44">
        <v>0</v>
      </c>
      <c r="N96" s="44">
        <v>2</v>
      </c>
      <c r="O96" s="68">
        <f t="shared" ref="O96:O124" si="14">SUM(L96:N96)</f>
        <v>2</v>
      </c>
      <c r="P96" s="42"/>
      <c r="Q96" s="93" t="str">
        <f t="shared" si="12"/>
        <v>ja</v>
      </c>
      <c r="R96" s="93" t="str">
        <f t="shared" si="12"/>
        <v>ja</v>
      </c>
      <c r="S96" s="124">
        <f>IF(Q24="nee",0,IF((J24-O24)&lt;0,0,(J24-O24)*(tab!$C$21*tab!$I$8+tab!$D$23)))</f>
        <v>5355.6247350000003</v>
      </c>
      <c r="T96" s="124">
        <f>IF((J96-O96)&lt;=0,0,IF((G96-L96)*tab!$E$31+(H96-M96)*tab!$F$31+(I96-N96)*tab!$G$31&lt;=0,0,(G96-L96)*tab!$E$31+(H96-M96)*tab!$F$31+(I96-N96)*tab!$G$31))</f>
        <v>0</v>
      </c>
      <c r="U96" s="124">
        <f t="shared" ref="U96:U124" si="15">IF(SUM(S96:T96)&lt;0,0,SUM(S96:T96))</f>
        <v>5355.6247350000003</v>
      </c>
      <c r="V96" s="182"/>
      <c r="W96" s="124">
        <f>IF(R96="nee",0,IF((J96-O96)&lt;0,0,(J96-O96)*tab!$C$59))</f>
        <v>1198.19</v>
      </c>
      <c r="X96" s="124">
        <f>IF(R96="nee",0,IF((J96-O96)&lt;=0,0,IF((G96-L96)*tab!$G$57+(H96-M96)*tab!$H$57+(I96-N96)*tab!$I$57&lt;=0,0,(G96-L96)*tab!$G$57+(H96-M96)*tab!$H$57+(I96-N96)*tab!$I$57)))</f>
        <v>0</v>
      </c>
      <c r="Y96" s="124">
        <f t="shared" ref="Y96:Y124" si="16">SUM(W96:X96)</f>
        <v>1198.19</v>
      </c>
      <c r="Z96" s="5"/>
      <c r="AA96" s="22"/>
    </row>
    <row r="97" spans="2:27" ht="12" customHeight="1" x14ac:dyDescent="0.2">
      <c r="B97" s="18"/>
      <c r="C97" s="1">
        <v>3</v>
      </c>
      <c r="D97" s="119" t="s">
        <v>93</v>
      </c>
      <c r="E97" s="120">
        <v>8890</v>
      </c>
      <c r="F97" s="43"/>
      <c r="G97" s="44">
        <v>0</v>
      </c>
      <c r="H97" s="44">
        <v>0</v>
      </c>
      <c r="I97" s="44">
        <v>1</v>
      </c>
      <c r="J97" s="68">
        <f t="shared" si="13"/>
        <v>1</v>
      </c>
      <c r="K97" s="42"/>
      <c r="L97" s="44">
        <v>2</v>
      </c>
      <c r="M97" s="44">
        <v>0</v>
      </c>
      <c r="N97" s="44">
        <v>0</v>
      </c>
      <c r="O97" s="68">
        <f t="shared" si="14"/>
        <v>2</v>
      </c>
      <c r="P97" s="42"/>
      <c r="Q97" s="93" t="str">
        <f t="shared" si="12"/>
        <v>ja</v>
      </c>
      <c r="R97" s="93" t="str">
        <f t="shared" si="12"/>
        <v>ja</v>
      </c>
      <c r="S97" s="124">
        <f>IF(Q25="nee",0,IF((J25-O25)&lt;0,0,(J25-O25)*(tab!$C$21*tab!$I$8+tab!$D$23)))</f>
        <v>0</v>
      </c>
      <c r="T97" s="124">
        <f>IF((J97-O97)&lt;=0,0,IF((G97-L97)*tab!$E$31+(H97-M97)*tab!$F$31+(I97-N97)*tab!$G$31&lt;=0,0,(G97-L97)*tab!$E$31+(H97-M97)*tab!$F$31+(I97-N97)*tab!$G$31))</f>
        <v>0</v>
      </c>
      <c r="U97" s="124">
        <f t="shared" si="15"/>
        <v>0</v>
      </c>
      <c r="V97" s="182"/>
      <c r="W97" s="124">
        <f>IF(R97="nee",0,IF((J97-O97)&lt;0,0,(J97-O97)*tab!$C$59))</f>
        <v>0</v>
      </c>
      <c r="X97" s="124">
        <f>IF(R97="nee",0,IF((J97-O97)&lt;=0,0,IF((G97-L97)*tab!$G$57+(H97-M97)*tab!$H$57+(I97-N97)*tab!$I$57&lt;=0,0,(G97-L97)*tab!$G$57+(H97-M97)*tab!$H$57+(I97-N97)*tab!$I$57)))</f>
        <v>0</v>
      </c>
      <c r="Y97" s="124">
        <f t="shared" si="16"/>
        <v>0</v>
      </c>
      <c r="Z97" s="5"/>
      <c r="AA97" s="22"/>
    </row>
    <row r="98" spans="2:27" ht="12" customHeight="1" x14ac:dyDescent="0.2">
      <c r="B98" s="18"/>
      <c r="C98" s="1">
        <v>4</v>
      </c>
      <c r="D98" s="119" t="s">
        <v>94</v>
      </c>
      <c r="E98" s="120">
        <v>8891</v>
      </c>
      <c r="F98" s="43"/>
      <c r="G98" s="44">
        <v>0</v>
      </c>
      <c r="H98" s="44">
        <v>0</v>
      </c>
      <c r="I98" s="44">
        <v>2</v>
      </c>
      <c r="J98" s="68">
        <f t="shared" si="13"/>
        <v>2</v>
      </c>
      <c r="K98" s="42"/>
      <c r="L98" s="44">
        <v>3</v>
      </c>
      <c r="M98" s="44">
        <v>0</v>
      </c>
      <c r="N98" s="44">
        <v>0</v>
      </c>
      <c r="O98" s="68">
        <f t="shared" si="14"/>
        <v>3</v>
      </c>
      <c r="P98" s="42"/>
      <c r="Q98" s="93" t="str">
        <f t="shared" si="12"/>
        <v>ja</v>
      </c>
      <c r="R98" s="93" t="str">
        <f t="shared" si="12"/>
        <v>ja</v>
      </c>
      <c r="S98" s="124">
        <f>IF(Q26="nee",0,IF((J26-O26)&lt;0,0,(J26-O26)*(tab!$C$21*tab!$I$8+tab!$D$23)))</f>
        <v>0</v>
      </c>
      <c r="T98" s="124">
        <f>IF((J98-O98)&lt;=0,0,IF((G98-L98)*tab!$E$31+(H98-M98)*tab!$F$31+(I98-N98)*tab!$G$31&lt;=0,0,(G98-L98)*tab!$E$31+(H98-M98)*tab!$F$31+(I98-N98)*tab!$G$31))</f>
        <v>0</v>
      </c>
      <c r="U98" s="124">
        <f t="shared" si="15"/>
        <v>0</v>
      </c>
      <c r="V98" s="182"/>
      <c r="W98" s="124">
        <f>IF(R98="nee",0,IF((J98-O98)&lt;0,0,(J98-O98)*tab!$C$59))</f>
        <v>0</v>
      </c>
      <c r="X98" s="124">
        <f>IF(R98="nee",0,IF((J98-O98)&lt;=0,0,IF((G98-L98)*tab!$G$57+(H98-M98)*tab!$H$57+(I98-N98)*tab!$I$57&lt;=0,0,(G98-L98)*tab!$G$57+(H98-M98)*tab!$H$57+(I98-N98)*tab!$I$57)))</f>
        <v>0</v>
      </c>
      <c r="Y98" s="124">
        <f t="shared" si="16"/>
        <v>0</v>
      </c>
      <c r="Z98" s="5"/>
      <c r="AA98" s="22"/>
    </row>
    <row r="99" spans="2:27" ht="12" customHeight="1" x14ac:dyDescent="0.2">
      <c r="B99" s="18"/>
      <c r="C99" s="1">
        <v>5</v>
      </c>
      <c r="D99" s="119" t="s">
        <v>95</v>
      </c>
      <c r="E99" s="120">
        <v>8892</v>
      </c>
      <c r="F99" s="43"/>
      <c r="G99" s="44">
        <v>0</v>
      </c>
      <c r="H99" s="44">
        <v>0</v>
      </c>
      <c r="I99" s="44">
        <v>0</v>
      </c>
      <c r="J99" s="68">
        <f t="shared" si="13"/>
        <v>0</v>
      </c>
      <c r="K99" s="42"/>
      <c r="L99" s="44">
        <v>0</v>
      </c>
      <c r="M99" s="44">
        <v>0</v>
      </c>
      <c r="N99" s="44">
        <v>0</v>
      </c>
      <c r="O99" s="68">
        <f t="shared" si="14"/>
        <v>0</v>
      </c>
      <c r="P99" s="42"/>
      <c r="Q99" s="93" t="str">
        <f t="shared" si="12"/>
        <v>ja</v>
      </c>
      <c r="R99" s="93" t="str">
        <f t="shared" si="12"/>
        <v>ja</v>
      </c>
      <c r="S99" s="124">
        <f>IF(Q27="nee",0,IF((J27-O27)&lt;0,0,(J27-O27)*(tab!$C$21*tab!$I$8+tab!$D$23)))</f>
        <v>5355.6247350000003</v>
      </c>
      <c r="T99" s="124">
        <f>IF((J99-O99)&lt;=0,0,IF((G99-L99)*tab!$E$31+(H99-M99)*tab!$F$31+(I99-N99)*tab!$G$31&lt;=0,0,(G99-L99)*tab!$E$31+(H99-M99)*tab!$F$31+(I99-N99)*tab!$G$31))</f>
        <v>0</v>
      </c>
      <c r="U99" s="124">
        <f t="shared" si="15"/>
        <v>5355.6247350000003</v>
      </c>
      <c r="V99" s="182"/>
      <c r="W99" s="124">
        <f>IF(R99="nee",0,IF((J99-O99)&lt;0,0,(J99-O99)*tab!$C$59))</f>
        <v>0</v>
      </c>
      <c r="X99" s="124">
        <f>IF(R99="nee",0,IF((J99-O99)&lt;=0,0,IF((G99-L99)*tab!$G$57+(H99-M99)*tab!$H$57+(I99-N99)*tab!$I$57&lt;=0,0,(G99-L99)*tab!$G$57+(H99-M99)*tab!$H$57+(I99-N99)*tab!$I$57)))</f>
        <v>0</v>
      </c>
      <c r="Y99" s="124">
        <f t="shared" si="16"/>
        <v>0</v>
      </c>
      <c r="Z99" s="5"/>
      <c r="AA99" s="22"/>
    </row>
    <row r="100" spans="2:27" ht="12" customHeight="1" x14ac:dyDescent="0.2">
      <c r="B100" s="18"/>
      <c r="C100" s="1">
        <v>6</v>
      </c>
      <c r="D100" s="119" t="s">
        <v>96</v>
      </c>
      <c r="E100" s="120">
        <v>8893</v>
      </c>
      <c r="F100" s="43"/>
      <c r="G100" s="44">
        <v>0</v>
      </c>
      <c r="H100" s="44">
        <v>0</v>
      </c>
      <c r="I100" s="44">
        <v>0</v>
      </c>
      <c r="J100" s="68">
        <f t="shared" si="13"/>
        <v>0</v>
      </c>
      <c r="K100" s="42"/>
      <c r="L100" s="44">
        <v>0</v>
      </c>
      <c r="M100" s="44">
        <v>0</v>
      </c>
      <c r="N100" s="44">
        <v>0</v>
      </c>
      <c r="O100" s="68">
        <f t="shared" si="14"/>
        <v>0</v>
      </c>
      <c r="P100" s="42"/>
      <c r="Q100" s="93" t="str">
        <f t="shared" si="12"/>
        <v>ja</v>
      </c>
      <c r="R100" s="93" t="str">
        <f t="shared" si="12"/>
        <v>ja</v>
      </c>
      <c r="S100" s="124">
        <f>IF(Q28="nee",0,IF((J28-O28)&lt;0,0,(J28-O28)*(tab!$C$21*tab!$I$8+tab!$D$23)))</f>
        <v>0</v>
      </c>
      <c r="T100" s="124">
        <f>IF((J100-O100)&lt;=0,0,IF((G100-L100)*tab!$E$31+(H100-M100)*tab!$F$31+(I100-N100)*tab!$G$31&lt;=0,0,(G100-L100)*tab!$E$31+(H100-M100)*tab!$F$31+(I100-N100)*tab!$G$31))</f>
        <v>0</v>
      </c>
      <c r="U100" s="124">
        <f t="shared" si="15"/>
        <v>0</v>
      </c>
      <c r="V100" s="182"/>
      <c r="W100" s="124">
        <f>IF(R100="nee",0,IF((J100-O100)&lt;0,0,(J100-O100)*tab!$C$59))</f>
        <v>0</v>
      </c>
      <c r="X100" s="124">
        <f>IF(R100="nee",0,IF((J100-O100)&lt;=0,0,IF((G100-L100)*tab!$G$57+(H100-M100)*tab!$H$57+(I100-N100)*tab!$I$57&lt;=0,0,(G100-L100)*tab!$G$57+(H100-M100)*tab!$H$57+(I100-N100)*tab!$I$57)))</f>
        <v>0</v>
      </c>
      <c r="Y100" s="124">
        <f t="shared" si="16"/>
        <v>0</v>
      </c>
      <c r="Z100" s="5"/>
      <c r="AA100" s="22"/>
    </row>
    <row r="101" spans="2:27" ht="12" customHeight="1" x14ac:dyDescent="0.2">
      <c r="B101" s="18"/>
      <c r="C101" s="1">
        <v>7</v>
      </c>
      <c r="D101" s="119" t="s">
        <v>97</v>
      </c>
      <c r="E101" s="120">
        <v>8894</v>
      </c>
      <c r="F101" s="43"/>
      <c r="G101" s="44">
        <v>0</v>
      </c>
      <c r="H101" s="44">
        <v>0</v>
      </c>
      <c r="I101" s="44">
        <v>0</v>
      </c>
      <c r="J101" s="68">
        <f t="shared" si="13"/>
        <v>0</v>
      </c>
      <c r="K101" s="42"/>
      <c r="L101" s="44">
        <v>0</v>
      </c>
      <c r="M101" s="44">
        <v>0</v>
      </c>
      <c r="N101" s="44">
        <v>0</v>
      </c>
      <c r="O101" s="68">
        <f t="shared" si="14"/>
        <v>0</v>
      </c>
      <c r="P101" s="42"/>
      <c r="Q101" s="93" t="str">
        <f t="shared" si="12"/>
        <v>ja</v>
      </c>
      <c r="R101" s="93" t="str">
        <f t="shared" si="12"/>
        <v>ja</v>
      </c>
      <c r="S101" s="124">
        <f>IF(Q29="nee",0,IF((J29-O29)&lt;0,0,(J29-O29)*(tab!$C$21*tab!$I$8+tab!$D$23)))</f>
        <v>5355.6247350000003</v>
      </c>
      <c r="T101" s="124">
        <f>IF((J101-O101)&lt;=0,0,IF((G101-L101)*tab!$E$31+(H101-M101)*tab!$F$31+(I101-N101)*tab!$G$31&lt;=0,0,(G101-L101)*tab!$E$31+(H101-M101)*tab!$F$31+(I101-N101)*tab!$G$31))</f>
        <v>0</v>
      </c>
      <c r="U101" s="124">
        <f t="shared" si="15"/>
        <v>5355.6247350000003</v>
      </c>
      <c r="V101" s="182"/>
      <c r="W101" s="124">
        <f>IF(R101="nee",0,IF((J101-O101)&lt;0,0,(J101-O101)*tab!$C$59))</f>
        <v>0</v>
      </c>
      <c r="X101" s="124">
        <f>IF(R101="nee",0,IF((J101-O101)&lt;=0,0,IF((G101-L101)*tab!$G$57+(H101-M101)*tab!$H$57+(I101-N101)*tab!$I$57&lt;=0,0,(G101-L101)*tab!$G$57+(H101-M101)*tab!$H$57+(I101-N101)*tab!$I$57)))</f>
        <v>0</v>
      </c>
      <c r="Y101" s="124">
        <f t="shared" si="16"/>
        <v>0</v>
      </c>
      <c r="Z101" s="5"/>
      <c r="AA101" s="22"/>
    </row>
    <row r="102" spans="2:27" ht="12" customHeight="1" x14ac:dyDescent="0.2">
      <c r="B102" s="18"/>
      <c r="C102" s="1">
        <v>8</v>
      </c>
      <c r="D102" s="119" t="s">
        <v>98</v>
      </c>
      <c r="E102" s="120">
        <v>8895</v>
      </c>
      <c r="F102" s="43"/>
      <c r="G102" s="44">
        <v>0</v>
      </c>
      <c r="H102" s="44">
        <v>0</v>
      </c>
      <c r="I102" s="44">
        <v>0</v>
      </c>
      <c r="J102" s="68">
        <f t="shared" si="13"/>
        <v>0</v>
      </c>
      <c r="K102" s="42"/>
      <c r="L102" s="44">
        <v>0</v>
      </c>
      <c r="M102" s="44">
        <v>0</v>
      </c>
      <c r="N102" s="44">
        <v>0</v>
      </c>
      <c r="O102" s="68">
        <f t="shared" si="14"/>
        <v>0</v>
      </c>
      <c r="P102" s="42"/>
      <c r="Q102" s="93" t="str">
        <f t="shared" si="12"/>
        <v>ja</v>
      </c>
      <c r="R102" s="93" t="str">
        <f t="shared" si="12"/>
        <v>ja</v>
      </c>
      <c r="S102" s="124">
        <f>IF(Q30="nee",0,IF((J30-O30)&lt;0,0,(J30-O30)*(tab!$C$21*tab!$I$8+tab!$D$23)))</f>
        <v>0</v>
      </c>
      <c r="T102" s="124">
        <f>IF((J102-O102)&lt;=0,0,IF((G102-L102)*tab!$E$31+(H102-M102)*tab!$F$31+(I102-N102)*tab!$G$31&lt;=0,0,(G102-L102)*tab!$E$31+(H102-M102)*tab!$F$31+(I102-N102)*tab!$G$31))</f>
        <v>0</v>
      </c>
      <c r="U102" s="124">
        <f t="shared" si="15"/>
        <v>0</v>
      </c>
      <c r="V102" s="182"/>
      <c r="W102" s="124">
        <f>IF(R102="nee",0,IF((J102-O102)&lt;0,0,(J102-O102)*tab!$C$59))</f>
        <v>0</v>
      </c>
      <c r="X102" s="124">
        <f>IF(R102="nee",0,IF((J102-O102)&lt;=0,0,IF((G102-L102)*tab!$G$57+(H102-M102)*tab!$H$57+(I102-N102)*tab!$I$57&lt;=0,0,(G102-L102)*tab!$G$57+(H102-M102)*tab!$H$57+(I102-N102)*tab!$I$57)))</f>
        <v>0</v>
      </c>
      <c r="Y102" s="124">
        <f t="shared" si="16"/>
        <v>0</v>
      </c>
      <c r="Z102" s="5"/>
      <c r="AA102" s="22"/>
    </row>
    <row r="103" spans="2:27" ht="12" customHeight="1" x14ac:dyDescent="0.2">
      <c r="B103" s="18"/>
      <c r="C103" s="1">
        <v>9</v>
      </c>
      <c r="D103" s="119" t="s">
        <v>99</v>
      </c>
      <c r="E103" s="120">
        <v>8896</v>
      </c>
      <c r="F103" s="43"/>
      <c r="G103" s="44">
        <v>0</v>
      </c>
      <c r="H103" s="44">
        <v>0</v>
      </c>
      <c r="I103" s="44">
        <v>0</v>
      </c>
      <c r="J103" s="68">
        <f t="shared" si="13"/>
        <v>0</v>
      </c>
      <c r="K103" s="42"/>
      <c r="L103" s="44">
        <v>0</v>
      </c>
      <c r="M103" s="44">
        <v>0</v>
      </c>
      <c r="N103" s="44">
        <v>0</v>
      </c>
      <c r="O103" s="68">
        <f t="shared" si="14"/>
        <v>0</v>
      </c>
      <c r="P103" s="42"/>
      <c r="Q103" s="93" t="str">
        <f t="shared" si="12"/>
        <v>ja</v>
      </c>
      <c r="R103" s="93" t="str">
        <f t="shared" si="12"/>
        <v>ja</v>
      </c>
      <c r="S103" s="124">
        <f>IF(Q31="nee",0,IF((J31-O31)&lt;0,0,(J31-O31)*(tab!$C$21*tab!$I$8+tab!$D$23)))</f>
        <v>0</v>
      </c>
      <c r="T103" s="124">
        <f>IF((J103-O103)&lt;=0,0,IF((G103-L103)*tab!$E$31+(H103-M103)*tab!$F$31+(I103-N103)*tab!$G$31&lt;=0,0,(G103-L103)*tab!$E$31+(H103-M103)*tab!$F$31+(I103-N103)*tab!$G$31))</f>
        <v>0</v>
      </c>
      <c r="U103" s="124">
        <f t="shared" si="15"/>
        <v>0</v>
      </c>
      <c r="V103" s="182"/>
      <c r="W103" s="124">
        <f>IF(R103="nee",0,IF((J103-O103)&lt;0,0,(J103-O103)*tab!$C$59))</f>
        <v>0</v>
      </c>
      <c r="X103" s="124">
        <f>IF(R103="nee",0,IF((J103-O103)&lt;=0,0,IF((G103-L103)*tab!$G$57+(H103-M103)*tab!$H$57+(I103-N103)*tab!$I$57&lt;=0,0,(G103-L103)*tab!$G$57+(H103-M103)*tab!$H$57+(I103-N103)*tab!$I$57)))</f>
        <v>0</v>
      </c>
      <c r="Y103" s="124">
        <f t="shared" si="16"/>
        <v>0</v>
      </c>
      <c r="Z103" s="5"/>
      <c r="AA103" s="22"/>
    </row>
    <row r="104" spans="2:27" ht="12" customHeight="1" x14ac:dyDescent="0.2">
      <c r="B104" s="18"/>
      <c r="C104" s="1">
        <v>10</v>
      </c>
      <c r="D104" s="119" t="s">
        <v>100</v>
      </c>
      <c r="E104" s="120">
        <v>8897</v>
      </c>
      <c r="F104" s="43"/>
      <c r="G104" s="44">
        <v>0</v>
      </c>
      <c r="H104" s="44">
        <v>0</v>
      </c>
      <c r="I104" s="44">
        <v>0</v>
      </c>
      <c r="J104" s="68">
        <f t="shared" si="13"/>
        <v>0</v>
      </c>
      <c r="K104" s="42"/>
      <c r="L104" s="44">
        <v>0</v>
      </c>
      <c r="M104" s="44">
        <v>0</v>
      </c>
      <c r="N104" s="44">
        <v>0</v>
      </c>
      <c r="O104" s="68">
        <f t="shared" si="14"/>
        <v>0</v>
      </c>
      <c r="P104" s="42"/>
      <c r="Q104" s="93" t="str">
        <f t="shared" si="12"/>
        <v>ja</v>
      </c>
      <c r="R104" s="93" t="str">
        <f t="shared" si="12"/>
        <v>ja</v>
      </c>
      <c r="S104" s="124">
        <f>IF(Q32="nee",0,IF((J32-O32)&lt;0,0,(J32-O32)*(tab!$C$21*tab!$I$8+tab!$D$23)))</f>
        <v>0</v>
      </c>
      <c r="T104" s="124">
        <f>IF((J104-O104)&lt;=0,0,IF((G104-L104)*tab!$E$31+(H104-M104)*tab!$F$31+(I104-N104)*tab!$G$31&lt;=0,0,(G104-L104)*tab!$E$31+(H104-M104)*tab!$F$31+(I104-N104)*tab!$G$31))</f>
        <v>0</v>
      </c>
      <c r="U104" s="124">
        <f t="shared" si="15"/>
        <v>0</v>
      </c>
      <c r="V104" s="182"/>
      <c r="W104" s="124">
        <f>IF(R104="nee",0,IF((J104-O104)&lt;0,0,(J104-O104)*tab!$C$59))</f>
        <v>0</v>
      </c>
      <c r="X104" s="124">
        <f>IF(R104="nee",0,IF((J104-O104)&lt;=0,0,IF((G104-L104)*tab!$G$57+(H104-M104)*tab!$H$57+(I104-N104)*tab!$I$57&lt;=0,0,(G104-L104)*tab!$G$57+(H104-M104)*tab!$H$57+(I104-N104)*tab!$I$57)))</f>
        <v>0</v>
      </c>
      <c r="Y104" s="124">
        <f t="shared" si="16"/>
        <v>0</v>
      </c>
      <c r="Z104" s="5"/>
      <c r="AA104" s="22"/>
    </row>
    <row r="105" spans="2:27" ht="12" customHeight="1" x14ac:dyDescent="0.2">
      <c r="B105" s="18"/>
      <c r="C105" s="1">
        <v>11</v>
      </c>
      <c r="D105" s="119"/>
      <c r="E105" s="120">
        <v>0</v>
      </c>
      <c r="F105" s="43"/>
      <c r="G105" s="44">
        <v>0</v>
      </c>
      <c r="H105" s="44">
        <v>0</v>
      </c>
      <c r="I105" s="44">
        <v>0</v>
      </c>
      <c r="J105" s="68">
        <f t="shared" si="13"/>
        <v>0</v>
      </c>
      <c r="K105" s="42"/>
      <c r="L105" s="44">
        <v>0</v>
      </c>
      <c r="M105" s="44">
        <v>0</v>
      </c>
      <c r="N105" s="44">
        <v>0</v>
      </c>
      <c r="O105" s="68">
        <f t="shared" si="14"/>
        <v>0</v>
      </c>
      <c r="P105" s="42"/>
      <c r="Q105" s="93" t="str">
        <f t="shared" si="12"/>
        <v>ja</v>
      </c>
      <c r="R105" s="93" t="str">
        <f t="shared" si="12"/>
        <v>ja</v>
      </c>
      <c r="S105" s="124">
        <f>IF(Q33="nee",0,IF((J33-O33)&lt;0,0,(J33-O33)*(tab!$C$21*tab!$I$8+tab!$D$23)))</f>
        <v>0</v>
      </c>
      <c r="T105" s="124">
        <f>IF((J105-O105)&lt;=0,0,IF((G105-L105)*tab!$E$31+(H105-M105)*tab!$F$31+(I105-N105)*tab!$G$31&lt;=0,0,(G105-L105)*tab!$E$31+(H105-M105)*tab!$F$31+(I105-N105)*tab!$G$31))</f>
        <v>0</v>
      </c>
      <c r="U105" s="124">
        <f t="shared" si="15"/>
        <v>0</v>
      </c>
      <c r="V105" s="182"/>
      <c r="W105" s="124">
        <f>IF(R105="nee",0,IF((J105-O105)&lt;0,0,(J105-O105)*tab!$C$59))</f>
        <v>0</v>
      </c>
      <c r="X105" s="124">
        <f>IF(R105="nee",0,IF((J105-O105)&lt;=0,0,IF((G105-L105)*tab!$G$57+(H105-M105)*tab!$H$57+(I105-N105)*tab!$I$57&lt;=0,0,(G105-L105)*tab!$G$57+(H105-M105)*tab!$H$57+(I105-N105)*tab!$I$57)))</f>
        <v>0</v>
      </c>
      <c r="Y105" s="124">
        <f t="shared" si="16"/>
        <v>0</v>
      </c>
      <c r="Z105" s="5"/>
      <c r="AA105" s="22"/>
    </row>
    <row r="106" spans="2:27" ht="12" customHeight="1" x14ac:dyDescent="0.2">
      <c r="B106" s="18"/>
      <c r="C106" s="1">
        <v>12</v>
      </c>
      <c r="D106" s="119" t="s">
        <v>101</v>
      </c>
      <c r="E106" s="120">
        <v>0</v>
      </c>
      <c r="F106" s="43"/>
      <c r="G106" s="44">
        <v>2</v>
      </c>
      <c r="H106" s="44">
        <v>2</v>
      </c>
      <c r="I106" s="44">
        <v>2</v>
      </c>
      <c r="J106" s="68">
        <f t="shared" si="13"/>
        <v>6</v>
      </c>
      <c r="K106" s="42"/>
      <c r="L106" s="44">
        <v>1</v>
      </c>
      <c r="M106" s="44">
        <v>1</v>
      </c>
      <c r="N106" s="44">
        <v>1</v>
      </c>
      <c r="O106" s="68">
        <f t="shared" si="14"/>
        <v>3</v>
      </c>
      <c r="P106" s="42"/>
      <c r="Q106" s="93" t="str">
        <f t="shared" si="12"/>
        <v>ja</v>
      </c>
      <c r="R106" s="93" t="str">
        <f t="shared" si="12"/>
        <v>ja</v>
      </c>
      <c r="S106" s="124">
        <f>IF(Q34="nee",0,IF((J34-O34)&lt;0,0,(J34-O34)*(tab!$C$21*tab!$I$8+tab!$D$23)))</f>
        <v>16066.874205</v>
      </c>
      <c r="T106" s="124">
        <f>IF((J106-O106)&lt;=0,0,IF((G106-L106)*tab!$E$31+(H106-M106)*tab!$F$31+(I106-N106)*tab!$G$31&lt;=0,0,(G106-L106)*tab!$E$31+(H106-M106)*tab!$F$31+(I106-N106)*tab!$G$31))</f>
        <v>45646.832662999994</v>
      </c>
      <c r="U106" s="124">
        <f t="shared" si="15"/>
        <v>61713.706867999994</v>
      </c>
      <c r="V106" s="182"/>
      <c r="W106" s="124">
        <f>IF(R106="nee",0,IF((J106-O106)&lt;0,0,(J106-O106)*tab!$C$59))</f>
        <v>3594.57</v>
      </c>
      <c r="X106" s="124">
        <f>IF(R106="nee",0,IF((J106-O106)&lt;=0,0,IF((G106-L106)*tab!$G$57+(H106-M106)*tab!$H$57+(I106-N106)*tab!$I$57&lt;=0,0,(G106-L106)*tab!$G$57+(H106-M106)*tab!$H$57+(I106-N106)*tab!$I$57)))</f>
        <v>3528.3999999999996</v>
      </c>
      <c r="Y106" s="124">
        <f t="shared" si="16"/>
        <v>7122.9699999999993</v>
      </c>
      <c r="Z106" s="5"/>
      <c r="AA106" s="22"/>
    </row>
    <row r="107" spans="2:27" ht="12" customHeight="1" x14ac:dyDescent="0.2">
      <c r="B107" s="18"/>
      <c r="C107" s="1">
        <v>13</v>
      </c>
      <c r="D107" s="119"/>
      <c r="E107" s="120">
        <v>0</v>
      </c>
      <c r="F107" s="43"/>
      <c r="G107" s="44"/>
      <c r="H107" s="44"/>
      <c r="I107" s="44"/>
      <c r="J107" s="68">
        <f t="shared" si="13"/>
        <v>0</v>
      </c>
      <c r="K107" s="42"/>
      <c r="L107" s="44"/>
      <c r="M107" s="44"/>
      <c r="N107" s="44"/>
      <c r="O107" s="68">
        <f t="shared" si="14"/>
        <v>0</v>
      </c>
      <c r="P107" s="42"/>
      <c r="Q107" s="93" t="str">
        <f t="shared" si="12"/>
        <v>ja</v>
      </c>
      <c r="R107" s="93" t="str">
        <f t="shared" si="12"/>
        <v>ja</v>
      </c>
      <c r="S107" s="124">
        <f>IF(Q35="nee",0,IF((J35-O35)&lt;0,0,(J35-O35)*(tab!$C$21*tab!$I$8+tab!$D$23)))</f>
        <v>0</v>
      </c>
      <c r="T107" s="124">
        <f>IF((J107-O107)&lt;=0,0,IF((G107-L107)*tab!$E$31+(H107-M107)*tab!$F$31+(I107-N107)*tab!$G$31&lt;=0,0,(G107-L107)*tab!$E$31+(H107-M107)*tab!$F$31+(I107-N107)*tab!$G$31))</f>
        <v>0</v>
      </c>
      <c r="U107" s="124">
        <f t="shared" si="15"/>
        <v>0</v>
      </c>
      <c r="V107" s="182"/>
      <c r="W107" s="124">
        <f>IF(R107="nee",0,IF((J107-O107)&lt;0,0,(J107-O107)*tab!$C$59))</f>
        <v>0</v>
      </c>
      <c r="X107" s="124">
        <f>IF(R107="nee",0,IF((J107-O107)&lt;=0,0,IF((G107-L107)*tab!$G$57+(H107-M107)*tab!$H$57+(I107-N107)*tab!$I$57&lt;=0,0,(G107-L107)*tab!$G$57+(H107-M107)*tab!$H$57+(I107-N107)*tab!$I$57)))</f>
        <v>0</v>
      </c>
      <c r="Y107" s="124">
        <f t="shared" si="16"/>
        <v>0</v>
      </c>
      <c r="Z107" s="5"/>
      <c r="AA107" s="22"/>
    </row>
    <row r="108" spans="2:27" ht="12" customHeight="1" x14ac:dyDescent="0.2">
      <c r="B108" s="18"/>
      <c r="C108" s="1">
        <v>14</v>
      </c>
      <c r="D108" s="119"/>
      <c r="E108" s="120">
        <v>0</v>
      </c>
      <c r="F108" s="43"/>
      <c r="G108" s="44"/>
      <c r="H108" s="44"/>
      <c r="I108" s="44"/>
      <c r="J108" s="68">
        <f t="shared" si="13"/>
        <v>0</v>
      </c>
      <c r="K108" s="42"/>
      <c r="L108" s="44"/>
      <c r="M108" s="44"/>
      <c r="N108" s="44"/>
      <c r="O108" s="68">
        <f t="shared" si="14"/>
        <v>0</v>
      </c>
      <c r="P108" s="42"/>
      <c r="Q108" s="93" t="str">
        <f t="shared" si="12"/>
        <v>ja</v>
      </c>
      <c r="R108" s="93" t="str">
        <f t="shared" si="12"/>
        <v>ja</v>
      </c>
      <c r="S108" s="124">
        <f>IF(Q36="nee",0,IF((J36-O36)&lt;0,0,(J36-O36)*(tab!$C$21*tab!$I$8+tab!$D$23)))</f>
        <v>0</v>
      </c>
      <c r="T108" s="124">
        <f>IF((J108-O108)&lt;=0,0,IF((G108-L108)*tab!$E$31+(H108-M108)*tab!$F$31+(I108-N108)*tab!$G$31&lt;=0,0,(G108-L108)*tab!$E$31+(H108-M108)*tab!$F$31+(I108-N108)*tab!$G$31))</f>
        <v>0</v>
      </c>
      <c r="U108" s="124">
        <f t="shared" si="15"/>
        <v>0</v>
      </c>
      <c r="V108" s="182"/>
      <c r="W108" s="124">
        <f>IF(R108="nee",0,IF((J108-O108)&lt;0,0,(J108-O108)*tab!$C$59))</f>
        <v>0</v>
      </c>
      <c r="X108" s="124">
        <f>IF(R108="nee",0,IF((J108-O108)&lt;=0,0,IF((G108-L108)*tab!$G$57+(H108-M108)*tab!$H$57+(I108-N108)*tab!$I$57&lt;=0,0,(G108-L108)*tab!$G$57+(H108-M108)*tab!$H$57+(I108-N108)*tab!$I$57)))</f>
        <v>0</v>
      </c>
      <c r="Y108" s="124">
        <f t="shared" si="16"/>
        <v>0</v>
      </c>
      <c r="Z108" s="5"/>
      <c r="AA108" s="22"/>
    </row>
    <row r="109" spans="2:27" ht="12" customHeight="1" x14ac:dyDescent="0.2">
      <c r="B109" s="18"/>
      <c r="C109" s="1">
        <v>15</v>
      </c>
      <c r="D109" s="119"/>
      <c r="E109" s="120">
        <v>0</v>
      </c>
      <c r="F109" s="43"/>
      <c r="G109" s="44"/>
      <c r="H109" s="44"/>
      <c r="I109" s="44"/>
      <c r="J109" s="68">
        <f t="shared" si="13"/>
        <v>0</v>
      </c>
      <c r="K109" s="42"/>
      <c r="L109" s="44"/>
      <c r="M109" s="44"/>
      <c r="N109" s="44"/>
      <c r="O109" s="68">
        <f t="shared" si="14"/>
        <v>0</v>
      </c>
      <c r="P109" s="42"/>
      <c r="Q109" s="93" t="str">
        <f t="shared" si="12"/>
        <v>ja</v>
      </c>
      <c r="R109" s="93" t="str">
        <f t="shared" si="12"/>
        <v>ja</v>
      </c>
      <c r="S109" s="124">
        <f>IF(Q37="nee",0,IF((J37-O37)&lt;0,0,(J37-O37)*(tab!$C$21*tab!$I$8+tab!$D$23)))</f>
        <v>0</v>
      </c>
      <c r="T109" s="124">
        <f>IF((J109-O109)&lt;=0,0,IF((G109-L109)*tab!$E$31+(H109-M109)*tab!$F$31+(I109-N109)*tab!$G$31&lt;=0,0,(G109-L109)*tab!$E$31+(H109-M109)*tab!$F$31+(I109-N109)*tab!$G$31))</f>
        <v>0</v>
      </c>
      <c r="U109" s="124">
        <f t="shared" si="15"/>
        <v>0</v>
      </c>
      <c r="V109" s="182"/>
      <c r="W109" s="124">
        <f>IF(R109="nee",0,IF((J109-O109)&lt;0,0,(J109-O109)*tab!$C$59))</f>
        <v>0</v>
      </c>
      <c r="X109" s="124">
        <f>IF(R109="nee",0,IF((J109-O109)&lt;=0,0,IF((G109-L109)*tab!$G$57+(H109-M109)*tab!$H$57+(I109-N109)*tab!$I$57&lt;=0,0,(G109-L109)*tab!$G$57+(H109-M109)*tab!$H$57+(I109-N109)*tab!$I$57)))</f>
        <v>0</v>
      </c>
      <c r="Y109" s="124">
        <f t="shared" si="16"/>
        <v>0</v>
      </c>
      <c r="Z109" s="5"/>
      <c r="AA109" s="22"/>
    </row>
    <row r="110" spans="2:27" ht="12" customHeight="1" x14ac:dyDescent="0.2">
      <c r="B110" s="18"/>
      <c r="C110" s="1">
        <v>16</v>
      </c>
      <c r="D110" s="119"/>
      <c r="E110" s="120">
        <v>0</v>
      </c>
      <c r="F110" s="43"/>
      <c r="G110" s="44"/>
      <c r="H110" s="44"/>
      <c r="I110" s="44"/>
      <c r="J110" s="68">
        <f t="shared" si="13"/>
        <v>0</v>
      </c>
      <c r="K110" s="42"/>
      <c r="L110" s="44"/>
      <c r="M110" s="44"/>
      <c r="N110" s="44"/>
      <c r="O110" s="68">
        <f t="shared" si="14"/>
        <v>0</v>
      </c>
      <c r="P110" s="42"/>
      <c r="Q110" s="93" t="str">
        <f t="shared" si="12"/>
        <v>ja</v>
      </c>
      <c r="R110" s="93" t="str">
        <f t="shared" si="12"/>
        <v>ja</v>
      </c>
      <c r="S110" s="124">
        <f>IF(Q38="nee",0,IF((J38-O38)&lt;0,0,(J38-O38)*(tab!$C$21*tab!$I$8+tab!$D$23)))</f>
        <v>0</v>
      </c>
      <c r="T110" s="124">
        <f>IF((J110-O110)&lt;=0,0,IF((G110-L110)*tab!$E$31+(H110-M110)*tab!$F$31+(I110-N110)*tab!$G$31&lt;=0,0,(G110-L110)*tab!$E$31+(H110-M110)*tab!$F$31+(I110-N110)*tab!$G$31))</f>
        <v>0</v>
      </c>
      <c r="U110" s="124">
        <f t="shared" si="15"/>
        <v>0</v>
      </c>
      <c r="V110" s="182"/>
      <c r="W110" s="124">
        <f>IF(R110="nee",0,IF((J110-O110)&lt;0,0,(J110-O110)*tab!$C$59))</f>
        <v>0</v>
      </c>
      <c r="X110" s="124">
        <f>IF(R110="nee",0,IF((J110-O110)&lt;=0,0,IF((G110-L110)*tab!$G$57+(H110-M110)*tab!$H$57+(I110-N110)*tab!$I$57&lt;=0,0,(G110-L110)*tab!$G$57+(H110-M110)*tab!$H$57+(I110-N110)*tab!$I$57)))</f>
        <v>0</v>
      </c>
      <c r="Y110" s="124">
        <f t="shared" si="16"/>
        <v>0</v>
      </c>
      <c r="Z110" s="5"/>
      <c r="AA110" s="22"/>
    </row>
    <row r="111" spans="2:27" ht="12" customHeight="1" x14ac:dyDescent="0.2">
      <c r="B111" s="18"/>
      <c r="C111" s="1">
        <v>17</v>
      </c>
      <c r="D111" s="119"/>
      <c r="E111" s="120">
        <v>0</v>
      </c>
      <c r="F111" s="43"/>
      <c r="G111" s="44"/>
      <c r="H111" s="44"/>
      <c r="I111" s="44"/>
      <c r="J111" s="68">
        <f t="shared" si="13"/>
        <v>0</v>
      </c>
      <c r="K111" s="42"/>
      <c r="L111" s="44"/>
      <c r="M111" s="44"/>
      <c r="N111" s="44"/>
      <c r="O111" s="68">
        <f t="shared" si="14"/>
        <v>0</v>
      </c>
      <c r="P111" s="42"/>
      <c r="Q111" s="93" t="str">
        <f t="shared" si="12"/>
        <v>ja</v>
      </c>
      <c r="R111" s="93" t="str">
        <f t="shared" si="12"/>
        <v>ja</v>
      </c>
      <c r="S111" s="124">
        <f>IF(Q39="nee",0,IF((J39-O39)&lt;0,0,(J39-O39)*(tab!$C$21*tab!$I$8+tab!$D$23)))</f>
        <v>0</v>
      </c>
      <c r="T111" s="124">
        <f>IF((J111-O111)&lt;=0,0,IF((G111-L111)*tab!$E$31+(H111-M111)*tab!$F$31+(I111-N111)*tab!$G$31&lt;=0,0,(G111-L111)*tab!$E$31+(H111-M111)*tab!$F$31+(I111-N111)*tab!$G$31))</f>
        <v>0</v>
      </c>
      <c r="U111" s="124">
        <f t="shared" si="15"/>
        <v>0</v>
      </c>
      <c r="V111" s="182"/>
      <c r="W111" s="124">
        <f>IF(R111="nee",0,IF((J111-O111)&lt;0,0,(J111-O111)*tab!$C$59))</f>
        <v>0</v>
      </c>
      <c r="X111" s="124">
        <f>IF(R111="nee",0,IF((J111-O111)&lt;=0,0,IF((G111-L111)*tab!$G$57+(H111-M111)*tab!$H$57+(I111-N111)*tab!$I$57&lt;=0,0,(G111-L111)*tab!$G$57+(H111-M111)*tab!$H$57+(I111-N111)*tab!$I$57)))</f>
        <v>0</v>
      </c>
      <c r="Y111" s="124">
        <f t="shared" si="16"/>
        <v>0</v>
      </c>
      <c r="Z111" s="5"/>
      <c r="AA111" s="22"/>
    </row>
    <row r="112" spans="2:27" ht="12" customHeight="1" x14ac:dyDescent="0.2">
      <c r="B112" s="18"/>
      <c r="C112" s="1">
        <v>18</v>
      </c>
      <c r="D112" s="119"/>
      <c r="E112" s="120">
        <v>0</v>
      </c>
      <c r="F112" s="43"/>
      <c r="G112" s="44"/>
      <c r="H112" s="44"/>
      <c r="I112" s="44"/>
      <c r="J112" s="68">
        <f t="shared" si="13"/>
        <v>0</v>
      </c>
      <c r="K112" s="42"/>
      <c r="L112" s="44"/>
      <c r="M112" s="44"/>
      <c r="N112" s="44"/>
      <c r="O112" s="68">
        <f t="shared" si="14"/>
        <v>0</v>
      </c>
      <c r="P112" s="42"/>
      <c r="Q112" s="93" t="str">
        <f t="shared" si="12"/>
        <v>ja</v>
      </c>
      <c r="R112" s="93" t="str">
        <f t="shared" si="12"/>
        <v>ja</v>
      </c>
      <c r="S112" s="124">
        <f>IF(Q40="nee",0,IF((J40-O40)&lt;0,0,(J40-O40)*(tab!$C$21*tab!$I$8+tab!$D$23)))</f>
        <v>0</v>
      </c>
      <c r="T112" s="124">
        <f>IF((J112-O112)&lt;=0,0,IF((G112-L112)*tab!$E$31+(H112-M112)*tab!$F$31+(I112-N112)*tab!$G$31&lt;=0,0,(G112-L112)*tab!$E$31+(H112-M112)*tab!$F$31+(I112-N112)*tab!$G$31))</f>
        <v>0</v>
      </c>
      <c r="U112" s="124">
        <f t="shared" si="15"/>
        <v>0</v>
      </c>
      <c r="V112" s="182"/>
      <c r="W112" s="124">
        <f>IF(R112="nee",0,IF((J112-O112)&lt;0,0,(J112-O112)*tab!$C$59))</f>
        <v>0</v>
      </c>
      <c r="X112" s="124">
        <f>IF(R112="nee",0,IF((J112-O112)&lt;=0,0,IF((G112-L112)*tab!$G$57+(H112-M112)*tab!$H$57+(I112-N112)*tab!$I$57&lt;=0,0,(G112-L112)*tab!$G$57+(H112-M112)*tab!$H$57+(I112-N112)*tab!$I$57)))</f>
        <v>0</v>
      </c>
      <c r="Y112" s="124">
        <f t="shared" si="16"/>
        <v>0</v>
      </c>
      <c r="Z112" s="5"/>
      <c r="AA112" s="22"/>
    </row>
    <row r="113" spans="2:27" ht="12" customHeight="1" x14ac:dyDescent="0.2">
      <c r="B113" s="18"/>
      <c r="C113" s="1">
        <v>19</v>
      </c>
      <c r="D113" s="119"/>
      <c r="E113" s="120">
        <v>0</v>
      </c>
      <c r="F113" s="43"/>
      <c r="G113" s="44"/>
      <c r="H113" s="44"/>
      <c r="I113" s="44"/>
      <c r="J113" s="68">
        <f t="shared" si="13"/>
        <v>0</v>
      </c>
      <c r="K113" s="42"/>
      <c r="L113" s="44"/>
      <c r="M113" s="44"/>
      <c r="N113" s="44"/>
      <c r="O113" s="68">
        <f t="shared" si="14"/>
        <v>0</v>
      </c>
      <c r="P113" s="42"/>
      <c r="Q113" s="93" t="str">
        <f t="shared" si="12"/>
        <v>ja</v>
      </c>
      <c r="R113" s="93" t="str">
        <f t="shared" si="12"/>
        <v>ja</v>
      </c>
      <c r="S113" s="124">
        <f>IF(Q41="nee",0,IF((J41-O41)&lt;0,0,(J41-O41)*(tab!$C$21*tab!$I$8+tab!$D$23)))</f>
        <v>0</v>
      </c>
      <c r="T113" s="124">
        <f>IF((J113-O113)&lt;=0,0,IF((G113-L113)*tab!$E$31+(H113-M113)*tab!$F$31+(I113-N113)*tab!$G$31&lt;=0,0,(G113-L113)*tab!$E$31+(H113-M113)*tab!$F$31+(I113-N113)*tab!$G$31))</f>
        <v>0</v>
      </c>
      <c r="U113" s="124">
        <f t="shared" si="15"/>
        <v>0</v>
      </c>
      <c r="V113" s="182"/>
      <c r="W113" s="124">
        <f>IF(R113="nee",0,IF((J113-O113)&lt;0,0,(J113-O113)*tab!$C$59))</f>
        <v>0</v>
      </c>
      <c r="X113" s="124">
        <f>IF(R113="nee",0,IF((J113-O113)&lt;=0,0,IF((G113-L113)*tab!$G$57+(H113-M113)*tab!$H$57+(I113-N113)*tab!$I$57&lt;=0,0,(G113-L113)*tab!$G$57+(H113-M113)*tab!$H$57+(I113-N113)*tab!$I$57)))</f>
        <v>0</v>
      </c>
      <c r="Y113" s="124">
        <f t="shared" si="16"/>
        <v>0</v>
      </c>
      <c r="Z113" s="5"/>
      <c r="AA113" s="22"/>
    </row>
    <row r="114" spans="2:27" ht="12" customHeight="1" x14ac:dyDescent="0.2">
      <c r="B114" s="18"/>
      <c r="C114" s="1">
        <v>20</v>
      </c>
      <c r="D114" s="119"/>
      <c r="E114" s="120">
        <v>0</v>
      </c>
      <c r="F114" s="43"/>
      <c r="G114" s="44"/>
      <c r="H114" s="44"/>
      <c r="I114" s="44"/>
      <c r="J114" s="68">
        <f t="shared" si="13"/>
        <v>0</v>
      </c>
      <c r="K114" s="42"/>
      <c r="L114" s="44"/>
      <c r="M114" s="44"/>
      <c r="N114" s="44"/>
      <c r="O114" s="68">
        <f t="shared" si="14"/>
        <v>0</v>
      </c>
      <c r="P114" s="42"/>
      <c r="Q114" s="93" t="str">
        <f t="shared" si="12"/>
        <v>ja</v>
      </c>
      <c r="R114" s="93" t="str">
        <f t="shared" si="12"/>
        <v>ja</v>
      </c>
      <c r="S114" s="124">
        <f>IF(Q42="nee",0,IF((J42-O42)&lt;0,0,(J42-O42)*(tab!$C$21*tab!$I$8+tab!$D$23)))</f>
        <v>0</v>
      </c>
      <c r="T114" s="124">
        <f>IF((J114-O114)&lt;=0,0,IF((G114-L114)*tab!$E$31+(H114-M114)*tab!$F$31+(I114-N114)*tab!$G$31&lt;=0,0,(G114-L114)*tab!$E$31+(H114-M114)*tab!$F$31+(I114-N114)*tab!$G$31))</f>
        <v>0</v>
      </c>
      <c r="U114" s="124">
        <f t="shared" si="15"/>
        <v>0</v>
      </c>
      <c r="V114" s="182"/>
      <c r="W114" s="124">
        <f>IF(R114="nee",0,IF((J114-O114)&lt;0,0,(J114-O114)*tab!$C$59))</f>
        <v>0</v>
      </c>
      <c r="X114" s="124">
        <f>IF(R114="nee",0,IF((J114-O114)&lt;=0,0,IF((G114-L114)*tab!$G$57+(H114-M114)*tab!$H$57+(I114-N114)*tab!$I$57&lt;=0,0,(G114-L114)*tab!$G$57+(H114-M114)*tab!$H$57+(I114-N114)*tab!$I$57)))</f>
        <v>0</v>
      </c>
      <c r="Y114" s="124">
        <f t="shared" si="16"/>
        <v>0</v>
      </c>
      <c r="Z114" s="5"/>
      <c r="AA114" s="22"/>
    </row>
    <row r="115" spans="2:27" ht="12" customHeight="1" x14ac:dyDescent="0.2">
      <c r="B115" s="18"/>
      <c r="C115" s="1">
        <v>21</v>
      </c>
      <c r="D115" s="119"/>
      <c r="E115" s="120">
        <v>0</v>
      </c>
      <c r="F115" s="43"/>
      <c r="G115" s="44"/>
      <c r="H115" s="44"/>
      <c r="I115" s="44"/>
      <c r="J115" s="68">
        <f t="shared" si="13"/>
        <v>0</v>
      </c>
      <c r="K115" s="42"/>
      <c r="L115" s="44"/>
      <c r="M115" s="44"/>
      <c r="N115" s="44"/>
      <c r="O115" s="68">
        <f t="shared" si="14"/>
        <v>0</v>
      </c>
      <c r="P115" s="42"/>
      <c r="Q115" s="93" t="str">
        <f t="shared" si="12"/>
        <v>ja</v>
      </c>
      <c r="R115" s="93" t="str">
        <f t="shared" si="12"/>
        <v>ja</v>
      </c>
      <c r="S115" s="124">
        <f>IF(Q43="nee",0,IF((J43-O43)&lt;0,0,(J43-O43)*(tab!$C$21*tab!$I$8+tab!$D$23)))</f>
        <v>0</v>
      </c>
      <c r="T115" s="124">
        <f>IF((J115-O115)&lt;=0,0,IF((G115-L115)*tab!$E$31+(H115-M115)*tab!$F$31+(I115-N115)*tab!$G$31&lt;=0,0,(G115-L115)*tab!$E$31+(H115-M115)*tab!$F$31+(I115-N115)*tab!$G$31))</f>
        <v>0</v>
      </c>
      <c r="U115" s="124">
        <f t="shared" si="15"/>
        <v>0</v>
      </c>
      <c r="V115" s="182"/>
      <c r="W115" s="124">
        <f>IF(R115="nee",0,IF((J115-O115)&lt;0,0,(J115-O115)*tab!$C$59))</f>
        <v>0</v>
      </c>
      <c r="X115" s="124">
        <f>IF(R115="nee",0,IF((J115-O115)&lt;=0,0,IF((G115-L115)*tab!$G$57+(H115-M115)*tab!$H$57+(I115-N115)*tab!$I$57&lt;=0,0,(G115-L115)*tab!$G$57+(H115-M115)*tab!$H$57+(I115-N115)*tab!$I$57)))</f>
        <v>0</v>
      </c>
      <c r="Y115" s="124">
        <f t="shared" si="16"/>
        <v>0</v>
      </c>
      <c r="Z115" s="5"/>
      <c r="AA115" s="22"/>
    </row>
    <row r="116" spans="2:27" ht="12" customHeight="1" x14ac:dyDescent="0.2">
      <c r="B116" s="18"/>
      <c r="C116" s="1">
        <v>22</v>
      </c>
      <c r="D116" s="119"/>
      <c r="E116" s="120">
        <v>0</v>
      </c>
      <c r="F116" s="43"/>
      <c r="G116" s="44"/>
      <c r="H116" s="44"/>
      <c r="I116" s="44"/>
      <c r="J116" s="68">
        <f t="shared" si="13"/>
        <v>0</v>
      </c>
      <c r="K116" s="42"/>
      <c r="L116" s="44"/>
      <c r="M116" s="44"/>
      <c r="N116" s="44"/>
      <c r="O116" s="68">
        <f t="shared" si="14"/>
        <v>0</v>
      </c>
      <c r="P116" s="42"/>
      <c r="Q116" s="93" t="str">
        <f t="shared" si="12"/>
        <v>ja</v>
      </c>
      <c r="R116" s="93" t="str">
        <f t="shared" si="12"/>
        <v>ja</v>
      </c>
      <c r="S116" s="124">
        <f>IF(Q44="nee",0,IF((J44-O44)&lt;0,0,(J44-O44)*(tab!$C$21*tab!$I$8+tab!$D$23)))</f>
        <v>0</v>
      </c>
      <c r="T116" s="124">
        <f>IF((J116-O116)&lt;=0,0,IF((G116-L116)*tab!$E$31+(H116-M116)*tab!$F$31+(I116-N116)*tab!$G$31&lt;=0,0,(G116-L116)*tab!$E$31+(H116-M116)*tab!$F$31+(I116-N116)*tab!$G$31))</f>
        <v>0</v>
      </c>
      <c r="U116" s="124">
        <f t="shared" si="15"/>
        <v>0</v>
      </c>
      <c r="V116" s="182"/>
      <c r="W116" s="124">
        <f>IF(R116="nee",0,IF((J116-O116)&lt;0,0,(J116-O116)*tab!$C$59))</f>
        <v>0</v>
      </c>
      <c r="X116" s="124">
        <f>IF(R116="nee",0,IF((J116-O116)&lt;=0,0,IF((G116-L116)*tab!$G$57+(H116-M116)*tab!$H$57+(I116-N116)*tab!$I$57&lt;=0,0,(G116-L116)*tab!$G$57+(H116-M116)*tab!$H$57+(I116-N116)*tab!$I$57)))</f>
        <v>0</v>
      </c>
      <c r="Y116" s="124">
        <f t="shared" si="16"/>
        <v>0</v>
      </c>
      <c r="Z116" s="5"/>
      <c r="AA116" s="22"/>
    </row>
    <row r="117" spans="2:27" ht="12" customHeight="1" x14ac:dyDescent="0.2">
      <c r="B117" s="18"/>
      <c r="C117" s="1">
        <v>23</v>
      </c>
      <c r="D117" s="119"/>
      <c r="E117" s="120">
        <v>0</v>
      </c>
      <c r="F117" s="43"/>
      <c r="G117" s="44"/>
      <c r="H117" s="44"/>
      <c r="I117" s="44"/>
      <c r="J117" s="68">
        <f t="shared" si="13"/>
        <v>0</v>
      </c>
      <c r="K117" s="42"/>
      <c r="L117" s="44"/>
      <c r="M117" s="44"/>
      <c r="N117" s="44"/>
      <c r="O117" s="68">
        <f t="shared" si="14"/>
        <v>0</v>
      </c>
      <c r="P117" s="42"/>
      <c r="Q117" s="93" t="str">
        <f t="shared" si="12"/>
        <v>ja</v>
      </c>
      <c r="R117" s="93" t="str">
        <f t="shared" si="12"/>
        <v>ja</v>
      </c>
      <c r="S117" s="124">
        <f>IF(Q45="nee",0,IF((J45-O45)&lt;0,0,(J45-O45)*(tab!$C$21*tab!$I$8+tab!$D$23)))</f>
        <v>0</v>
      </c>
      <c r="T117" s="124">
        <f>IF((J117-O117)&lt;=0,0,IF((G117-L117)*tab!$E$31+(H117-M117)*tab!$F$31+(I117-N117)*tab!$G$31&lt;=0,0,(G117-L117)*tab!$E$31+(H117-M117)*tab!$F$31+(I117-N117)*tab!$G$31))</f>
        <v>0</v>
      </c>
      <c r="U117" s="124">
        <f t="shared" si="15"/>
        <v>0</v>
      </c>
      <c r="V117" s="182"/>
      <c r="W117" s="124">
        <f>IF(R117="nee",0,IF((J117-O117)&lt;0,0,(J117-O117)*tab!$C$59))</f>
        <v>0</v>
      </c>
      <c r="X117" s="124">
        <f>IF(R117="nee",0,IF((J117-O117)&lt;=0,0,IF((G117-L117)*tab!$G$57+(H117-M117)*tab!$H$57+(I117-N117)*tab!$I$57&lt;=0,0,(G117-L117)*tab!$G$57+(H117-M117)*tab!$H$57+(I117-N117)*tab!$I$57)))</f>
        <v>0</v>
      </c>
      <c r="Y117" s="124">
        <f t="shared" si="16"/>
        <v>0</v>
      </c>
      <c r="Z117" s="5"/>
      <c r="AA117" s="22"/>
    </row>
    <row r="118" spans="2:27" ht="12" customHeight="1" x14ac:dyDescent="0.2">
      <c r="B118" s="18"/>
      <c r="C118" s="1">
        <v>24</v>
      </c>
      <c r="D118" s="119"/>
      <c r="E118" s="120">
        <v>0</v>
      </c>
      <c r="F118" s="43"/>
      <c r="G118" s="44"/>
      <c r="H118" s="44"/>
      <c r="I118" s="44"/>
      <c r="J118" s="68">
        <f t="shared" si="13"/>
        <v>0</v>
      </c>
      <c r="K118" s="42"/>
      <c r="L118" s="44"/>
      <c r="M118" s="44"/>
      <c r="N118" s="44"/>
      <c r="O118" s="68">
        <f t="shared" si="14"/>
        <v>0</v>
      </c>
      <c r="P118" s="42"/>
      <c r="Q118" s="93" t="str">
        <f t="shared" si="12"/>
        <v>ja</v>
      </c>
      <c r="R118" s="93" t="str">
        <f t="shared" si="12"/>
        <v>ja</v>
      </c>
      <c r="S118" s="124">
        <f>IF(Q46="nee",0,IF((J46-O46)&lt;0,0,(J46-O46)*(tab!$C$21*tab!$I$8+tab!$D$23)))</f>
        <v>0</v>
      </c>
      <c r="T118" s="124">
        <f>IF((J118-O118)&lt;=0,0,IF((G118-L118)*tab!$E$31+(H118-M118)*tab!$F$31+(I118-N118)*tab!$G$31&lt;=0,0,(G118-L118)*tab!$E$31+(H118-M118)*tab!$F$31+(I118-N118)*tab!$G$31))</f>
        <v>0</v>
      </c>
      <c r="U118" s="124">
        <f t="shared" si="15"/>
        <v>0</v>
      </c>
      <c r="V118" s="182"/>
      <c r="W118" s="124">
        <f>IF(R118="nee",0,IF((J118-O118)&lt;0,0,(J118-O118)*tab!$C$59))</f>
        <v>0</v>
      </c>
      <c r="X118" s="124">
        <f>IF(R118="nee",0,IF((J118-O118)&lt;=0,0,IF((G118-L118)*tab!$G$57+(H118-M118)*tab!$H$57+(I118-N118)*tab!$I$57&lt;=0,0,(G118-L118)*tab!$G$57+(H118-M118)*tab!$H$57+(I118-N118)*tab!$I$57)))</f>
        <v>0</v>
      </c>
      <c r="Y118" s="124">
        <f t="shared" si="16"/>
        <v>0</v>
      </c>
      <c r="Z118" s="5"/>
      <c r="AA118" s="22"/>
    </row>
    <row r="119" spans="2:27" ht="12" customHeight="1" x14ac:dyDescent="0.2">
      <c r="B119" s="18"/>
      <c r="C119" s="1">
        <v>25</v>
      </c>
      <c r="D119" s="119"/>
      <c r="E119" s="120">
        <v>0</v>
      </c>
      <c r="F119" s="43"/>
      <c r="G119" s="44"/>
      <c r="H119" s="44"/>
      <c r="I119" s="44"/>
      <c r="J119" s="68">
        <f t="shared" si="13"/>
        <v>0</v>
      </c>
      <c r="K119" s="42"/>
      <c r="L119" s="44"/>
      <c r="M119" s="44"/>
      <c r="N119" s="44"/>
      <c r="O119" s="68">
        <f t="shared" si="14"/>
        <v>0</v>
      </c>
      <c r="P119" s="42"/>
      <c r="Q119" s="93" t="str">
        <f t="shared" si="12"/>
        <v>ja</v>
      </c>
      <c r="R119" s="93" t="str">
        <f t="shared" si="12"/>
        <v>ja</v>
      </c>
      <c r="S119" s="124">
        <f>IF(Q47="nee",0,IF((J47-O47)&lt;0,0,(J47-O47)*(tab!$C$21*tab!$I$8+tab!$D$23)))</f>
        <v>0</v>
      </c>
      <c r="T119" s="124">
        <f>IF((J119-O119)&lt;=0,0,IF((G119-L119)*tab!$E$31+(H119-M119)*tab!$F$31+(I119-N119)*tab!$G$31&lt;=0,0,(G119-L119)*tab!$E$31+(H119-M119)*tab!$F$31+(I119-N119)*tab!$G$31))</f>
        <v>0</v>
      </c>
      <c r="U119" s="124">
        <f t="shared" si="15"/>
        <v>0</v>
      </c>
      <c r="V119" s="182"/>
      <c r="W119" s="124">
        <f>IF(R119="nee",0,IF((J119-O119)&lt;0,0,(J119-O119)*tab!$C$59))</f>
        <v>0</v>
      </c>
      <c r="X119" s="124">
        <f>IF(R119="nee",0,IF((J119-O119)&lt;=0,0,IF((G119-L119)*tab!$G$57+(H119-M119)*tab!$H$57+(I119-N119)*tab!$I$57&lt;=0,0,(G119-L119)*tab!$G$57+(H119-M119)*tab!$H$57+(I119-N119)*tab!$I$57)))</f>
        <v>0</v>
      </c>
      <c r="Y119" s="124">
        <f t="shared" si="16"/>
        <v>0</v>
      </c>
      <c r="Z119" s="5"/>
      <c r="AA119" s="22"/>
    </row>
    <row r="120" spans="2:27" ht="12" customHeight="1" x14ac:dyDescent="0.2">
      <c r="B120" s="18"/>
      <c r="C120" s="1">
        <v>26</v>
      </c>
      <c r="D120" s="119"/>
      <c r="E120" s="120">
        <v>0</v>
      </c>
      <c r="F120" s="43"/>
      <c r="G120" s="44"/>
      <c r="H120" s="44"/>
      <c r="I120" s="44"/>
      <c r="J120" s="68">
        <f t="shared" si="13"/>
        <v>0</v>
      </c>
      <c r="K120" s="42"/>
      <c r="L120" s="44"/>
      <c r="M120" s="44"/>
      <c r="N120" s="44"/>
      <c r="O120" s="68">
        <f t="shared" si="14"/>
        <v>0</v>
      </c>
      <c r="P120" s="42"/>
      <c r="Q120" s="93" t="str">
        <f t="shared" si="12"/>
        <v>ja</v>
      </c>
      <c r="R120" s="93" t="str">
        <f t="shared" si="12"/>
        <v>ja</v>
      </c>
      <c r="S120" s="124">
        <f>IF(Q48="nee",0,IF((J48-O48)&lt;0,0,(J48-O48)*(tab!$C$21*tab!$I$8+tab!$D$23)))</f>
        <v>0</v>
      </c>
      <c r="T120" s="124">
        <f>IF((J120-O120)&lt;=0,0,IF((G120-L120)*tab!$E$31+(H120-M120)*tab!$F$31+(I120-N120)*tab!$G$31&lt;=0,0,(G120-L120)*tab!$E$31+(H120-M120)*tab!$F$31+(I120-N120)*tab!$G$31))</f>
        <v>0</v>
      </c>
      <c r="U120" s="124">
        <f t="shared" si="15"/>
        <v>0</v>
      </c>
      <c r="V120" s="182"/>
      <c r="W120" s="124">
        <f>IF(R120="nee",0,IF((J120-O120)&lt;0,0,(J120-O120)*tab!$C$59))</f>
        <v>0</v>
      </c>
      <c r="X120" s="124">
        <f>IF(R120="nee",0,IF((J120-O120)&lt;=0,0,IF((G120-L120)*tab!$G$57+(H120-M120)*tab!$H$57+(I120-N120)*tab!$I$57&lt;=0,0,(G120-L120)*tab!$G$57+(H120-M120)*tab!$H$57+(I120-N120)*tab!$I$57)))</f>
        <v>0</v>
      </c>
      <c r="Y120" s="124">
        <f t="shared" si="16"/>
        <v>0</v>
      </c>
      <c r="Z120" s="5"/>
      <c r="AA120" s="22"/>
    </row>
    <row r="121" spans="2:27" ht="12" customHeight="1" x14ac:dyDescent="0.2">
      <c r="B121" s="18"/>
      <c r="C121" s="1">
        <v>27</v>
      </c>
      <c r="D121" s="119"/>
      <c r="E121" s="120">
        <v>0</v>
      </c>
      <c r="F121" s="43"/>
      <c r="G121" s="44"/>
      <c r="H121" s="44"/>
      <c r="I121" s="44"/>
      <c r="J121" s="68">
        <f t="shared" si="13"/>
        <v>0</v>
      </c>
      <c r="K121" s="42"/>
      <c r="L121" s="44"/>
      <c r="M121" s="44"/>
      <c r="N121" s="44"/>
      <c r="O121" s="68">
        <f t="shared" si="14"/>
        <v>0</v>
      </c>
      <c r="P121" s="42"/>
      <c r="Q121" s="93" t="str">
        <f t="shared" si="12"/>
        <v>ja</v>
      </c>
      <c r="R121" s="93" t="str">
        <f t="shared" si="12"/>
        <v>ja</v>
      </c>
      <c r="S121" s="124">
        <f>IF(Q49="nee",0,IF((J49-O49)&lt;0,0,(J49-O49)*(tab!$C$21*tab!$I$8+tab!$D$23)))</f>
        <v>0</v>
      </c>
      <c r="T121" s="124">
        <f>IF((J121-O121)&lt;=0,0,IF((G121-L121)*tab!$E$31+(H121-M121)*tab!$F$31+(I121-N121)*tab!$G$31&lt;=0,0,(G121-L121)*tab!$E$31+(H121-M121)*tab!$F$31+(I121-N121)*tab!$G$31))</f>
        <v>0</v>
      </c>
      <c r="U121" s="124">
        <f t="shared" si="15"/>
        <v>0</v>
      </c>
      <c r="V121" s="182"/>
      <c r="W121" s="124">
        <f>IF(R121="nee",0,IF((J121-O121)&lt;0,0,(J121-O121)*tab!$C$59))</f>
        <v>0</v>
      </c>
      <c r="X121" s="124">
        <f>IF(R121="nee",0,IF((J121-O121)&lt;=0,0,IF((G121-L121)*tab!$G$57+(H121-M121)*tab!$H$57+(I121-N121)*tab!$I$57&lt;=0,0,(G121-L121)*tab!$G$57+(H121-M121)*tab!$H$57+(I121-N121)*tab!$I$57)))</f>
        <v>0</v>
      </c>
      <c r="Y121" s="124">
        <f t="shared" si="16"/>
        <v>0</v>
      </c>
      <c r="Z121" s="5"/>
      <c r="AA121" s="22"/>
    </row>
    <row r="122" spans="2:27" ht="12" customHeight="1" x14ac:dyDescent="0.2">
      <c r="B122" s="18"/>
      <c r="C122" s="1">
        <v>28</v>
      </c>
      <c r="D122" s="119"/>
      <c r="E122" s="120">
        <v>0</v>
      </c>
      <c r="F122" s="43"/>
      <c r="G122" s="44"/>
      <c r="H122" s="44"/>
      <c r="I122" s="44"/>
      <c r="J122" s="68">
        <f t="shared" si="13"/>
        <v>0</v>
      </c>
      <c r="K122" s="42"/>
      <c r="L122" s="44"/>
      <c r="M122" s="44"/>
      <c r="N122" s="44"/>
      <c r="O122" s="68">
        <f t="shared" si="14"/>
        <v>0</v>
      </c>
      <c r="P122" s="42"/>
      <c r="Q122" s="93" t="str">
        <f t="shared" si="12"/>
        <v>ja</v>
      </c>
      <c r="R122" s="93" t="str">
        <f t="shared" si="12"/>
        <v>ja</v>
      </c>
      <c r="S122" s="124">
        <f>IF(Q50="nee",0,IF((J50-O50)&lt;0,0,(J50-O50)*(tab!$C$21*tab!$I$8+tab!$D$23)))</f>
        <v>0</v>
      </c>
      <c r="T122" s="124">
        <f>IF((J122-O122)&lt;=0,0,IF((G122-L122)*tab!$E$31+(H122-M122)*tab!$F$31+(I122-N122)*tab!$G$31&lt;=0,0,(G122-L122)*tab!$E$31+(H122-M122)*tab!$F$31+(I122-N122)*tab!$G$31))</f>
        <v>0</v>
      </c>
      <c r="U122" s="124">
        <f t="shared" si="15"/>
        <v>0</v>
      </c>
      <c r="V122" s="182"/>
      <c r="W122" s="124">
        <f>IF(R122="nee",0,IF((J122-O122)&lt;0,0,(J122-O122)*tab!$C$59))</f>
        <v>0</v>
      </c>
      <c r="X122" s="124">
        <f>IF(R122="nee",0,IF((J122-O122)&lt;=0,0,IF((G122-L122)*tab!$G$57+(H122-M122)*tab!$H$57+(I122-N122)*tab!$I$57&lt;=0,0,(G122-L122)*tab!$G$57+(H122-M122)*tab!$H$57+(I122-N122)*tab!$I$57)))</f>
        <v>0</v>
      </c>
      <c r="Y122" s="124">
        <f t="shared" si="16"/>
        <v>0</v>
      </c>
      <c r="Z122" s="5"/>
      <c r="AA122" s="22"/>
    </row>
    <row r="123" spans="2:27" ht="12" customHeight="1" x14ac:dyDescent="0.2">
      <c r="B123" s="18"/>
      <c r="C123" s="1">
        <v>29</v>
      </c>
      <c r="D123" s="119"/>
      <c r="E123" s="120">
        <v>0</v>
      </c>
      <c r="F123" s="43"/>
      <c r="G123" s="44"/>
      <c r="H123" s="44"/>
      <c r="I123" s="44"/>
      <c r="J123" s="68">
        <f t="shared" si="13"/>
        <v>0</v>
      </c>
      <c r="K123" s="42"/>
      <c r="L123" s="44"/>
      <c r="M123" s="44"/>
      <c r="N123" s="44"/>
      <c r="O123" s="68">
        <f t="shared" si="14"/>
        <v>0</v>
      </c>
      <c r="P123" s="42"/>
      <c r="Q123" s="93" t="str">
        <f t="shared" si="12"/>
        <v>ja</v>
      </c>
      <c r="R123" s="93" t="str">
        <f t="shared" si="12"/>
        <v>ja</v>
      </c>
      <c r="S123" s="124">
        <f>IF(Q51="nee",0,IF((J51-O51)&lt;0,0,(J51-O51)*(tab!$C$21*tab!$I$8+tab!$D$23)))</f>
        <v>0</v>
      </c>
      <c r="T123" s="124">
        <f>IF((J123-O123)&lt;=0,0,IF((G123-L123)*tab!$E$31+(H123-M123)*tab!$F$31+(I123-N123)*tab!$G$31&lt;=0,0,(G123-L123)*tab!$E$31+(H123-M123)*tab!$F$31+(I123-N123)*tab!$G$31))</f>
        <v>0</v>
      </c>
      <c r="U123" s="124">
        <f t="shared" si="15"/>
        <v>0</v>
      </c>
      <c r="V123" s="182"/>
      <c r="W123" s="124">
        <f>IF(R123="nee",0,IF((J123-O123)&lt;0,0,(J123-O123)*tab!$C$59))</f>
        <v>0</v>
      </c>
      <c r="X123" s="124">
        <f>IF(R123="nee",0,IF((J123-O123)&lt;=0,0,IF((G123-L123)*tab!$G$57+(H123-M123)*tab!$H$57+(I123-N123)*tab!$I$57&lt;=0,0,(G123-L123)*tab!$G$57+(H123-M123)*tab!$H$57+(I123-N123)*tab!$I$57)))</f>
        <v>0</v>
      </c>
      <c r="Y123" s="124">
        <f t="shared" si="16"/>
        <v>0</v>
      </c>
      <c r="Z123" s="5"/>
      <c r="AA123" s="22"/>
    </row>
    <row r="124" spans="2:27" ht="12" customHeight="1" x14ac:dyDescent="0.2">
      <c r="B124" s="18"/>
      <c r="C124" s="1">
        <v>30</v>
      </c>
      <c r="D124" s="119"/>
      <c r="E124" s="120">
        <v>0</v>
      </c>
      <c r="F124" s="43"/>
      <c r="G124" s="44"/>
      <c r="H124" s="44"/>
      <c r="I124" s="44"/>
      <c r="J124" s="68">
        <f t="shared" si="13"/>
        <v>0</v>
      </c>
      <c r="K124" s="42"/>
      <c r="L124" s="44"/>
      <c r="M124" s="44"/>
      <c r="N124" s="44"/>
      <c r="O124" s="68">
        <f t="shared" si="14"/>
        <v>0</v>
      </c>
      <c r="P124" s="42"/>
      <c r="Q124" s="93" t="str">
        <f t="shared" si="12"/>
        <v>ja</v>
      </c>
      <c r="R124" s="93" t="str">
        <f t="shared" si="12"/>
        <v>ja</v>
      </c>
      <c r="S124" s="124">
        <f>IF(Q52="nee",0,IF((J52-O52)&lt;0,0,(J52-O52)*(tab!$C$21*tab!$I$8+tab!$D$23)))</f>
        <v>0</v>
      </c>
      <c r="T124" s="124">
        <f>IF((J124-O124)&lt;=0,0,IF((G124-L124)*tab!$E$31+(H124-M124)*tab!$F$31+(I124-N124)*tab!$G$31&lt;=0,0,(G124-L124)*tab!$E$31+(H124-M124)*tab!$F$31+(I124-N124)*tab!$G$31))</f>
        <v>0</v>
      </c>
      <c r="U124" s="124">
        <f t="shared" si="15"/>
        <v>0</v>
      </c>
      <c r="V124" s="182"/>
      <c r="W124" s="124">
        <f>IF(R124="nee",0,IF((J124-O124)&lt;0,0,(J124-O124)*tab!$C$59))</f>
        <v>0</v>
      </c>
      <c r="X124" s="124">
        <f>IF(R124="nee",0,IF((J124-O124)&lt;=0,0,IF((G124-L124)*tab!$G$57+(H124-M124)*tab!$H$57+(I124-N124)*tab!$I$57&lt;=0,0,(G124-L124)*tab!$G$57+(H124-M124)*tab!$H$57+(I124-N124)*tab!$I$57)))</f>
        <v>0</v>
      </c>
      <c r="Y124" s="124">
        <f t="shared" si="16"/>
        <v>0</v>
      </c>
      <c r="Z124" s="5"/>
      <c r="AA124" s="22"/>
    </row>
    <row r="125" spans="2:27" s="99" customFormat="1" ht="12" customHeight="1" x14ac:dyDescent="0.2">
      <c r="B125" s="80"/>
      <c r="C125" s="73"/>
      <c r="D125" s="77"/>
      <c r="E125" s="77"/>
      <c r="F125" s="115"/>
      <c r="G125" s="116">
        <f>SUM(G95:G124)</f>
        <v>7</v>
      </c>
      <c r="H125" s="116">
        <f>SUM(H95:H124)</f>
        <v>2</v>
      </c>
      <c r="I125" s="116">
        <f>SUM(I95:I124)</f>
        <v>5</v>
      </c>
      <c r="J125" s="116">
        <f>SUM(G125:I125)</f>
        <v>14</v>
      </c>
      <c r="K125" s="117"/>
      <c r="L125" s="116">
        <f>SUM(L95:L124)</f>
        <v>6</v>
      </c>
      <c r="M125" s="116">
        <f>SUM(M95:M124)</f>
        <v>1</v>
      </c>
      <c r="N125" s="116">
        <f>SUM(N95:N124)</f>
        <v>4</v>
      </c>
      <c r="O125" s="116">
        <f>SUM(L125:N125)</f>
        <v>11</v>
      </c>
      <c r="P125" s="117"/>
      <c r="Q125" s="117"/>
      <c r="R125" s="117"/>
      <c r="S125" s="198">
        <f t="shared" ref="S125:U125" si="17">SUM(S95:S124)</f>
        <v>37489.373145000005</v>
      </c>
      <c r="T125" s="198">
        <f t="shared" si="17"/>
        <v>45646.832662999994</v>
      </c>
      <c r="U125" s="198">
        <f t="shared" si="17"/>
        <v>83136.205807999999</v>
      </c>
      <c r="V125" s="117"/>
      <c r="W125" s="197">
        <f>SUM(W95:W124)</f>
        <v>5990.9500000000007</v>
      </c>
      <c r="X125" s="197">
        <f>SUM(X95:X124)</f>
        <v>3528.3999999999996</v>
      </c>
      <c r="Y125" s="197">
        <f>SUM(Y95:Y124)</f>
        <v>9519.3499999999985</v>
      </c>
      <c r="Z125" s="5"/>
      <c r="AA125" s="22"/>
    </row>
    <row r="126" spans="2:27" ht="12" customHeight="1" x14ac:dyDescent="0.2">
      <c r="B126" s="18"/>
      <c r="C126" s="1"/>
      <c r="D126" s="38"/>
      <c r="E126" s="38"/>
      <c r="F126" s="45"/>
      <c r="G126" s="98"/>
      <c r="H126" s="98"/>
      <c r="I126" s="98"/>
      <c r="J126" s="47"/>
      <c r="K126" s="47"/>
      <c r="L126" s="98"/>
      <c r="M126" s="98"/>
      <c r="N126" s="98"/>
      <c r="O126" s="47"/>
      <c r="P126" s="47"/>
      <c r="Q126" s="47"/>
      <c r="R126" s="47"/>
      <c r="S126" s="47"/>
      <c r="T126" s="47"/>
      <c r="U126" s="50"/>
      <c r="V126" s="50"/>
      <c r="W126" s="50"/>
      <c r="X126" s="50"/>
      <c r="Y126" s="50"/>
      <c r="Z126" s="51"/>
      <c r="AA126" s="22"/>
    </row>
    <row r="127" spans="2:27" ht="12" customHeight="1" x14ac:dyDescent="0.2">
      <c r="B127" s="18"/>
      <c r="C127" s="1"/>
      <c r="D127" s="38" t="s">
        <v>71</v>
      </c>
      <c r="E127" s="38"/>
      <c r="F127" s="45"/>
      <c r="G127" s="46">
        <f>+G53+G89+G125</f>
        <v>29</v>
      </c>
      <c r="H127" s="46">
        <f>+H53+H89+H125</f>
        <v>6</v>
      </c>
      <c r="I127" s="46">
        <f>+I53+I89+I125</f>
        <v>20</v>
      </c>
      <c r="J127" s="46">
        <f>+J53+J89+J125</f>
        <v>55</v>
      </c>
      <c r="K127" s="47"/>
      <c r="L127" s="46">
        <f>+L53+L89+L125</f>
        <v>22</v>
      </c>
      <c r="M127" s="46">
        <f>+M53+M89+M125</f>
        <v>3</v>
      </c>
      <c r="N127" s="46">
        <f>+N53+N89+N125</f>
        <v>20</v>
      </c>
      <c r="O127" s="46">
        <f>+O53+O89+O125</f>
        <v>45</v>
      </c>
      <c r="P127" s="47"/>
      <c r="Q127" s="47"/>
      <c r="R127" s="47"/>
      <c r="S127" s="181" t="s">
        <v>78</v>
      </c>
      <c r="T127" s="106"/>
      <c r="U127" s="106"/>
      <c r="V127" s="106"/>
      <c r="W127" s="81" t="s">
        <v>76</v>
      </c>
      <c r="X127" s="35"/>
      <c r="Y127" s="35"/>
      <c r="Z127" s="51"/>
      <c r="AA127" s="22"/>
    </row>
    <row r="128" spans="2:27" ht="12" customHeight="1" x14ac:dyDescent="0.2">
      <c r="B128" s="18"/>
      <c r="C128" s="1"/>
      <c r="D128" s="38"/>
      <c r="E128" s="38"/>
      <c r="F128" s="45"/>
      <c r="G128" s="46"/>
      <c r="H128" s="46"/>
      <c r="I128" s="46"/>
      <c r="J128" s="46"/>
      <c r="K128" s="47"/>
      <c r="L128" s="46"/>
      <c r="M128" s="46"/>
      <c r="N128" s="46"/>
      <c r="O128" s="46"/>
      <c r="P128" s="47"/>
      <c r="Q128" s="47"/>
      <c r="R128" s="47"/>
      <c r="S128" s="76" t="s">
        <v>108</v>
      </c>
      <c r="T128" s="81"/>
      <c r="U128" s="40" t="s">
        <v>58</v>
      </c>
      <c r="V128" s="40"/>
      <c r="W128" s="76" t="s">
        <v>127</v>
      </c>
      <c r="X128" s="40"/>
      <c r="Y128" s="40" t="s">
        <v>58</v>
      </c>
      <c r="Z128" s="51"/>
      <c r="AA128" s="22"/>
    </row>
    <row r="129" spans="1:71" ht="12" customHeight="1" x14ac:dyDescent="0.2">
      <c r="B129" s="18"/>
      <c r="C129" s="1"/>
      <c r="D129" s="38"/>
      <c r="E129" s="38"/>
      <c r="F129" s="45"/>
      <c r="G129" s="98"/>
      <c r="H129" s="98"/>
      <c r="I129" s="98"/>
      <c r="J129" s="47"/>
      <c r="K129" s="47"/>
      <c r="L129" s="98"/>
      <c r="M129" s="98"/>
      <c r="N129" s="98"/>
      <c r="O129" s="47"/>
      <c r="P129" s="47"/>
      <c r="Q129" s="47"/>
      <c r="R129" s="47"/>
      <c r="S129" s="74" t="s">
        <v>67</v>
      </c>
      <c r="T129" s="74" t="s">
        <v>68</v>
      </c>
      <c r="U129" s="40" t="s">
        <v>109</v>
      </c>
      <c r="V129" s="40"/>
      <c r="W129" s="42" t="s">
        <v>67</v>
      </c>
      <c r="X129" s="42" t="s">
        <v>68</v>
      </c>
      <c r="Y129" s="40" t="s">
        <v>62</v>
      </c>
      <c r="Z129" s="51"/>
      <c r="AA129" s="22"/>
    </row>
    <row r="130" spans="1:71" ht="12" customHeight="1" x14ac:dyDescent="0.2">
      <c r="B130" s="18"/>
      <c r="C130" s="1"/>
      <c r="D130" s="38" t="s">
        <v>65</v>
      </c>
      <c r="E130" s="38"/>
      <c r="F130" s="45"/>
      <c r="G130" s="98"/>
      <c r="H130" s="98"/>
      <c r="I130" s="98"/>
      <c r="J130" s="47"/>
      <c r="K130" s="47"/>
      <c r="L130" s="98"/>
      <c r="M130" s="98"/>
      <c r="N130" s="98"/>
      <c r="O130" s="47"/>
      <c r="P130" s="47"/>
      <c r="Q130" s="82"/>
      <c r="R130" s="82"/>
      <c r="S130" s="199">
        <f>+S53</f>
        <v>28517.194544999998</v>
      </c>
      <c r="T130" s="199">
        <f>+T53</f>
        <v>107666.86702799999</v>
      </c>
      <c r="U130" s="199">
        <f>+U53</f>
        <v>136184.06157299998</v>
      </c>
      <c r="V130" s="94"/>
      <c r="W130" s="53">
        <f>+W53</f>
        <v>4613.9799999999996</v>
      </c>
      <c r="X130" s="53">
        <f>+X53</f>
        <v>8490.4599999999991</v>
      </c>
      <c r="Y130" s="53">
        <f>+Y53</f>
        <v>13104.439999999999</v>
      </c>
      <c r="Z130" s="48"/>
      <c r="AA130" s="22"/>
    </row>
    <row r="131" spans="1:71" ht="12" customHeight="1" x14ac:dyDescent="0.2">
      <c r="B131" s="18"/>
      <c r="C131" s="1"/>
      <c r="D131" s="38" t="s">
        <v>69</v>
      </c>
      <c r="E131" s="38"/>
      <c r="F131" s="45"/>
      <c r="G131" s="98"/>
      <c r="H131" s="98"/>
      <c r="I131" s="98"/>
      <c r="J131" s="47"/>
      <c r="K131" s="47"/>
      <c r="L131" s="98"/>
      <c r="M131" s="98"/>
      <c r="N131" s="98"/>
      <c r="O131" s="47"/>
      <c r="P131" s="47"/>
      <c r="Q131" s="82"/>
      <c r="R131" s="82"/>
      <c r="S131" s="199">
        <f>+S89</f>
        <v>20801.120949</v>
      </c>
      <c r="T131" s="199">
        <f>+T89</f>
        <v>44011.783704999994</v>
      </c>
      <c r="U131" s="199">
        <f>+U89</f>
        <v>64812.904653999998</v>
      </c>
      <c r="V131" s="94"/>
      <c r="W131" s="53">
        <f>+W89</f>
        <v>2893.8999999999996</v>
      </c>
      <c r="X131" s="53">
        <f>+X89</f>
        <v>3528.3999999999996</v>
      </c>
      <c r="Y131" s="53">
        <f>+Y89</f>
        <v>6422.2999999999993</v>
      </c>
      <c r="Z131" s="48"/>
      <c r="AA131" s="22"/>
    </row>
    <row r="132" spans="1:71" ht="12" customHeight="1" x14ac:dyDescent="0.2">
      <c r="B132" s="18"/>
      <c r="C132" s="1"/>
      <c r="D132" s="38" t="s">
        <v>66</v>
      </c>
      <c r="E132" s="38"/>
      <c r="F132" s="45"/>
      <c r="G132" s="98"/>
      <c r="H132" s="98"/>
      <c r="I132" s="98"/>
      <c r="J132" s="47"/>
      <c r="K132" s="47"/>
      <c r="L132" s="98"/>
      <c r="M132" s="98"/>
      <c r="N132" s="98"/>
      <c r="O132" s="47"/>
      <c r="P132" s="47"/>
      <c r="Q132" s="82"/>
      <c r="R132" s="82"/>
      <c r="S132" s="199">
        <f t="shared" ref="S132:U132" si="18">+S125</f>
        <v>37489.373145000005</v>
      </c>
      <c r="T132" s="199">
        <f t="shared" si="18"/>
        <v>45646.832662999994</v>
      </c>
      <c r="U132" s="199">
        <f t="shared" si="18"/>
        <v>83136.205807999999</v>
      </c>
      <c r="V132" s="94"/>
      <c r="W132" s="60">
        <f>+W125</f>
        <v>5990.9500000000007</v>
      </c>
      <c r="X132" s="60">
        <f>+X125</f>
        <v>3528.3999999999996</v>
      </c>
      <c r="Y132" s="60">
        <f>+Y125</f>
        <v>9519.3499999999985</v>
      </c>
      <c r="Z132" s="48"/>
      <c r="AA132" s="22"/>
    </row>
    <row r="133" spans="1:71" ht="12" customHeight="1" x14ac:dyDescent="0.2">
      <c r="B133" s="18"/>
      <c r="C133" s="1"/>
      <c r="D133" s="38"/>
      <c r="E133" s="38"/>
      <c r="F133" s="45"/>
      <c r="G133" s="98"/>
      <c r="H133" s="98"/>
      <c r="I133" s="98"/>
      <c r="J133" s="47"/>
      <c r="K133" s="47"/>
      <c r="L133" s="98"/>
      <c r="M133" s="98"/>
      <c r="N133" s="98"/>
      <c r="O133" s="47"/>
      <c r="P133" s="47"/>
      <c r="Q133" s="47"/>
      <c r="R133" s="47"/>
      <c r="S133" s="47"/>
      <c r="T133" s="47"/>
      <c r="U133" s="54"/>
      <c r="V133" s="54"/>
      <c r="W133" s="54"/>
      <c r="X133" s="54"/>
      <c r="Y133" s="94"/>
      <c r="Z133" s="48"/>
      <c r="AA133" s="22"/>
    </row>
    <row r="134" spans="1:71" ht="12" customHeight="1" x14ac:dyDescent="0.2">
      <c r="B134" s="18"/>
      <c r="C134" s="1"/>
      <c r="D134" s="38" t="s">
        <v>110</v>
      </c>
      <c r="E134" s="38"/>
      <c r="F134" s="45"/>
      <c r="G134" s="98"/>
      <c r="H134" s="98"/>
      <c r="I134" s="98"/>
      <c r="J134" s="47"/>
      <c r="K134" s="47"/>
      <c r="L134" s="98"/>
      <c r="M134" s="98"/>
      <c r="N134" s="98"/>
      <c r="O134" s="47"/>
      <c r="P134" s="47"/>
      <c r="Q134" s="47"/>
      <c r="R134" s="47"/>
      <c r="S134" s="197">
        <f>SUM(S130:S133)</f>
        <v>86807.688639</v>
      </c>
      <c r="T134" s="197">
        <f>SUM(T130:T133)</f>
        <v>197325.483396</v>
      </c>
      <c r="U134" s="197">
        <f>SUM(U130:U133)</f>
        <v>284133.172035</v>
      </c>
      <c r="V134" s="54"/>
      <c r="W134" s="200">
        <f>SUM(W130:W133)</f>
        <v>13498.83</v>
      </c>
      <c r="X134" s="200">
        <f>SUM(X130:X133)</f>
        <v>15547.259999999998</v>
      </c>
      <c r="Y134" s="200">
        <f>SUM(Y130:Y133)</f>
        <v>29046.089999999997</v>
      </c>
      <c r="Z134" s="48"/>
      <c r="AA134" s="22"/>
    </row>
    <row r="135" spans="1:71" ht="12" customHeight="1" x14ac:dyDescent="0.2">
      <c r="B135" s="18"/>
      <c r="C135" s="1"/>
      <c r="D135" s="38"/>
      <c r="E135" s="38"/>
      <c r="F135" s="45"/>
      <c r="G135" s="98"/>
      <c r="H135" s="98"/>
      <c r="I135" s="98"/>
      <c r="J135" s="47"/>
      <c r="K135" s="47"/>
      <c r="L135" s="98"/>
      <c r="M135" s="98"/>
      <c r="N135" s="98"/>
      <c r="O135" s="47"/>
      <c r="P135" s="47"/>
      <c r="Q135" s="47"/>
      <c r="R135" s="47"/>
      <c r="S135" s="47"/>
      <c r="T135" s="47"/>
      <c r="U135" s="54"/>
      <c r="V135" s="54"/>
      <c r="W135" s="54"/>
      <c r="X135" s="54"/>
      <c r="Y135" s="54"/>
      <c r="Z135" s="48"/>
      <c r="AA135" s="22"/>
    </row>
    <row r="136" spans="1:71" s="108" customFormat="1" ht="12" customHeight="1" x14ac:dyDescent="0.2">
      <c r="A136" s="6"/>
      <c r="B136" s="18"/>
      <c r="C136" s="65"/>
      <c r="D136" s="71"/>
      <c r="E136" s="71"/>
      <c r="F136" s="109"/>
      <c r="G136" s="110"/>
      <c r="H136" s="110"/>
      <c r="I136" s="110"/>
      <c r="J136" s="111"/>
      <c r="K136" s="111"/>
      <c r="L136" s="110"/>
      <c r="M136" s="110"/>
      <c r="N136" s="110"/>
      <c r="O136" s="111"/>
      <c r="P136" s="111"/>
      <c r="Q136" s="111"/>
      <c r="R136" s="111"/>
      <c r="S136" s="111"/>
      <c r="T136" s="111"/>
      <c r="U136" s="111"/>
      <c r="V136" s="111"/>
      <c r="W136" s="19"/>
      <c r="X136" s="19"/>
      <c r="Y136" s="19"/>
      <c r="Z136" s="19"/>
      <c r="AA136" s="22"/>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row>
    <row r="137" spans="1:71" ht="12" customHeight="1" x14ac:dyDescent="0.25">
      <c r="B137" s="55"/>
      <c r="C137" s="66"/>
      <c r="D137" s="56"/>
      <c r="E137" s="56"/>
      <c r="F137" s="56"/>
      <c r="G137" s="57"/>
      <c r="H137" s="57"/>
      <c r="I137" s="57"/>
      <c r="J137" s="57"/>
      <c r="K137" s="57"/>
      <c r="L137" s="57"/>
      <c r="M137" s="57"/>
      <c r="N137" s="57"/>
      <c r="O137" s="57"/>
      <c r="P137" s="57"/>
      <c r="Q137" s="57"/>
      <c r="R137" s="57"/>
      <c r="S137" s="57"/>
      <c r="T137" s="57"/>
      <c r="U137" s="57"/>
      <c r="V137" s="57"/>
      <c r="W137" s="56"/>
      <c r="X137" s="56"/>
      <c r="Y137" s="56"/>
      <c r="Z137" s="58"/>
      <c r="AA137" s="59"/>
    </row>
    <row r="138" spans="1:71" ht="12" customHeight="1" x14ac:dyDescent="0.2">
      <c r="Z138" s="48"/>
      <c r="AA138" s="48"/>
    </row>
    <row r="139" spans="1:71" ht="12" customHeight="1" x14ac:dyDescent="0.2">
      <c r="A139" s="12"/>
      <c r="Z139" s="48"/>
      <c r="AA139" s="48"/>
    </row>
    <row r="140" spans="1:71" ht="12" customHeight="1" x14ac:dyDescent="0.2">
      <c r="A140" s="12"/>
      <c r="Z140" s="48"/>
      <c r="AA140" s="48"/>
    </row>
    <row r="141" spans="1:71" ht="12" customHeight="1" x14ac:dyDescent="0.2">
      <c r="A141" s="12"/>
      <c r="Z141" s="48"/>
      <c r="AA141" s="48"/>
    </row>
    <row r="142" spans="1:71" ht="12" customHeight="1" x14ac:dyDescent="0.2">
      <c r="A142" s="12"/>
    </row>
    <row r="143" spans="1:71" ht="12" customHeight="1" x14ac:dyDescent="0.2">
      <c r="A143" s="12"/>
    </row>
    <row r="146" spans="1:27" ht="12" customHeight="1" x14ac:dyDescent="0.2">
      <c r="A146" s="25"/>
    </row>
    <row r="147" spans="1:27" ht="12" customHeight="1" x14ac:dyDescent="0.2">
      <c r="A147" s="33"/>
      <c r="C147" s="84" t="s">
        <v>47</v>
      </c>
    </row>
    <row r="148" spans="1:27" ht="12" customHeight="1" x14ac:dyDescent="0.2">
      <c r="A148" s="12"/>
      <c r="C148" s="84" t="s">
        <v>1</v>
      </c>
    </row>
    <row r="149" spans="1:27" ht="12" customHeight="1" x14ac:dyDescent="0.2">
      <c r="C149" s="84" t="s">
        <v>26</v>
      </c>
    </row>
    <row r="150" spans="1:27" ht="12" customHeight="1" x14ac:dyDescent="0.2">
      <c r="C150" s="84"/>
    </row>
    <row r="151" spans="1:27" ht="12" customHeight="1" x14ac:dyDescent="0.2">
      <c r="C151" s="84" t="s">
        <v>29</v>
      </c>
    </row>
    <row r="152" spans="1:27" ht="12" customHeight="1" x14ac:dyDescent="0.2">
      <c r="C152" s="4" t="s">
        <v>31</v>
      </c>
    </row>
    <row r="153" spans="1:27" ht="12" customHeight="1" x14ac:dyDescent="0.2">
      <c r="C153" s="4" t="s">
        <v>51</v>
      </c>
    </row>
    <row r="154" spans="1:27" ht="12" customHeight="1" x14ac:dyDescent="0.2">
      <c r="C154" s="4" t="s">
        <v>30</v>
      </c>
    </row>
    <row r="155" spans="1:27" ht="12" customHeight="1" x14ac:dyDescent="0.2">
      <c r="C155" s="4" t="s">
        <v>53</v>
      </c>
    </row>
    <row r="157" spans="1:27" s="7" customFormat="1" ht="12" customHeight="1" x14ac:dyDescent="0.2">
      <c r="A157" s="6"/>
      <c r="Z157" s="6"/>
      <c r="AA157" s="6"/>
    </row>
    <row r="158" spans="1:27" s="7" customFormat="1" ht="12" customHeight="1" x14ac:dyDescent="0.2">
      <c r="A158" s="6"/>
      <c r="Z158" s="6"/>
      <c r="AA158" s="6"/>
    </row>
    <row r="159" spans="1:27" s="7" customFormat="1" ht="12" customHeight="1" x14ac:dyDescent="0.2">
      <c r="A159" s="6"/>
      <c r="Z159" s="6"/>
      <c r="AA159" s="6"/>
    </row>
    <row r="160" spans="1:27" s="7" customFormat="1" ht="12" customHeight="1" x14ac:dyDescent="0.2">
      <c r="A160" s="6"/>
    </row>
    <row r="161" spans="1:27" s="7" customFormat="1" ht="12" customHeight="1" x14ac:dyDescent="0.2">
      <c r="A161" s="6"/>
    </row>
    <row r="162" spans="1:27" s="7" customFormat="1" ht="12" customHeight="1" x14ac:dyDescent="0.2">
      <c r="A162" s="6"/>
    </row>
    <row r="163" spans="1:27" ht="12" customHeight="1" x14ac:dyDescent="0.2">
      <c r="Z163" s="7"/>
      <c r="AA163" s="7"/>
    </row>
    <row r="164" spans="1:27" ht="12" customHeight="1" x14ac:dyDescent="0.2">
      <c r="Z164" s="7"/>
      <c r="AA164" s="7"/>
    </row>
    <row r="165" spans="1:27" ht="12" customHeight="1" x14ac:dyDescent="0.2">
      <c r="Z165" s="7"/>
      <c r="AA165" s="7"/>
    </row>
    <row r="261" spans="1:1" ht="12" customHeight="1" x14ac:dyDescent="0.2">
      <c r="A261" s="12"/>
    </row>
    <row r="262" spans="1:1" ht="12" customHeight="1" x14ac:dyDescent="0.2">
      <c r="A262" s="12"/>
    </row>
    <row r="263" spans="1:1" ht="12" customHeight="1" x14ac:dyDescent="0.2">
      <c r="A263" s="12"/>
    </row>
    <row r="266" spans="1:1" ht="12" customHeight="1" x14ac:dyDescent="0.2">
      <c r="A266" s="25"/>
    </row>
    <row r="267" spans="1:1" ht="12" customHeight="1" x14ac:dyDescent="0.2">
      <c r="A267" s="33"/>
    </row>
    <row r="268" spans="1:1" ht="12" customHeight="1" x14ac:dyDescent="0.2">
      <c r="A268" s="12"/>
    </row>
    <row r="381" spans="1:22" ht="12" customHeight="1" x14ac:dyDescent="0.2">
      <c r="A381" s="12"/>
    </row>
    <row r="382" spans="1:22" ht="12" customHeight="1" x14ac:dyDescent="0.2">
      <c r="A382" s="12"/>
    </row>
    <row r="383" spans="1:22" ht="12" customHeight="1" x14ac:dyDescent="0.2">
      <c r="A383" s="12"/>
    </row>
    <row r="384" spans="1:22" ht="12" customHeight="1" x14ac:dyDescent="0.2">
      <c r="C384" s="6"/>
      <c r="G384" s="6"/>
      <c r="H384" s="6"/>
      <c r="I384" s="6"/>
      <c r="J384" s="6"/>
      <c r="K384" s="6"/>
      <c r="L384" s="6"/>
      <c r="M384" s="6"/>
      <c r="N384" s="6"/>
      <c r="O384" s="6"/>
      <c r="P384" s="6"/>
      <c r="Q384" s="6"/>
      <c r="R384" s="6"/>
      <c r="S384" s="6"/>
      <c r="T384" s="6"/>
      <c r="U384" s="6"/>
      <c r="V384" s="6"/>
    </row>
    <row r="385" spans="1:22" ht="12" customHeight="1" x14ac:dyDescent="0.2">
      <c r="C385" s="6"/>
      <c r="G385" s="6"/>
      <c r="H385" s="6"/>
      <c r="I385" s="6"/>
      <c r="J385" s="6"/>
      <c r="K385" s="6"/>
      <c r="L385" s="6"/>
      <c r="M385" s="6"/>
      <c r="N385" s="6"/>
      <c r="O385" s="6"/>
      <c r="P385" s="6"/>
      <c r="Q385" s="6"/>
      <c r="R385" s="6"/>
      <c r="S385" s="6"/>
      <c r="T385" s="6"/>
      <c r="U385" s="6"/>
      <c r="V385" s="6"/>
    </row>
    <row r="386" spans="1:22" ht="12" customHeight="1" x14ac:dyDescent="0.2">
      <c r="C386" s="6"/>
      <c r="G386" s="6"/>
      <c r="H386" s="6"/>
      <c r="I386" s="6"/>
      <c r="J386" s="6"/>
      <c r="K386" s="6"/>
      <c r="L386" s="6"/>
      <c r="M386" s="6"/>
      <c r="N386" s="6"/>
      <c r="O386" s="6"/>
      <c r="P386" s="6"/>
      <c r="Q386" s="6"/>
      <c r="R386" s="6"/>
      <c r="S386" s="6"/>
      <c r="T386" s="6"/>
      <c r="U386" s="6"/>
      <c r="V386" s="6"/>
    </row>
    <row r="387" spans="1:22" ht="12" customHeight="1" x14ac:dyDescent="0.2">
      <c r="A387" s="25"/>
      <c r="C387" s="6"/>
      <c r="G387" s="6"/>
      <c r="H387" s="6"/>
      <c r="I387" s="6"/>
      <c r="J387" s="6"/>
      <c r="K387" s="6"/>
      <c r="L387" s="6"/>
      <c r="M387" s="6"/>
      <c r="N387" s="6"/>
      <c r="O387" s="6"/>
      <c r="P387" s="6"/>
      <c r="Q387" s="6"/>
      <c r="R387" s="6"/>
      <c r="S387" s="6"/>
      <c r="T387" s="6"/>
      <c r="U387" s="6"/>
      <c r="V387" s="6"/>
    </row>
    <row r="388" spans="1:22" ht="12" customHeight="1" x14ac:dyDescent="0.2">
      <c r="A388" s="33"/>
      <c r="C388" s="6"/>
      <c r="G388" s="6"/>
      <c r="H388" s="6"/>
      <c r="I388" s="6"/>
      <c r="J388" s="6"/>
      <c r="K388" s="6"/>
      <c r="L388" s="6"/>
      <c r="M388" s="6"/>
      <c r="N388" s="6"/>
      <c r="O388" s="6"/>
      <c r="P388" s="6"/>
      <c r="Q388" s="6"/>
      <c r="R388" s="6"/>
      <c r="S388" s="6"/>
      <c r="T388" s="6"/>
      <c r="U388" s="6"/>
      <c r="V388" s="6"/>
    </row>
    <row r="389" spans="1:22" ht="12" customHeight="1" x14ac:dyDescent="0.2">
      <c r="A389" s="12"/>
      <c r="C389" s="6"/>
      <c r="G389" s="6"/>
      <c r="H389" s="6"/>
      <c r="I389" s="6"/>
      <c r="J389" s="6"/>
      <c r="K389" s="6"/>
      <c r="L389" s="6"/>
      <c r="M389" s="6"/>
      <c r="N389" s="6"/>
      <c r="O389" s="6"/>
      <c r="P389" s="6"/>
      <c r="Q389" s="6"/>
      <c r="R389" s="6"/>
      <c r="S389" s="6"/>
      <c r="T389" s="6"/>
      <c r="U389" s="6"/>
      <c r="V389" s="6"/>
    </row>
    <row r="390" spans="1:22" ht="12" customHeight="1" x14ac:dyDescent="0.2">
      <c r="C390" s="6"/>
      <c r="G390" s="6"/>
      <c r="H390" s="6"/>
      <c r="I390" s="6"/>
      <c r="J390" s="6"/>
      <c r="K390" s="6"/>
      <c r="L390" s="6"/>
      <c r="M390" s="6"/>
      <c r="N390" s="6"/>
      <c r="O390" s="6"/>
      <c r="P390" s="6"/>
      <c r="Q390" s="6"/>
      <c r="R390" s="6"/>
      <c r="S390" s="6"/>
      <c r="T390" s="6"/>
      <c r="U390" s="6"/>
      <c r="V390" s="6"/>
    </row>
    <row r="391" spans="1:22" ht="12" customHeight="1" x14ac:dyDescent="0.2">
      <c r="C391" s="6"/>
      <c r="G391" s="6"/>
      <c r="H391" s="6"/>
      <c r="I391" s="6"/>
      <c r="J391" s="6"/>
      <c r="K391" s="6"/>
      <c r="L391" s="6"/>
      <c r="M391" s="6"/>
      <c r="N391" s="6"/>
      <c r="O391" s="6"/>
      <c r="P391" s="6"/>
      <c r="Q391" s="6"/>
      <c r="R391" s="6"/>
      <c r="S391" s="6"/>
      <c r="T391" s="6"/>
      <c r="U391" s="6"/>
      <c r="V391" s="6"/>
    </row>
    <row r="392" spans="1:22" ht="12" customHeight="1" x14ac:dyDescent="0.2">
      <c r="C392" s="6"/>
      <c r="G392" s="6"/>
      <c r="H392" s="6"/>
      <c r="I392" s="6"/>
      <c r="J392" s="6"/>
      <c r="K392" s="6"/>
      <c r="L392" s="6"/>
      <c r="M392" s="6"/>
      <c r="N392" s="6"/>
      <c r="O392" s="6"/>
      <c r="P392" s="6"/>
      <c r="Q392" s="6"/>
      <c r="R392" s="6"/>
      <c r="S392" s="6"/>
      <c r="T392" s="6"/>
      <c r="U392" s="6"/>
      <c r="V392" s="6"/>
    </row>
    <row r="393" spans="1:22" ht="12" customHeight="1" x14ac:dyDescent="0.2">
      <c r="C393" s="6"/>
      <c r="G393" s="6"/>
      <c r="H393" s="6"/>
      <c r="I393" s="6"/>
      <c r="J393" s="6"/>
      <c r="K393" s="6"/>
      <c r="L393" s="6"/>
      <c r="M393" s="6"/>
      <c r="N393" s="6"/>
      <c r="O393" s="6"/>
      <c r="P393" s="6"/>
      <c r="Q393" s="6"/>
      <c r="R393" s="6"/>
      <c r="S393" s="6"/>
      <c r="T393" s="6"/>
      <c r="U393" s="6"/>
      <c r="V393" s="6"/>
    </row>
    <row r="394" spans="1:22" ht="12" customHeight="1" x14ac:dyDescent="0.2">
      <c r="C394" s="6"/>
      <c r="G394" s="6"/>
      <c r="H394" s="6"/>
      <c r="I394" s="6"/>
      <c r="J394" s="6"/>
      <c r="K394" s="6"/>
      <c r="L394" s="6"/>
      <c r="M394" s="6"/>
      <c r="N394" s="6"/>
      <c r="O394" s="6"/>
      <c r="P394" s="6"/>
      <c r="Q394" s="6"/>
      <c r="R394" s="6"/>
      <c r="S394" s="6"/>
      <c r="T394" s="6"/>
      <c r="U394" s="6"/>
      <c r="V394" s="6"/>
    </row>
    <row r="395" spans="1:22" ht="12" customHeight="1" x14ac:dyDescent="0.2">
      <c r="C395" s="6"/>
      <c r="G395" s="6"/>
      <c r="H395" s="6"/>
      <c r="I395" s="6"/>
      <c r="J395" s="6"/>
      <c r="K395" s="6"/>
      <c r="L395" s="6"/>
      <c r="M395" s="6"/>
      <c r="N395" s="6"/>
      <c r="O395" s="6"/>
      <c r="P395" s="6"/>
      <c r="Q395" s="6"/>
      <c r="R395" s="6"/>
      <c r="S395" s="6"/>
      <c r="T395" s="6"/>
      <c r="U395" s="6"/>
      <c r="V395" s="6"/>
    </row>
    <row r="396" spans="1:22" ht="12" customHeight="1" x14ac:dyDescent="0.2">
      <c r="C396" s="6"/>
      <c r="G396" s="6"/>
      <c r="H396" s="6"/>
      <c r="I396" s="6"/>
      <c r="J396" s="6"/>
      <c r="K396" s="6"/>
      <c r="L396" s="6"/>
      <c r="M396" s="6"/>
      <c r="N396" s="6"/>
      <c r="O396" s="6"/>
      <c r="P396" s="6"/>
      <c r="Q396" s="6"/>
      <c r="R396" s="6"/>
      <c r="S396" s="6"/>
      <c r="T396" s="6"/>
      <c r="U396" s="6"/>
      <c r="V396" s="6"/>
    </row>
    <row r="397" spans="1:22" ht="12" customHeight="1" x14ac:dyDescent="0.2">
      <c r="C397" s="6"/>
      <c r="G397" s="6"/>
      <c r="H397" s="6"/>
      <c r="I397" s="6"/>
      <c r="J397" s="6"/>
      <c r="K397" s="6"/>
      <c r="L397" s="6"/>
      <c r="M397" s="6"/>
      <c r="N397" s="6"/>
      <c r="O397" s="6"/>
      <c r="P397" s="6"/>
      <c r="Q397" s="6"/>
      <c r="R397" s="6"/>
      <c r="S397" s="6"/>
      <c r="T397" s="6"/>
      <c r="U397" s="6"/>
      <c r="V397" s="6"/>
    </row>
    <row r="398" spans="1:22" ht="12" customHeight="1" x14ac:dyDescent="0.2">
      <c r="C398" s="6"/>
      <c r="G398" s="6"/>
      <c r="H398" s="6"/>
      <c r="I398" s="6"/>
      <c r="J398" s="6"/>
      <c r="K398" s="6"/>
      <c r="L398" s="6"/>
      <c r="M398" s="6"/>
      <c r="N398" s="6"/>
      <c r="O398" s="6"/>
      <c r="P398" s="6"/>
      <c r="Q398" s="6"/>
      <c r="R398" s="6"/>
      <c r="S398" s="6"/>
      <c r="T398" s="6"/>
      <c r="U398" s="6"/>
      <c r="V398" s="6"/>
    </row>
    <row r="399" spans="1:22" ht="12" customHeight="1" x14ac:dyDescent="0.2">
      <c r="C399" s="6"/>
      <c r="G399" s="6"/>
      <c r="H399" s="6"/>
      <c r="I399" s="6"/>
      <c r="J399" s="6"/>
      <c r="K399" s="6"/>
      <c r="L399" s="6"/>
      <c r="M399" s="6"/>
      <c r="N399" s="6"/>
      <c r="O399" s="6"/>
      <c r="P399" s="6"/>
      <c r="Q399" s="6"/>
      <c r="R399" s="6"/>
      <c r="S399" s="6"/>
      <c r="T399" s="6"/>
      <c r="U399" s="6"/>
      <c r="V399" s="6"/>
    </row>
    <row r="400" spans="1:22" ht="12" customHeight="1" x14ac:dyDescent="0.2">
      <c r="C400" s="6"/>
      <c r="G400" s="6"/>
      <c r="H400" s="6"/>
      <c r="I400" s="6"/>
      <c r="J400" s="6"/>
      <c r="K400" s="6"/>
      <c r="L400" s="6"/>
      <c r="M400" s="6"/>
      <c r="N400" s="6"/>
      <c r="O400" s="6"/>
      <c r="P400" s="6"/>
      <c r="Q400" s="6"/>
      <c r="R400" s="6"/>
      <c r="S400" s="6"/>
      <c r="T400" s="6"/>
      <c r="U400" s="6"/>
      <c r="V400" s="6"/>
    </row>
    <row r="401" spans="3:22" ht="12" customHeight="1" x14ac:dyDescent="0.2">
      <c r="C401" s="6"/>
      <c r="G401" s="6"/>
      <c r="H401" s="6"/>
      <c r="I401" s="6"/>
      <c r="J401" s="6"/>
      <c r="K401" s="6"/>
      <c r="L401" s="6"/>
      <c r="M401" s="6"/>
      <c r="N401" s="6"/>
      <c r="O401" s="6"/>
      <c r="P401" s="6"/>
      <c r="Q401" s="6"/>
      <c r="R401" s="6"/>
      <c r="S401" s="6"/>
      <c r="T401" s="6"/>
      <c r="U401" s="6"/>
      <c r="V401" s="6"/>
    </row>
    <row r="402" spans="3:22" ht="12" customHeight="1" x14ac:dyDescent="0.2">
      <c r="C402" s="6"/>
      <c r="G402" s="6"/>
      <c r="H402" s="6"/>
      <c r="I402" s="6"/>
      <c r="J402" s="6"/>
      <c r="K402" s="6"/>
      <c r="L402" s="6"/>
      <c r="M402" s="6"/>
      <c r="N402" s="6"/>
      <c r="O402" s="6"/>
      <c r="P402" s="6"/>
      <c r="Q402" s="6"/>
      <c r="R402" s="6"/>
      <c r="S402" s="6"/>
      <c r="T402" s="6"/>
      <c r="U402" s="6"/>
      <c r="V402" s="6"/>
    </row>
    <row r="403" spans="3:22" ht="12" customHeight="1" x14ac:dyDescent="0.2">
      <c r="C403" s="6"/>
      <c r="G403" s="6"/>
      <c r="H403" s="6"/>
      <c r="I403" s="6"/>
      <c r="J403" s="6"/>
      <c r="K403" s="6"/>
      <c r="L403" s="6"/>
      <c r="M403" s="6"/>
      <c r="N403" s="6"/>
      <c r="O403" s="6"/>
      <c r="P403" s="6"/>
      <c r="Q403" s="6"/>
      <c r="R403" s="6"/>
      <c r="S403" s="6"/>
      <c r="T403" s="6"/>
      <c r="U403" s="6"/>
      <c r="V403" s="6"/>
    </row>
    <row r="404" spans="3:22" ht="12" customHeight="1" x14ac:dyDescent="0.2">
      <c r="C404" s="6"/>
      <c r="G404" s="6"/>
      <c r="H404" s="6"/>
      <c r="I404" s="6"/>
      <c r="J404" s="6"/>
      <c r="K404" s="6"/>
      <c r="L404" s="6"/>
      <c r="M404" s="6"/>
      <c r="N404" s="6"/>
      <c r="O404" s="6"/>
      <c r="P404" s="6"/>
      <c r="Q404" s="6"/>
      <c r="R404" s="6"/>
      <c r="S404" s="6"/>
      <c r="T404" s="6"/>
      <c r="U404" s="6"/>
      <c r="V404" s="6"/>
    </row>
    <row r="405" spans="3:22" ht="12" customHeight="1" x14ac:dyDescent="0.2">
      <c r="C405" s="6"/>
      <c r="G405" s="6"/>
      <c r="H405" s="6"/>
      <c r="I405" s="6"/>
      <c r="J405" s="6"/>
      <c r="K405" s="6"/>
      <c r="L405" s="6"/>
      <c r="M405" s="6"/>
      <c r="N405" s="6"/>
      <c r="O405" s="6"/>
      <c r="P405" s="6"/>
      <c r="Q405" s="6"/>
      <c r="R405" s="6"/>
      <c r="S405" s="6"/>
      <c r="T405" s="6"/>
      <c r="U405" s="6"/>
      <c r="V405" s="6"/>
    </row>
    <row r="406" spans="3:22" ht="12" customHeight="1" x14ac:dyDescent="0.2">
      <c r="C406" s="6"/>
      <c r="G406" s="6"/>
      <c r="H406" s="6"/>
      <c r="I406" s="6"/>
      <c r="J406" s="6"/>
      <c r="K406" s="6"/>
      <c r="L406" s="6"/>
      <c r="M406" s="6"/>
      <c r="N406" s="6"/>
      <c r="O406" s="6"/>
      <c r="P406" s="6"/>
      <c r="Q406" s="6"/>
      <c r="R406" s="6"/>
      <c r="S406" s="6"/>
      <c r="T406" s="6"/>
      <c r="U406" s="6"/>
      <c r="V406" s="6"/>
    </row>
    <row r="407" spans="3:22" ht="12" customHeight="1" x14ac:dyDescent="0.2">
      <c r="C407" s="6"/>
      <c r="G407" s="6"/>
      <c r="H407" s="6"/>
      <c r="I407" s="6"/>
      <c r="J407" s="6"/>
      <c r="K407" s="6"/>
      <c r="L407" s="6"/>
      <c r="M407" s="6"/>
      <c r="N407" s="6"/>
      <c r="O407" s="6"/>
      <c r="P407" s="6"/>
      <c r="Q407" s="6"/>
      <c r="R407" s="6"/>
      <c r="S407" s="6"/>
      <c r="T407" s="6"/>
      <c r="U407" s="6"/>
      <c r="V407" s="6"/>
    </row>
    <row r="408" spans="3:22" ht="12" customHeight="1" x14ac:dyDescent="0.2">
      <c r="C408" s="6"/>
      <c r="G408" s="6"/>
      <c r="H408" s="6"/>
      <c r="I408" s="6"/>
      <c r="J408" s="6"/>
      <c r="K408" s="6"/>
      <c r="L408" s="6"/>
      <c r="M408" s="6"/>
      <c r="N408" s="6"/>
      <c r="O408" s="6"/>
      <c r="P408" s="6"/>
      <c r="Q408" s="6"/>
      <c r="R408" s="6"/>
      <c r="S408" s="6"/>
      <c r="T408" s="6"/>
      <c r="U408" s="6"/>
      <c r="V408" s="6"/>
    </row>
    <row r="409" spans="3:22" ht="12" customHeight="1" x14ac:dyDescent="0.2">
      <c r="C409" s="6"/>
      <c r="G409" s="6"/>
      <c r="H409" s="6"/>
      <c r="I409" s="6"/>
      <c r="J409" s="6"/>
      <c r="K409" s="6"/>
      <c r="L409" s="6"/>
      <c r="M409" s="6"/>
      <c r="N409" s="6"/>
      <c r="O409" s="6"/>
      <c r="P409" s="6"/>
      <c r="Q409" s="6"/>
      <c r="R409" s="6"/>
      <c r="S409" s="6"/>
      <c r="T409" s="6"/>
      <c r="U409" s="6"/>
      <c r="V409" s="6"/>
    </row>
    <row r="410" spans="3:22" ht="12" customHeight="1" x14ac:dyDescent="0.2">
      <c r="C410" s="6"/>
      <c r="G410" s="6"/>
      <c r="H410" s="6"/>
      <c r="I410" s="6"/>
      <c r="J410" s="6"/>
      <c r="K410" s="6"/>
      <c r="L410" s="6"/>
      <c r="M410" s="6"/>
      <c r="N410" s="6"/>
      <c r="O410" s="6"/>
      <c r="P410" s="6"/>
      <c r="Q410" s="6"/>
      <c r="R410" s="6"/>
      <c r="S410" s="6"/>
      <c r="T410" s="6"/>
      <c r="U410" s="6"/>
      <c r="V410" s="6"/>
    </row>
    <row r="411" spans="3:22" ht="12" customHeight="1" x14ac:dyDescent="0.2">
      <c r="C411" s="6"/>
      <c r="G411" s="6"/>
      <c r="H411" s="6"/>
      <c r="I411" s="6"/>
      <c r="J411" s="6"/>
      <c r="K411" s="6"/>
      <c r="L411" s="6"/>
      <c r="M411" s="6"/>
      <c r="N411" s="6"/>
      <c r="O411" s="6"/>
      <c r="P411" s="6"/>
      <c r="Q411" s="6"/>
      <c r="R411" s="6"/>
      <c r="S411" s="6"/>
      <c r="T411" s="6"/>
      <c r="U411" s="6"/>
      <c r="V411" s="6"/>
    </row>
    <row r="412" spans="3:22" ht="12" customHeight="1" x14ac:dyDescent="0.2">
      <c r="C412" s="6"/>
      <c r="G412" s="6"/>
      <c r="H412" s="6"/>
      <c r="I412" s="6"/>
      <c r="J412" s="6"/>
      <c r="K412" s="6"/>
      <c r="L412" s="6"/>
      <c r="M412" s="6"/>
      <c r="N412" s="6"/>
      <c r="O412" s="6"/>
      <c r="P412" s="6"/>
      <c r="Q412" s="6"/>
      <c r="R412" s="6"/>
      <c r="S412" s="6"/>
      <c r="T412" s="6"/>
      <c r="U412" s="6"/>
      <c r="V412" s="6"/>
    </row>
    <row r="413" spans="3:22" ht="12" customHeight="1" x14ac:dyDescent="0.2">
      <c r="C413" s="6"/>
      <c r="G413" s="6"/>
      <c r="H413" s="6"/>
      <c r="I413" s="6"/>
      <c r="J413" s="6"/>
      <c r="K413" s="6"/>
      <c r="L413" s="6"/>
      <c r="M413" s="6"/>
      <c r="N413" s="6"/>
      <c r="O413" s="6"/>
      <c r="P413" s="6"/>
      <c r="Q413" s="6"/>
      <c r="R413" s="6"/>
      <c r="S413" s="6"/>
      <c r="T413" s="6"/>
      <c r="U413" s="6"/>
      <c r="V413" s="6"/>
    </row>
    <row r="414" spans="3:22" ht="12" customHeight="1" x14ac:dyDescent="0.2">
      <c r="C414" s="6"/>
      <c r="G414" s="6"/>
      <c r="H414" s="6"/>
      <c r="I414" s="6"/>
      <c r="J414" s="6"/>
      <c r="K414" s="6"/>
      <c r="L414" s="6"/>
      <c r="M414" s="6"/>
      <c r="N414" s="6"/>
      <c r="O414" s="6"/>
      <c r="P414" s="6"/>
      <c r="Q414" s="6"/>
      <c r="R414" s="6"/>
      <c r="S414" s="6"/>
      <c r="T414" s="6"/>
      <c r="U414" s="6"/>
      <c r="V414" s="6"/>
    </row>
    <row r="415" spans="3:22" ht="12" customHeight="1" x14ac:dyDescent="0.2">
      <c r="C415" s="6"/>
      <c r="G415" s="6"/>
      <c r="H415" s="6"/>
      <c r="I415" s="6"/>
      <c r="J415" s="6"/>
      <c r="K415" s="6"/>
      <c r="L415" s="6"/>
      <c r="M415" s="6"/>
      <c r="N415" s="6"/>
      <c r="O415" s="6"/>
      <c r="P415" s="6"/>
      <c r="Q415" s="6"/>
      <c r="R415" s="6"/>
      <c r="S415" s="6"/>
      <c r="T415" s="6"/>
      <c r="U415" s="6"/>
      <c r="V415" s="6"/>
    </row>
    <row r="416" spans="3:22" ht="12" customHeight="1" x14ac:dyDescent="0.2">
      <c r="C416" s="6"/>
      <c r="G416" s="6"/>
      <c r="H416" s="6"/>
      <c r="I416" s="6"/>
      <c r="J416" s="6"/>
      <c r="K416" s="6"/>
      <c r="L416" s="6"/>
      <c r="M416" s="6"/>
      <c r="N416" s="6"/>
      <c r="O416" s="6"/>
      <c r="P416" s="6"/>
      <c r="Q416" s="6"/>
      <c r="R416" s="6"/>
      <c r="S416" s="6"/>
      <c r="T416" s="6"/>
      <c r="U416" s="6"/>
      <c r="V416" s="6"/>
    </row>
    <row r="417" spans="3:22" ht="12" customHeight="1" x14ac:dyDescent="0.2">
      <c r="C417" s="6"/>
      <c r="G417" s="6"/>
      <c r="H417" s="6"/>
      <c r="I417" s="6"/>
      <c r="J417" s="6"/>
      <c r="K417" s="6"/>
      <c r="L417" s="6"/>
      <c r="M417" s="6"/>
      <c r="N417" s="6"/>
      <c r="O417" s="6"/>
      <c r="P417" s="6"/>
      <c r="Q417" s="6"/>
      <c r="R417" s="6"/>
      <c r="S417" s="6"/>
      <c r="T417" s="6"/>
      <c r="U417" s="6"/>
      <c r="V417" s="6"/>
    </row>
    <row r="418" spans="3:22" ht="12" customHeight="1" x14ac:dyDescent="0.2">
      <c r="C418" s="6"/>
      <c r="G418" s="6"/>
      <c r="H418" s="6"/>
      <c r="I418" s="6"/>
      <c r="J418" s="6"/>
      <c r="K418" s="6"/>
      <c r="L418" s="6"/>
      <c r="M418" s="6"/>
      <c r="N418" s="6"/>
      <c r="O418" s="6"/>
      <c r="P418" s="6"/>
      <c r="Q418" s="6"/>
      <c r="R418" s="6"/>
      <c r="S418" s="6"/>
      <c r="T418" s="6"/>
      <c r="U418" s="6"/>
      <c r="V418" s="6"/>
    </row>
    <row r="419" spans="3:22" ht="12" customHeight="1" x14ac:dyDescent="0.2">
      <c r="C419" s="6"/>
      <c r="G419" s="6"/>
      <c r="H419" s="6"/>
      <c r="I419" s="6"/>
      <c r="J419" s="6"/>
      <c r="K419" s="6"/>
      <c r="L419" s="6"/>
      <c r="M419" s="6"/>
      <c r="N419" s="6"/>
      <c r="O419" s="6"/>
      <c r="P419" s="6"/>
      <c r="Q419" s="6"/>
      <c r="R419" s="6"/>
      <c r="S419" s="6"/>
      <c r="T419" s="6"/>
      <c r="U419" s="6"/>
      <c r="V419" s="6"/>
    </row>
    <row r="420" spans="3:22" ht="12" customHeight="1" x14ac:dyDescent="0.2">
      <c r="C420" s="6"/>
      <c r="G420" s="6"/>
      <c r="H420" s="6"/>
      <c r="I420" s="6"/>
      <c r="J420" s="6"/>
      <c r="K420" s="6"/>
      <c r="L420" s="6"/>
      <c r="M420" s="6"/>
      <c r="N420" s="6"/>
      <c r="O420" s="6"/>
      <c r="P420" s="6"/>
      <c r="Q420" s="6"/>
      <c r="R420" s="6"/>
      <c r="S420" s="6"/>
      <c r="T420" s="6"/>
      <c r="U420" s="6"/>
      <c r="V420" s="6"/>
    </row>
    <row r="421" spans="3:22" ht="12" customHeight="1" x14ac:dyDescent="0.2">
      <c r="C421" s="6"/>
      <c r="G421" s="6"/>
      <c r="H421" s="6"/>
      <c r="I421" s="6"/>
      <c r="J421" s="6"/>
      <c r="K421" s="6"/>
      <c r="L421" s="6"/>
      <c r="M421" s="6"/>
      <c r="N421" s="6"/>
      <c r="O421" s="6"/>
      <c r="P421" s="6"/>
      <c r="Q421" s="6"/>
      <c r="R421" s="6"/>
      <c r="S421" s="6"/>
      <c r="T421" s="6"/>
      <c r="U421" s="6"/>
      <c r="V421" s="6"/>
    </row>
    <row r="422" spans="3:22" ht="12" customHeight="1" x14ac:dyDescent="0.2">
      <c r="C422" s="6"/>
      <c r="G422" s="6"/>
      <c r="H422" s="6"/>
      <c r="I422" s="6"/>
      <c r="J422" s="6"/>
      <c r="K422" s="6"/>
      <c r="L422" s="6"/>
      <c r="M422" s="6"/>
      <c r="N422" s="6"/>
      <c r="O422" s="6"/>
      <c r="P422" s="6"/>
      <c r="Q422" s="6"/>
      <c r="R422" s="6"/>
      <c r="S422" s="6"/>
      <c r="T422" s="6"/>
      <c r="U422" s="6"/>
      <c r="V422" s="6"/>
    </row>
    <row r="423" spans="3:22" ht="12" customHeight="1" x14ac:dyDescent="0.2">
      <c r="C423" s="6"/>
      <c r="G423" s="6"/>
      <c r="H423" s="6"/>
      <c r="I423" s="6"/>
      <c r="J423" s="6"/>
      <c r="K423" s="6"/>
      <c r="L423" s="6"/>
      <c r="M423" s="6"/>
      <c r="N423" s="6"/>
      <c r="O423" s="6"/>
      <c r="P423" s="6"/>
      <c r="Q423" s="6"/>
      <c r="R423" s="6"/>
      <c r="S423" s="6"/>
      <c r="T423" s="6"/>
      <c r="U423" s="6"/>
      <c r="V423" s="6"/>
    </row>
    <row r="424" spans="3:22" ht="12" customHeight="1" x14ac:dyDescent="0.2">
      <c r="C424" s="6"/>
      <c r="G424" s="6"/>
      <c r="H424" s="6"/>
      <c r="I424" s="6"/>
      <c r="J424" s="6"/>
      <c r="K424" s="6"/>
      <c r="L424" s="6"/>
      <c r="M424" s="6"/>
      <c r="N424" s="6"/>
      <c r="O424" s="6"/>
      <c r="P424" s="6"/>
      <c r="Q424" s="6"/>
      <c r="R424" s="6"/>
      <c r="S424" s="6"/>
      <c r="T424" s="6"/>
      <c r="U424" s="6"/>
      <c r="V424" s="6"/>
    </row>
    <row r="425" spans="3:22" ht="12" customHeight="1" x14ac:dyDescent="0.2">
      <c r="C425" s="6"/>
      <c r="G425" s="6"/>
      <c r="H425" s="6"/>
      <c r="I425" s="6"/>
      <c r="J425" s="6"/>
      <c r="K425" s="6"/>
      <c r="L425" s="6"/>
      <c r="M425" s="6"/>
      <c r="N425" s="6"/>
      <c r="O425" s="6"/>
      <c r="P425" s="6"/>
      <c r="Q425" s="6"/>
      <c r="R425" s="6"/>
      <c r="S425" s="6"/>
      <c r="T425" s="6"/>
      <c r="U425" s="6"/>
      <c r="V425" s="6"/>
    </row>
    <row r="426" spans="3:22" ht="12" customHeight="1" x14ac:dyDescent="0.2">
      <c r="C426" s="6"/>
      <c r="G426" s="6"/>
      <c r="H426" s="6"/>
      <c r="I426" s="6"/>
      <c r="J426" s="6"/>
      <c r="K426" s="6"/>
      <c r="L426" s="6"/>
      <c r="M426" s="6"/>
      <c r="N426" s="6"/>
      <c r="O426" s="6"/>
      <c r="P426" s="6"/>
      <c r="Q426" s="6"/>
      <c r="R426" s="6"/>
      <c r="S426" s="6"/>
      <c r="T426" s="6"/>
      <c r="U426" s="6"/>
      <c r="V426" s="6"/>
    </row>
    <row r="427" spans="3:22" ht="12" customHeight="1" x14ac:dyDescent="0.2">
      <c r="C427" s="6"/>
      <c r="G427" s="6"/>
      <c r="H427" s="6"/>
      <c r="I427" s="6"/>
      <c r="J427" s="6"/>
      <c r="K427" s="6"/>
      <c r="L427" s="6"/>
      <c r="M427" s="6"/>
      <c r="N427" s="6"/>
      <c r="O427" s="6"/>
      <c r="P427" s="6"/>
      <c r="Q427" s="6"/>
      <c r="R427" s="6"/>
      <c r="S427" s="6"/>
      <c r="T427" s="6"/>
      <c r="U427" s="6"/>
      <c r="V427" s="6"/>
    </row>
    <row r="428" spans="3:22" ht="12" customHeight="1" x14ac:dyDescent="0.2">
      <c r="C428" s="6"/>
      <c r="G428" s="6"/>
      <c r="H428" s="6"/>
      <c r="I428" s="6"/>
      <c r="J428" s="6"/>
      <c r="K428" s="6"/>
      <c r="L428" s="6"/>
      <c r="M428" s="6"/>
      <c r="N428" s="6"/>
      <c r="O428" s="6"/>
      <c r="P428" s="6"/>
      <c r="Q428" s="6"/>
      <c r="R428" s="6"/>
      <c r="S428" s="6"/>
      <c r="T428" s="6"/>
      <c r="U428" s="6"/>
      <c r="V428" s="6"/>
    </row>
    <row r="429" spans="3:22" ht="12" customHeight="1" x14ac:dyDescent="0.2">
      <c r="C429" s="6"/>
      <c r="G429" s="6"/>
      <c r="H429" s="6"/>
      <c r="I429" s="6"/>
      <c r="J429" s="6"/>
      <c r="K429" s="6"/>
      <c r="L429" s="6"/>
      <c r="M429" s="6"/>
      <c r="N429" s="6"/>
      <c r="O429" s="6"/>
      <c r="P429" s="6"/>
      <c r="Q429" s="6"/>
      <c r="R429" s="6"/>
      <c r="S429" s="6"/>
      <c r="T429" s="6"/>
      <c r="U429" s="6"/>
      <c r="V429" s="6"/>
    </row>
    <row r="430" spans="3:22" ht="12" customHeight="1" x14ac:dyDescent="0.2">
      <c r="C430" s="6"/>
      <c r="G430" s="6"/>
      <c r="H430" s="6"/>
      <c r="I430" s="6"/>
      <c r="J430" s="6"/>
      <c r="K430" s="6"/>
      <c r="L430" s="6"/>
      <c r="M430" s="6"/>
      <c r="N430" s="6"/>
      <c r="O430" s="6"/>
      <c r="P430" s="6"/>
      <c r="Q430" s="6"/>
      <c r="R430" s="6"/>
      <c r="S430" s="6"/>
      <c r="T430" s="6"/>
      <c r="U430" s="6"/>
      <c r="V430" s="6"/>
    </row>
    <row r="431" spans="3:22" ht="12" customHeight="1" x14ac:dyDescent="0.2">
      <c r="C431" s="6"/>
      <c r="G431" s="6"/>
      <c r="H431" s="6"/>
      <c r="I431" s="6"/>
      <c r="J431" s="6"/>
      <c r="K431" s="6"/>
      <c r="L431" s="6"/>
      <c r="M431" s="6"/>
      <c r="N431" s="6"/>
      <c r="O431" s="6"/>
      <c r="P431" s="6"/>
      <c r="Q431" s="6"/>
      <c r="R431" s="6"/>
      <c r="S431" s="6"/>
      <c r="T431" s="6"/>
      <c r="U431" s="6"/>
      <c r="V431" s="6"/>
    </row>
    <row r="432" spans="3:22" ht="12" customHeight="1" x14ac:dyDescent="0.2">
      <c r="C432" s="6"/>
      <c r="G432" s="6"/>
      <c r="H432" s="6"/>
      <c r="I432" s="6"/>
      <c r="J432" s="6"/>
      <c r="K432" s="6"/>
      <c r="L432" s="6"/>
      <c r="M432" s="6"/>
      <c r="N432" s="6"/>
      <c r="O432" s="6"/>
      <c r="P432" s="6"/>
      <c r="Q432" s="6"/>
      <c r="R432" s="6"/>
      <c r="S432" s="6"/>
      <c r="T432" s="6"/>
      <c r="U432" s="6"/>
      <c r="V432" s="6"/>
    </row>
    <row r="433" spans="3:22" ht="12" customHeight="1" x14ac:dyDescent="0.2">
      <c r="C433" s="6"/>
      <c r="G433" s="6"/>
      <c r="H433" s="6"/>
      <c r="I433" s="6"/>
      <c r="J433" s="6"/>
      <c r="K433" s="6"/>
      <c r="L433" s="6"/>
      <c r="M433" s="6"/>
      <c r="N433" s="6"/>
      <c r="O433" s="6"/>
      <c r="P433" s="6"/>
      <c r="Q433" s="6"/>
      <c r="R433" s="6"/>
      <c r="S433" s="6"/>
      <c r="T433" s="6"/>
      <c r="U433" s="6"/>
      <c r="V433" s="6"/>
    </row>
    <row r="434" spans="3:22" ht="12" customHeight="1" x14ac:dyDescent="0.2">
      <c r="C434" s="6"/>
      <c r="G434" s="6"/>
      <c r="H434" s="6"/>
      <c r="I434" s="6"/>
      <c r="J434" s="6"/>
      <c r="K434" s="6"/>
      <c r="L434" s="6"/>
      <c r="M434" s="6"/>
      <c r="N434" s="6"/>
      <c r="O434" s="6"/>
      <c r="P434" s="6"/>
      <c r="Q434" s="6"/>
      <c r="R434" s="6"/>
      <c r="S434" s="6"/>
      <c r="T434" s="6"/>
      <c r="U434" s="6"/>
      <c r="V434" s="6"/>
    </row>
    <row r="435" spans="3:22" ht="12" customHeight="1" x14ac:dyDescent="0.2">
      <c r="C435" s="6"/>
      <c r="G435" s="6"/>
      <c r="H435" s="6"/>
      <c r="I435" s="6"/>
      <c r="J435" s="6"/>
      <c r="K435" s="6"/>
      <c r="L435" s="6"/>
      <c r="M435" s="6"/>
      <c r="N435" s="6"/>
      <c r="O435" s="6"/>
      <c r="P435" s="6"/>
      <c r="Q435" s="6"/>
      <c r="R435" s="6"/>
      <c r="S435" s="6"/>
      <c r="T435" s="6"/>
      <c r="U435" s="6"/>
      <c r="V435" s="6"/>
    </row>
    <row r="436" spans="3:22" ht="12" customHeight="1" x14ac:dyDescent="0.2">
      <c r="C436" s="6"/>
      <c r="G436" s="6"/>
      <c r="H436" s="6"/>
      <c r="I436" s="6"/>
      <c r="J436" s="6"/>
      <c r="K436" s="6"/>
      <c r="L436" s="6"/>
      <c r="M436" s="6"/>
      <c r="N436" s="6"/>
      <c r="O436" s="6"/>
      <c r="P436" s="6"/>
      <c r="Q436" s="6"/>
      <c r="R436" s="6"/>
      <c r="S436" s="6"/>
      <c r="T436" s="6"/>
      <c r="U436" s="6"/>
      <c r="V436" s="6"/>
    </row>
    <row r="437" spans="3:22" ht="12" customHeight="1" x14ac:dyDescent="0.2">
      <c r="C437" s="6"/>
      <c r="G437" s="6"/>
      <c r="H437" s="6"/>
      <c r="I437" s="6"/>
      <c r="J437" s="6"/>
      <c r="K437" s="6"/>
      <c r="L437" s="6"/>
      <c r="M437" s="6"/>
      <c r="N437" s="6"/>
      <c r="O437" s="6"/>
      <c r="P437" s="6"/>
      <c r="Q437" s="6"/>
      <c r="R437" s="6"/>
      <c r="S437" s="6"/>
      <c r="T437" s="6"/>
      <c r="U437" s="6"/>
      <c r="V437" s="6"/>
    </row>
    <row r="438" spans="3:22" ht="12" customHeight="1" x14ac:dyDescent="0.2">
      <c r="C438" s="6"/>
      <c r="G438" s="6"/>
      <c r="H438" s="6"/>
      <c r="I438" s="6"/>
      <c r="J438" s="6"/>
      <c r="K438" s="6"/>
      <c r="L438" s="6"/>
      <c r="M438" s="6"/>
      <c r="N438" s="6"/>
      <c r="O438" s="6"/>
      <c r="P438" s="6"/>
      <c r="Q438" s="6"/>
      <c r="R438" s="6"/>
      <c r="S438" s="6"/>
      <c r="T438" s="6"/>
      <c r="U438" s="6"/>
      <c r="V438" s="6"/>
    </row>
    <row r="439" spans="3:22" ht="12" customHeight="1" x14ac:dyDescent="0.2">
      <c r="C439" s="6"/>
      <c r="G439" s="6"/>
      <c r="H439" s="6"/>
      <c r="I439" s="6"/>
      <c r="J439" s="6"/>
      <c r="K439" s="6"/>
      <c r="L439" s="6"/>
      <c r="M439" s="6"/>
      <c r="N439" s="6"/>
      <c r="O439" s="6"/>
      <c r="P439" s="6"/>
      <c r="Q439" s="6"/>
      <c r="R439" s="6"/>
      <c r="S439" s="6"/>
      <c r="T439" s="6"/>
      <c r="U439" s="6"/>
      <c r="V439" s="6"/>
    </row>
    <row r="440" spans="3:22" ht="12" customHeight="1" x14ac:dyDescent="0.2">
      <c r="C440" s="6"/>
      <c r="G440" s="6"/>
      <c r="H440" s="6"/>
      <c r="I440" s="6"/>
      <c r="J440" s="6"/>
      <c r="K440" s="6"/>
      <c r="L440" s="6"/>
      <c r="M440" s="6"/>
      <c r="N440" s="6"/>
      <c r="O440" s="6"/>
      <c r="P440" s="6"/>
      <c r="Q440" s="6"/>
      <c r="R440" s="6"/>
      <c r="S440" s="6"/>
      <c r="T440" s="6"/>
      <c r="U440" s="6"/>
      <c r="V440" s="6"/>
    </row>
    <row r="441" spans="3:22" ht="12" customHeight="1" x14ac:dyDescent="0.2">
      <c r="C441" s="6"/>
      <c r="G441" s="6"/>
      <c r="H441" s="6"/>
      <c r="I441" s="6"/>
      <c r="J441" s="6"/>
      <c r="K441" s="6"/>
      <c r="L441" s="6"/>
      <c r="M441" s="6"/>
      <c r="N441" s="6"/>
      <c r="O441" s="6"/>
      <c r="P441" s="6"/>
      <c r="Q441" s="6"/>
      <c r="R441" s="6"/>
      <c r="S441" s="6"/>
      <c r="T441" s="6"/>
      <c r="U441" s="6"/>
      <c r="V441" s="6"/>
    </row>
    <row r="442" spans="3:22" ht="12" customHeight="1" x14ac:dyDescent="0.2">
      <c r="C442" s="6"/>
      <c r="G442" s="6"/>
      <c r="H442" s="6"/>
      <c r="I442" s="6"/>
      <c r="J442" s="6"/>
      <c r="K442" s="6"/>
      <c r="L442" s="6"/>
      <c r="M442" s="6"/>
      <c r="N442" s="6"/>
      <c r="O442" s="6"/>
      <c r="P442" s="6"/>
      <c r="Q442" s="6"/>
      <c r="R442" s="6"/>
      <c r="S442" s="6"/>
      <c r="T442" s="6"/>
      <c r="U442" s="6"/>
      <c r="V442" s="6"/>
    </row>
    <row r="443" spans="3:22" ht="12" customHeight="1" x14ac:dyDescent="0.2">
      <c r="C443" s="6"/>
      <c r="G443" s="6"/>
      <c r="H443" s="6"/>
      <c r="I443" s="6"/>
      <c r="J443" s="6"/>
      <c r="K443" s="6"/>
      <c r="L443" s="6"/>
      <c r="M443" s="6"/>
      <c r="N443" s="6"/>
      <c r="O443" s="6"/>
      <c r="P443" s="6"/>
      <c r="Q443" s="6"/>
      <c r="R443" s="6"/>
      <c r="S443" s="6"/>
      <c r="T443" s="6"/>
      <c r="U443" s="6"/>
      <c r="V443" s="6"/>
    </row>
    <row r="444" spans="3:22" ht="12" customHeight="1" x14ac:dyDescent="0.2">
      <c r="C444" s="6"/>
      <c r="G444" s="6"/>
      <c r="H444" s="6"/>
      <c r="I444" s="6"/>
      <c r="J444" s="6"/>
      <c r="K444" s="6"/>
      <c r="L444" s="6"/>
      <c r="M444" s="6"/>
      <c r="N444" s="6"/>
      <c r="O444" s="6"/>
      <c r="P444" s="6"/>
      <c r="Q444" s="6"/>
      <c r="R444" s="6"/>
      <c r="S444" s="6"/>
      <c r="T444" s="6"/>
      <c r="U444" s="6"/>
      <c r="V444" s="6"/>
    </row>
    <row r="445" spans="3:22" ht="12" customHeight="1" x14ac:dyDescent="0.2">
      <c r="C445" s="6"/>
      <c r="G445" s="6"/>
      <c r="H445" s="6"/>
      <c r="I445" s="6"/>
      <c r="J445" s="6"/>
      <c r="K445" s="6"/>
      <c r="L445" s="6"/>
      <c r="M445" s="6"/>
      <c r="N445" s="6"/>
      <c r="O445" s="6"/>
      <c r="P445" s="6"/>
      <c r="Q445" s="6"/>
      <c r="R445" s="6"/>
      <c r="S445" s="6"/>
      <c r="T445" s="6"/>
      <c r="U445" s="6"/>
      <c r="V445" s="6"/>
    </row>
    <row r="446" spans="3:22" ht="12" customHeight="1" x14ac:dyDescent="0.2">
      <c r="C446" s="6"/>
      <c r="G446" s="6"/>
      <c r="H446" s="6"/>
      <c r="I446" s="6"/>
      <c r="J446" s="6"/>
      <c r="K446" s="6"/>
      <c r="L446" s="6"/>
      <c r="M446" s="6"/>
      <c r="N446" s="6"/>
      <c r="O446" s="6"/>
      <c r="P446" s="6"/>
      <c r="Q446" s="6"/>
      <c r="R446" s="6"/>
      <c r="S446" s="6"/>
      <c r="T446" s="6"/>
      <c r="U446" s="6"/>
      <c r="V446" s="6"/>
    </row>
    <row r="447" spans="3:22" ht="12" customHeight="1" x14ac:dyDescent="0.2">
      <c r="C447" s="6"/>
      <c r="G447" s="6"/>
      <c r="H447" s="6"/>
      <c r="I447" s="6"/>
      <c r="J447" s="6"/>
      <c r="K447" s="6"/>
      <c r="L447" s="6"/>
      <c r="M447" s="6"/>
      <c r="N447" s="6"/>
      <c r="O447" s="6"/>
      <c r="P447" s="6"/>
      <c r="Q447" s="6"/>
      <c r="R447" s="6"/>
      <c r="S447" s="6"/>
      <c r="T447" s="6"/>
      <c r="U447" s="6"/>
      <c r="V447" s="6"/>
    </row>
    <row r="448" spans="3:22" ht="12" customHeight="1" x14ac:dyDescent="0.2">
      <c r="C448" s="6"/>
      <c r="G448" s="6"/>
      <c r="H448" s="6"/>
      <c r="I448" s="6"/>
      <c r="J448" s="6"/>
      <c r="K448" s="6"/>
      <c r="L448" s="6"/>
      <c r="M448" s="6"/>
      <c r="N448" s="6"/>
      <c r="O448" s="6"/>
      <c r="P448" s="6"/>
      <c r="Q448" s="6"/>
      <c r="R448" s="6"/>
      <c r="S448" s="6"/>
      <c r="T448" s="6"/>
      <c r="U448" s="6"/>
      <c r="V448" s="6"/>
    </row>
    <row r="449" spans="3:22" ht="12" customHeight="1" x14ac:dyDescent="0.2">
      <c r="C449" s="6"/>
      <c r="G449" s="6"/>
      <c r="H449" s="6"/>
      <c r="I449" s="6"/>
      <c r="J449" s="6"/>
      <c r="K449" s="6"/>
      <c r="L449" s="6"/>
      <c r="M449" s="6"/>
      <c r="N449" s="6"/>
      <c r="O449" s="6"/>
      <c r="P449" s="6"/>
      <c r="Q449" s="6"/>
      <c r="R449" s="6"/>
      <c r="S449" s="6"/>
      <c r="T449" s="6"/>
      <c r="U449" s="6"/>
      <c r="V449" s="6"/>
    </row>
    <row r="450" spans="3:22" ht="12" customHeight="1" x14ac:dyDescent="0.2">
      <c r="C450" s="6"/>
      <c r="G450" s="6"/>
      <c r="H450" s="6"/>
      <c r="I450" s="6"/>
      <c r="J450" s="6"/>
      <c r="K450" s="6"/>
      <c r="L450" s="6"/>
      <c r="M450" s="6"/>
      <c r="N450" s="6"/>
      <c r="O450" s="6"/>
      <c r="P450" s="6"/>
      <c r="Q450" s="6"/>
      <c r="R450" s="6"/>
      <c r="S450" s="6"/>
      <c r="T450" s="6"/>
      <c r="U450" s="6"/>
      <c r="V450" s="6"/>
    </row>
    <row r="451" spans="3:22" ht="12" customHeight="1" x14ac:dyDescent="0.2">
      <c r="C451" s="6"/>
      <c r="G451" s="6"/>
      <c r="H451" s="6"/>
      <c r="I451" s="6"/>
      <c r="J451" s="6"/>
      <c r="K451" s="6"/>
      <c r="L451" s="6"/>
      <c r="M451" s="6"/>
      <c r="N451" s="6"/>
      <c r="O451" s="6"/>
      <c r="P451" s="6"/>
      <c r="Q451" s="6"/>
      <c r="R451" s="6"/>
      <c r="S451" s="6"/>
      <c r="T451" s="6"/>
      <c r="U451" s="6"/>
      <c r="V451" s="6"/>
    </row>
    <row r="452" spans="3:22" ht="12" customHeight="1" x14ac:dyDescent="0.2">
      <c r="C452" s="6"/>
      <c r="G452" s="6"/>
      <c r="H452" s="6"/>
      <c r="I452" s="6"/>
      <c r="J452" s="6"/>
      <c r="K452" s="6"/>
      <c r="L452" s="6"/>
      <c r="M452" s="6"/>
      <c r="N452" s="6"/>
      <c r="O452" s="6"/>
      <c r="P452" s="6"/>
      <c r="Q452" s="6"/>
      <c r="R452" s="6"/>
      <c r="S452" s="6"/>
      <c r="T452" s="6"/>
      <c r="U452" s="6"/>
      <c r="V452" s="6"/>
    </row>
    <row r="453" spans="3:22" ht="12" customHeight="1" x14ac:dyDescent="0.2">
      <c r="C453" s="6"/>
      <c r="G453" s="6"/>
      <c r="H453" s="6"/>
      <c r="I453" s="6"/>
      <c r="J453" s="6"/>
      <c r="K453" s="6"/>
      <c r="L453" s="6"/>
      <c r="M453" s="6"/>
      <c r="N453" s="6"/>
      <c r="O453" s="6"/>
      <c r="P453" s="6"/>
      <c r="Q453" s="6"/>
      <c r="R453" s="6"/>
      <c r="S453" s="6"/>
      <c r="T453" s="6"/>
      <c r="U453" s="6"/>
      <c r="V453" s="6"/>
    </row>
    <row r="454" spans="3:22" ht="12" customHeight="1" x14ac:dyDescent="0.2">
      <c r="C454" s="6"/>
      <c r="G454" s="6"/>
      <c r="H454" s="6"/>
      <c r="I454" s="6"/>
      <c r="J454" s="6"/>
      <c r="K454" s="6"/>
      <c r="L454" s="6"/>
      <c r="M454" s="6"/>
      <c r="N454" s="6"/>
      <c r="O454" s="6"/>
      <c r="P454" s="6"/>
      <c r="Q454" s="6"/>
      <c r="R454" s="6"/>
      <c r="S454" s="6"/>
      <c r="T454" s="6"/>
      <c r="U454" s="6"/>
      <c r="V454" s="6"/>
    </row>
    <row r="455" spans="3:22" ht="12" customHeight="1" x14ac:dyDescent="0.2">
      <c r="C455" s="6"/>
      <c r="G455" s="6"/>
      <c r="H455" s="6"/>
      <c r="I455" s="6"/>
      <c r="J455" s="6"/>
      <c r="K455" s="6"/>
      <c r="L455" s="6"/>
      <c r="M455" s="6"/>
      <c r="N455" s="6"/>
      <c r="O455" s="6"/>
      <c r="P455" s="6"/>
      <c r="Q455" s="6"/>
      <c r="R455" s="6"/>
      <c r="S455" s="6"/>
      <c r="T455" s="6"/>
      <c r="U455" s="6"/>
      <c r="V455" s="6"/>
    </row>
    <row r="456" spans="3:22" ht="12" customHeight="1" x14ac:dyDescent="0.2">
      <c r="C456" s="6"/>
      <c r="G456" s="6"/>
      <c r="H456" s="6"/>
      <c r="I456" s="6"/>
      <c r="J456" s="6"/>
      <c r="K456" s="6"/>
      <c r="L456" s="6"/>
      <c r="M456" s="6"/>
      <c r="N456" s="6"/>
      <c r="O456" s="6"/>
      <c r="P456" s="6"/>
      <c r="Q456" s="6"/>
      <c r="R456" s="6"/>
      <c r="S456" s="6"/>
      <c r="T456" s="6"/>
      <c r="U456" s="6"/>
      <c r="V456" s="6"/>
    </row>
    <row r="457" spans="3:22" ht="12" customHeight="1" x14ac:dyDescent="0.2">
      <c r="C457" s="6"/>
      <c r="G457" s="6"/>
      <c r="H457" s="6"/>
      <c r="I457" s="6"/>
      <c r="J457" s="6"/>
      <c r="K457" s="6"/>
      <c r="L457" s="6"/>
      <c r="M457" s="6"/>
      <c r="N457" s="6"/>
      <c r="O457" s="6"/>
      <c r="P457" s="6"/>
      <c r="Q457" s="6"/>
      <c r="R457" s="6"/>
      <c r="S457" s="6"/>
      <c r="T457" s="6"/>
      <c r="U457" s="6"/>
      <c r="V457" s="6"/>
    </row>
    <row r="458" spans="3:22" ht="12" customHeight="1" x14ac:dyDescent="0.2">
      <c r="C458" s="6"/>
      <c r="G458" s="6"/>
      <c r="H458" s="6"/>
      <c r="I458" s="6"/>
      <c r="J458" s="6"/>
      <c r="K458" s="6"/>
      <c r="L458" s="6"/>
      <c r="M458" s="6"/>
      <c r="N458" s="6"/>
      <c r="O458" s="6"/>
      <c r="P458" s="6"/>
      <c r="Q458" s="6"/>
      <c r="R458" s="6"/>
      <c r="S458" s="6"/>
      <c r="T458" s="6"/>
      <c r="U458" s="6"/>
      <c r="V458" s="6"/>
    </row>
    <row r="459" spans="3:22" ht="12" customHeight="1" x14ac:dyDescent="0.2">
      <c r="C459" s="6"/>
      <c r="G459" s="6"/>
      <c r="H459" s="6"/>
      <c r="I459" s="6"/>
      <c r="J459" s="6"/>
      <c r="K459" s="6"/>
      <c r="L459" s="6"/>
      <c r="M459" s="6"/>
      <c r="N459" s="6"/>
      <c r="O459" s="6"/>
      <c r="P459" s="6"/>
      <c r="Q459" s="6"/>
      <c r="R459" s="6"/>
      <c r="S459" s="6"/>
      <c r="T459" s="6"/>
      <c r="U459" s="6"/>
      <c r="V459" s="6"/>
    </row>
    <row r="460" spans="3:22" ht="12" customHeight="1" x14ac:dyDescent="0.2">
      <c r="C460" s="6"/>
      <c r="G460" s="6"/>
      <c r="H460" s="6"/>
      <c r="I460" s="6"/>
      <c r="J460" s="6"/>
      <c r="K460" s="6"/>
      <c r="L460" s="6"/>
      <c r="M460" s="6"/>
      <c r="N460" s="6"/>
      <c r="O460" s="6"/>
      <c r="P460" s="6"/>
      <c r="Q460" s="6"/>
      <c r="R460" s="6"/>
      <c r="S460" s="6"/>
      <c r="T460" s="6"/>
      <c r="U460" s="6"/>
      <c r="V460" s="6"/>
    </row>
    <row r="461" spans="3:22" ht="12" customHeight="1" x14ac:dyDescent="0.2">
      <c r="C461" s="6"/>
      <c r="G461" s="6"/>
      <c r="H461" s="6"/>
      <c r="I461" s="6"/>
      <c r="J461" s="6"/>
      <c r="K461" s="6"/>
      <c r="L461" s="6"/>
      <c r="M461" s="6"/>
      <c r="N461" s="6"/>
      <c r="O461" s="6"/>
      <c r="P461" s="6"/>
      <c r="Q461" s="6"/>
      <c r="R461" s="6"/>
      <c r="S461" s="6"/>
      <c r="T461" s="6"/>
      <c r="U461" s="6"/>
      <c r="V461" s="6"/>
    </row>
    <row r="462" spans="3:22" ht="12" customHeight="1" x14ac:dyDescent="0.2">
      <c r="C462" s="6"/>
      <c r="G462" s="6"/>
      <c r="H462" s="6"/>
      <c r="I462" s="6"/>
      <c r="J462" s="6"/>
      <c r="K462" s="6"/>
      <c r="L462" s="6"/>
      <c r="M462" s="6"/>
      <c r="N462" s="6"/>
      <c r="O462" s="6"/>
      <c r="P462" s="6"/>
      <c r="Q462" s="6"/>
      <c r="R462" s="6"/>
      <c r="S462" s="6"/>
      <c r="T462" s="6"/>
      <c r="U462" s="6"/>
      <c r="V462" s="6"/>
    </row>
    <row r="463" spans="3:22" ht="12" customHeight="1" x14ac:dyDescent="0.2">
      <c r="C463" s="6"/>
      <c r="G463" s="6"/>
      <c r="H463" s="6"/>
      <c r="I463" s="6"/>
      <c r="J463" s="6"/>
      <c r="K463" s="6"/>
      <c r="L463" s="6"/>
      <c r="M463" s="6"/>
      <c r="N463" s="6"/>
      <c r="O463" s="6"/>
      <c r="P463" s="6"/>
      <c r="Q463" s="6"/>
      <c r="R463" s="6"/>
      <c r="S463" s="6"/>
      <c r="T463" s="6"/>
      <c r="U463" s="6"/>
      <c r="V463" s="6"/>
    </row>
    <row r="464" spans="3:22" ht="12" customHeight="1" x14ac:dyDescent="0.2">
      <c r="C464" s="6"/>
      <c r="G464" s="6"/>
      <c r="H464" s="6"/>
      <c r="I464" s="6"/>
      <c r="J464" s="6"/>
      <c r="K464" s="6"/>
      <c r="L464" s="6"/>
      <c r="M464" s="6"/>
      <c r="N464" s="6"/>
      <c r="O464" s="6"/>
      <c r="P464" s="6"/>
      <c r="Q464" s="6"/>
      <c r="R464" s="6"/>
      <c r="S464" s="6"/>
      <c r="T464" s="6"/>
      <c r="U464" s="6"/>
      <c r="V464" s="6"/>
    </row>
    <row r="465" spans="3:22" ht="12" customHeight="1" x14ac:dyDescent="0.2">
      <c r="C465" s="6"/>
      <c r="G465" s="6"/>
      <c r="H465" s="6"/>
      <c r="I465" s="6"/>
      <c r="J465" s="6"/>
      <c r="K465" s="6"/>
      <c r="L465" s="6"/>
      <c r="M465" s="6"/>
      <c r="N465" s="6"/>
      <c r="O465" s="6"/>
      <c r="P465" s="6"/>
      <c r="Q465" s="6"/>
      <c r="R465" s="6"/>
      <c r="S465" s="6"/>
      <c r="T465" s="6"/>
      <c r="U465" s="6"/>
      <c r="V465" s="6"/>
    </row>
    <row r="466" spans="3:22" ht="12" customHeight="1" x14ac:dyDescent="0.2">
      <c r="C466" s="6"/>
      <c r="G466" s="6"/>
      <c r="H466" s="6"/>
      <c r="I466" s="6"/>
      <c r="J466" s="6"/>
      <c r="K466" s="6"/>
      <c r="L466" s="6"/>
      <c r="M466" s="6"/>
      <c r="N466" s="6"/>
      <c r="O466" s="6"/>
      <c r="P466" s="6"/>
      <c r="Q466" s="6"/>
      <c r="R466" s="6"/>
      <c r="S466" s="6"/>
      <c r="T466" s="6"/>
      <c r="U466" s="6"/>
      <c r="V466" s="6"/>
    </row>
    <row r="467" spans="3:22" ht="12" customHeight="1" x14ac:dyDescent="0.2">
      <c r="C467" s="6"/>
      <c r="G467" s="6"/>
      <c r="H467" s="6"/>
      <c r="I467" s="6"/>
      <c r="J467" s="6"/>
      <c r="K467" s="6"/>
      <c r="L467" s="6"/>
      <c r="M467" s="6"/>
      <c r="N467" s="6"/>
      <c r="O467" s="6"/>
      <c r="P467" s="6"/>
      <c r="Q467" s="6"/>
      <c r="R467" s="6"/>
      <c r="S467" s="6"/>
      <c r="T467" s="6"/>
      <c r="U467" s="6"/>
      <c r="V467" s="6"/>
    </row>
    <row r="468" spans="3:22" ht="12" customHeight="1" x14ac:dyDescent="0.2">
      <c r="C468" s="6"/>
      <c r="G468" s="6"/>
      <c r="H468" s="6"/>
      <c r="I468" s="6"/>
      <c r="J468" s="6"/>
      <c r="K468" s="6"/>
      <c r="L468" s="6"/>
      <c r="M468" s="6"/>
      <c r="N468" s="6"/>
      <c r="O468" s="6"/>
      <c r="P468" s="6"/>
      <c r="Q468" s="6"/>
      <c r="R468" s="6"/>
      <c r="S468" s="6"/>
      <c r="T468" s="6"/>
      <c r="U468" s="6"/>
      <c r="V468" s="6"/>
    </row>
    <row r="469" spans="3:22" ht="12" customHeight="1" x14ac:dyDescent="0.2">
      <c r="C469" s="6"/>
      <c r="G469" s="6"/>
      <c r="H469" s="6"/>
      <c r="I469" s="6"/>
      <c r="J469" s="6"/>
      <c r="K469" s="6"/>
      <c r="L469" s="6"/>
      <c r="M469" s="6"/>
      <c r="N469" s="6"/>
      <c r="O469" s="6"/>
      <c r="P469" s="6"/>
      <c r="Q469" s="6"/>
      <c r="R469" s="6"/>
      <c r="S469" s="6"/>
      <c r="T469" s="6"/>
      <c r="U469" s="6"/>
      <c r="V469" s="6"/>
    </row>
    <row r="470" spans="3:22" ht="12" customHeight="1" x14ac:dyDescent="0.2">
      <c r="C470" s="6"/>
      <c r="G470" s="6"/>
      <c r="H470" s="6"/>
      <c r="I470" s="6"/>
      <c r="J470" s="6"/>
      <c r="K470" s="6"/>
      <c r="L470" s="6"/>
      <c r="M470" s="6"/>
      <c r="N470" s="6"/>
      <c r="O470" s="6"/>
      <c r="P470" s="6"/>
      <c r="Q470" s="6"/>
      <c r="R470" s="6"/>
      <c r="S470" s="6"/>
      <c r="T470" s="6"/>
      <c r="U470" s="6"/>
      <c r="V470" s="6"/>
    </row>
    <row r="471" spans="3:22" ht="12" customHeight="1" x14ac:dyDescent="0.2">
      <c r="C471" s="6"/>
      <c r="G471" s="6"/>
      <c r="H471" s="6"/>
      <c r="I471" s="6"/>
      <c r="J471" s="6"/>
      <c r="K471" s="6"/>
      <c r="L471" s="6"/>
      <c r="M471" s="6"/>
      <c r="N471" s="6"/>
      <c r="O471" s="6"/>
      <c r="P471" s="6"/>
      <c r="Q471" s="6"/>
      <c r="R471" s="6"/>
      <c r="S471" s="6"/>
      <c r="T471" s="6"/>
      <c r="U471" s="6"/>
      <c r="V471" s="6"/>
    </row>
    <row r="472" spans="3:22" ht="12" customHeight="1" x14ac:dyDescent="0.2">
      <c r="C472" s="6"/>
      <c r="G472" s="6"/>
      <c r="H472" s="6"/>
      <c r="I472" s="6"/>
      <c r="J472" s="6"/>
      <c r="K472" s="6"/>
      <c r="L472" s="6"/>
      <c r="M472" s="6"/>
      <c r="N472" s="6"/>
      <c r="O472" s="6"/>
      <c r="P472" s="6"/>
      <c r="Q472" s="6"/>
      <c r="R472" s="6"/>
      <c r="S472" s="6"/>
      <c r="T472" s="6"/>
      <c r="U472" s="6"/>
      <c r="V472" s="6"/>
    </row>
    <row r="473" spans="3:22" ht="12" customHeight="1" x14ac:dyDescent="0.2">
      <c r="C473" s="6"/>
      <c r="G473" s="6"/>
      <c r="H473" s="6"/>
      <c r="I473" s="6"/>
      <c r="J473" s="6"/>
      <c r="K473" s="6"/>
      <c r="L473" s="6"/>
      <c r="M473" s="6"/>
      <c r="N473" s="6"/>
      <c r="O473" s="6"/>
      <c r="P473" s="6"/>
      <c r="Q473" s="6"/>
      <c r="R473" s="6"/>
      <c r="S473" s="6"/>
      <c r="T473" s="6"/>
      <c r="U473" s="6"/>
      <c r="V473" s="6"/>
    </row>
    <row r="474" spans="3:22" ht="12" customHeight="1" x14ac:dyDescent="0.2">
      <c r="C474" s="6"/>
      <c r="G474" s="6"/>
      <c r="H474" s="6"/>
      <c r="I474" s="6"/>
      <c r="J474" s="6"/>
      <c r="K474" s="6"/>
      <c r="L474" s="6"/>
      <c r="M474" s="6"/>
      <c r="N474" s="6"/>
      <c r="O474" s="6"/>
      <c r="P474" s="6"/>
      <c r="Q474" s="6"/>
      <c r="R474" s="6"/>
      <c r="S474" s="6"/>
      <c r="T474" s="6"/>
      <c r="U474" s="6"/>
      <c r="V474" s="6"/>
    </row>
    <row r="475" spans="3:22" ht="12" customHeight="1" x14ac:dyDescent="0.2">
      <c r="C475" s="6"/>
      <c r="G475" s="6"/>
      <c r="H475" s="6"/>
      <c r="I475" s="6"/>
      <c r="J475" s="6"/>
      <c r="K475" s="6"/>
      <c r="L475" s="6"/>
      <c r="M475" s="6"/>
      <c r="N475" s="6"/>
      <c r="O475" s="6"/>
      <c r="P475" s="6"/>
      <c r="Q475" s="6"/>
      <c r="R475" s="6"/>
      <c r="S475" s="6"/>
      <c r="T475" s="6"/>
      <c r="U475" s="6"/>
      <c r="V475" s="6"/>
    </row>
    <row r="476" spans="3:22" ht="12" customHeight="1" x14ac:dyDescent="0.2">
      <c r="C476" s="6"/>
      <c r="G476" s="6"/>
      <c r="H476" s="6"/>
      <c r="I476" s="6"/>
      <c r="J476" s="6"/>
      <c r="K476" s="6"/>
      <c r="L476" s="6"/>
      <c r="M476" s="6"/>
      <c r="N476" s="6"/>
      <c r="O476" s="6"/>
      <c r="P476" s="6"/>
      <c r="Q476" s="6"/>
      <c r="R476" s="6"/>
      <c r="S476" s="6"/>
      <c r="T476" s="6"/>
      <c r="U476" s="6"/>
      <c r="V476" s="6"/>
    </row>
    <row r="477" spans="3:22" ht="12" customHeight="1" x14ac:dyDescent="0.2">
      <c r="C477" s="6"/>
      <c r="G477" s="6"/>
      <c r="H477" s="6"/>
      <c r="I477" s="6"/>
      <c r="J477" s="6"/>
      <c r="K477" s="6"/>
      <c r="L477" s="6"/>
      <c r="M477" s="6"/>
      <c r="N477" s="6"/>
      <c r="O477" s="6"/>
      <c r="P477" s="6"/>
      <c r="Q477" s="6"/>
      <c r="R477" s="6"/>
      <c r="S477" s="6"/>
      <c r="T477" s="6"/>
      <c r="U477" s="6"/>
      <c r="V477" s="6"/>
    </row>
    <row r="478" spans="3:22" ht="12" customHeight="1" x14ac:dyDescent="0.2">
      <c r="C478" s="6"/>
      <c r="G478" s="6"/>
      <c r="H478" s="6"/>
      <c r="I478" s="6"/>
      <c r="J478" s="6"/>
      <c r="K478" s="6"/>
      <c r="L478" s="6"/>
      <c r="M478" s="6"/>
      <c r="N478" s="6"/>
      <c r="O478" s="6"/>
      <c r="P478" s="6"/>
      <c r="Q478" s="6"/>
      <c r="R478" s="6"/>
      <c r="S478" s="6"/>
      <c r="T478" s="6"/>
      <c r="U478" s="6"/>
      <c r="V478" s="6"/>
    </row>
    <row r="479" spans="3:22" ht="12" customHeight="1" x14ac:dyDescent="0.2">
      <c r="C479" s="6"/>
      <c r="G479" s="6"/>
      <c r="H479" s="6"/>
      <c r="I479" s="6"/>
      <c r="J479" s="6"/>
      <c r="K479" s="6"/>
      <c r="L479" s="6"/>
      <c r="M479" s="6"/>
      <c r="N479" s="6"/>
      <c r="O479" s="6"/>
      <c r="P479" s="6"/>
      <c r="Q479" s="6"/>
      <c r="R479" s="6"/>
      <c r="S479" s="6"/>
      <c r="T479" s="6"/>
      <c r="U479" s="6"/>
      <c r="V479" s="6"/>
    </row>
    <row r="480" spans="3:22" ht="12" customHeight="1" x14ac:dyDescent="0.2">
      <c r="C480" s="6"/>
      <c r="G480" s="6"/>
      <c r="H480" s="6"/>
      <c r="I480" s="6"/>
      <c r="J480" s="6"/>
      <c r="K480" s="6"/>
      <c r="L480" s="6"/>
      <c r="M480" s="6"/>
      <c r="N480" s="6"/>
      <c r="O480" s="6"/>
      <c r="P480" s="6"/>
      <c r="Q480" s="6"/>
      <c r="R480" s="6"/>
      <c r="S480" s="6"/>
      <c r="T480" s="6"/>
      <c r="U480" s="6"/>
      <c r="V480" s="6"/>
    </row>
    <row r="481" spans="3:22" ht="12" customHeight="1" x14ac:dyDescent="0.2">
      <c r="C481" s="6"/>
      <c r="G481" s="6"/>
      <c r="H481" s="6"/>
      <c r="I481" s="6"/>
      <c r="J481" s="6"/>
      <c r="K481" s="6"/>
      <c r="L481" s="6"/>
      <c r="M481" s="6"/>
      <c r="N481" s="6"/>
      <c r="O481" s="6"/>
      <c r="P481" s="6"/>
      <c r="Q481" s="6"/>
      <c r="R481" s="6"/>
      <c r="S481" s="6"/>
      <c r="T481" s="6"/>
      <c r="U481" s="6"/>
      <c r="V481" s="6"/>
    </row>
    <row r="482" spans="3:22" ht="12" customHeight="1" x14ac:dyDescent="0.2">
      <c r="C482" s="6"/>
      <c r="G482" s="6"/>
      <c r="H482" s="6"/>
      <c r="I482" s="6"/>
      <c r="J482" s="6"/>
      <c r="K482" s="6"/>
      <c r="L482" s="6"/>
      <c r="M482" s="6"/>
      <c r="N482" s="6"/>
      <c r="O482" s="6"/>
      <c r="P482" s="6"/>
      <c r="Q482" s="6"/>
      <c r="R482" s="6"/>
      <c r="S482" s="6"/>
      <c r="T482" s="6"/>
      <c r="U482" s="6"/>
      <c r="V482" s="6"/>
    </row>
    <row r="483" spans="3:22" ht="12" customHeight="1" x14ac:dyDescent="0.2">
      <c r="C483" s="6"/>
      <c r="G483" s="6"/>
      <c r="H483" s="6"/>
      <c r="I483" s="6"/>
      <c r="J483" s="6"/>
      <c r="K483" s="6"/>
      <c r="L483" s="6"/>
      <c r="M483" s="6"/>
      <c r="N483" s="6"/>
      <c r="O483" s="6"/>
      <c r="P483" s="6"/>
      <c r="Q483" s="6"/>
      <c r="R483" s="6"/>
      <c r="S483" s="6"/>
      <c r="T483" s="6"/>
      <c r="U483" s="6"/>
      <c r="V483" s="6"/>
    </row>
    <row r="484" spans="3:22" ht="12" customHeight="1" x14ac:dyDescent="0.2">
      <c r="C484" s="6"/>
      <c r="G484" s="6"/>
      <c r="H484" s="6"/>
      <c r="I484" s="6"/>
      <c r="J484" s="6"/>
      <c r="K484" s="6"/>
      <c r="L484" s="6"/>
      <c r="M484" s="6"/>
      <c r="N484" s="6"/>
      <c r="O484" s="6"/>
      <c r="P484" s="6"/>
      <c r="Q484" s="6"/>
      <c r="R484" s="6"/>
      <c r="S484" s="6"/>
      <c r="T484" s="6"/>
      <c r="U484" s="6"/>
      <c r="V484" s="6"/>
    </row>
    <row r="485" spans="3:22" ht="12" customHeight="1" x14ac:dyDescent="0.2">
      <c r="C485" s="6"/>
      <c r="G485" s="6"/>
      <c r="H485" s="6"/>
      <c r="I485" s="6"/>
      <c r="J485" s="6"/>
      <c r="K485" s="6"/>
      <c r="L485" s="6"/>
      <c r="M485" s="6"/>
      <c r="N485" s="6"/>
      <c r="O485" s="6"/>
      <c r="P485" s="6"/>
      <c r="Q485" s="6"/>
      <c r="R485" s="6"/>
      <c r="S485" s="6"/>
      <c r="T485" s="6"/>
      <c r="U485" s="6"/>
      <c r="V485" s="6"/>
    </row>
    <row r="486" spans="3:22" ht="12" customHeight="1" x14ac:dyDescent="0.2">
      <c r="C486" s="6"/>
      <c r="G486" s="6"/>
      <c r="H486" s="6"/>
      <c r="I486" s="6"/>
      <c r="J486" s="6"/>
      <c r="K486" s="6"/>
      <c r="L486" s="6"/>
      <c r="M486" s="6"/>
      <c r="N486" s="6"/>
      <c r="O486" s="6"/>
      <c r="P486" s="6"/>
      <c r="Q486" s="6"/>
      <c r="R486" s="6"/>
      <c r="S486" s="6"/>
      <c r="T486" s="6"/>
      <c r="U486" s="6"/>
      <c r="V486" s="6"/>
    </row>
    <row r="487" spans="3:22" ht="12" customHeight="1" x14ac:dyDescent="0.2">
      <c r="C487" s="6"/>
      <c r="G487" s="6"/>
      <c r="H487" s="6"/>
      <c r="I487" s="6"/>
      <c r="J487" s="6"/>
      <c r="K487" s="6"/>
      <c r="L487" s="6"/>
      <c r="M487" s="6"/>
      <c r="N487" s="6"/>
      <c r="O487" s="6"/>
      <c r="P487" s="6"/>
      <c r="Q487" s="6"/>
      <c r="R487" s="6"/>
      <c r="S487" s="6"/>
      <c r="T487" s="6"/>
      <c r="U487" s="6"/>
      <c r="V487" s="6"/>
    </row>
    <row r="488" spans="3:22" ht="12" customHeight="1" x14ac:dyDescent="0.2">
      <c r="C488" s="6"/>
      <c r="G488" s="6"/>
      <c r="H488" s="6"/>
      <c r="I488" s="6"/>
      <c r="J488" s="6"/>
      <c r="K488" s="6"/>
      <c r="L488" s="6"/>
      <c r="M488" s="6"/>
      <c r="N488" s="6"/>
      <c r="O488" s="6"/>
      <c r="P488" s="6"/>
      <c r="Q488" s="6"/>
      <c r="R488" s="6"/>
      <c r="S488" s="6"/>
      <c r="T488" s="6"/>
      <c r="U488" s="6"/>
      <c r="V488" s="6"/>
    </row>
    <row r="489" spans="3:22" ht="12" customHeight="1" x14ac:dyDescent="0.2">
      <c r="C489" s="6"/>
      <c r="G489" s="6"/>
      <c r="H489" s="6"/>
      <c r="I489" s="6"/>
      <c r="J489" s="6"/>
      <c r="K489" s="6"/>
      <c r="L489" s="6"/>
      <c r="M489" s="6"/>
      <c r="N489" s="6"/>
      <c r="O489" s="6"/>
      <c r="P489" s="6"/>
      <c r="Q489" s="6"/>
      <c r="R489" s="6"/>
      <c r="S489" s="6"/>
      <c r="T489" s="6"/>
      <c r="U489" s="6"/>
      <c r="V489" s="6"/>
    </row>
    <row r="490" spans="3:22" ht="12" customHeight="1" x14ac:dyDescent="0.2">
      <c r="C490" s="6"/>
      <c r="G490" s="6"/>
      <c r="H490" s="6"/>
      <c r="I490" s="6"/>
      <c r="J490" s="6"/>
      <c r="K490" s="6"/>
      <c r="L490" s="6"/>
      <c r="M490" s="6"/>
      <c r="N490" s="6"/>
      <c r="O490" s="6"/>
      <c r="P490" s="6"/>
      <c r="Q490" s="6"/>
      <c r="R490" s="6"/>
      <c r="S490" s="6"/>
      <c r="T490" s="6"/>
      <c r="U490" s="6"/>
      <c r="V490" s="6"/>
    </row>
    <row r="491" spans="3:22" ht="12" customHeight="1" x14ac:dyDescent="0.2">
      <c r="C491" s="6"/>
      <c r="G491" s="6"/>
      <c r="H491" s="6"/>
      <c r="I491" s="6"/>
      <c r="J491" s="6"/>
      <c r="K491" s="6"/>
      <c r="L491" s="6"/>
      <c r="M491" s="6"/>
      <c r="N491" s="6"/>
      <c r="O491" s="6"/>
      <c r="P491" s="6"/>
      <c r="Q491" s="6"/>
      <c r="R491" s="6"/>
      <c r="S491" s="6"/>
      <c r="T491" s="6"/>
      <c r="U491" s="6"/>
      <c r="V491" s="6"/>
    </row>
    <row r="492" spans="3:22" ht="12" customHeight="1" x14ac:dyDescent="0.2">
      <c r="C492" s="6"/>
      <c r="G492" s="6"/>
      <c r="H492" s="6"/>
      <c r="I492" s="6"/>
      <c r="J492" s="6"/>
      <c r="K492" s="6"/>
      <c r="L492" s="6"/>
      <c r="M492" s="6"/>
      <c r="N492" s="6"/>
      <c r="O492" s="6"/>
      <c r="P492" s="6"/>
      <c r="Q492" s="6"/>
      <c r="R492" s="6"/>
      <c r="S492" s="6"/>
      <c r="T492" s="6"/>
      <c r="U492" s="6"/>
      <c r="V492" s="6"/>
    </row>
    <row r="493" spans="3:22" ht="12" customHeight="1" x14ac:dyDescent="0.2">
      <c r="C493" s="6"/>
      <c r="G493" s="6"/>
      <c r="H493" s="6"/>
      <c r="I493" s="6"/>
      <c r="J493" s="6"/>
      <c r="K493" s="6"/>
      <c r="L493" s="6"/>
      <c r="M493" s="6"/>
      <c r="N493" s="6"/>
      <c r="O493" s="6"/>
      <c r="P493" s="6"/>
      <c r="Q493" s="6"/>
      <c r="R493" s="6"/>
      <c r="S493" s="6"/>
      <c r="T493" s="6"/>
      <c r="U493" s="6"/>
      <c r="V493" s="6"/>
    </row>
    <row r="494" spans="3:22" ht="12" customHeight="1" x14ac:dyDescent="0.2">
      <c r="C494" s="6"/>
      <c r="G494" s="6"/>
      <c r="H494" s="6"/>
      <c r="I494" s="6"/>
      <c r="J494" s="6"/>
      <c r="K494" s="6"/>
      <c r="L494" s="6"/>
      <c r="M494" s="6"/>
      <c r="N494" s="6"/>
      <c r="O494" s="6"/>
      <c r="P494" s="6"/>
      <c r="Q494" s="6"/>
      <c r="R494" s="6"/>
      <c r="S494" s="6"/>
      <c r="T494" s="6"/>
      <c r="U494" s="6"/>
      <c r="V494" s="6"/>
    </row>
    <row r="495" spans="3:22" ht="12" customHeight="1" x14ac:dyDescent="0.2">
      <c r="C495" s="6"/>
      <c r="G495" s="6"/>
      <c r="H495" s="6"/>
      <c r="I495" s="6"/>
      <c r="J495" s="6"/>
      <c r="K495" s="6"/>
      <c r="L495" s="6"/>
      <c r="M495" s="6"/>
      <c r="N495" s="6"/>
      <c r="O495" s="6"/>
      <c r="P495" s="6"/>
      <c r="Q495" s="6"/>
      <c r="R495" s="6"/>
      <c r="S495" s="6"/>
      <c r="T495" s="6"/>
      <c r="U495" s="6"/>
      <c r="V495" s="6"/>
    </row>
    <row r="496" spans="3:22" ht="12" customHeight="1" x14ac:dyDescent="0.2">
      <c r="C496" s="6"/>
      <c r="G496" s="6"/>
      <c r="H496" s="6"/>
      <c r="I496" s="6"/>
      <c r="J496" s="6"/>
      <c r="K496" s="6"/>
      <c r="L496" s="6"/>
      <c r="M496" s="6"/>
      <c r="N496" s="6"/>
      <c r="O496" s="6"/>
      <c r="P496" s="6"/>
      <c r="Q496" s="6"/>
      <c r="R496" s="6"/>
      <c r="S496" s="6"/>
      <c r="T496" s="6"/>
      <c r="U496" s="6"/>
      <c r="V496" s="6"/>
    </row>
    <row r="497" spans="1:22" ht="12" customHeight="1" x14ac:dyDescent="0.2">
      <c r="C497" s="6"/>
      <c r="G497" s="6"/>
      <c r="H497" s="6"/>
      <c r="I497" s="6"/>
      <c r="J497" s="6"/>
      <c r="K497" s="6"/>
      <c r="L497" s="6"/>
      <c r="M497" s="6"/>
      <c r="N497" s="6"/>
      <c r="O497" s="6"/>
      <c r="P497" s="6"/>
      <c r="Q497" s="6"/>
      <c r="R497" s="6"/>
      <c r="S497" s="6"/>
      <c r="T497" s="6"/>
      <c r="U497" s="6"/>
      <c r="V497" s="6"/>
    </row>
    <row r="498" spans="1:22" ht="12" customHeight="1" x14ac:dyDescent="0.2">
      <c r="C498" s="6"/>
      <c r="G498" s="6"/>
      <c r="H498" s="6"/>
      <c r="I498" s="6"/>
      <c r="J498" s="6"/>
      <c r="K498" s="6"/>
      <c r="L498" s="6"/>
      <c r="M498" s="6"/>
      <c r="N498" s="6"/>
      <c r="O498" s="6"/>
      <c r="P498" s="6"/>
      <c r="Q498" s="6"/>
      <c r="R498" s="6"/>
      <c r="S498" s="6"/>
      <c r="T498" s="6"/>
      <c r="U498" s="6"/>
      <c r="V498" s="6"/>
    </row>
    <row r="499" spans="1:22" ht="12" customHeight="1" x14ac:dyDescent="0.2">
      <c r="C499" s="6"/>
      <c r="G499" s="6"/>
      <c r="H499" s="6"/>
      <c r="I499" s="6"/>
      <c r="J499" s="6"/>
      <c r="K499" s="6"/>
      <c r="L499" s="6"/>
      <c r="M499" s="6"/>
      <c r="N499" s="6"/>
      <c r="O499" s="6"/>
      <c r="P499" s="6"/>
      <c r="Q499" s="6"/>
      <c r="R499" s="6"/>
      <c r="S499" s="6"/>
      <c r="T499" s="6"/>
      <c r="U499" s="6"/>
      <c r="V499" s="6"/>
    </row>
    <row r="500" spans="1:22" ht="12" customHeight="1" x14ac:dyDescent="0.2">
      <c r="C500" s="6"/>
      <c r="G500" s="6"/>
      <c r="H500" s="6"/>
      <c r="I500" s="6"/>
      <c r="J500" s="6"/>
      <c r="K500" s="6"/>
      <c r="L500" s="6"/>
      <c r="M500" s="6"/>
      <c r="N500" s="6"/>
      <c r="O500" s="6"/>
      <c r="P500" s="6"/>
      <c r="Q500" s="6"/>
      <c r="R500" s="6"/>
      <c r="S500" s="6"/>
      <c r="T500" s="6"/>
      <c r="U500" s="6"/>
      <c r="V500" s="6"/>
    </row>
    <row r="501" spans="1:22" ht="12" customHeight="1" x14ac:dyDescent="0.2">
      <c r="C501" s="6"/>
      <c r="G501" s="6"/>
      <c r="H501" s="6"/>
      <c r="I501" s="6"/>
      <c r="J501" s="6"/>
      <c r="K501" s="6"/>
      <c r="L501" s="6"/>
      <c r="M501" s="6"/>
      <c r="N501" s="6"/>
      <c r="O501" s="6"/>
      <c r="P501" s="6"/>
      <c r="Q501" s="6"/>
      <c r="R501" s="6"/>
      <c r="S501" s="6"/>
      <c r="T501" s="6"/>
      <c r="U501" s="6"/>
      <c r="V501" s="6"/>
    </row>
    <row r="502" spans="1:22" ht="12" customHeight="1" x14ac:dyDescent="0.2">
      <c r="A502" s="12"/>
      <c r="C502" s="6"/>
      <c r="G502" s="6"/>
      <c r="H502" s="6"/>
      <c r="I502" s="6"/>
      <c r="J502" s="6"/>
      <c r="K502" s="6"/>
      <c r="L502" s="6"/>
      <c r="M502" s="6"/>
      <c r="N502" s="6"/>
      <c r="O502" s="6"/>
      <c r="P502" s="6"/>
      <c r="Q502" s="6"/>
      <c r="R502" s="6"/>
      <c r="S502" s="6"/>
      <c r="T502" s="6"/>
      <c r="U502" s="6"/>
      <c r="V502" s="6"/>
    </row>
    <row r="503" spans="1:22" ht="12" customHeight="1" x14ac:dyDescent="0.2">
      <c r="A503" s="12"/>
      <c r="C503" s="6"/>
      <c r="G503" s="6"/>
      <c r="H503" s="6"/>
      <c r="I503" s="6"/>
      <c r="J503" s="6"/>
      <c r="K503" s="6"/>
      <c r="L503" s="6"/>
      <c r="M503" s="6"/>
      <c r="N503" s="6"/>
      <c r="O503" s="6"/>
      <c r="P503" s="6"/>
      <c r="Q503" s="6"/>
      <c r="R503" s="6"/>
      <c r="S503" s="6"/>
      <c r="T503" s="6"/>
      <c r="U503" s="6"/>
      <c r="V503" s="6"/>
    </row>
    <row r="504" spans="1:22" ht="12" customHeight="1" x14ac:dyDescent="0.2">
      <c r="A504" s="12"/>
      <c r="C504" s="6"/>
      <c r="G504" s="6"/>
      <c r="H504" s="6"/>
      <c r="I504" s="6"/>
      <c r="J504" s="6"/>
      <c r="K504" s="6"/>
      <c r="L504" s="6"/>
      <c r="M504" s="6"/>
      <c r="N504" s="6"/>
      <c r="O504" s="6"/>
      <c r="P504" s="6"/>
      <c r="Q504" s="6"/>
      <c r="R504" s="6"/>
      <c r="S504" s="6"/>
      <c r="T504" s="6"/>
      <c r="U504" s="6"/>
      <c r="V504" s="6"/>
    </row>
    <row r="505" spans="1:22" ht="12" customHeight="1" x14ac:dyDescent="0.2">
      <c r="C505" s="6"/>
      <c r="G505" s="6"/>
      <c r="H505" s="6"/>
      <c r="I505" s="6"/>
      <c r="J505" s="6"/>
      <c r="K505" s="6"/>
      <c r="L505" s="6"/>
      <c r="M505" s="6"/>
      <c r="N505" s="6"/>
      <c r="O505" s="6"/>
      <c r="P505" s="6"/>
      <c r="Q505" s="6"/>
      <c r="R505" s="6"/>
      <c r="S505" s="6"/>
      <c r="T505" s="6"/>
      <c r="U505" s="6"/>
      <c r="V505" s="6"/>
    </row>
    <row r="506" spans="1:22" ht="12" customHeight="1" x14ac:dyDescent="0.2">
      <c r="C506" s="6"/>
      <c r="G506" s="6"/>
      <c r="H506" s="6"/>
      <c r="I506" s="6"/>
      <c r="J506" s="6"/>
      <c r="K506" s="6"/>
      <c r="L506" s="6"/>
      <c r="M506" s="6"/>
      <c r="N506" s="6"/>
      <c r="O506" s="6"/>
      <c r="P506" s="6"/>
      <c r="Q506" s="6"/>
      <c r="R506" s="6"/>
      <c r="S506" s="6"/>
      <c r="T506" s="6"/>
      <c r="U506" s="6"/>
      <c r="V506" s="6"/>
    </row>
    <row r="507" spans="1:22" ht="12" customHeight="1" x14ac:dyDescent="0.2">
      <c r="C507" s="6"/>
      <c r="G507" s="6"/>
      <c r="H507" s="6"/>
      <c r="I507" s="6"/>
      <c r="J507" s="6"/>
      <c r="K507" s="6"/>
      <c r="L507" s="6"/>
      <c r="M507" s="6"/>
      <c r="N507" s="6"/>
      <c r="O507" s="6"/>
      <c r="P507" s="6"/>
      <c r="Q507" s="6"/>
      <c r="R507" s="6"/>
      <c r="S507" s="6"/>
      <c r="T507" s="6"/>
      <c r="U507" s="6"/>
      <c r="V507" s="6"/>
    </row>
    <row r="508" spans="1:22" ht="12" customHeight="1" x14ac:dyDescent="0.2">
      <c r="A508" s="25"/>
      <c r="C508" s="6"/>
      <c r="G508" s="6"/>
      <c r="H508" s="6"/>
      <c r="I508" s="6"/>
      <c r="J508" s="6"/>
      <c r="K508" s="6"/>
      <c r="L508" s="6"/>
      <c r="M508" s="6"/>
      <c r="N508" s="6"/>
      <c r="O508" s="6"/>
      <c r="P508" s="6"/>
      <c r="Q508" s="6"/>
      <c r="R508" s="6"/>
      <c r="S508" s="6"/>
      <c r="T508" s="6"/>
      <c r="U508" s="6"/>
      <c r="V508" s="6"/>
    </row>
    <row r="509" spans="1:22" ht="12" customHeight="1" x14ac:dyDescent="0.2">
      <c r="A509" s="33"/>
      <c r="C509" s="6"/>
      <c r="G509" s="6"/>
      <c r="H509" s="6"/>
      <c r="I509" s="6"/>
      <c r="J509" s="6"/>
      <c r="K509" s="6"/>
      <c r="L509" s="6"/>
      <c r="M509" s="6"/>
      <c r="N509" s="6"/>
      <c r="O509" s="6"/>
      <c r="P509" s="6"/>
      <c r="Q509" s="6"/>
      <c r="R509" s="6"/>
      <c r="S509" s="6"/>
      <c r="T509" s="6"/>
      <c r="U509" s="6"/>
      <c r="V509" s="6"/>
    </row>
    <row r="510" spans="1:22" ht="12" customHeight="1" x14ac:dyDescent="0.2">
      <c r="A510" s="12"/>
      <c r="C510" s="6"/>
      <c r="G510" s="6"/>
      <c r="H510" s="6"/>
      <c r="I510" s="6"/>
      <c r="J510" s="6"/>
      <c r="K510" s="6"/>
      <c r="L510" s="6"/>
      <c r="M510" s="6"/>
      <c r="N510" s="6"/>
      <c r="O510" s="6"/>
      <c r="P510" s="6"/>
      <c r="Q510" s="6"/>
      <c r="R510" s="6"/>
      <c r="S510" s="6"/>
      <c r="T510" s="6"/>
      <c r="U510" s="6"/>
      <c r="V510" s="6"/>
    </row>
    <row r="511" spans="1:22" ht="12" customHeight="1" x14ac:dyDescent="0.2">
      <c r="C511" s="6"/>
      <c r="G511" s="6"/>
      <c r="H511" s="6"/>
      <c r="I511" s="6"/>
      <c r="J511" s="6"/>
      <c r="K511" s="6"/>
      <c r="L511" s="6"/>
      <c r="M511" s="6"/>
      <c r="N511" s="6"/>
      <c r="O511" s="6"/>
      <c r="P511" s="6"/>
      <c r="Q511" s="6"/>
      <c r="R511" s="6"/>
      <c r="S511" s="6"/>
      <c r="T511" s="6"/>
      <c r="U511" s="6"/>
      <c r="V511" s="6"/>
    </row>
    <row r="512" spans="1:22" ht="12" customHeight="1" x14ac:dyDescent="0.2">
      <c r="C512" s="6"/>
      <c r="G512" s="6"/>
      <c r="H512" s="6"/>
      <c r="I512" s="6"/>
      <c r="J512" s="6"/>
      <c r="K512" s="6"/>
      <c r="L512" s="6"/>
      <c r="M512" s="6"/>
      <c r="N512" s="6"/>
      <c r="O512" s="6"/>
      <c r="P512" s="6"/>
      <c r="Q512" s="6"/>
      <c r="R512" s="6"/>
      <c r="S512" s="6"/>
      <c r="T512" s="6"/>
      <c r="U512" s="6"/>
      <c r="V512" s="6"/>
    </row>
    <row r="513" spans="3:22" ht="12" customHeight="1" x14ac:dyDescent="0.2">
      <c r="C513" s="6"/>
      <c r="G513" s="6"/>
      <c r="H513" s="6"/>
      <c r="I513" s="6"/>
      <c r="J513" s="6"/>
      <c r="K513" s="6"/>
      <c r="L513" s="6"/>
      <c r="M513" s="6"/>
      <c r="N513" s="6"/>
      <c r="O513" s="6"/>
      <c r="P513" s="6"/>
      <c r="Q513" s="6"/>
      <c r="R513" s="6"/>
      <c r="S513" s="6"/>
      <c r="T513" s="6"/>
      <c r="U513" s="6"/>
      <c r="V513" s="6"/>
    </row>
    <row r="514" spans="3:22" ht="12" customHeight="1" x14ac:dyDescent="0.2">
      <c r="C514" s="6"/>
      <c r="G514" s="6"/>
      <c r="H514" s="6"/>
      <c r="I514" s="6"/>
      <c r="J514" s="6"/>
      <c r="K514" s="6"/>
      <c r="L514" s="6"/>
      <c r="M514" s="6"/>
      <c r="N514" s="6"/>
      <c r="O514" s="6"/>
      <c r="P514" s="6"/>
      <c r="Q514" s="6"/>
      <c r="R514" s="6"/>
      <c r="S514" s="6"/>
      <c r="T514" s="6"/>
      <c r="U514" s="6"/>
      <c r="V514" s="6"/>
    </row>
    <row r="515" spans="3:22" ht="12" customHeight="1" x14ac:dyDescent="0.2">
      <c r="C515" s="6"/>
      <c r="G515" s="6"/>
      <c r="H515" s="6"/>
      <c r="I515" s="6"/>
      <c r="J515" s="6"/>
      <c r="K515" s="6"/>
      <c r="L515" s="6"/>
      <c r="M515" s="6"/>
      <c r="N515" s="6"/>
      <c r="O515" s="6"/>
      <c r="P515" s="6"/>
      <c r="Q515" s="6"/>
      <c r="R515" s="6"/>
      <c r="S515" s="6"/>
      <c r="T515" s="6"/>
      <c r="U515" s="6"/>
      <c r="V515" s="6"/>
    </row>
    <row r="516" spans="3:22" ht="12" customHeight="1" x14ac:dyDescent="0.2">
      <c r="C516" s="6"/>
      <c r="G516" s="6"/>
      <c r="H516" s="6"/>
      <c r="I516" s="6"/>
      <c r="J516" s="6"/>
      <c r="K516" s="6"/>
      <c r="L516" s="6"/>
      <c r="M516" s="6"/>
      <c r="N516" s="6"/>
      <c r="O516" s="6"/>
      <c r="P516" s="6"/>
      <c r="Q516" s="6"/>
      <c r="R516" s="6"/>
      <c r="S516" s="6"/>
      <c r="T516" s="6"/>
      <c r="U516" s="6"/>
      <c r="V516" s="6"/>
    </row>
    <row r="517" spans="3:22" ht="12" customHeight="1" x14ac:dyDescent="0.2">
      <c r="C517" s="6"/>
      <c r="G517" s="6"/>
      <c r="H517" s="6"/>
      <c r="I517" s="6"/>
      <c r="J517" s="6"/>
      <c r="K517" s="6"/>
      <c r="L517" s="6"/>
      <c r="M517" s="6"/>
      <c r="N517" s="6"/>
      <c r="O517" s="6"/>
      <c r="P517" s="6"/>
      <c r="Q517" s="6"/>
      <c r="R517" s="6"/>
      <c r="S517" s="6"/>
      <c r="T517" s="6"/>
      <c r="U517" s="6"/>
      <c r="V517" s="6"/>
    </row>
    <row r="518" spans="3:22" ht="12" customHeight="1" x14ac:dyDescent="0.2">
      <c r="C518" s="6"/>
      <c r="G518" s="6"/>
      <c r="H518" s="6"/>
      <c r="I518" s="6"/>
      <c r="J518" s="6"/>
      <c r="K518" s="6"/>
      <c r="L518" s="6"/>
      <c r="M518" s="6"/>
      <c r="N518" s="6"/>
      <c r="O518" s="6"/>
      <c r="P518" s="6"/>
      <c r="Q518" s="6"/>
      <c r="R518" s="6"/>
      <c r="S518" s="6"/>
      <c r="T518" s="6"/>
      <c r="U518" s="6"/>
      <c r="V518" s="6"/>
    </row>
    <row r="519" spans="3:22" ht="12" customHeight="1" x14ac:dyDescent="0.2">
      <c r="C519" s="6"/>
      <c r="G519" s="6"/>
      <c r="H519" s="6"/>
      <c r="I519" s="6"/>
      <c r="J519" s="6"/>
      <c r="K519" s="6"/>
      <c r="L519" s="6"/>
      <c r="M519" s="6"/>
      <c r="N519" s="6"/>
      <c r="O519" s="6"/>
      <c r="P519" s="6"/>
      <c r="Q519" s="6"/>
      <c r="R519" s="6"/>
      <c r="S519" s="6"/>
      <c r="T519" s="6"/>
      <c r="U519" s="6"/>
      <c r="V519" s="6"/>
    </row>
    <row r="520" spans="3:22" ht="12" customHeight="1" x14ac:dyDescent="0.2">
      <c r="C520" s="6"/>
      <c r="G520" s="6"/>
      <c r="H520" s="6"/>
      <c r="I520" s="6"/>
      <c r="J520" s="6"/>
      <c r="K520" s="6"/>
      <c r="L520" s="6"/>
      <c r="M520" s="6"/>
      <c r="N520" s="6"/>
      <c r="O520" s="6"/>
      <c r="P520" s="6"/>
      <c r="Q520" s="6"/>
      <c r="R520" s="6"/>
      <c r="S520" s="6"/>
      <c r="T520" s="6"/>
      <c r="U520" s="6"/>
      <c r="V520" s="6"/>
    </row>
    <row r="521" spans="3:22" ht="12" customHeight="1" x14ac:dyDescent="0.2">
      <c r="C521" s="6"/>
      <c r="G521" s="6"/>
      <c r="H521" s="6"/>
      <c r="I521" s="6"/>
      <c r="J521" s="6"/>
      <c r="K521" s="6"/>
      <c r="L521" s="6"/>
      <c r="M521" s="6"/>
      <c r="N521" s="6"/>
      <c r="O521" s="6"/>
      <c r="P521" s="6"/>
      <c r="Q521" s="6"/>
      <c r="R521" s="6"/>
      <c r="S521" s="6"/>
      <c r="T521" s="6"/>
      <c r="U521" s="6"/>
      <c r="V521" s="6"/>
    </row>
    <row r="522" spans="3:22" ht="12" customHeight="1" x14ac:dyDescent="0.2">
      <c r="C522" s="6"/>
      <c r="G522" s="6"/>
      <c r="H522" s="6"/>
      <c r="I522" s="6"/>
      <c r="J522" s="6"/>
      <c r="K522" s="6"/>
      <c r="L522" s="6"/>
      <c r="M522" s="6"/>
      <c r="N522" s="6"/>
      <c r="O522" s="6"/>
      <c r="P522" s="6"/>
      <c r="Q522" s="6"/>
      <c r="R522" s="6"/>
      <c r="S522" s="6"/>
      <c r="T522" s="6"/>
      <c r="U522" s="6"/>
      <c r="V522" s="6"/>
    </row>
    <row r="523" spans="3:22" ht="12" customHeight="1" x14ac:dyDescent="0.2">
      <c r="C523" s="6"/>
      <c r="G523" s="6"/>
      <c r="H523" s="6"/>
      <c r="I523" s="6"/>
      <c r="J523" s="6"/>
      <c r="K523" s="6"/>
      <c r="L523" s="6"/>
      <c r="M523" s="6"/>
      <c r="N523" s="6"/>
      <c r="O523" s="6"/>
      <c r="P523" s="6"/>
      <c r="Q523" s="6"/>
      <c r="R523" s="6"/>
      <c r="S523" s="6"/>
      <c r="T523" s="6"/>
      <c r="U523" s="6"/>
      <c r="V523" s="6"/>
    </row>
    <row r="524" spans="3:22" ht="12" customHeight="1" x14ac:dyDescent="0.2">
      <c r="C524" s="6"/>
      <c r="G524" s="6"/>
      <c r="H524" s="6"/>
      <c r="I524" s="6"/>
      <c r="J524" s="6"/>
      <c r="K524" s="6"/>
      <c r="L524" s="6"/>
      <c r="M524" s="6"/>
      <c r="N524" s="6"/>
      <c r="O524" s="6"/>
      <c r="P524" s="6"/>
      <c r="Q524" s="6"/>
      <c r="R524" s="6"/>
      <c r="S524" s="6"/>
      <c r="T524" s="6"/>
      <c r="U524" s="6"/>
      <c r="V524" s="6"/>
    </row>
    <row r="525" spans="3:22" ht="12" customHeight="1" x14ac:dyDescent="0.2">
      <c r="C525" s="6"/>
      <c r="G525" s="6"/>
      <c r="H525" s="6"/>
      <c r="I525" s="6"/>
      <c r="J525" s="6"/>
      <c r="K525" s="6"/>
      <c r="L525" s="6"/>
      <c r="M525" s="6"/>
      <c r="N525" s="6"/>
      <c r="O525" s="6"/>
      <c r="P525" s="6"/>
      <c r="Q525" s="6"/>
      <c r="R525" s="6"/>
      <c r="S525" s="6"/>
      <c r="T525" s="6"/>
      <c r="U525" s="6"/>
      <c r="V525" s="6"/>
    </row>
    <row r="526" spans="3:22" ht="12" customHeight="1" x14ac:dyDescent="0.2">
      <c r="C526" s="6"/>
      <c r="G526" s="6"/>
      <c r="H526" s="6"/>
      <c r="I526" s="6"/>
      <c r="J526" s="6"/>
      <c r="K526" s="6"/>
      <c r="L526" s="6"/>
      <c r="M526" s="6"/>
      <c r="N526" s="6"/>
      <c r="O526" s="6"/>
      <c r="P526" s="6"/>
      <c r="Q526" s="6"/>
      <c r="R526" s="6"/>
      <c r="S526" s="6"/>
      <c r="T526" s="6"/>
      <c r="U526" s="6"/>
      <c r="V526" s="6"/>
    </row>
    <row r="527" spans="3:22" ht="12" customHeight="1" x14ac:dyDescent="0.2">
      <c r="C527" s="6"/>
      <c r="G527" s="6"/>
      <c r="H527" s="6"/>
      <c r="I527" s="6"/>
      <c r="J527" s="6"/>
      <c r="K527" s="6"/>
      <c r="L527" s="6"/>
      <c r="M527" s="6"/>
      <c r="N527" s="6"/>
      <c r="O527" s="6"/>
      <c r="P527" s="6"/>
      <c r="Q527" s="6"/>
      <c r="R527" s="6"/>
      <c r="S527" s="6"/>
      <c r="T527" s="6"/>
      <c r="U527" s="6"/>
      <c r="V527" s="6"/>
    </row>
    <row r="528" spans="3:22" ht="12" customHeight="1" x14ac:dyDescent="0.2">
      <c r="C528" s="6"/>
      <c r="G528" s="6"/>
      <c r="H528" s="6"/>
      <c r="I528" s="6"/>
      <c r="J528" s="6"/>
      <c r="K528" s="6"/>
      <c r="L528" s="6"/>
      <c r="M528" s="6"/>
      <c r="N528" s="6"/>
      <c r="O528" s="6"/>
      <c r="P528" s="6"/>
      <c r="Q528" s="6"/>
      <c r="R528" s="6"/>
      <c r="S528" s="6"/>
      <c r="T528" s="6"/>
      <c r="U528" s="6"/>
      <c r="V528" s="6"/>
    </row>
    <row r="529" spans="3:22" ht="12" customHeight="1" x14ac:dyDescent="0.2">
      <c r="C529" s="6"/>
      <c r="G529" s="6"/>
      <c r="H529" s="6"/>
      <c r="I529" s="6"/>
      <c r="J529" s="6"/>
      <c r="K529" s="6"/>
      <c r="L529" s="6"/>
      <c r="M529" s="6"/>
      <c r="N529" s="6"/>
      <c r="O529" s="6"/>
      <c r="P529" s="6"/>
      <c r="Q529" s="6"/>
      <c r="R529" s="6"/>
      <c r="S529" s="6"/>
      <c r="T529" s="6"/>
      <c r="U529" s="6"/>
      <c r="V529" s="6"/>
    </row>
    <row r="530" spans="3:22" ht="12" customHeight="1" x14ac:dyDescent="0.2">
      <c r="C530" s="6"/>
      <c r="G530" s="6"/>
      <c r="H530" s="6"/>
      <c r="I530" s="6"/>
      <c r="J530" s="6"/>
      <c r="K530" s="6"/>
      <c r="L530" s="6"/>
      <c r="M530" s="6"/>
      <c r="N530" s="6"/>
      <c r="O530" s="6"/>
      <c r="P530" s="6"/>
      <c r="Q530" s="6"/>
      <c r="R530" s="6"/>
      <c r="S530" s="6"/>
      <c r="T530" s="6"/>
      <c r="U530" s="6"/>
      <c r="V530" s="6"/>
    </row>
    <row r="531" spans="3:22" ht="12" customHeight="1" x14ac:dyDescent="0.2">
      <c r="C531" s="6"/>
      <c r="G531" s="6"/>
      <c r="H531" s="6"/>
      <c r="I531" s="6"/>
      <c r="J531" s="6"/>
      <c r="K531" s="6"/>
      <c r="L531" s="6"/>
      <c r="M531" s="6"/>
      <c r="N531" s="6"/>
      <c r="O531" s="6"/>
      <c r="P531" s="6"/>
      <c r="Q531" s="6"/>
      <c r="R531" s="6"/>
      <c r="S531" s="6"/>
      <c r="T531" s="6"/>
      <c r="U531" s="6"/>
      <c r="V531" s="6"/>
    </row>
    <row r="532" spans="3:22" ht="12" customHeight="1" x14ac:dyDescent="0.2">
      <c r="C532" s="6"/>
      <c r="G532" s="6"/>
      <c r="H532" s="6"/>
      <c r="I532" s="6"/>
      <c r="J532" s="6"/>
      <c r="K532" s="6"/>
      <c r="L532" s="6"/>
      <c r="M532" s="6"/>
      <c r="N532" s="6"/>
      <c r="O532" s="6"/>
      <c r="P532" s="6"/>
      <c r="Q532" s="6"/>
      <c r="R532" s="6"/>
      <c r="S532" s="6"/>
      <c r="T532" s="6"/>
      <c r="U532" s="6"/>
      <c r="V532" s="6"/>
    </row>
    <row r="533" spans="3:22" ht="12" customHeight="1" x14ac:dyDescent="0.2">
      <c r="C533" s="6"/>
      <c r="G533" s="6"/>
      <c r="H533" s="6"/>
      <c r="I533" s="6"/>
      <c r="J533" s="6"/>
      <c r="K533" s="6"/>
      <c r="L533" s="6"/>
      <c r="M533" s="6"/>
      <c r="N533" s="6"/>
      <c r="O533" s="6"/>
      <c r="P533" s="6"/>
      <c r="Q533" s="6"/>
      <c r="R533" s="6"/>
      <c r="S533" s="6"/>
      <c r="T533" s="6"/>
      <c r="U533" s="6"/>
      <c r="V533" s="6"/>
    </row>
    <row r="534" spans="3:22" ht="12" customHeight="1" x14ac:dyDescent="0.2">
      <c r="C534" s="6"/>
      <c r="G534" s="6"/>
      <c r="H534" s="6"/>
      <c r="I534" s="6"/>
      <c r="J534" s="6"/>
      <c r="K534" s="6"/>
      <c r="L534" s="6"/>
      <c r="M534" s="6"/>
      <c r="N534" s="6"/>
      <c r="O534" s="6"/>
      <c r="P534" s="6"/>
      <c r="Q534" s="6"/>
      <c r="R534" s="6"/>
      <c r="S534" s="6"/>
      <c r="T534" s="6"/>
      <c r="U534" s="6"/>
      <c r="V534" s="6"/>
    </row>
    <row r="535" spans="3:22" ht="12" customHeight="1" x14ac:dyDescent="0.2">
      <c r="C535" s="6"/>
      <c r="G535" s="6"/>
      <c r="H535" s="6"/>
      <c r="I535" s="6"/>
      <c r="J535" s="6"/>
      <c r="K535" s="6"/>
      <c r="L535" s="6"/>
      <c r="M535" s="6"/>
      <c r="N535" s="6"/>
      <c r="O535" s="6"/>
      <c r="P535" s="6"/>
      <c r="Q535" s="6"/>
      <c r="R535" s="6"/>
      <c r="S535" s="6"/>
      <c r="T535" s="6"/>
      <c r="U535" s="6"/>
      <c r="V535" s="6"/>
    </row>
    <row r="536" spans="3:22" ht="12" customHeight="1" x14ac:dyDescent="0.2">
      <c r="C536" s="6"/>
      <c r="G536" s="6"/>
      <c r="H536" s="6"/>
      <c r="I536" s="6"/>
      <c r="J536" s="6"/>
      <c r="K536" s="6"/>
      <c r="L536" s="6"/>
      <c r="M536" s="6"/>
      <c r="N536" s="6"/>
      <c r="O536" s="6"/>
      <c r="P536" s="6"/>
      <c r="Q536" s="6"/>
      <c r="R536" s="6"/>
      <c r="S536" s="6"/>
      <c r="T536" s="6"/>
      <c r="U536" s="6"/>
      <c r="V536" s="6"/>
    </row>
    <row r="537" spans="3:22" ht="12" customHeight="1" x14ac:dyDescent="0.2">
      <c r="C537" s="6"/>
      <c r="G537" s="6"/>
      <c r="H537" s="6"/>
      <c r="I537" s="6"/>
      <c r="J537" s="6"/>
      <c r="K537" s="6"/>
      <c r="L537" s="6"/>
      <c r="M537" s="6"/>
      <c r="N537" s="6"/>
      <c r="O537" s="6"/>
      <c r="P537" s="6"/>
      <c r="Q537" s="6"/>
      <c r="R537" s="6"/>
      <c r="S537" s="6"/>
      <c r="T537" s="6"/>
      <c r="U537" s="6"/>
      <c r="V537" s="6"/>
    </row>
    <row r="538" spans="3:22" ht="12" customHeight="1" x14ac:dyDescent="0.2">
      <c r="C538" s="6"/>
      <c r="G538" s="6"/>
      <c r="H538" s="6"/>
      <c r="I538" s="6"/>
      <c r="J538" s="6"/>
      <c r="K538" s="6"/>
      <c r="L538" s="6"/>
      <c r="M538" s="6"/>
      <c r="N538" s="6"/>
      <c r="O538" s="6"/>
      <c r="P538" s="6"/>
      <c r="Q538" s="6"/>
      <c r="R538" s="6"/>
      <c r="S538" s="6"/>
      <c r="T538" s="6"/>
      <c r="U538" s="6"/>
      <c r="V538" s="6"/>
    </row>
    <row r="539" spans="3:22" ht="12" customHeight="1" x14ac:dyDescent="0.2">
      <c r="C539" s="6"/>
      <c r="G539" s="6"/>
      <c r="H539" s="6"/>
      <c r="I539" s="6"/>
      <c r="J539" s="6"/>
      <c r="K539" s="6"/>
      <c r="L539" s="6"/>
      <c r="M539" s="6"/>
      <c r="N539" s="6"/>
      <c r="O539" s="6"/>
      <c r="P539" s="6"/>
      <c r="Q539" s="6"/>
      <c r="R539" s="6"/>
      <c r="S539" s="6"/>
      <c r="T539" s="6"/>
      <c r="U539" s="6"/>
      <c r="V539" s="6"/>
    </row>
    <row r="540" spans="3:22" ht="12" customHeight="1" x14ac:dyDescent="0.2">
      <c r="C540" s="6"/>
      <c r="G540" s="6"/>
      <c r="H540" s="6"/>
      <c r="I540" s="6"/>
      <c r="J540" s="6"/>
      <c r="K540" s="6"/>
      <c r="L540" s="6"/>
      <c r="M540" s="6"/>
      <c r="N540" s="6"/>
      <c r="O540" s="6"/>
      <c r="P540" s="6"/>
      <c r="Q540" s="6"/>
      <c r="R540" s="6"/>
      <c r="S540" s="6"/>
      <c r="T540" s="6"/>
      <c r="U540" s="6"/>
      <c r="V540" s="6"/>
    </row>
    <row r="541" spans="3:22" ht="12" customHeight="1" x14ac:dyDescent="0.2">
      <c r="C541" s="6"/>
      <c r="G541" s="6"/>
      <c r="H541" s="6"/>
      <c r="I541" s="6"/>
      <c r="J541" s="6"/>
      <c r="K541" s="6"/>
      <c r="L541" s="6"/>
      <c r="M541" s="6"/>
      <c r="N541" s="6"/>
      <c r="O541" s="6"/>
      <c r="P541" s="6"/>
      <c r="Q541" s="6"/>
      <c r="R541" s="6"/>
      <c r="S541" s="6"/>
      <c r="T541" s="6"/>
      <c r="U541" s="6"/>
      <c r="V541" s="6"/>
    </row>
    <row r="542" spans="3:22" ht="12" customHeight="1" x14ac:dyDescent="0.2">
      <c r="C542" s="6"/>
      <c r="G542" s="6"/>
      <c r="H542" s="6"/>
      <c r="I542" s="6"/>
      <c r="J542" s="6"/>
      <c r="K542" s="6"/>
      <c r="L542" s="6"/>
      <c r="M542" s="6"/>
      <c r="N542" s="6"/>
      <c r="O542" s="6"/>
      <c r="P542" s="6"/>
      <c r="Q542" s="6"/>
      <c r="R542" s="6"/>
      <c r="S542" s="6"/>
      <c r="T542" s="6"/>
      <c r="U542" s="6"/>
      <c r="V542" s="6"/>
    </row>
    <row r="543" spans="3:22" ht="12" customHeight="1" x14ac:dyDescent="0.2">
      <c r="C543" s="6"/>
      <c r="G543" s="6"/>
      <c r="H543" s="6"/>
      <c r="I543" s="6"/>
      <c r="J543" s="6"/>
      <c r="K543" s="6"/>
      <c r="L543" s="6"/>
      <c r="M543" s="6"/>
      <c r="N543" s="6"/>
      <c r="O543" s="6"/>
      <c r="P543" s="6"/>
      <c r="Q543" s="6"/>
      <c r="R543" s="6"/>
      <c r="S543" s="6"/>
      <c r="T543" s="6"/>
      <c r="U543" s="6"/>
      <c r="V543" s="6"/>
    </row>
    <row r="544" spans="3:22" ht="12" customHeight="1" x14ac:dyDescent="0.2">
      <c r="C544" s="6"/>
      <c r="G544" s="6"/>
      <c r="H544" s="6"/>
      <c r="I544" s="6"/>
      <c r="J544" s="6"/>
      <c r="K544" s="6"/>
      <c r="L544" s="6"/>
      <c r="M544" s="6"/>
      <c r="N544" s="6"/>
      <c r="O544" s="6"/>
      <c r="P544" s="6"/>
      <c r="Q544" s="6"/>
      <c r="R544" s="6"/>
      <c r="S544" s="6"/>
      <c r="T544" s="6"/>
      <c r="U544" s="6"/>
      <c r="V544" s="6"/>
    </row>
    <row r="545" spans="3:22" ht="12" customHeight="1" x14ac:dyDescent="0.2">
      <c r="C545" s="6"/>
      <c r="G545" s="6"/>
      <c r="H545" s="6"/>
      <c r="I545" s="6"/>
      <c r="J545" s="6"/>
      <c r="K545" s="6"/>
      <c r="L545" s="6"/>
      <c r="M545" s="6"/>
      <c r="N545" s="6"/>
      <c r="O545" s="6"/>
      <c r="P545" s="6"/>
      <c r="Q545" s="6"/>
      <c r="R545" s="6"/>
      <c r="S545" s="6"/>
      <c r="T545" s="6"/>
      <c r="U545" s="6"/>
      <c r="V545" s="6"/>
    </row>
    <row r="546" spans="3:22" ht="12" customHeight="1" x14ac:dyDescent="0.2">
      <c r="C546" s="6"/>
      <c r="G546" s="6"/>
      <c r="H546" s="6"/>
      <c r="I546" s="6"/>
      <c r="J546" s="6"/>
      <c r="K546" s="6"/>
      <c r="L546" s="6"/>
      <c r="M546" s="6"/>
      <c r="N546" s="6"/>
      <c r="O546" s="6"/>
      <c r="P546" s="6"/>
      <c r="Q546" s="6"/>
      <c r="R546" s="6"/>
      <c r="S546" s="6"/>
      <c r="T546" s="6"/>
      <c r="U546" s="6"/>
      <c r="V546" s="6"/>
    </row>
    <row r="547" spans="3:22" ht="12" customHeight="1" x14ac:dyDescent="0.2">
      <c r="C547" s="6"/>
      <c r="G547" s="6"/>
      <c r="H547" s="6"/>
      <c r="I547" s="6"/>
      <c r="J547" s="6"/>
      <c r="K547" s="6"/>
      <c r="L547" s="6"/>
      <c r="M547" s="6"/>
      <c r="N547" s="6"/>
      <c r="O547" s="6"/>
      <c r="P547" s="6"/>
      <c r="Q547" s="6"/>
      <c r="R547" s="6"/>
      <c r="S547" s="6"/>
      <c r="T547" s="6"/>
      <c r="U547" s="6"/>
      <c r="V547" s="6"/>
    </row>
    <row r="548" spans="3:22" ht="12" customHeight="1" x14ac:dyDescent="0.2">
      <c r="C548" s="6"/>
      <c r="G548" s="6"/>
      <c r="H548" s="6"/>
      <c r="I548" s="6"/>
      <c r="J548" s="6"/>
      <c r="K548" s="6"/>
      <c r="L548" s="6"/>
      <c r="M548" s="6"/>
      <c r="N548" s="6"/>
      <c r="O548" s="6"/>
      <c r="P548" s="6"/>
      <c r="Q548" s="6"/>
      <c r="R548" s="6"/>
      <c r="S548" s="6"/>
      <c r="T548" s="6"/>
      <c r="U548" s="6"/>
      <c r="V548" s="6"/>
    </row>
    <row r="549" spans="3:22" ht="12" customHeight="1" x14ac:dyDescent="0.2">
      <c r="C549" s="6"/>
      <c r="G549" s="6"/>
      <c r="H549" s="6"/>
      <c r="I549" s="6"/>
      <c r="J549" s="6"/>
      <c r="K549" s="6"/>
      <c r="L549" s="6"/>
      <c r="M549" s="6"/>
      <c r="N549" s="6"/>
      <c r="O549" s="6"/>
      <c r="P549" s="6"/>
      <c r="Q549" s="6"/>
      <c r="R549" s="6"/>
      <c r="S549" s="6"/>
      <c r="T549" s="6"/>
      <c r="U549" s="6"/>
      <c r="V549" s="6"/>
    </row>
    <row r="550" spans="3:22" ht="12" customHeight="1" x14ac:dyDescent="0.2">
      <c r="C550" s="6"/>
      <c r="G550" s="6"/>
      <c r="H550" s="6"/>
      <c r="I550" s="6"/>
      <c r="J550" s="6"/>
      <c r="K550" s="6"/>
      <c r="L550" s="6"/>
      <c r="M550" s="6"/>
      <c r="N550" s="6"/>
      <c r="O550" s="6"/>
      <c r="P550" s="6"/>
      <c r="Q550" s="6"/>
      <c r="R550" s="6"/>
      <c r="S550" s="6"/>
      <c r="T550" s="6"/>
      <c r="U550" s="6"/>
      <c r="V550" s="6"/>
    </row>
    <row r="551" spans="3:22" ht="12" customHeight="1" x14ac:dyDescent="0.2">
      <c r="C551" s="6"/>
      <c r="G551" s="6"/>
      <c r="H551" s="6"/>
      <c r="I551" s="6"/>
      <c r="J551" s="6"/>
      <c r="K551" s="6"/>
      <c r="L551" s="6"/>
      <c r="M551" s="6"/>
      <c r="N551" s="6"/>
      <c r="O551" s="6"/>
      <c r="P551" s="6"/>
      <c r="Q551" s="6"/>
      <c r="R551" s="6"/>
      <c r="S551" s="6"/>
      <c r="T551" s="6"/>
      <c r="U551" s="6"/>
      <c r="V551" s="6"/>
    </row>
    <row r="552" spans="3:22" ht="12" customHeight="1" x14ac:dyDescent="0.2">
      <c r="C552" s="6"/>
      <c r="G552" s="6"/>
      <c r="H552" s="6"/>
      <c r="I552" s="6"/>
      <c r="J552" s="6"/>
      <c r="K552" s="6"/>
      <c r="L552" s="6"/>
      <c r="M552" s="6"/>
      <c r="N552" s="6"/>
      <c r="O552" s="6"/>
      <c r="P552" s="6"/>
      <c r="Q552" s="6"/>
      <c r="R552" s="6"/>
      <c r="S552" s="6"/>
      <c r="T552" s="6"/>
      <c r="U552" s="6"/>
      <c r="V552" s="6"/>
    </row>
    <row r="553" spans="3:22" ht="12" customHeight="1" x14ac:dyDescent="0.2">
      <c r="C553" s="6"/>
      <c r="G553" s="6"/>
      <c r="H553" s="6"/>
      <c r="I553" s="6"/>
      <c r="J553" s="6"/>
      <c r="K553" s="6"/>
      <c r="L553" s="6"/>
      <c r="M553" s="6"/>
      <c r="N553" s="6"/>
      <c r="O553" s="6"/>
      <c r="P553" s="6"/>
      <c r="Q553" s="6"/>
      <c r="R553" s="6"/>
      <c r="S553" s="6"/>
      <c r="T553" s="6"/>
      <c r="U553" s="6"/>
      <c r="V553" s="6"/>
    </row>
    <row r="554" spans="3:22" ht="12" customHeight="1" x14ac:dyDescent="0.2">
      <c r="C554" s="6"/>
      <c r="G554" s="6"/>
      <c r="H554" s="6"/>
      <c r="I554" s="6"/>
      <c r="J554" s="6"/>
      <c r="K554" s="6"/>
      <c r="L554" s="6"/>
      <c r="M554" s="6"/>
      <c r="N554" s="6"/>
      <c r="O554" s="6"/>
      <c r="P554" s="6"/>
      <c r="Q554" s="6"/>
      <c r="R554" s="6"/>
      <c r="S554" s="6"/>
      <c r="T554" s="6"/>
      <c r="U554" s="6"/>
      <c r="V554" s="6"/>
    </row>
    <row r="555" spans="3:22" ht="12" customHeight="1" x14ac:dyDescent="0.2">
      <c r="C555" s="6"/>
      <c r="G555" s="6"/>
      <c r="H555" s="6"/>
      <c r="I555" s="6"/>
      <c r="J555" s="6"/>
      <c r="K555" s="6"/>
      <c r="L555" s="6"/>
      <c r="M555" s="6"/>
      <c r="N555" s="6"/>
      <c r="O555" s="6"/>
      <c r="P555" s="6"/>
      <c r="Q555" s="6"/>
      <c r="R555" s="6"/>
      <c r="S555" s="6"/>
      <c r="T555" s="6"/>
      <c r="U555" s="6"/>
      <c r="V555" s="6"/>
    </row>
    <row r="556" spans="3:22" ht="12" customHeight="1" x14ac:dyDescent="0.2">
      <c r="C556" s="6"/>
      <c r="G556" s="6"/>
      <c r="H556" s="6"/>
      <c r="I556" s="6"/>
      <c r="J556" s="6"/>
      <c r="K556" s="6"/>
      <c r="L556" s="6"/>
      <c r="M556" s="6"/>
      <c r="N556" s="6"/>
      <c r="O556" s="6"/>
      <c r="P556" s="6"/>
      <c r="Q556" s="6"/>
      <c r="R556" s="6"/>
      <c r="S556" s="6"/>
      <c r="T556" s="6"/>
      <c r="U556" s="6"/>
      <c r="V556" s="6"/>
    </row>
    <row r="557" spans="3:22" ht="12" customHeight="1" x14ac:dyDescent="0.2">
      <c r="C557" s="6"/>
      <c r="G557" s="6"/>
      <c r="H557" s="6"/>
      <c r="I557" s="6"/>
      <c r="J557" s="6"/>
      <c r="K557" s="6"/>
      <c r="L557" s="6"/>
      <c r="M557" s="6"/>
      <c r="N557" s="6"/>
      <c r="O557" s="6"/>
      <c r="P557" s="6"/>
      <c r="Q557" s="6"/>
      <c r="R557" s="6"/>
      <c r="S557" s="6"/>
      <c r="T557" s="6"/>
      <c r="U557" s="6"/>
      <c r="V557" s="6"/>
    </row>
    <row r="558" spans="3:22" ht="12" customHeight="1" x14ac:dyDescent="0.2">
      <c r="C558" s="6"/>
      <c r="G558" s="6"/>
      <c r="H558" s="6"/>
      <c r="I558" s="6"/>
      <c r="J558" s="6"/>
      <c r="K558" s="6"/>
      <c r="L558" s="6"/>
      <c r="M558" s="6"/>
      <c r="N558" s="6"/>
      <c r="O558" s="6"/>
      <c r="P558" s="6"/>
      <c r="Q558" s="6"/>
      <c r="R558" s="6"/>
      <c r="S558" s="6"/>
      <c r="T558" s="6"/>
      <c r="U558" s="6"/>
      <c r="V558" s="6"/>
    </row>
    <row r="559" spans="3:22" ht="12" customHeight="1" x14ac:dyDescent="0.2">
      <c r="C559" s="6"/>
      <c r="G559" s="6"/>
      <c r="H559" s="6"/>
      <c r="I559" s="6"/>
      <c r="J559" s="6"/>
      <c r="K559" s="6"/>
      <c r="L559" s="6"/>
      <c r="M559" s="6"/>
      <c r="N559" s="6"/>
      <c r="O559" s="6"/>
      <c r="P559" s="6"/>
      <c r="Q559" s="6"/>
      <c r="R559" s="6"/>
      <c r="S559" s="6"/>
      <c r="T559" s="6"/>
      <c r="U559" s="6"/>
      <c r="V559" s="6"/>
    </row>
    <row r="560" spans="3:22" ht="12" customHeight="1" x14ac:dyDescent="0.2">
      <c r="C560" s="6"/>
      <c r="G560" s="6"/>
      <c r="H560" s="6"/>
      <c r="I560" s="6"/>
      <c r="J560" s="6"/>
      <c r="K560" s="6"/>
      <c r="L560" s="6"/>
      <c r="M560" s="6"/>
      <c r="N560" s="6"/>
      <c r="O560" s="6"/>
      <c r="P560" s="6"/>
      <c r="Q560" s="6"/>
      <c r="R560" s="6"/>
      <c r="S560" s="6"/>
      <c r="T560" s="6"/>
      <c r="U560" s="6"/>
      <c r="V560" s="6"/>
    </row>
    <row r="561" spans="3:22" ht="12" customHeight="1" x14ac:dyDescent="0.2">
      <c r="C561" s="6"/>
      <c r="G561" s="6"/>
      <c r="H561" s="6"/>
      <c r="I561" s="6"/>
      <c r="J561" s="6"/>
      <c r="K561" s="6"/>
      <c r="L561" s="6"/>
      <c r="M561" s="6"/>
      <c r="N561" s="6"/>
      <c r="O561" s="6"/>
      <c r="P561" s="6"/>
      <c r="Q561" s="6"/>
      <c r="R561" s="6"/>
      <c r="S561" s="6"/>
      <c r="T561" s="6"/>
      <c r="U561" s="6"/>
      <c r="V561" s="6"/>
    </row>
    <row r="562" spans="3:22" ht="12" customHeight="1" x14ac:dyDescent="0.2">
      <c r="C562" s="6"/>
      <c r="G562" s="6"/>
      <c r="H562" s="6"/>
      <c r="I562" s="6"/>
      <c r="J562" s="6"/>
      <c r="K562" s="6"/>
      <c r="L562" s="6"/>
      <c r="M562" s="6"/>
      <c r="N562" s="6"/>
      <c r="O562" s="6"/>
      <c r="P562" s="6"/>
      <c r="Q562" s="6"/>
      <c r="R562" s="6"/>
      <c r="S562" s="6"/>
      <c r="T562" s="6"/>
      <c r="U562" s="6"/>
      <c r="V562" s="6"/>
    </row>
    <row r="563" spans="3:22" ht="12" customHeight="1" x14ac:dyDescent="0.2">
      <c r="C563" s="6"/>
      <c r="G563" s="6"/>
      <c r="H563" s="6"/>
      <c r="I563" s="6"/>
      <c r="J563" s="6"/>
      <c r="K563" s="6"/>
      <c r="L563" s="6"/>
      <c r="M563" s="6"/>
      <c r="N563" s="6"/>
      <c r="O563" s="6"/>
      <c r="P563" s="6"/>
      <c r="Q563" s="6"/>
      <c r="R563" s="6"/>
      <c r="S563" s="6"/>
      <c r="T563" s="6"/>
      <c r="U563" s="6"/>
      <c r="V563" s="6"/>
    </row>
    <row r="564" spans="3:22" ht="12" customHeight="1" x14ac:dyDescent="0.2">
      <c r="C564" s="6"/>
      <c r="G564" s="6"/>
      <c r="H564" s="6"/>
      <c r="I564" s="6"/>
      <c r="J564" s="6"/>
      <c r="K564" s="6"/>
      <c r="L564" s="6"/>
      <c r="M564" s="6"/>
      <c r="N564" s="6"/>
      <c r="O564" s="6"/>
      <c r="P564" s="6"/>
      <c r="Q564" s="6"/>
      <c r="R564" s="6"/>
      <c r="S564" s="6"/>
      <c r="T564" s="6"/>
      <c r="U564" s="6"/>
      <c r="V564" s="6"/>
    </row>
    <row r="565" spans="3:22" ht="12" customHeight="1" x14ac:dyDescent="0.2">
      <c r="C565" s="6"/>
      <c r="G565" s="6"/>
      <c r="H565" s="6"/>
      <c r="I565" s="6"/>
      <c r="J565" s="6"/>
      <c r="K565" s="6"/>
      <c r="L565" s="6"/>
      <c r="M565" s="6"/>
      <c r="N565" s="6"/>
      <c r="O565" s="6"/>
      <c r="P565" s="6"/>
      <c r="Q565" s="6"/>
      <c r="R565" s="6"/>
      <c r="S565" s="6"/>
      <c r="T565" s="6"/>
      <c r="U565" s="6"/>
      <c r="V565" s="6"/>
    </row>
    <row r="566" spans="3:22" ht="12" customHeight="1" x14ac:dyDescent="0.2">
      <c r="C566" s="6"/>
      <c r="G566" s="6"/>
      <c r="H566" s="6"/>
      <c r="I566" s="6"/>
      <c r="J566" s="6"/>
      <c r="K566" s="6"/>
      <c r="L566" s="6"/>
      <c r="M566" s="6"/>
      <c r="N566" s="6"/>
      <c r="O566" s="6"/>
      <c r="P566" s="6"/>
      <c r="Q566" s="6"/>
      <c r="R566" s="6"/>
      <c r="S566" s="6"/>
      <c r="T566" s="6"/>
      <c r="U566" s="6"/>
      <c r="V566" s="6"/>
    </row>
    <row r="567" spans="3:22" ht="12" customHeight="1" x14ac:dyDescent="0.2">
      <c r="C567" s="6"/>
      <c r="G567" s="6"/>
      <c r="H567" s="6"/>
      <c r="I567" s="6"/>
      <c r="J567" s="6"/>
      <c r="K567" s="6"/>
      <c r="L567" s="6"/>
      <c r="M567" s="6"/>
      <c r="N567" s="6"/>
      <c r="O567" s="6"/>
      <c r="P567" s="6"/>
      <c r="Q567" s="6"/>
      <c r="R567" s="6"/>
      <c r="S567" s="6"/>
      <c r="T567" s="6"/>
      <c r="U567" s="6"/>
      <c r="V567" s="6"/>
    </row>
    <row r="568" spans="3:22" ht="12" customHeight="1" x14ac:dyDescent="0.2">
      <c r="C568" s="6"/>
      <c r="G568" s="6"/>
      <c r="H568" s="6"/>
      <c r="I568" s="6"/>
      <c r="J568" s="6"/>
      <c r="K568" s="6"/>
      <c r="L568" s="6"/>
      <c r="M568" s="6"/>
      <c r="N568" s="6"/>
      <c r="O568" s="6"/>
      <c r="P568" s="6"/>
      <c r="Q568" s="6"/>
      <c r="R568" s="6"/>
      <c r="S568" s="6"/>
      <c r="T568" s="6"/>
      <c r="U568" s="6"/>
      <c r="V568" s="6"/>
    </row>
    <row r="569" spans="3:22" ht="12" customHeight="1" x14ac:dyDescent="0.2">
      <c r="C569" s="6"/>
      <c r="G569" s="6"/>
      <c r="H569" s="6"/>
      <c r="I569" s="6"/>
      <c r="J569" s="6"/>
      <c r="K569" s="6"/>
      <c r="L569" s="6"/>
      <c r="M569" s="6"/>
      <c r="N569" s="6"/>
      <c r="O569" s="6"/>
      <c r="P569" s="6"/>
      <c r="Q569" s="6"/>
      <c r="R569" s="6"/>
      <c r="S569" s="6"/>
      <c r="T569" s="6"/>
      <c r="U569" s="6"/>
      <c r="V569" s="6"/>
    </row>
    <row r="570" spans="3:22" ht="12" customHeight="1" x14ac:dyDescent="0.2">
      <c r="C570" s="6"/>
      <c r="G570" s="6"/>
      <c r="H570" s="6"/>
      <c r="I570" s="6"/>
      <c r="J570" s="6"/>
      <c r="K570" s="6"/>
      <c r="L570" s="6"/>
      <c r="M570" s="6"/>
      <c r="N570" s="6"/>
      <c r="O570" s="6"/>
      <c r="P570" s="6"/>
      <c r="Q570" s="6"/>
      <c r="R570" s="6"/>
      <c r="S570" s="6"/>
      <c r="T570" s="6"/>
      <c r="U570" s="6"/>
      <c r="V570" s="6"/>
    </row>
    <row r="571" spans="3:22" ht="12" customHeight="1" x14ac:dyDescent="0.2">
      <c r="C571" s="6"/>
      <c r="G571" s="6"/>
      <c r="H571" s="6"/>
      <c r="I571" s="6"/>
      <c r="J571" s="6"/>
      <c r="K571" s="6"/>
      <c r="L571" s="6"/>
      <c r="M571" s="6"/>
      <c r="N571" s="6"/>
      <c r="O571" s="6"/>
      <c r="P571" s="6"/>
      <c r="Q571" s="6"/>
      <c r="R571" s="6"/>
      <c r="S571" s="6"/>
      <c r="T571" s="6"/>
      <c r="U571" s="6"/>
      <c r="V571" s="6"/>
    </row>
    <row r="572" spans="3:22" ht="12" customHeight="1" x14ac:dyDescent="0.2">
      <c r="C572" s="6"/>
      <c r="G572" s="6"/>
      <c r="H572" s="6"/>
      <c r="I572" s="6"/>
      <c r="J572" s="6"/>
      <c r="K572" s="6"/>
      <c r="L572" s="6"/>
      <c r="M572" s="6"/>
      <c r="N572" s="6"/>
      <c r="O572" s="6"/>
      <c r="P572" s="6"/>
      <c r="Q572" s="6"/>
      <c r="R572" s="6"/>
      <c r="S572" s="6"/>
      <c r="T572" s="6"/>
      <c r="U572" s="6"/>
      <c r="V572" s="6"/>
    </row>
    <row r="573" spans="3:22" ht="12" customHeight="1" x14ac:dyDescent="0.2">
      <c r="C573" s="6"/>
      <c r="G573" s="6"/>
      <c r="H573" s="6"/>
      <c r="I573" s="6"/>
      <c r="J573" s="6"/>
      <c r="K573" s="6"/>
      <c r="L573" s="6"/>
      <c r="M573" s="6"/>
      <c r="N573" s="6"/>
      <c r="O573" s="6"/>
      <c r="P573" s="6"/>
      <c r="Q573" s="6"/>
      <c r="R573" s="6"/>
      <c r="S573" s="6"/>
      <c r="T573" s="6"/>
      <c r="U573" s="6"/>
      <c r="V573" s="6"/>
    </row>
    <row r="574" spans="3:22" ht="12" customHeight="1" x14ac:dyDescent="0.2">
      <c r="C574" s="6"/>
      <c r="G574" s="6"/>
      <c r="H574" s="6"/>
      <c r="I574" s="6"/>
      <c r="J574" s="6"/>
      <c r="K574" s="6"/>
      <c r="L574" s="6"/>
      <c r="M574" s="6"/>
      <c r="N574" s="6"/>
      <c r="O574" s="6"/>
      <c r="P574" s="6"/>
      <c r="Q574" s="6"/>
      <c r="R574" s="6"/>
      <c r="S574" s="6"/>
      <c r="T574" s="6"/>
      <c r="U574" s="6"/>
      <c r="V574" s="6"/>
    </row>
    <row r="575" spans="3:22" ht="12" customHeight="1" x14ac:dyDescent="0.2">
      <c r="C575" s="6"/>
      <c r="G575" s="6"/>
      <c r="H575" s="6"/>
      <c r="I575" s="6"/>
      <c r="J575" s="6"/>
      <c r="K575" s="6"/>
      <c r="L575" s="6"/>
      <c r="M575" s="6"/>
      <c r="N575" s="6"/>
      <c r="O575" s="6"/>
      <c r="P575" s="6"/>
      <c r="Q575" s="6"/>
      <c r="R575" s="6"/>
      <c r="S575" s="6"/>
      <c r="T575" s="6"/>
      <c r="U575" s="6"/>
      <c r="V575" s="6"/>
    </row>
    <row r="576" spans="3:22" ht="12" customHeight="1" x14ac:dyDescent="0.2">
      <c r="C576" s="6"/>
      <c r="G576" s="6"/>
      <c r="H576" s="6"/>
      <c r="I576" s="6"/>
      <c r="J576" s="6"/>
      <c r="K576" s="6"/>
      <c r="L576" s="6"/>
      <c r="M576" s="6"/>
      <c r="N576" s="6"/>
      <c r="O576" s="6"/>
      <c r="P576" s="6"/>
      <c r="Q576" s="6"/>
      <c r="R576" s="6"/>
      <c r="S576" s="6"/>
      <c r="T576" s="6"/>
      <c r="U576" s="6"/>
      <c r="V576" s="6"/>
    </row>
    <row r="577" spans="3:22" ht="12" customHeight="1" x14ac:dyDescent="0.2">
      <c r="C577" s="6"/>
      <c r="G577" s="6"/>
      <c r="H577" s="6"/>
      <c r="I577" s="6"/>
      <c r="J577" s="6"/>
      <c r="K577" s="6"/>
      <c r="L577" s="6"/>
      <c r="M577" s="6"/>
      <c r="N577" s="6"/>
      <c r="O577" s="6"/>
      <c r="P577" s="6"/>
      <c r="Q577" s="6"/>
      <c r="R577" s="6"/>
      <c r="S577" s="6"/>
      <c r="T577" s="6"/>
      <c r="U577" s="6"/>
      <c r="V577" s="6"/>
    </row>
    <row r="578" spans="3:22" ht="12" customHeight="1" x14ac:dyDescent="0.2">
      <c r="C578" s="6"/>
      <c r="G578" s="6"/>
      <c r="H578" s="6"/>
      <c r="I578" s="6"/>
      <c r="J578" s="6"/>
      <c r="K578" s="6"/>
      <c r="L578" s="6"/>
      <c r="M578" s="6"/>
      <c r="N578" s="6"/>
      <c r="O578" s="6"/>
      <c r="P578" s="6"/>
      <c r="Q578" s="6"/>
      <c r="R578" s="6"/>
      <c r="S578" s="6"/>
      <c r="T578" s="6"/>
      <c r="U578" s="6"/>
      <c r="V578" s="6"/>
    </row>
    <row r="579" spans="3:22" ht="12" customHeight="1" x14ac:dyDescent="0.2">
      <c r="C579" s="6"/>
      <c r="G579" s="6"/>
      <c r="H579" s="6"/>
      <c r="I579" s="6"/>
      <c r="J579" s="6"/>
      <c r="K579" s="6"/>
      <c r="L579" s="6"/>
      <c r="M579" s="6"/>
      <c r="N579" s="6"/>
      <c r="O579" s="6"/>
      <c r="P579" s="6"/>
      <c r="Q579" s="6"/>
      <c r="R579" s="6"/>
      <c r="S579" s="6"/>
      <c r="T579" s="6"/>
      <c r="U579" s="6"/>
      <c r="V579" s="6"/>
    </row>
    <row r="580" spans="3:22" ht="12" customHeight="1" x14ac:dyDescent="0.2">
      <c r="C580" s="6"/>
      <c r="G580" s="6"/>
      <c r="H580" s="6"/>
      <c r="I580" s="6"/>
      <c r="J580" s="6"/>
      <c r="K580" s="6"/>
      <c r="L580" s="6"/>
      <c r="M580" s="6"/>
      <c r="N580" s="6"/>
      <c r="O580" s="6"/>
      <c r="P580" s="6"/>
      <c r="Q580" s="6"/>
      <c r="R580" s="6"/>
      <c r="S580" s="6"/>
      <c r="T580" s="6"/>
      <c r="U580" s="6"/>
      <c r="V580" s="6"/>
    </row>
    <row r="581" spans="3:22" ht="12" customHeight="1" x14ac:dyDescent="0.2">
      <c r="C581" s="6"/>
      <c r="G581" s="6"/>
      <c r="H581" s="6"/>
      <c r="I581" s="6"/>
      <c r="J581" s="6"/>
      <c r="K581" s="6"/>
      <c r="L581" s="6"/>
      <c r="M581" s="6"/>
      <c r="N581" s="6"/>
      <c r="O581" s="6"/>
      <c r="P581" s="6"/>
      <c r="Q581" s="6"/>
      <c r="R581" s="6"/>
      <c r="S581" s="6"/>
      <c r="T581" s="6"/>
      <c r="U581" s="6"/>
      <c r="V581" s="6"/>
    </row>
    <row r="582" spans="3:22" ht="12" customHeight="1" x14ac:dyDescent="0.2">
      <c r="C582" s="6"/>
      <c r="G582" s="6"/>
      <c r="H582" s="6"/>
      <c r="I582" s="6"/>
      <c r="J582" s="6"/>
      <c r="K582" s="6"/>
      <c r="L582" s="6"/>
      <c r="M582" s="6"/>
      <c r="N582" s="6"/>
      <c r="O582" s="6"/>
      <c r="P582" s="6"/>
      <c r="Q582" s="6"/>
      <c r="R582" s="6"/>
      <c r="S582" s="6"/>
      <c r="T582" s="6"/>
      <c r="U582" s="6"/>
      <c r="V582" s="6"/>
    </row>
    <row r="583" spans="3:22" ht="12" customHeight="1" x14ac:dyDescent="0.2">
      <c r="C583" s="6"/>
      <c r="G583" s="6"/>
      <c r="H583" s="6"/>
      <c r="I583" s="6"/>
      <c r="J583" s="6"/>
      <c r="K583" s="6"/>
      <c r="L583" s="6"/>
      <c r="M583" s="6"/>
      <c r="N583" s="6"/>
      <c r="O583" s="6"/>
      <c r="P583" s="6"/>
      <c r="Q583" s="6"/>
      <c r="R583" s="6"/>
      <c r="S583" s="6"/>
      <c r="T583" s="6"/>
      <c r="U583" s="6"/>
      <c r="V583" s="6"/>
    </row>
    <row r="584" spans="3:22" ht="12" customHeight="1" x14ac:dyDescent="0.2">
      <c r="C584" s="6"/>
      <c r="G584" s="6"/>
      <c r="H584" s="6"/>
      <c r="I584" s="6"/>
      <c r="J584" s="6"/>
      <c r="K584" s="6"/>
      <c r="L584" s="6"/>
      <c r="M584" s="6"/>
      <c r="N584" s="6"/>
      <c r="O584" s="6"/>
      <c r="P584" s="6"/>
      <c r="Q584" s="6"/>
      <c r="R584" s="6"/>
      <c r="S584" s="6"/>
      <c r="T584" s="6"/>
      <c r="U584" s="6"/>
      <c r="V584" s="6"/>
    </row>
    <row r="585" spans="3:22" ht="12" customHeight="1" x14ac:dyDescent="0.2">
      <c r="C585" s="6"/>
      <c r="G585" s="6"/>
      <c r="H585" s="6"/>
      <c r="I585" s="6"/>
      <c r="J585" s="6"/>
      <c r="K585" s="6"/>
      <c r="L585" s="6"/>
      <c r="M585" s="6"/>
      <c r="N585" s="6"/>
      <c r="O585" s="6"/>
      <c r="P585" s="6"/>
      <c r="Q585" s="6"/>
      <c r="R585" s="6"/>
      <c r="S585" s="6"/>
      <c r="T585" s="6"/>
      <c r="U585" s="6"/>
      <c r="V585" s="6"/>
    </row>
    <row r="586" spans="3:22" ht="12" customHeight="1" x14ac:dyDescent="0.2">
      <c r="C586" s="6"/>
      <c r="G586" s="6"/>
      <c r="H586" s="6"/>
      <c r="I586" s="6"/>
      <c r="J586" s="6"/>
      <c r="K586" s="6"/>
      <c r="L586" s="6"/>
      <c r="M586" s="6"/>
      <c r="N586" s="6"/>
      <c r="O586" s="6"/>
      <c r="P586" s="6"/>
      <c r="Q586" s="6"/>
      <c r="R586" s="6"/>
      <c r="S586" s="6"/>
      <c r="T586" s="6"/>
      <c r="U586" s="6"/>
      <c r="V586" s="6"/>
    </row>
    <row r="587" spans="3:22" ht="12" customHeight="1" x14ac:dyDescent="0.2">
      <c r="C587" s="6"/>
      <c r="G587" s="6"/>
      <c r="H587" s="6"/>
      <c r="I587" s="6"/>
      <c r="J587" s="6"/>
      <c r="K587" s="6"/>
      <c r="L587" s="6"/>
      <c r="M587" s="6"/>
      <c r="N587" s="6"/>
      <c r="O587" s="6"/>
      <c r="P587" s="6"/>
      <c r="Q587" s="6"/>
      <c r="R587" s="6"/>
      <c r="S587" s="6"/>
      <c r="T587" s="6"/>
      <c r="U587" s="6"/>
      <c r="V587" s="6"/>
    </row>
    <row r="588" spans="3:22" ht="12" customHeight="1" x14ac:dyDescent="0.2">
      <c r="C588" s="6"/>
      <c r="G588" s="6"/>
      <c r="H588" s="6"/>
      <c r="I588" s="6"/>
      <c r="J588" s="6"/>
      <c r="K588" s="6"/>
      <c r="L588" s="6"/>
      <c r="M588" s="6"/>
      <c r="N588" s="6"/>
      <c r="O588" s="6"/>
      <c r="P588" s="6"/>
      <c r="Q588" s="6"/>
      <c r="R588" s="6"/>
      <c r="S588" s="6"/>
      <c r="T588" s="6"/>
      <c r="U588" s="6"/>
      <c r="V588" s="6"/>
    </row>
    <row r="589" spans="3:22" ht="12" customHeight="1" x14ac:dyDescent="0.2">
      <c r="C589" s="6"/>
      <c r="G589" s="6"/>
      <c r="H589" s="6"/>
      <c r="I589" s="6"/>
      <c r="J589" s="6"/>
      <c r="K589" s="6"/>
      <c r="L589" s="6"/>
      <c r="M589" s="6"/>
      <c r="N589" s="6"/>
      <c r="O589" s="6"/>
      <c r="P589" s="6"/>
      <c r="Q589" s="6"/>
      <c r="R589" s="6"/>
      <c r="S589" s="6"/>
      <c r="T589" s="6"/>
      <c r="U589" s="6"/>
      <c r="V589" s="6"/>
    </row>
    <row r="590" spans="3:22" ht="12" customHeight="1" x14ac:dyDescent="0.2">
      <c r="C590" s="6"/>
      <c r="G590" s="6"/>
      <c r="H590" s="6"/>
      <c r="I590" s="6"/>
      <c r="J590" s="6"/>
      <c r="K590" s="6"/>
      <c r="L590" s="6"/>
      <c r="M590" s="6"/>
      <c r="N590" s="6"/>
      <c r="O590" s="6"/>
      <c r="P590" s="6"/>
      <c r="Q590" s="6"/>
      <c r="R590" s="6"/>
      <c r="S590" s="6"/>
      <c r="T590" s="6"/>
      <c r="U590" s="6"/>
      <c r="V590" s="6"/>
    </row>
    <row r="591" spans="3:22" ht="12" customHeight="1" x14ac:dyDescent="0.2">
      <c r="C591" s="6"/>
      <c r="G591" s="6"/>
      <c r="H591" s="6"/>
      <c r="I591" s="6"/>
      <c r="J591" s="6"/>
      <c r="K591" s="6"/>
      <c r="L591" s="6"/>
      <c r="M591" s="6"/>
      <c r="N591" s="6"/>
      <c r="O591" s="6"/>
      <c r="P591" s="6"/>
      <c r="Q591" s="6"/>
      <c r="R591" s="6"/>
      <c r="S591" s="6"/>
      <c r="T591" s="6"/>
      <c r="U591" s="6"/>
      <c r="V591" s="6"/>
    </row>
    <row r="592" spans="3:22" ht="12" customHeight="1" x14ac:dyDescent="0.2">
      <c r="C592" s="6"/>
      <c r="G592" s="6"/>
      <c r="H592" s="6"/>
      <c r="I592" s="6"/>
      <c r="J592" s="6"/>
      <c r="K592" s="6"/>
      <c r="L592" s="6"/>
      <c r="M592" s="6"/>
      <c r="N592" s="6"/>
      <c r="O592" s="6"/>
      <c r="P592" s="6"/>
      <c r="Q592" s="6"/>
      <c r="R592" s="6"/>
      <c r="S592" s="6"/>
      <c r="T592" s="6"/>
      <c r="U592" s="6"/>
      <c r="V592" s="6"/>
    </row>
    <row r="593" spans="3:22" ht="12" customHeight="1" x14ac:dyDescent="0.2">
      <c r="C593" s="6"/>
      <c r="G593" s="6"/>
      <c r="H593" s="6"/>
      <c r="I593" s="6"/>
      <c r="J593" s="6"/>
      <c r="K593" s="6"/>
      <c r="L593" s="6"/>
      <c r="M593" s="6"/>
      <c r="N593" s="6"/>
      <c r="O593" s="6"/>
      <c r="P593" s="6"/>
      <c r="Q593" s="6"/>
      <c r="R593" s="6"/>
      <c r="S593" s="6"/>
      <c r="T593" s="6"/>
      <c r="U593" s="6"/>
      <c r="V593" s="6"/>
    </row>
    <row r="594" spans="3:22" ht="12" customHeight="1" x14ac:dyDescent="0.2">
      <c r="C594" s="6"/>
      <c r="G594" s="6"/>
      <c r="H594" s="6"/>
      <c r="I594" s="6"/>
      <c r="J594" s="6"/>
      <c r="K594" s="6"/>
      <c r="L594" s="6"/>
      <c r="M594" s="6"/>
      <c r="N594" s="6"/>
      <c r="O594" s="6"/>
      <c r="P594" s="6"/>
      <c r="Q594" s="6"/>
      <c r="R594" s="6"/>
      <c r="S594" s="6"/>
      <c r="T594" s="6"/>
      <c r="U594" s="6"/>
      <c r="V594" s="6"/>
    </row>
    <row r="595" spans="3:22" ht="12" customHeight="1" x14ac:dyDescent="0.2">
      <c r="C595" s="6"/>
      <c r="G595" s="6"/>
      <c r="H595" s="6"/>
      <c r="I595" s="6"/>
      <c r="J595" s="6"/>
      <c r="K595" s="6"/>
      <c r="L595" s="6"/>
      <c r="M595" s="6"/>
      <c r="N595" s="6"/>
      <c r="O595" s="6"/>
      <c r="P595" s="6"/>
      <c r="Q595" s="6"/>
      <c r="R595" s="6"/>
      <c r="S595" s="6"/>
      <c r="T595" s="6"/>
      <c r="U595" s="6"/>
      <c r="V595" s="6"/>
    </row>
    <row r="596" spans="3:22" ht="12" customHeight="1" x14ac:dyDescent="0.2">
      <c r="C596" s="6"/>
      <c r="G596" s="6"/>
      <c r="H596" s="6"/>
      <c r="I596" s="6"/>
      <c r="J596" s="6"/>
      <c r="K596" s="6"/>
      <c r="L596" s="6"/>
      <c r="M596" s="6"/>
      <c r="N596" s="6"/>
      <c r="O596" s="6"/>
      <c r="P596" s="6"/>
      <c r="Q596" s="6"/>
      <c r="R596" s="6"/>
      <c r="S596" s="6"/>
      <c r="T596" s="6"/>
      <c r="U596" s="6"/>
      <c r="V596" s="6"/>
    </row>
    <row r="597" spans="3:22" ht="12" customHeight="1" x14ac:dyDescent="0.2">
      <c r="C597" s="6"/>
      <c r="G597" s="6"/>
      <c r="H597" s="6"/>
      <c r="I597" s="6"/>
      <c r="J597" s="6"/>
      <c r="K597" s="6"/>
      <c r="L597" s="6"/>
      <c r="M597" s="6"/>
      <c r="N597" s="6"/>
      <c r="O597" s="6"/>
      <c r="P597" s="6"/>
      <c r="Q597" s="6"/>
      <c r="R597" s="6"/>
      <c r="S597" s="6"/>
      <c r="T597" s="6"/>
      <c r="U597" s="6"/>
      <c r="V597" s="6"/>
    </row>
    <row r="598" spans="3:22" ht="12" customHeight="1" x14ac:dyDescent="0.2">
      <c r="C598" s="6"/>
      <c r="G598" s="6"/>
      <c r="H598" s="6"/>
      <c r="I598" s="6"/>
      <c r="J598" s="6"/>
      <c r="K598" s="6"/>
      <c r="L598" s="6"/>
      <c r="M598" s="6"/>
      <c r="N598" s="6"/>
      <c r="O598" s="6"/>
      <c r="P598" s="6"/>
      <c r="Q598" s="6"/>
      <c r="R598" s="6"/>
      <c r="S598" s="6"/>
      <c r="T598" s="6"/>
      <c r="U598" s="6"/>
      <c r="V598" s="6"/>
    </row>
    <row r="599" spans="3:22" ht="12" customHeight="1" x14ac:dyDescent="0.2">
      <c r="C599" s="6"/>
      <c r="G599" s="6"/>
      <c r="H599" s="6"/>
      <c r="I599" s="6"/>
      <c r="J599" s="6"/>
      <c r="K599" s="6"/>
      <c r="L599" s="6"/>
      <c r="M599" s="6"/>
      <c r="N599" s="6"/>
      <c r="O599" s="6"/>
      <c r="P599" s="6"/>
      <c r="Q599" s="6"/>
      <c r="R599" s="6"/>
      <c r="S599" s="6"/>
      <c r="T599" s="6"/>
      <c r="U599" s="6"/>
      <c r="V599" s="6"/>
    </row>
    <row r="600" spans="3:22" ht="12" customHeight="1" x14ac:dyDescent="0.2">
      <c r="C600" s="6"/>
      <c r="G600" s="6"/>
      <c r="H600" s="6"/>
      <c r="I600" s="6"/>
      <c r="J600" s="6"/>
      <c r="K600" s="6"/>
      <c r="L600" s="6"/>
      <c r="M600" s="6"/>
      <c r="N600" s="6"/>
      <c r="O600" s="6"/>
      <c r="P600" s="6"/>
      <c r="Q600" s="6"/>
      <c r="R600" s="6"/>
      <c r="S600" s="6"/>
      <c r="T600" s="6"/>
      <c r="U600" s="6"/>
      <c r="V600" s="6"/>
    </row>
    <row r="601" spans="3:22" ht="12" customHeight="1" x14ac:dyDescent="0.2">
      <c r="C601" s="6"/>
      <c r="G601" s="6"/>
      <c r="H601" s="6"/>
      <c r="I601" s="6"/>
      <c r="J601" s="6"/>
      <c r="K601" s="6"/>
      <c r="L601" s="6"/>
      <c r="M601" s="6"/>
      <c r="N601" s="6"/>
      <c r="O601" s="6"/>
      <c r="P601" s="6"/>
      <c r="Q601" s="6"/>
      <c r="R601" s="6"/>
      <c r="S601" s="6"/>
      <c r="T601" s="6"/>
      <c r="U601" s="6"/>
      <c r="V601" s="6"/>
    </row>
    <row r="602" spans="3:22" ht="12" customHeight="1" x14ac:dyDescent="0.2">
      <c r="C602" s="6"/>
      <c r="G602" s="6"/>
      <c r="H602" s="6"/>
      <c r="I602" s="6"/>
      <c r="J602" s="6"/>
      <c r="K602" s="6"/>
      <c r="L602" s="6"/>
      <c r="M602" s="6"/>
      <c r="N602" s="6"/>
      <c r="O602" s="6"/>
      <c r="P602" s="6"/>
      <c r="Q602" s="6"/>
      <c r="R602" s="6"/>
      <c r="S602" s="6"/>
      <c r="T602" s="6"/>
      <c r="U602" s="6"/>
      <c r="V602" s="6"/>
    </row>
    <row r="603" spans="3:22" ht="12" customHeight="1" x14ac:dyDescent="0.2">
      <c r="C603" s="6"/>
      <c r="G603" s="6"/>
      <c r="H603" s="6"/>
      <c r="I603" s="6"/>
      <c r="J603" s="6"/>
      <c r="K603" s="6"/>
      <c r="L603" s="6"/>
      <c r="M603" s="6"/>
      <c r="N603" s="6"/>
      <c r="O603" s="6"/>
      <c r="P603" s="6"/>
      <c r="Q603" s="6"/>
      <c r="R603" s="6"/>
      <c r="S603" s="6"/>
      <c r="T603" s="6"/>
      <c r="U603" s="6"/>
      <c r="V603" s="6"/>
    </row>
    <row r="604" spans="3:22" ht="12" customHeight="1" x14ac:dyDescent="0.2">
      <c r="C604" s="6"/>
      <c r="G604" s="6"/>
      <c r="H604" s="6"/>
      <c r="I604" s="6"/>
      <c r="J604" s="6"/>
      <c r="K604" s="6"/>
      <c r="L604" s="6"/>
      <c r="M604" s="6"/>
      <c r="N604" s="6"/>
      <c r="O604" s="6"/>
      <c r="P604" s="6"/>
      <c r="Q604" s="6"/>
      <c r="R604" s="6"/>
      <c r="S604" s="6"/>
      <c r="T604" s="6"/>
      <c r="U604" s="6"/>
      <c r="V604" s="6"/>
    </row>
    <row r="605" spans="3:22" ht="12" customHeight="1" x14ac:dyDescent="0.2">
      <c r="C605" s="6"/>
      <c r="G605" s="6"/>
      <c r="H605" s="6"/>
      <c r="I605" s="6"/>
      <c r="J605" s="6"/>
      <c r="K605" s="6"/>
      <c r="L605" s="6"/>
      <c r="M605" s="6"/>
      <c r="N605" s="6"/>
      <c r="O605" s="6"/>
      <c r="P605" s="6"/>
      <c r="Q605" s="6"/>
      <c r="R605" s="6"/>
      <c r="S605" s="6"/>
      <c r="T605" s="6"/>
      <c r="U605" s="6"/>
      <c r="V605" s="6"/>
    </row>
    <row r="606" spans="3:22" ht="12" customHeight="1" x14ac:dyDescent="0.2">
      <c r="C606" s="6"/>
      <c r="G606" s="6"/>
      <c r="H606" s="6"/>
      <c r="I606" s="6"/>
      <c r="J606" s="6"/>
      <c r="K606" s="6"/>
      <c r="L606" s="6"/>
      <c r="M606" s="6"/>
      <c r="N606" s="6"/>
      <c r="O606" s="6"/>
      <c r="P606" s="6"/>
      <c r="Q606" s="6"/>
      <c r="R606" s="6"/>
      <c r="S606" s="6"/>
      <c r="T606" s="6"/>
      <c r="U606" s="6"/>
      <c r="V606" s="6"/>
    </row>
    <row r="607" spans="3:22" ht="12" customHeight="1" x14ac:dyDescent="0.2">
      <c r="C607" s="6"/>
      <c r="G607" s="6"/>
      <c r="H607" s="6"/>
      <c r="I607" s="6"/>
      <c r="J607" s="6"/>
      <c r="K607" s="6"/>
      <c r="L607" s="6"/>
      <c r="M607" s="6"/>
      <c r="N607" s="6"/>
      <c r="O607" s="6"/>
      <c r="P607" s="6"/>
      <c r="Q607" s="6"/>
      <c r="R607" s="6"/>
      <c r="S607" s="6"/>
      <c r="T607" s="6"/>
      <c r="U607" s="6"/>
      <c r="V607" s="6"/>
    </row>
    <row r="608" spans="3:22" ht="12" customHeight="1" x14ac:dyDescent="0.2">
      <c r="C608" s="6"/>
      <c r="G608" s="6"/>
      <c r="H608" s="6"/>
      <c r="I608" s="6"/>
      <c r="J608" s="6"/>
      <c r="K608" s="6"/>
      <c r="L608" s="6"/>
      <c r="M608" s="6"/>
      <c r="N608" s="6"/>
      <c r="O608" s="6"/>
      <c r="P608" s="6"/>
      <c r="Q608" s="6"/>
      <c r="R608" s="6"/>
      <c r="S608" s="6"/>
      <c r="T608" s="6"/>
      <c r="U608" s="6"/>
      <c r="V608" s="6"/>
    </row>
    <row r="609" spans="1:22" ht="12" customHeight="1" x14ac:dyDescent="0.2">
      <c r="C609" s="6"/>
      <c r="G609" s="6"/>
      <c r="H609" s="6"/>
      <c r="I609" s="6"/>
      <c r="J609" s="6"/>
      <c r="K609" s="6"/>
      <c r="L609" s="6"/>
      <c r="M609" s="6"/>
      <c r="N609" s="6"/>
      <c r="O609" s="6"/>
      <c r="P609" s="6"/>
      <c r="Q609" s="6"/>
      <c r="R609" s="6"/>
      <c r="S609" s="6"/>
      <c r="T609" s="6"/>
      <c r="U609" s="6"/>
      <c r="V609" s="6"/>
    </row>
    <row r="610" spans="1:22" ht="12" customHeight="1" x14ac:dyDescent="0.2">
      <c r="C610" s="6"/>
      <c r="G610" s="6"/>
      <c r="H610" s="6"/>
      <c r="I610" s="6"/>
      <c r="J610" s="6"/>
      <c r="K610" s="6"/>
      <c r="L610" s="6"/>
      <c r="M610" s="6"/>
      <c r="N610" s="6"/>
      <c r="O610" s="6"/>
      <c r="P610" s="6"/>
      <c r="Q610" s="6"/>
      <c r="R610" s="6"/>
      <c r="S610" s="6"/>
      <c r="T610" s="6"/>
      <c r="U610" s="6"/>
      <c r="V610" s="6"/>
    </row>
    <row r="611" spans="1:22" ht="12" customHeight="1" x14ac:dyDescent="0.2">
      <c r="C611" s="6"/>
      <c r="G611" s="6"/>
      <c r="H611" s="6"/>
      <c r="I611" s="6"/>
      <c r="J611" s="6"/>
      <c r="K611" s="6"/>
      <c r="L611" s="6"/>
      <c r="M611" s="6"/>
      <c r="N611" s="6"/>
      <c r="O611" s="6"/>
      <c r="P611" s="6"/>
      <c r="Q611" s="6"/>
      <c r="R611" s="6"/>
      <c r="S611" s="6"/>
      <c r="T611" s="6"/>
      <c r="U611" s="6"/>
      <c r="V611" s="6"/>
    </row>
    <row r="612" spans="1:22" ht="12" customHeight="1" x14ac:dyDescent="0.2">
      <c r="C612" s="6"/>
      <c r="G612" s="6"/>
      <c r="H612" s="6"/>
      <c r="I612" s="6"/>
      <c r="J612" s="6"/>
      <c r="K612" s="6"/>
      <c r="L612" s="6"/>
      <c r="M612" s="6"/>
      <c r="N612" s="6"/>
      <c r="O612" s="6"/>
      <c r="P612" s="6"/>
      <c r="Q612" s="6"/>
      <c r="R612" s="6"/>
      <c r="S612" s="6"/>
      <c r="T612" s="6"/>
      <c r="U612" s="6"/>
      <c r="V612" s="6"/>
    </row>
    <row r="613" spans="1:22" ht="12" customHeight="1" x14ac:dyDescent="0.2">
      <c r="C613" s="6"/>
      <c r="G613" s="6"/>
      <c r="H613" s="6"/>
      <c r="I613" s="6"/>
      <c r="J613" s="6"/>
      <c r="K613" s="6"/>
      <c r="L613" s="6"/>
      <c r="M613" s="6"/>
      <c r="N613" s="6"/>
      <c r="O613" s="6"/>
      <c r="P613" s="6"/>
      <c r="Q613" s="6"/>
      <c r="R613" s="6"/>
      <c r="S613" s="6"/>
      <c r="T613" s="6"/>
      <c r="U613" s="6"/>
      <c r="V613" s="6"/>
    </row>
    <row r="614" spans="1:22" ht="12" customHeight="1" x14ac:dyDescent="0.2">
      <c r="C614" s="6"/>
      <c r="G614" s="6"/>
      <c r="H614" s="6"/>
      <c r="I614" s="6"/>
      <c r="J614" s="6"/>
      <c r="K614" s="6"/>
      <c r="L614" s="6"/>
      <c r="M614" s="6"/>
      <c r="N614" s="6"/>
      <c r="O614" s="6"/>
      <c r="P614" s="6"/>
      <c r="Q614" s="6"/>
      <c r="R614" s="6"/>
      <c r="S614" s="6"/>
      <c r="T614" s="6"/>
      <c r="U614" s="6"/>
      <c r="V614" s="6"/>
    </row>
    <row r="615" spans="1:22" ht="12" customHeight="1" x14ac:dyDescent="0.2">
      <c r="C615" s="6"/>
      <c r="G615" s="6"/>
      <c r="H615" s="6"/>
      <c r="I615" s="6"/>
      <c r="J615" s="6"/>
      <c r="K615" s="6"/>
      <c r="L615" s="6"/>
      <c r="M615" s="6"/>
      <c r="N615" s="6"/>
      <c r="O615" s="6"/>
      <c r="P615" s="6"/>
      <c r="Q615" s="6"/>
      <c r="R615" s="6"/>
      <c r="S615" s="6"/>
      <c r="T615" s="6"/>
      <c r="U615" s="6"/>
      <c r="V615" s="6"/>
    </row>
    <row r="616" spans="1:22" ht="12" customHeight="1" x14ac:dyDescent="0.2">
      <c r="C616" s="6"/>
      <c r="G616" s="6"/>
      <c r="H616" s="6"/>
      <c r="I616" s="6"/>
      <c r="J616" s="6"/>
      <c r="K616" s="6"/>
      <c r="L616" s="6"/>
      <c r="M616" s="6"/>
      <c r="N616" s="6"/>
      <c r="O616" s="6"/>
      <c r="P616" s="6"/>
      <c r="Q616" s="6"/>
      <c r="R616" s="6"/>
      <c r="S616" s="6"/>
      <c r="T616" s="6"/>
      <c r="U616" s="6"/>
      <c r="V616" s="6"/>
    </row>
    <row r="617" spans="1:22" ht="12" customHeight="1" x14ac:dyDescent="0.2">
      <c r="C617" s="6"/>
      <c r="G617" s="6"/>
      <c r="H617" s="6"/>
      <c r="I617" s="6"/>
      <c r="J617" s="6"/>
      <c r="K617" s="6"/>
      <c r="L617" s="6"/>
      <c r="M617" s="6"/>
      <c r="N617" s="6"/>
      <c r="O617" s="6"/>
      <c r="P617" s="6"/>
      <c r="Q617" s="6"/>
      <c r="R617" s="6"/>
      <c r="S617" s="6"/>
      <c r="T617" s="6"/>
      <c r="U617" s="6"/>
      <c r="V617" s="6"/>
    </row>
    <row r="618" spans="1:22" ht="12" customHeight="1" x14ac:dyDescent="0.2">
      <c r="C618" s="6"/>
      <c r="G618" s="6"/>
      <c r="H618" s="6"/>
      <c r="I618" s="6"/>
      <c r="J618" s="6"/>
      <c r="K618" s="6"/>
      <c r="L618" s="6"/>
      <c r="M618" s="6"/>
      <c r="N618" s="6"/>
      <c r="O618" s="6"/>
      <c r="P618" s="6"/>
      <c r="Q618" s="6"/>
      <c r="R618" s="6"/>
      <c r="S618" s="6"/>
      <c r="T618" s="6"/>
      <c r="U618" s="6"/>
      <c r="V618" s="6"/>
    </row>
    <row r="619" spans="1:22" ht="12" customHeight="1" x14ac:dyDescent="0.2">
      <c r="C619" s="6"/>
      <c r="G619" s="6"/>
      <c r="H619" s="6"/>
      <c r="I619" s="6"/>
      <c r="J619" s="6"/>
      <c r="K619" s="6"/>
      <c r="L619" s="6"/>
      <c r="M619" s="6"/>
      <c r="N619" s="6"/>
      <c r="O619" s="6"/>
      <c r="P619" s="6"/>
      <c r="Q619" s="6"/>
      <c r="R619" s="6"/>
      <c r="S619" s="6"/>
      <c r="T619" s="6"/>
      <c r="U619" s="6"/>
      <c r="V619" s="6"/>
    </row>
    <row r="620" spans="1:22" ht="12" customHeight="1" x14ac:dyDescent="0.2">
      <c r="C620" s="6"/>
      <c r="G620" s="6"/>
      <c r="H620" s="6"/>
      <c r="I620" s="6"/>
      <c r="J620" s="6"/>
      <c r="K620" s="6"/>
      <c r="L620" s="6"/>
      <c r="M620" s="6"/>
      <c r="N620" s="6"/>
      <c r="O620" s="6"/>
      <c r="P620" s="6"/>
      <c r="Q620" s="6"/>
      <c r="R620" s="6"/>
      <c r="S620" s="6"/>
      <c r="T620" s="6"/>
      <c r="U620" s="6"/>
      <c r="V620" s="6"/>
    </row>
    <row r="621" spans="1:22" ht="12" customHeight="1" x14ac:dyDescent="0.2">
      <c r="C621" s="6"/>
      <c r="G621" s="6"/>
      <c r="H621" s="6"/>
      <c r="I621" s="6"/>
      <c r="J621" s="6"/>
      <c r="K621" s="6"/>
      <c r="L621" s="6"/>
      <c r="M621" s="6"/>
      <c r="N621" s="6"/>
      <c r="O621" s="6"/>
      <c r="P621" s="6"/>
      <c r="Q621" s="6"/>
      <c r="R621" s="6"/>
      <c r="S621" s="6"/>
      <c r="T621" s="6"/>
      <c r="U621" s="6"/>
      <c r="V621" s="6"/>
    </row>
    <row r="622" spans="1:22" ht="12" customHeight="1" x14ac:dyDescent="0.2">
      <c r="C622" s="6"/>
      <c r="G622" s="6"/>
      <c r="H622" s="6"/>
      <c r="I622" s="6"/>
      <c r="J622" s="6"/>
      <c r="K622" s="6"/>
      <c r="L622" s="6"/>
      <c r="M622" s="6"/>
      <c r="N622" s="6"/>
      <c r="O622" s="6"/>
      <c r="P622" s="6"/>
      <c r="Q622" s="6"/>
      <c r="R622" s="6"/>
      <c r="S622" s="6"/>
      <c r="T622" s="6"/>
      <c r="U622" s="6"/>
      <c r="V622" s="6"/>
    </row>
    <row r="623" spans="1:22" ht="12" customHeight="1" x14ac:dyDescent="0.2">
      <c r="A623" s="12"/>
      <c r="C623" s="6"/>
      <c r="G623" s="6"/>
      <c r="H623" s="6"/>
      <c r="I623" s="6"/>
      <c r="J623" s="6"/>
      <c r="K623" s="6"/>
      <c r="L623" s="6"/>
      <c r="M623" s="6"/>
      <c r="N623" s="6"/>
      <c r="O623" s="6"/>
      <c r="P623" s="6"/>
      <c r="Q623" s="6"/>
      <c r="R623" s="6"/>
      <c r="S623" s="6"/>
      <c r="T623" s="6"/>
      <c r="U623" s="6"/>
      <c r="V623" s="6"/>
    </row>
    <row r="624" spans="1:22" ht="12" customHeight="1" x14ac:dyDescent="0.2">
      <c r="A624" s="12"/>
      <c r="C624" s="6"/>
      <c r="G624" s="6"/>
      <c r="H624" s="6"/>
      <c r="I624" s="6"/>
      <c r="J624" s="6"/>
      <c r="K624" s="6"/>
      <c r="L624" s="6"/>
      <c r="M624" s="6"/>
      <c r="N624" s="6"/>
      <c r="O624" s="6"/>
      <c r="P624" s="6"/>
      <c r="Q624" s="6"/>
      <c r="R624" s="6"/>
      <c r="S624" s="6"/>
      <c r="T624" s="6"/>
      <c r="U624" s="6"/>
      <c r="V624" s="6"/>
    </row>
    <row r="625" spans="1:22" ht="12" customHeight="1" x14ac:dyDescent="0.2">
      <c r="A625" s="12"/>
      <c r="C625" s="6"/>
      <c r="G625" s="6"/>
      <c r="H625" s="6"/>
      <c r="I625" s="6"/>
      <c r="J625" s="6"/>
      <c r="K625" s="6"/>
      <c r="L625" s="6"/>
      <c r="M625" s="6"/>
      <c r="N625" s="6"/>
      <c r="O625" s="6"/>
      <c r="P625" s="6"/>
      <c r="Q625" s="6"/>
      <c r="R625" s="6"/>
      <c r="S625" s="6"/>
      <c r="T625" s="6"/>
      <c r="U625" s="6"/>
      <c r="V625" s="6"/>
    </row>
    <row r="626" spans="1:22" ht="12" customHeight="1" x14ac:dyDescent="0.2">
      <c r="C626" s="6"/>
      <c r="G626" s="6"/>
      <c r="H626" s="6"/>
      <c r="I626" s="6"/>
      <c r="J626" s="6"/>
      <c r="K626" s="6"/>
      <c r="L626" s="6"/>
      <c r="M626" s="6"/>
      <c r="N626" s="6"/>
      <c r="O626" s="6"/>
      <c r="P626" s="6"/>
      <c r="Q626" s="6"/>
      <c r="R626" s="6"/>
      <c r="S626" s="6"/>
      <c r="T626" s="6"/>
      <c r="U626" s="6"/>
      <c r="V626" s="6"/>
    </row>
    <row r="627" spans="1:22" ht="12" customHeight="1" x14ac:dyDescent="0.2">
      <c r="C627" s="6"/>
      <c r="G627" s="6"/>
      <c r="H627" s="6"/>
      <c r="I627" s="6"/>
      <c r="J627" s="6"/>
      <c r="K627" s="6"/>
      <c r="L627" s="6"/>
      <c r="M627" s="6"/>
      <c r="N627" s="6"/>
      <c r="O627" s="6"/>
      <c r="P627" s="6"/>
      <c r="Q627" s="6"/>
      <c r="R627" s="6"/>
      <c r="S627" s="6"/>
      <c r="T627" s="6"/>
      <c r="U627" s="6"/>
      <c r="V627" s="6"/>
    </row>
    <row r="628" spans="1:22" ht="12" customHeight="1" x14ac:dyDescent="0.2">
      <c r="A628" s="25"/>
      <c r="C628" s="6"/>
      <c r="G628" s="6"/>
      <c r="H628" s="6"/>
      <c r="I628" s="6"/>
      <c r="J628" s="6"/>
      <c r="K628" s="6"/>
      <c r="L628" s="6"/>
      <c r="M628" s="6"/>
      <c r="N628" s="6"/>
      <c r="O628" s="6"/>
      <c r="P628" s="6"/>
      <c r="Q628" s="6"/>
      <c r="R628" s="6"/>
      <c r="S628" s="6"/>
      <c r="T628" s="6"/>
      <c r="U628" s="6"/>
      <c r="V628" s="6"/>
    </row>
    <row r="629" spans="1:22" ht="12" customHeight="1" x14ac:dyDescent="0.2">
      <c r="A629" s="33"/>
      <c r="C629" s="6"/>
      <c r="G629" s="6"/>
      <c r="H629" s="6"/>
      <c r="I629" s="6"/>
      <c r="J629" s="6"/>
      <c r="K629" s="6"/>
      <c r="L629" s="6"/>
      <c r="M629" s="6"/>
      <c r="N629" s="6"/>
      <c r="O629" s="6"/>
      <c r="P629" s="6"/>
      <c r="Q629" s="6"/>
      <c r="R629" s="6"/>
      <c r="S629" s="6"/>
      <c r="T629" s="6"/>
      <c r="U629" s="6"/>
      <c r="V629" s="6"/>
    </row>
    <row r="630" spans="1:22" ht="12" customHeight="1" x14ac:dyDescent="0.2">
      <c r="A630" s="12"/>
      <c r="C630" s="6"/>
      <c r="G630" s="6"/>
      <c r="H630" s="6"/>
      <c r="I630" s="6"/>
      <c r="J630" s="6"/>
      <c r="K630" s="6"/>
      <c r="L630" s="6"/>
      <c r="M630" s="6"/>
      <c r="N630" s="6"/>
      <c r="O630" s="6"/>
      <c r="P630" s="6"/>
      <c r="Q630" s="6"/>
      <c r="R630" s="6"/>
      <c r="S630" s="6"/>
      <c r="T630" s="6"/>
      <c r="U630" s="6"/>
      <c r="V630" s="6"/>
    </row>
    <row r="631" spans="1:22" ht="12" customHeight="1" x14ac:dyDescent="0.2">
      <c r="C631" s="6"/>
      <c r="G631" s="6"/>
      <c r="H631" s="6"/>
      <c r="I631" s="6"/>
      <c r="J631" s="6"/>
      <c r="K631" s="6"/>
      <c r="L631" s="6"/>
      <c r="M631" s="6"/>
      <c r="N631" s="6"/>
      <c r="O631" s="6"/>
      <c r="P631" s="6"/>
      <c r="Q631" s="6"/>
      <c r="R631" s="6"/>
      <c r="S631" s="6"/>
      <c r="T631" s="6"/>
      <c r="U631" s="6"/>
      <c r="V631" s="6"/>
    </row>
    <row r="632" spans="1:22" ht="12" customHeight="1" x14ac:dyDescent="0.2">
      <c r="C632" s="6"/>
      <c r="G632" s="6"/>
      <c r="H632" s="6"/>
      <c r="I632" s="6"/>
      <c r="J632" s="6"/>
      <c r="K632" s="6"/>
      <c r="L632" s="6"/>
      <c r="M632" s="6"/>
      <c r="N632" s="6"/>
      <c r="O632" s="6"/>
      <c r="P632" s="6"/>
      <c r="Q632" s="6"/>
      <c r="R632" s="6"/>
      <c r="S632" s="6"/>
      <c r="T632" s="6"/>
      <c r="U632" s="6"/>
      <c r="V632" s="6"/>
    </row>
    <row r="633" spans="1:22" ht="12" customHeight="1" x14ac:dyDescent="0.2">
      <c r="C633" s="6"/>
      <c r="G633" s="6"/>
      <c r="H633" s="6"/>
      <c r="I633" s="6"/>
      <c r="J633" s="6"/>
      <c r="K633" s="6"/>
      <c r="L633" s="6"/>
      <c r="M633" s="6"/>
      <c r="N633" s="6"/>
      <c r="O633" s="6"/>
      <c r="P633" s="6"/>
      <c r="Q633" s="6"/>
      <c r="R633" s="6"/>
      <c r="S633" s="6"/>
      <c r="T633" s="6"/>
      <c r="U633" s="6"/>
      <c r="V633" s="6"/>
    </row>
    <row r="634" spans="1:22" ht="12" customHeight="1" x14ac:dyDescent="0.2">
      <c r="C634" s="6"/>
      <c r="G634" s="6"/>
      <c r="H634" s="6"/>
      <c r="I634" s="6"/>
      <c r="J634" s="6"/>
      <c r="K634" s="6"/>
      <c r="L634" s="6"/>
      <c r="M634" s="6"/>
      <c r="N634" s="6"/>
      <c r="O634" s="6"/>
      <c r="P634" s="6"/>
      <c r="Q634" s="6"/>
      <c r="R634" s="6"/>
      <c r="S634" s="6"/>
      <c r="T634" s="6"/>
      <c r="U634" s="6"/>
      <c r="V634" s="6"/>
    </row>
    <row r="635" spans="1:22" ht="12" customHeight="1" x14ac:dyDescent="0.2">
      <c r="C635" s="6"/>
      <c r="G635" s="6"/>
      <c r="H635" s="6"/>
      <c r="I635" s="6"/>
      <c r="J635" s="6"/>
      <c r="K635" s="6"/>
      <c r="L635" s="6"/>
      <c r="M635" s="6"/>
      <c r="N635" s="6"/>
      <c r="O635" s="6"/>
      <c r="P635" s="6"/>
      <c r="Q635" s="6"/>
      <c r="R635" s="6"/>
      <c r="S635" s="6"/>
      <c r="T635" s="6"/>
      <c r="U635" s="6"/>
      <c r="V635" s="6"/>
    </row>
    <row r="636" spans="1:22" ht="12" customHeight="1" x14ac:dyDescent="0.2">
      <c r="C636" s="6"/>
      <c r="G636" s="6"/>
      <c r="H636" s="6"/>
      <c r="I636" s="6"/>
      <c r="J636" s="6"/>
      <c r="K636" s="6"/>
      <c r="L636" s="6"/>
      <c r="M636" s="6"/>
      <c r="N636" s="6"/>
      <c r="O636" s="6"/>
      <c r="P636" s="6"/>
      <c r="Q636" s="6"/>
      <c r="R636" s="6"/>
      <c r="S636" s="6"/>
      <c r="T636" s="6"/>
      <c r="U636" s="6"/>
      <c r="V636" s="6"/>
    </row>
    <row r="637" spans="1:22" ht="12" customHeight="1" x14ac:dyDescent="0.2">
      <c r="C637" s="6"/>
      <c r="G637" s="6"/>
      <c r="H637" s="6"/>
      <c r="I637" s="6"/>
      <c r="J637" s="6"/>
      <c r="K637" s="6"/>
      <c r="L637" s="6"/>
      <c r="M637" s="6"/>
      <c r="N637" s="6"/>
      <c r="O637" s="6"/>
      <c r="P637" s="6"/>
      <c r="Q637" s="6"/>
      <c r="R637" s="6"/>
      <c r="S637" s="6"/>
      <c r="T637" s="6"/>
      <c r="U637" s="6"/>
      <c r="V637" s="6"/>
    </row>
    <row r="638" spans="1:22" ht="12" customHeight="1" x14ac:dyDescent="0.2">
      <c r="C638" s="6"/>
      <c r="G638" s="6"/>
      <c r="H638" s="6"/>
      <c r="I638" s="6"/>
      <c r="J638" s="6"/>
      <c r="K638" s="6"/>
      <c r="L638" s="6"/>
      <c r="M638" s="6"/>
      <c r="N638" s="6"/>
      <c r="O638" s="6"/>
      <c r="P638" s="6"/>
      <c r="Q638" s="6"/>
      <c r="R638" s="6"/>
      <c r="S638" s="6"/>
      <c r="T638" s="6"/>
      <c r="U638" s="6"/>
      <c r="V638" s="6"/>
    </row>
    <row r="639" spans="1:22" ht="12" customHeight="1" x14ac:dyDescent="0.2">
      <c r="C639" s="6"/>
      <c r="G639" s="6"/>
      <c r="H639" s="6"/>
      <c r="I639" s="6"/>
      <c r="J639" s="6"/>
      <c r="K639" s="6"/>
      <c r="L639" s="6"/>
      <c r="M639" s="6"/>
      <c r="N639" s="6"/>
      <c r="O639" s="6"/>
      <c r="P639" s="6"/>
      <c r="Q639" s="6"/>
      <c r="R639" s="6"/>
      <c r="S639" s="6"/>
      <c r="T639" s="6"/>
      <c r="U639" s="6"/>
      <c r="V639" s="6"/>
    </row>
    <row r="640" spans="1:22" ht="12" customHeight="1" x14ac:dyDescent="0.2">
      <c r="C640" s="6"/>
      <c r="G640" s="6"/>
      <c r="H640" s="6"/>
      <c r="I640" s="6"/>
      <c r="J640" s="6"/>
      <c r="K640" s="6"/>
      <c r="L640" s="6"/>
      <c r="M640" s="6"/>
      <c r="N640" s="6"/>
      <c r="O640" s="6"/>
      <c r="P640" s="6"/>
      <c r="Q640" s="6"/>
      <c r="R640" s="6"/>
      <c r="S640" s="6"/>
      <c r="T640" s="6"/>
      <c r="U640" s="6"/>
      <c r="V640" s="6"/>
    </row>
    <row r="641" spans="3:22" ht="12" customHeight="1" x14ac:dyDescent="0.2">
      <c r="C641" s="6"/>
      <c r="G641" s="6"/>
      <c r="H641" s="6"/>
      <c r="I641" s="6"/>
      <c r="J641" s="6"/>
      <c r="K641" s="6"/>
      <c r="L641" s="6"/>
      <c r="M641" s="6"/>
      <c r="N641" s="6"/>
      <c r="O641" s="6"/>
      <c r="P641" s="6"/>
      <c r="Q641" s="6"/>
      <c r="R641" s="6"/>
      <c r="S641" s="6"/>
      <c r="T641" s="6"/>
      <c r="U641" s="6"/>
      <c r="V641" s="6"/>
    </row>
    <row r="642" spans="3:22" ht="12" customHeight="1" x14ac:dyDescent="0.2">
      <c r="C642" s="6"/>
      <c r="G642" s="6"/>
      <c r="H642" s="6"/>
      <c r="I642" s="6"/>
      <c r="J642" s="6"/>
      <c r="K642" s="6"/>
      <c r="L642" s="6"/>
      <c r="M642" s="6"/>
      <c r="N642" s="6"/>
      <c r="O642" s="6"/>
      <c r="P642" s="6"/>
      <c r="Q642" s="6"/>
      <c r="R642" s="6"/>
      <c r="S642" s="6"/>
      <c r="T642" s="6"/>
      <c r="U642" s="6"/>
      <c r="V642" s="6"/>
    </row>
    <row r="643" spans="3:22" ht="12" customHeight="1" x14ac:dyDescent="0.2">
      <c r="C643" s="6"/>
      <c r="G643" s="6"/>
      <c r="H643" s="6"/>
      <c r="I643" s="6"/>
      <c r="J643" s="6"/>
      <c r="K643" s="6"/>
      <c r="L643" s="6"/>
      <c r="M643" s="6"/>
      <c r="N643" s="6"/>
      <c r="O643" s="6"/>
      <c r="P643" s="6"/>
      <c r="Q643" s="6"/>
      <c r="R643" s="6"/>
      <c r="S643" s="6"/>
      <c r="T643" s="6"/>
      <c r="U643" s="6"/>
      <c r="V643" s="6"/>
    </row>
    <row r="644" spans="3:22" ht="12" customHeight="1" x14ac:dyDescent="0.2">
      <c r="C644" s="6"/>
      <c r="G644" s="6"/>
      <c r="H644" s="6"/>
      <c r="I644" s="6"/>
      <c r="J644" s="6"/>
      <c r="K644" s="6"/>
      <c r="L644" s="6"/>
      <c r="M644" s="6"/>
      <c r="N644" s="6"/>
      <c r="O644" s="6"/>
      <c r="P644" s="6"/>
      <c r="Q644" s="6"/>
      <c r="R644" s="6"/>
      <c r="S644" s="6"/>
      <c r="T644" s="6"/>
      <c r="U644" s="6"/>
      <c r="V644" s="6"/>
    </row>
    <row r="645" spans="3:22" ht="12" customHeight="1" x14ac:dyDescent="0.2">
      <c r="C645" s="6"/>
      <c r="G645" s="6"/>
      <c r="H645" s="6"/>
      <c r="I645" s="6"/>
      <c r="J645" s="6"/>
      <c r="K645" s="6"/>
      <c r="L645" s="6"/>
      <c r="M645" s="6"/>
      <c r="N645" s="6"/>
      <c r="O645" s="6"/>
      <c r="P645" s="6"/>
      <c r="Q645" s="6"/>
      <c r="R645" s="6"/>
      <c r="S645" s="6"/>
      <c r="T645" s="6"/>
      <c r="U645" s="6"/>
      <c r="V645" s="6"/>
    </row>
    <row r="646" spans="3:22" ht="12" customHeight="1" x14ac:dyDescent="0.2">
      <c r="C646" s="6"/>
      <c r="G646" s="6"/>
      <c r="H646" s="6"/>
      <c r="I646" s="6"/>
      <c r="J646" s="6"/>
      <c r="K646" s="6"/>
      <c r="L646" s="6"/>
      <c r="M646" s="6"/>
      <c r="N646" s="6"/>
      <c r="O646" s="6"/>
      <c r="P646" s="6"/>
      <c r="Q646" s="6"/>
      <c r="R646" s="6"/>
      <c r="S646" s="6"/>
      <c r="T646" s="6"/>
      <c r="U646" s="6"/>
      <c r="V646" s="6"/>
    </row>
    <row r="647" spans="3:22" ht="12" customHeight="1" x14ac:dyDescent="0.2">
      <c r="C647" s="6"/>
      <c r="G647" s="6"/>
      <c r="H647" s="6"/>
      <c r="I647" s="6"/>
      <c r="J647" s="6"/>
      <c r="K647" s="6"/>
      <c r="L647" s="6"/>
      <c r="M647" s="6"/>
      <c r="N647" s="6"/>
      <c r="O647" s="6"/>
      <c r="P647" s="6"/>
      <c r="Q647" s="6"/>
      <c r="R647" s="6"/>
      <c r="S647" s="6"/>
      <c r="T647" s="6"/>
      <c r="U647" s="6"/>
      <c r="V647" s="6"/>
    </row>
    <row r="648" spans="3:22" ht="12" customHeight="1" x14ac:dyDescent="0.2">
      <c r="C648" s="6"/>
      <c r="G648" s="6"/>
      <c r="H648" s="6"/>
      <c r="I648" s="6"/>
      <c r="J648" s="6"/>
      <c r="K648" s="6"/>
      <c r="L648" s="6"/>
      <c r="M648" s="6"/>
      <c r="N648" s="6"/>
      <c r="O648" s="6"/>
      <c r="P648" s="6"/>
      <c r="Q648" s="6"/>
      <c r="R648" s="6"/>
      <c r="S648" s="6"/>
      <c r="T648" s="6"/>
      <c r="U648" s="6"/>
      <c r="V648" s="6"/>
    </row>
    <row r="649" spans="3:22" ht="12" customHeight="1" x14ac:dyDescent="0.2">
      <c r="C649" s="6"/>
      <c r="G649" s="6"/>
      <c r="H649" s="6"/>
      <c r="I649" s="6"/>
      <c r="J649" s="6"/>
      <c r="K649" s="6"/>
      <c r="L649" s="6"/>
      <c r="M649" s="6"/>
      <c r="N649" s="6"/>
      <c r="O649" s="6"/>
      <c r="P649" s="6"/>
      <c r="Q649" s="6"/>
      <c r="R649" s="6"/>
      <c r="S649" s="6"/>
      <c r="T649" s="6"/>
      <c r="U649" s="6"/>
      <c r="V649" s="6"/>
    </row>
    <row r="650" spans="3:22" ht="12" customHeight="1" x14ac:dyDescent="0.2">
      <c r="C650" s="6"/>
      <c r="G650" s="6"/>
      <c r="H650" s="6"/>
      <c r="I650" s="6"/>
      <c r="J650" s="6"/>
      <c r="K650" s="6"/>
      <c r="L650" s="6"/>
      <c r="M650" s="6"/>
      <c r="N650" s="6"/>
      <c r="O650" s="6"/>
      <c r="P650" s="6"/>
      <c r="Q650" s="6"/>
      <c r="R650" s="6"/>
      <c r="S650" s="6"/>
      <c r="T650" s="6"/>
      <c r="U650" s="6"/>
      <c r="V650" s="6"/>
    </row>
    <row r="651" spans="3:22" ht="12" customHeight="1" x14ac:dyDescent="0.2">
      <c r="C651" s="6"/>
      <c r="G651" s="6"/>
      <c r="H651" s="6"/>
      <c r="I651" s="6"/>
      <c r="J651" s="6"/>
      <c r="K651" s="6"/>
      <c r="L651" s="6"/>
      <c r="M651" s="6"/>
      <c r="N651" s="6"/>
      <c r="O651" s="6"/>
      <c r="P651" s="6"/>
      <c r="Q651" s="6"/>
      <c r="R651" s="6"/>
      <c r="S651" s="6"/>
      <c r="T651" s="6"/>
      <c r="U651" s="6"/>
      <c r="V651" s="6"/>
    </row>
    <row r="652" spans="3:22" ht="12" customHeight="1" x14ac:dyDescent="0.2">
      <c r="C652" s="6"/>
      <c r="G652" s="6"/>
      <c r="H652" s="6"/>
      <c r="I652" s="6"/>
      <c r="J652" s="6"/>
      <c r="K652" s="6"/>
      <c r="L652" s="6"/>
      <c r="M652" s="6"/>
      <c r="N652" s="6"/>
      <c r="O652" s="6"/>
      <c r="P652" s="6"/>
      <c r="Q652" s="6"/>
      <c r="R652" s="6"/>
      <c r="S652" s="6"/>
      <c r="T652" s="6"/>
      <c r="U652" s="6"/>
      <c r="V652" s="6"/>
    </row>
    <row r="653" spans="3:22" ht="12" customHeight="1" x14ac:dyDescent="0.2">
      <c r="C653" s="6"/>
      <c r="G653" s="6"/>
      <c r="H653" s="6"/>
      <c r="I653" s="6"/>
      <c r="J653" s="6"/>
      <c r="K653" s="6"/>
      <c r="L653" s="6"/>
      <c r="M653" s="6"/>
      <c r="N653" s="6"/>
      <c r="O653" s="6"/>
      <c r="P653" s="6"/>
      <c r="Q653" s="6"/>
      <c r="R653" s="6"/>
      <c r="S653" s="6"/>
      <c r="T653" s="6"/>
      <c r="U653" s="6"/>
      <c r="V653" s="6"/>
    </row>
    <row r="654" spans="3:22" ht="12" customHeight="1" x14ac:dyDescent="0.2">
      <c r="C654" s="6"/>
      <c r="G654" s="6"/>
      <c r="H654" s="6"/>
      <c r="I654" s="6"/>
      <c r="J654" s="6"/>
      <c r="K654" s="6"/>
      <c r="L654" s="6"/>
      <c r="M654" s="6"/>
      <c r="N654" s="6"/>
      <c r="O654" s="6"/>
      <c r="P654" s="6"/>
      <c r="Q654" s="6"/>
      <c r="R654" s="6"/>
      <c r="S654" s="6"/>
      <c r="T654" s="6"/>
      <c r="U654" s="6"/>
      <c r="V654" s="6"/>
    </row>
    <row r="655" spans="3:22" ht="12" customHeight="1" x14ac:dyDescent="0.2">
      <c r="C655" s="6"/>
      <c r="G655" s="6"/>
      <c r="H655" s="6"/>
      <c r="I655" s="6"/>
      <c r="J655" s="6"/>
      <c r="K655" s="6"/>
      <c r="L655" s="6"/>
      <c r="M655" s="6"/>
      <c r="N655" s="6"/>
      <c r="O655" s="6"/>
      <c r="P655" s="6"/>
      <c r="Q655" s="6"/>
      <c r="R655" s="6"/>
      <c r="S655" s="6"/>
      <c r="T655" s="6"/>
      <c r="U655" s="6"/>
      <c r="V655" s="6"/>
    </row>
    <row r="656" spans="3:22" ht="12" customHeight="1" x14ac:dyDescent="0.2">
      <c r="C656" s="6"/>
      <c r="G656" s="6"/>
      <c r="H656" s="6"/>
      <c r="I656" s="6"/>
      <c r="J656" s="6"/>
      <c r="K656" s="6"/>
      <c r="L656" s="6"/>
      <c r="M656" s="6"/>
      <c r="N656" s="6"/>
      <c r="O656" s="6"/>
      <c r="P656" s="6"/>
      <c r="Q656" s="6"/>
      <c r="R656" s="6"/>
      <c r="S656" s="6"/>
      <c r="T656" s="6"/>
      <c r="U656" s="6"/>
      <c r="V656" s="6"/>
    </row>
    <row r="657" spans="3:22" ht="12" customHeight="1" x14ac:dyDescent="0.2">
      <c r="C657" s="6"/>
      <c r="G657" s="6"/>
      <c r="H657" s="6"/>
      <c r="I657" s="6"/>
      <c r="J657" s="6"/>
      <c r="K657" s="6"/>
      <c r="L657" s="6"/>
      <c r="M657" s="6"/>
      <c r="N657" s="6"/>
      <c r="O657" s="6"/>
      <c r="P657" s="6"/>
      <c r="Q657" s="6"/>
      <c r="R657" s="6"/>
      <c r="S657" s="6"/>
      <c r="T657" s="6"/>
      <c r="U657" s="6"/>
      <c r="V657" s="6"/>
    </row>
    <row r="658" spans="3:22" ht="12" customHeight="1" x14ac:dyDescent="0.2">
      <c r="C658" s="6"/>
      <c r="G658" s="6"/>
      <c r="H658" s="6"/>
      <c r="I658" s="6"/>
      <c r="J658" s="6"/>
      <c r="K658" s="6"/>
      <c r="L658" s="6"/>
      <c r="M658" s="6"/>
      <c r="N658" s="6"/>
      <c r="O658" s="6"/>
      <c r="P658" s="6"/>
      <c r="Q658" s="6"/>
      <c r="R658" s="6"/>
      <c r="S658" s="6"/>
      <c r="T658" s="6"/>
      <c r="U658" s="6"/>
      <c r="V658" s="6"/>
    </row>
    <row r="659" spans="3:22" ht="12" customHeight="1" x14ac:dyDescent="0.2">
      <c r="C659" s="6"/>
      <c r="G659" s="6"/>
      <c r="H659" s="6"/>
      <c r="I659" s="6"/>
      <c r="J659" s="6"/>
      <c r="K659" s="6"/>
      <c r="L659" s="6"/>
      <c r="M659" s="6"/>
      <c r="N659" s="6"/>
      <c r="O659" s="6"/>
      <c r="P659" s="6"/>
      <c r="Q659" s="6"/>
      <c r="R659" s="6"/>
      <c r="S659" s="6"/>
      <c r="T659" s="6"/>
      <c r="U659" s="6"/>
      <c r="V659" s="6"/>
    </row>
    <row r="660" spans="3:22" ht="12" customHeight="1" x14ac:dyDescent="0.2">
      <c r="C660" s="6"/>
      <c r="G660" s="6"/>
      <c r="H660" s="6"/>
      <c r="I660" s="6"/>
      <c r="J660" s="6"/>
      <c r="K660" s="6"/>
      <c r="L660" s="6"/>
      <c r="M660" s="6"/>
      <c r="N660" s="6"/>
      <c r="O660" s="6"/>
      <c r="P660" s="6"/>
      <c r="Q660" s="6"/>
      <c r="R660" s="6"/>
      <c r="S660" s="6"/>
      <c r="T660" s="6"/>
      <c r="U660" s="6"/>
      <c r="V660" s="6"/>
    </row>
    <row r="661" spans="3:22" ht="12" customHeight="1" x14ac:dyDescent="0.2">
      <c r="C661" s="6"/>
      <c r="G661" s="6"/>
      <c r="H661" s="6"/>
      <c r="I661" s="6"/>
      <c r="J661" s="6"/>
      <c r="K661" s="6"/>
      <c r="L661" s="6"/>
      <c r="M661" s="6"/>
      <c r="N661" s="6"/>
      <c r="O661" s="6"/>
      <c r="P661" s="6"/>
      <c r="Q661" s="6"/>
      <c r="R661" s="6"/>
      <c r="S661" s="6"/>
      <c r="T661" s="6"/>
      <c r="U661" s="6"/>
      <c r="V661" s="6"/>
    </row>
    <row r="662" spans="3:22" ht="12" customHeight="1" x14ac:dyDescent="0.2">
      <c r="C662" s="6"/>
      <c r="G662" s="6"/>
      <c r="H662" s="6"/>
      <c r="I662" s="6"/>
      <c r="J662" s="6"/>
      <c r="K662" s="6"/>
      <c r="L662" s="6"/>
      <c r="M662" s="6"/>
      <c r="N662" s="6"/>
      <c r="O662" s="6"/>
      <c r="P662" s="6"/>
      <c r="Q662" s="6"/>
      <c r="R662" s="6"/>
      <c r="S662" s="6"/>
      <c r="T662" s="6"/>
      <c r="U662" s="6"/>
      <c r="V662" s="6"/>
    </row>
    <row r="663" spans="3:22" ht="12" customHeight="1" x14ac:dyDescent="0.2">
      <c r="C663" s="6"/>
      <c r="G663" s="6"/>
      <c r="H663" s="6"/>
      <c r="I663" s="6"/>
      <c r="J663" s="6"/>
      <c r="K663" s="6"/>
      <c r="L663" s="6"/>
      <c r="M663" s="6"/>
      <c r="N663" s="6"/>
      <c r="O663" s="6"/>
      <c r="P663" s="6"/>
      <c r="Q663" s="6"/>
      <c r="R663" s="6"/>
      <c r="S663" s="6"/>
      <c r="T663" s="6"/>
      <c r="U663" s="6"/>
      <c r="V663" s="6"/>
    </row>
    <row r="664" spans="3:22" ht="12" customHeight="1" x14ac:dyDescent="0.2">
      <c r="C664" s="6"/>
      <c r="G664" s="6"/>
      <c r="H664" s="6"/>
      <c r="I664" s="6"/>
      <c r="J664" s="6"/>
      <c r="K664" s="6"/>
      <c r="L664" s="6"/>
      <c r="M664" s="6"/>
      <c r="N664" s="6"/>
      <c r="O664" s="6"/>
      <c r="P664" s="6"/>
      <c r="Q664" s="6"/>
      <c r="R664" s="6"/>
      <c r="S664" s="6"/>
      <c r="T664" s="6"/>
      <c r="U664" s="6"/>
      <c r="V664" s="6"/>
    </row>
    <row r="665" spans="3:22" ht="12" customHeight="1" x14ac:dyDescent="0.2">
      <c r="C665" s="6"/>
      <c r="G665" s="6"/>
      <c r="H665" s="6"/>
      <c r="I665" s="6"/>
      <c r="J665" s="6"/>
      <c r="K665" s="6"/>
      <c r="L665" s="6"/>
      <c r="M665" s="6"/>
      <c r="N665" s="6"/>
      <c r="O665" s="6"/>
      <c r="P665" s="6"/>
      <c r="Q665" s="6"/>
      <c r="R665" s="6"/>
      <c r="S665" s="6"/>
      <c r="T665" s="6"/>
      <c r="U665" s="6"/>
      <c r="V665" s="6"/>
    </row>
    <row r="666" spans="3:22" ht="12" customHeight="1" x14ac:dyDescent="0.2">
      <c r="C666" s="6"/>
      <c r="G666" s="6"/>
      <c r="H666" s="6"/>
      <c r="I666" s="6"/>
      <c r="J666" s="6"/>
      <c r="K666" s="6"/>
      <c r="L666" s="6"/>
      <c r="M666" s="6"/>
      <c r="N666" s="6"/>
      <c r="O666" s="6"/>
      <c r="P666" s="6"/>
      <c r="Q666" s="6"/>
      <c r="R666" s="6"/>
      <c r="S666" s="6"/>
      <c r="T666" s="6"/>
      <c r="U666" s="6"/>
      <c r="V666" s="6"/>
    </row>
    <row r="667" spans="3:22" ht="12" customHeight="1" x14ac:dyDescent="0.2">
      <c r="C667" s="6"/>
      <c r="G667" s="6"/>
      <c r="H667" s="6"/>
      <c r="I667" s="6"/>
      <c r="J667" s="6"/>
      <c r="K667" s="6"/>
      <c r="L667" s="6"/>
      <c r="M667" s="6"/>
      <c r="N667" s="6"/>
      <c r="O667" s="6"/>
      <c r="P667" s="6"/>
      <c r="Q667" s="6"/>
      <c r="R667" s="6"/>
      <c r="S667" s="6"/>
      <c r="T667" s="6"/>
      <c r="U667" s="6"/>
      <c r="V667" s="6"/>
    </row>
    <row r="668" spans="3:22" ht="12" customHeight="1" x14ac:dyDescent="0.2">
      <c r="C668" s="6"/>
      <c r="G668" s="6"/>
      <c r="H668" s="6"/>
      <c r="I668" s="6"/>
      <c r="J668" s="6"/>
      <c r="K668" s="6"/>
      <c r="L668" s="6"/>
      <c r="M668" s="6"/>
      <c r="N668" s="6"/>
      <c r="O668" s="6"/>
      <c r="P668" s="6"/>
      <c r="Q668" s="6"/>
      <c r="R668" s="6"/>
      <c r="S668" s="6"/>
      <c r="T668" s="6"/>
      <c r="U668" s="6"/>
      <c r="V668" s="6"/>
    </row>
    <row r="669" spans="3:22" ht="12" customHeight="1" x14ac:dyDescent="0.2">
      <c r="C669" s="6"/>
      <c r="G669" s="6"/>
      <c r="H669" s="6"/>
      <c r="I669" s="6"/>
      <c r="J669" s="6"/>
      <c r="K669" s="6"/>
      <c r="L669" s="6"/>
      <c r="M669" s="6"/>
      <c r="N669" s="6"/>
      <c r="O669" s="6"/>
      <c r="P669" s="6"/>
      <c r="Q669" s="6"/>
      <c r="R669" s="6"/>
      <c r="S669" s="6"/>
      <c r="T669" s="6"/>
      <c r="U669" s="6"/>
      <c r="V669" s="6"/>
    </row>
    <row r="670" spans="3:22" ht="12" customHeight="1" x14ac:dyDescent="0.2">
      <c r="C670" s="6"/>
      <c r="G670" s="6"/>
      <c r="H670" s="6"/>
      <c r="I670" s="6"/>
      <c r="J670" s="6"/>
      <c r="K670" s="6"/>
      <c r="L670" s="6"/>
      <c r="M670" s="6"/>
      <c r="N670" s="6"/>
      <c r="O670" s="6"/>
      <c r="P670" s="6"/>
      <c r="Q670" s="6"/>
      <c r="R670" s="6"/>
      <c r="S670" s="6"/>
      <c r="T670" s="6"/>
      <c r="U670" s="6"/>
      <c r="V670" s="6"/>
    </row>
    <row r="671" spans="3:22" ht="12" customHeight="1" x14ac:dyDescent="0.2">
      <c r="C671" s="6"/>
      <c r="G671" s="6"/>
      <c r="H671" s="6"/>
      <c r="I671" s="6"/>
      <c r="J671" s="6"/>
      <c r="K671" s="6"/>
      <c r="L671" s="6"/>
      <c r="M671" s="6"/>
      <c r="N671" s="6"/>
      <c r="O671" s="6"/>
      <c r="P671" s="6"/>
      <c r="Q671" s="6"/>
      <c r="R671" s="6"/>
      <c r="S671" s="6"/>
      <c r="T671" s="6"/>
      <c r="U671" s="6"/>
      <c r="V671" s="6"/>
    </row>
    <row r="672" spans="3:22" ht="12" customHeight="1" x14ac:dyDescent="0.2">
      <c r="C672" s="6"/>
      <c r="G672" s="6"/>
      <c r="H672" s="6"/>
      <c r="I672" s="6"/>
      <c r="J672" s="6"/>
      <c r="K672" s="6"/>
      <c r="L672" s="6"/>
      <c r="M672" s="6"/>
      <c r="N672" s="6"/>
      <c r="O672" s="6"/>
      <c r="P672" s="6"/>
      <c r="Q672" s="6"/>
      <c r="R672" s="6"/>
      <c r="S672" s="6"/>
      <c r="T672" s="6"/>
      <c r="U672" s="6"/>
      <c r="V672" s="6"/>
    </row>
    <row r="673" spans="3:22" ht="12" customHeight="1" x14ac:dyDescent="0.2">
      <c r="C673" s="6"/>
      <c r="G673" s="6"/>
      <c r="H673" s="6"/>
      <c r="I673" s="6"/>
      <c r="J673" s="6"/>
      <c r="K673" s="6"/>
      <c r="L673" s="6"/>
      <c r="M673" s="6"/>
      <c r="N673" s="6"/>
      <c r="O673" s="6"/>
      <c r="P673" s="6"/>
      <c r="Q673" s="6"/>
      <c r="R673" s="6"/>
      <c r="S673" s="6"/>
      <c r="T673" s="6"/>
      <c r="U673" s="6"/>
      <c r="V673" s="6"/>
    </row>
    <row r="674" spans="3:22" ht="12" customHeight="1" x14ac:dyDescent="0.2">
      <c r="C674" s="6"/>
      <c r="G674" s="6"/>
      <c r="H674" s="6"/>
      <c r="I674" s="6"/>
      <c r="J674" s="6"/>
      <c r="K674" s="6"/>
      <c r="L674" s="6"/>
      <c r="M674" s="6"/>
      <c r="N674" s="6"/>
      <c r="O674" s="6"/>
      <c r="P674" s="6"/>
      <c r="Q674" s="6"/>
      <c r="R674" s="6"/>
      <c r="S674" s="6"/>
      <c r="T674" s="6"/>
      <c r="U674" s="6"/>
      <c r="V674" s="6"/>
    </row>
    <row r="675" spans="3:22" ht="12" customHeight="1" x14ac:dyDescent="0.2">
      <c r="C675" s="6"/>
      <c r="G675" s="6"/>
      <c r="H675" s="6"/>
      <c r="I675" s="6"/>
      <c r="J675" s="6"/>
      <c r="K675" s="6"/>
      <c r="L675" s="6"/>
      <c r="M675" s="6"/>
      <c r="N675" s="6"/>
      <c r="O675" s="6"/>
      <c r="P675" s="6"/>
      <c r="Q675" s="6"/>
      <c r="R675" s="6"/>
      <c r="S675" s="6"/>
      <c r="T675" s="6"/>
      <c r="U675" s="6"/>
      <c r="V675" s="6"/>
    </row>
    <row r="676" spans="3:22" ht="12" customHeight="1" x14ac:dyDescent="0.2">
      <c r="C676" s="6"/>
      <c r="G676" s="6"/>
      <c r="H676" s="6"/>
      <c r="I676" s="6"/>
      <c r="J676" s="6"/>
      <c r="K676" s="6"/>
      <c r="L676" s="6"/>
      <c r="M676" s="6"/>
      <c r="N676" s="6"/>
      <c r="O676" s="6"/>
      <c r="P676" s="6"/>
      <c r="Q676" s="6"/>
      <c r="R676" s="6"/>
      <c r="S676" s="6"/>
      <c r="T676" s="6"/>
      <c r="U676" s="6"/>
      <c r="V676" s="6"/>
    </row>
    <row r="677" spans="3:22" ht="12" customHeight="1" x14ac:dyDescent="0.2">
      <c r="C677" s="6"/>
      <c r="G677" s="6"/>
      <c r="H677" s="6"/>
      <c r="I677" s="6"/>
      <c r="J677" s="6"/>
      <c r="K677" s="6"/>
      <c r="L677" s="6"/>
      <c r="M677" s="6"/>
      <c r="N677" s="6"/>
      <c r="O677" s="6"/>
      <c r="P677" s="6"/>
      <c r="Q677" s="6"/>
      <c r="R677" s="6"/>
      <c r="S677" s="6"/>
      <c r="T677" s="6"/>
      <c r="U677" s="6"/>
      <c r="V677" s="6"/>
    </row>
    <row r="678" spans="3:22" ht="12" customHeight="1" x14ac:dyDescent="0.2">
      <c r="C678" s="6"/>
      <c r="G678" s="6"/>
      <c r="H678" s="6"/>
      <c r="I678" s="6"/>
      <c r="J678" s="6"/>
      <c r="K678" s="6"/>
      <c r="L678" s="6"/>
      <c r="M678" s="6"/>
      <c r="N678" s="6"/>
      <c r="O678" s="6"/>
      <c r="P678" s="6"/>
      <c r="Q678" s="6"/>
      <c r="R678" s="6"/>
      <c r="S678" s="6"/>
      <c r="T678" s="6"/>
      <c r="U678" s="6"/>
      <c r="V678" s="6"/>
    </row>
    <row r="679" spans="3:22" ht="12" customHeight="1" x14ac:dyDescent="0.2">
      <c r="C679" s="6"/>
      <c r="G679" s="6"/>
      <c r="H679" s="6"/>
      <c r="I679" s="6"/>
      <c r="J679" s="6"/>
      <c r="K679" s="6"/>
      <c r="L679" s="6"/>
      <c r="M679" s="6"/>
      <c r="N679" s="6"/>
      <c r="O679" s="6"/>
      <c r="P679" s="6"/>
      <c r="Q679" s="6"/>
      <c r="R679" s="6"/>
      <c r="S679" s="6"/>
      <c r="T679" s="6"/>
      <c r="U679" s="6"/>
      <c r="V679" s="6"/>
    </row>
    <row r="680" spans="3:22" ht="12" customHeight="1" x14ac:dyDescent="0.2">
      <c r="C680" s="6"/>
      <c r="G680" s="6"/>
      <c r="H680" s="6"/>
      <c r="I680" s="6"/>
      <c r="J680" s="6"/>
      <c r="K680" s="6"/>
      <c r="L680" s="6"/>
      <c r="M680" s="6"/>
      <c r="N680" s="6"/>
      <c r="O680" s="6"/>
      <c r="P680" s="6"/>
      <c r="Q680" s="6"/>
      <c r="R680" s="6"/>
      <c r="S680" s="6"/>
      <c r="T680" s="6"/>
      <c r="U680" s="6"/>
      <c r="V680" s="6"/>
    </row>
    <row r="681" spans="3:22" ht="12" customHeight="1" x14ac:dyDescent="0.2">
      <c r="C681" s="6"/>
      <c r="G681" s="6"/>
      <c r="H681" s="6"/>
      <c r="I681" s="6"/>
      <c r="J681" s="6"/>
      <c r="K681" s="6"/>
      <c r="L681" s="6"/>
      <c r="M681" s="6"/>
      <c r="N681" s="6"/>
      <c r="O681" s="6"/>
      <c r="P681" s="6"/>
      <c r="Q681" s="6"/>
      <c r="R681" s="6"/>
      <c r="S681" s="6"/>
      <c r="T681" s="6"/>
      <c r="U681" s="6"/>
      <c r="V681" s="6"/>
    </row>
    <row r="682" spans="3:22" ht="12" customHeight="1" x14ac:dyDescent="0.2">
      <c r="C682" s="6"/>
      <c r="G682" s="6"/>
      <c r="H682" s="6"/>
      <c r="I682" s="6"/>
      <c r="J682" s="6"/>
      <c r="K682" s="6"/>
      <c r="L682" s="6"/>
      <c r="M682" s="6"/>
      <c r="N682" s="6"/>
      <c r="O682" s="6"/>
      <c r="P682" s="6"/>
      <c r="Q682" s="6"/>
      <c r="R682" s="6"/>
      <c r="S682" s="6"/>
      <c r="T682" s="6"/>
      <c r="U682" s="6"/>
      <c r="V682" s="6"/>
    </row>
    <row r="683" spans="3:22" ht="12" customHeight="1" x14ac:dyDescent="0.2">
      <c r="C683" s="6"/>
      <c r="G683" s="6"/>
      <c r="H683" s="6"/>
      <c r="I683" s="6"/>
      <c r="J683" s="6"/>
      <c r="K683" s="6"/>
      <c r="L683" s="6"/>
      <c r="M683" s="6"/>
      <c r="N683" s="6"/>
      <c r="O683" s="6"/>
      <c r="P683" s="6"/>
      <c r="Q683" s="6"/>
      <c r="R683" s="6"/>
      <c r="S683" s="6"/>
      <c r="T683" s="6"/>
      <c r="U683" s="6"/>
      <c r="V683" s="6"/>
    </row>
    <row r="684" spans="3:22" ht="12" customHeight="1" x14ac:dyDescent="0.2">
      <c r="C684" s="6"/>
      <c r="G684" s="6"/>
      <c r="H684" s="6"/>
      <c r="I684" s="6"/>
      <c r="J684" s="6"/>
      <c r="K684" s="6"/>
      <c r="L684" s="6"/>
      <c r="M684" s="6"/>
      <c r="N684" s="6"/>
      <c r="O684" s="6"/>
      <c r="P684" s="6"/>
      <c r="Q684" s="6"/>
      <c r="R684" s="6"/>
      <c r="S684" s="6"/>
      <c r="T684" s="6"/>
      <c r="U684" s="6"/>
      <c r="V684" s="6"/>
    </row>
    <row r="685" spans="3:22" ht="12" customHeight="1" x14ac:dyDescent="0.2">
      <c r="C685" s="6"/>
      <c r="G685" s="6"/>
      <c r="H685" s="6"/>
      <c r="I685" s="6"/>
      <c r="J685" s="6"/>
      <c r="K685" s="6"/>
      <c r="L685" s="6"/>
      <c r="M685" s="6"/>
      <c r="N685" s="6"/>
      <c r="O685" s="6"/>
      <c r="P685" s="6"/>
      <c r="Q685" s="6"/>
      <c r="R685" s="6"/>
      <c r="S685" s="6"/>
      <c r="T685" s="6"/>
      <c r="U685" s="6"/>
      <c r="V685" s="6"/>
    </row>
    <row r="686" spans="3:22" ht="12" customHeight="1" x14ac:dyDescent="0.2">
      <c r="C686" s="6"/>
      <c r="G686" s="6"/>
      <c r="H686" s="6"/>
      <c r="I686" s="6"/>
      <c r="J686" s="6"/>
      <c r="K686" s="6"/>
      <c r="L686" s="6"/>
      <c r="M686" s="6"/>
      <c r="N686" s="6"/>
      <c r="O686" s="6"/>
      <c r="P686" s="6"/>
      <c r="Q686" s="6"/>
      <c r="R686" s="6"/>
      <c r="S686" s="6"/>
      <c r="T686" s="6"/>
      <c r="U686" s="6"/>
      <c r="V686" s="6"/>
    </row>
    <row r="687" spans="3:22" ht="12" customHeight="1" x14ac:dyDescent="0.2">
      <c r="C687" s="6"/>
      <c r="G687" s="6"/>
      <c r="H687" s="6"/>
      <c r="I687" s="6"/>
      <c r="J687" s="6"/>
      <c r="K687" s="6"/>
      <c r="L687" s="6"/>
      <c r="M687" s="6"/>
      <c r="N687" s="6"/>
      <c r="O687" s="6"/>
      <c r="P687" s="6"/>
      <c r="Q687" s="6"/>
      <c r="R687" s="6"/>
      <c r="S687" s="6"/>
      <c r="T687" s="6"/>
      <c r="U687" s="6"/>
      <c r="V687" s="6"/>
    </row>
    <row r="688" spans="3:22" ht="12" customHeight="1" x14ac:dyDescent="0.2">
      <c r="C688" s="6"/>
      <c r="G688" s="6"/>
      <c r="H688" s="6"/>
      <c r="I688" s="6"/>
      <c r="J688" s="6"/>
      <c r="K688" s="6"/>
      <c r="L688" s="6"/>
      <c r="M688" s="6"/>
      <c r="N688" s="6"/>
      <c r="O688" s="6"/>
      <c r="P688" s="6"/>
      <c r="Q688" s="6"/>
      <c r="R688" s="6"/>
      <c r="S688" s="6"/>
      <c r="T688" s="6"/>
      <c r="U688" s="6"/>
      <c r="V688" s="6"/>
    </row>
    <row r="689" spans="3:22" ht="12" customHeight="1" x14ac:dyDescent="0.2">
      <c r="C689" s="6"/>
      <c r="G689" s="6"/>
      <c r="H689" s="6"/>
      <c r="I689" s="6"/>
      <c r="J689" s="6"/>
      <c r="K689" s="6"/>
      <c r="L689" s="6"/>
      <c r="M689" s="6"/>
      <c r="N689" s="6"/>
      <c r="O689" s="6"/>
      <c r="P689" s="6"/>
      <c r="Q689" s="6"/>
      <c r="R689" s="6"/>
      <c r="S689" s="6"/>
      <c r="T689" s="6"/>
      <c r="U689" s="6"/>
      <c r="V689" s="6"/>
    </row>
    <row r="690" spans="3:22" ht="12" customHeight="1" x14ac:dyDescent="0.2">
      <c r="C690" s="6"/>
      <c r="G690" s="6"/>
      <c r="H690" s="6"/>
      <c r="I690" s="6"/>
      <c r="J690" s="6"/>
      <c r="K690" s="6"/>
      <c r="L690" s="6"/>
      <c r="M690" s="6"/>
      <c r="N690" s="6"/>
      <c r="O690" s="6"/>
      <c r="P690" s="6"/>
      <c r="Q690" s="6"/>
      <c r="R690" s="6"/>
      <c r="S690" s="6"/>
      <c r="T690" s="6"/>
      <c r="U690" s="6"/>
      <c r="V690" s="6"/>
    </row>
    <row r="691" spans="3:22" ht="12" customHeight="1" x14ac:dyDescent="0.2">
      <c r="C691" s="6"/>
      <c r="G691" s="6"/>
      <c r="H691" s="6"/>
      <c r="I691" s="6"/>
      <c r="J691" s="6"/>
      <c r="K691" s="6"/>
      <c r="L691" s="6"/>
      <c r="M691" s="6"/>
      <c r="N691" s="6"/>
      <c r="O691" s="6"/>
      <c r="P691" s="6"/>
      <c r="Q691" s="6"/>
      <c r="R691" s="6"/>
      <c r="S691" s="6"/>
      <c r="T691" s="6"/>
      <c r="U691" s="6"/>
      <c r="V691" s="6"/>
    </row>
    <row r="692" spans="3:22" ht="12" customHeight="1" x14ac:dyDescent="0.2">
      <c r="C692" s="6"/>
      <c r="G692" s="6"/>
      <c r="H692" s="6"/>
      <c r="I692" s="6"/>
      <c r="J692" s="6"/>
      <c r="K692" s="6"/>
      <c r="L692" s="6"/>
      <c r="M692" s="6"/>
      <c r="N692" s="6"/>
      <c r="O692" s="6"/>
      <c r="P692" s="6"/>
      <c r="Q692" s="6"/>
      <c r="R692" s="6"/>
      <c r="S692" s="6"/>
      <c r="T692" s="6"/>
      <c r="U692" s="6"/>
      <c r="V692" s="6"/>
    </row>
    <row r="693" spans="3:22" ht="12" customHeight="1" x14ac:dyDescent="0.2">
      <c r="C693" s="6"/>
      <c r="G693" s="6"/>
      <c r="H693" s="6"/>
      <c r="I693" s="6"/>
      <c r="J693" s="6"/>
      <c r="K693" s="6"/>
      <c r="L693" s="6"/>
      <c r="M693" s="6"/>
      <c r="N693" s="6"/>
      <c r="O693" s="6"/>
      <c r="P693" s="6"/>
      <c r="Q693" s="6"/>
      <c r="R693" s="6"/>
      <c r="S693" s="6"/>
      <c r="T693" s="6"/>
      <c r="U693" s="6"/>
      <c r="V693" s="6"/>
    </row>
    <row r="694" spans="3:22" ht="12" customHeight="1" x14ac:dyDescent="0.2">
      <c r="C694" s="6"/>
      <c r="G694" s="6"/>
      <c r="H694" s="6"/>
      <c r="I694" s="6"/>
      <c r="J694" s="6"/>
      <c r="K694" s="6"/>
      <c r="L694" s="6"/>
      <c r="M694" s="6"/>
      <c r="N694" s="6"/>
      <c r="O694" s="6"/>
      <c r="P694" s="6"/>
      <c r="Q694" s="6"/>
      <c r="R694" s="6"/>
      <c r="S694" s="6"/>
      <c r="T694" s="6"/>
      <c r="U694" s="6"/>
      <c r="V694" s="6"/>
    </row>
    <row r="695" spans="3:22" ht="12" customHeight="1" x14ac:dyDescent="0.2">
      <c r="C695" s="6"/>
      <c r="G695" s="6"/>
      <c r="H695" s="6"/>
      <c r="I695" s="6"/>
      <c r="J695" s="6"/>
      <c r="K695" s="6"/>
      <c r="L695" s="6"/>
      <c r="M695" s="6"/>
      <c r="N695" s="6"/>
      <c r="O695" s="6"/>
      <c r="P695" s="6"/>
      <c r="Q695" s="6"/>
      <c r="R695" s="6"/>
      <c r="S695" s="6"/>
      <c r="T695" s="6"/>
      <c r="U695" s="6"/>
      <c r="V695" s="6"/>
    </row>
    <row r="696" spans="3:22" ht="12" customHeight="1" x14ac:dyDescent="0.2">
      <c r="C696" s="6"/>
      <c r="G696" s="6"/>
      <c r="H696" s="6"/>
      <c r="I696" s="6"/>
      <c r="J696" s="6"/>
      <c r="K696" s="6"/>
      <c r="L696" s="6"/>
      <c r="M696" s="6"/>
      <c r="N696" s="6"/>
      <c r="O696" s="6"/>
      <c r="P696" s="6"/>
      <c r="Q696" s="6"/>
      <c r="R696" s="6"/>
      <c r="S696" s="6"/>
      <c r="T696" s="6"/>
      <c r="U696" s="6"/>
      <c r="V696" s="6"/>
    </row>
    <row r="697" spans="3:22" ht="12" customHeight="1" x14ac:dyDescent="0.2">
      <c r="C697" s="6"/>
      <c r="G697" s="6"/>
      <c r="H697" s="6"/>
      <c r="I697" s="6"/>
      <c r="J697" s="6"/>
      <c r="K697" s="6"/>
      <c r="L697" s="6"/>
      <c r="M697" s="6"/>
      <c r="N697" s="6"/>
      <c r="O697" s="6"/>
      <c r="P697" s="6"/>
      <c r="Q697" s="6"/>
      <c r="R697" s="6"/>
      <c r="S697" s="6"/>
      <c r="T697" s="6"/>
      <c r="U697" s="6"/>
      <c r="V697" s="6"/>
    </row>
    <row r="698" spans="3:22" ht="12" customHeight="1" x14ac:dyDescent="0.2">
      <c r="C698" s="6"/>
      <c r="G698" s="6"/>
      <c r="H698" s="6"/>
      <c r="I698" s="6"/>
      <c r="J698" s="6"/>
      <c r="K698" s="6"/>
      <c r="L698" s="6"/>
      <c r="M698" s="6"/>
      <c r="N698" s="6"/>
      <c r="O698" s="6"/>
      <c r="P698" s="6"/>
      <c r="Q698" s="6"/>
      <c r="R698" s="6"/>
      <c r="S698" s="6"/>
      <c r="T698" s="6"/>
      <c r="U698" s="6"/>
      <c r="V698" s="6"/>
    </row>
    <row r="699" spans="3:22" ht="12" customHeight="1" x14ac:dyDescent="0.2">
      <c r="C699" s="6"/>
      <c r="G699" s="6"/>
      <c r="H699" s="6"/>
      <c r="I699" s="6"/>
      <c r="J699" s="6"/>
      <c r="K699" s="6"/>
      <c r="L699" s="6"/>
      <c r="M699" s="6"/>
      <c r="N699" s="6"/>
      <c r="O699" s="6"/>
      <c r="P699" s="6"/>
      <c r="Q699" s="6"/>
      <c r="R699" s="6"/>
      <c r="S699" s="6"/>
      <c r="T699" s="6"/>
      <c r="U699" s="6"/>
      <c r="V699" s="6"/>
    </row>
    <row r="700" spans="3:22" ht="12" customHeight="1" x14ac:dyDescent="0.2">
      <c r="C700" s="6"/>
      <c r="G700" s="6"/>
      <c r="H700" s="6"/>
      <c r="I700" s="6"/>
      <c r="J700" s="6"/>
      <c r="K700" s="6"/>
      <c r="L700" s="6"/>
      <c r="M700" s="6"/>
      <c r="N700" s="6"/>
      <c r="O700" s="6"/>
      <c r="P700" s="6"/>
      <c r="Q700" s="6"/>
      <c r="R700" s="6"/>
      <c r="S700" s="6"/>
      <c r="T700" s="6"/>
      <c r="U700" s="6"/>
      <c r="V700" s="6"/>
    </row>
    <row r="701" spans="3:22" ht="12" customHeight="1" x14ac:dyDescent="0.2">
      <c r="C701" s="6"/>
      <c r="G701" s="6"/>
      <c r="H701" s="6"/>
      <c r="I701" s="6"/>
      <c r="J701" s="6"/>
      <c r="K701" s="6"/>
      <c r="L701" s="6"/>
      <c r="M701" s="6"/>
      <c r="N701" s="6"/>
      <c r="O701" s="6"/>
      <c r="P701" s="6"/>
      <c r="Q701" s="6"/>
      <c r="R701" s="6"/>
      <c r="S701" s="6"/>
      <c r="T701" s="6"/>
      <c r="U701" s="6"/>
      <c r="V701" s="6"/>
    </row>
    <row r="702" spans="3:22" ht="12" customHeight="1" x14ac:dyDescent="0.2">
      <c r="C702" s="6"/>
      <c r="G702" s="6"/>
      <c r="H702" s="6"/>
      <c r="I702" s="6"/>
      <c r="J702" s="6"/>
      <c r="K702" s="6"/>
      <c r="L702" s="6"/>
      <c r="M702" s="6"/>
      <c r="N702" s="6"/>
      <c r="O702" s="6"/>
      <c r="P702" s="6"/>
      <c r="Q702" s="6"/>
      <c r="R702" s="6"/>
      <c r="S702" s="6"/>
      <c r="T702" s="6"/>
      <c r="U702" s="6"/>
      <c r="V702" s="6"/>
    </row>
    <row r="703" spans="3:22" ht="12" customHeight="1" x14ac:dyDescent="0.2">
      <c r="C703" s="6"/>
      <c r="G703" s="6"/>
      <c r="H703" s="6"/>
      <c r="I703" s="6"/>
      <c r="J703" s="6"/>
      <c r="K703" s="6"/>
      <c r="L703" s="6"/>
      <c r="M703" s="6"/>
      <c r="N703" s="6"/>
      <c r="O703" s="6"/>
      <c r="P703" s="6"/>
      <c r="Q703" s="6"/>
      <c r="R703" s="6"/>
      <c r="S703" s="6"/>
      <c r="T703" s="6"/>
      <c r="U703" s="6"/>
      <c r="V703" s="6"/>
    </row>
    <row r="704" spans="3:22" ht="12" customHeight="1" x14ac:dyDescent="0.2">
      <c r="C704" s="6"/>
      <c r="G704" s="6"/>
      <c r="H704" s="6"/>
      <c r="I704" s="6"/>
      <c r="J704" s="6"/>
      <c r="K704" s="6"/>
      <c r="L704" s="6"/>
      <c r="M704" s="6"/>
      <c r="N704" s="6"/>
      <c r="O704" s="6"/>
      <c r="P704" s="6"/>
      <c r="Q704" s="6"/>
      <c r="R704" s="6"/>
      <c r="S704" s="6"/>
      <c r="T704" s="6"/>
      <c r="U704" s="6"/>
      <c r="V704" s="6"/>
    </row>
    <row r="705" spans="3:22" ht="12" customHeight="1" x14ac:dyDescent="0.2">
      <c r="C705" s="6"/>
      <c r="G705" s="6"/>
      <c r="H705" s="6"/>
      <c r="I705" s="6"/>
      <c r="J705" s="6"/>
      <c r="K705" s="6"/>
      <c r="L705" s="6"/>
      <c r="M705" s="6"/>
      <c r="N705" s="6"/>
      <c r="O705" s="6"/>
      <c r="P705" s="6"/>
      <c r="Q705" s="6"/>
      <c r="R705" s="6"/>
      <c r="S705" s="6"/>
      <c r="T705" s="6"/>
      <c r="U705" s="6"/>
      <c r="V705" s="6"/>
    </row>
    <row r="706" spans="3:22" ht="12" customHeight="1" x14ac:dyDescent="0.2">
      <c r="C706" s="6"/>
      <c r="G706" s="6"/>
      <c r="H706" s="6"/>
      <c r="I706" s="6"/>
      <c r="J706" s="6"/>
      <c r="K706" s="6"/>
      <c r="L706" s="6"/>
      <c r="M706" s="6"/>
      <c r="N706" s="6"/>
      <c r="O706" s="6"/>
      <c r="P706" s="6"/>
      <c r="Q706" s="6"/>
      <c r="R706" s="6"/>
      <c r="S706" s="6"/>
      <c r="T706" s="6"/>
      <c r="U706" s="6"/>
      <c r="V706" s="6"/>
    </row>
    <row r="707" spans="3:22" ht="12" customHeight="1" x14ac:dyDescent="0.2">
      <c r="C707" s="6"/>
      <c r="G707" s="6"/>
      <c r="H707" s="6"/>
      <c r="I707" s="6"/>
      <c r="J707" s="6"/>
      <c r="K707" s="6"/>
      <c r="L707" s="6"/>
      <c r="M707" s="6"/>
      <c r="N707" s="6"/>
      <c r="O707" s="6"/>
      <c r="P707" s="6"/>
      <c r="Q707" s="6"/>
      <c r="R707" s="6"/>
      <c r="S707" s="6"/>
      <c r="T707" s="6"/>
      <c r="U707" s="6"/>
      <c r="V707" s="6"/>
    </row>
    <row r="708" spans="3:22" ht="12" customHeight="1" x14ac:dyDescent="0.2">
      <c r="C708" s="6"/>
      <c r="G708" s="6"/>
      <c r="H708" s="6"/>
      <c r="I708" s="6"/>
      <c r="J708" s="6"/>
      <c r="K708" s="6"/>
      <c r="L708" s="6"/>
      <c r="M708" s="6"/>
      <c r="N708" s="6"/>
      <c r="O708" s="6"/>
      <c r="P708" s="6"/>
      <c r="Q708" s="6"/>
      <c r="R708" s="6"/>
      <c r="S708" s="6"/>
      <c r="T708" s="6"/>
      <c r="U708" s="6"/>
      <c r="V708" s="6"/>
    </row>
    <row r="709" spans="3:22" ht="12" customHeight="1" x14ac:dyDescent="0.2">
      <c r="C709" s="6"/>
      <c r="G709" s="6"/>
      <c r="H709" s="6"/>
      <c r="I709" s="6"/>
      <c r="J709" s="6"/>
      <c r="K709" s="6"/>
      <c r="L709" s="6"/>
      <c r="M709" s="6"/>
      <c r="N709" s="6"/>
      <c r="O709" s="6"/>
      <c r="P709" s="6"/>
      <c r="Q709" s="6"/>
      <c r="R709" s="6"/>
      <c r="S709" s="6"/>
      <c r="T709" s="6"/>
      <c r="U709" s="6"/>
      <c r="V709" s="6"/>
    </row>
    <row r="710" spans="3:22" ht="12" customHeight="1" x14ac:dyDescent="0.2">
      <c r="C710" s="6"/>
      <c r="G710" s="6"/>
      <c r="H710" s="6"/>
      <c r="I710" s="6"/>
      <c r="J710" s="6"/>
      <c r="K710" s="6"/>
      <c r="L710" s="6"/>
      <c r="M710" s="6"/>
      <c r="N710" s="6"/>
      <c r="O710" s="6"/>
      <c r="P710" s="6"/>
      <c r="Q710" s="6"/>
      <c r="R710" s="6"/>
      <c r="S710" s="6"/>
      <c r="T710" s="6"/>
      <c r="U710" s="6"/>
      <c r="V710" s="6"/>
    </row>
    <row r="711" spans="3:22" ht="12" customHeight="1" x14ac:dyDescent="0.2">
      <c r="C711" s="6"/>
      <c r="G711" s="6"/>
      <c r="H711" s="6"/>
      <c r="I711" s="6"/>
      <c r="J711" s="6"/>
      <c r="K711" s="6"/>
      <c r="L711" s="6"/>
      <c r="M711" s="6"/>
      <c r="N711" s="6"/>
      <c r="O711" s="6"/>
      <c r="P711" s="6"/>
      <c r="Q711" s="6"/>
      <c r="R711" s="6"/>
      <c r="S711" s="6"/>
      <c r="T711" s="6"/>
      <c r="U711" s="6"/>
      <c r="V711" s="6"/>
    </row>
    <row r="712" spans="3:22" ht="12" customHeight="1" x14ac:dyDescent="0.2">
      <c r="C712" s="6"/>
      <c r="G712" s="6"/>
      <c r="H712" s="6"/>
      <c r="I712" s="6"/>
      <c r="J712" s="6"/>
      <c r="K712" s="6"/>
      <c r="L712" s="6"/>
      <c r="M712" s="6"/>
      <c r="N712" s="6"/>
      <c r="O712" s="6"/>
      <c r="P712" s="6"/>
      <c r="Q712" s="6"/>
      <c r="R712" s="6"/>
      <c r="S712" s="6"/>
      <c r="T712" s="6"/>
      <c r="U712" s="6"/>
      <c r="V712" s="6"/>
    </row>
    <row r="713" spans="3:22" ht="12" customHeight="1" x14ac:dyDescent="0.2">
      <c r="C713" s="6"/>
      <c r="G713" s="6"/>
      <c r="H713" s="6"/>
      <c r="I713" s="6"/>
      <c r="J713" s="6"/>
      <c r="K713" s="6"/>
      <c r="L713" s="6"/>
      <c r="M713" s="6"/>
      <c r="N713" s="6"/>
      <c r="O713" s="6"/>
      <c r="P713" s="6"/>
      <c r="Q713" s="6"/>
      <c r="R713" s="6"/>
      <c r="S713" s="6"/>
      <c r="T713" s="6"/>
      <c r="U713" s="6"/>
      <c r="V713" s="6"/>
    </row>
    <row r="714" spans="3:22" ht="12" customHeight="1" x14ac:dyDescent="0.2">
      <c r="C714" s="6"/>
      <c r="G714" s="6"/>
      <c r="H714" s="6"/>
      <c r="I714" s="6"/>
      <c r="J714" s="6"/>
      <c r="K714" s="6"/>
      <c r="L714" s="6"/>
      <c r="M714" s="6"/>
      <c r="N714" s="6"/>
      <c r="O714" s="6"/>
      <c r="P714" s="6"/>
      <c r="Q714" s="6"/>
      <c r="R714" s="6"/>
      <c r="S714" s="6"/>
      <c r="T714" s="6"/>
      <c r="U714" s="6"/>
      <c r="V714" s="6"/>
    </row>
    <row r="715" spans="3:22" ht="12" customHeight="1" x14ac:dyDescent="0.2">
      <c r="C715" s="6"/>
      <c r="G715" s="6"/>
      <c r="H715" s="6"/>
      <c r="I715" s="6"/>
      <c r="J715" s="6"/>
      <c r="K715" s="6"/>
      <c r="L715" s="6"/>
      <c r="M715" s="6"/>
      <c r="N715" s="6"/>
      <c r="O715" s="6"/>
      <c r="P715" s="6"/>
      <c r="Q715" s="6"/>
      <c r="R715" s="6"/>
      <c r="S715" s="6"/>
      <c r="T715" s="6"/>
      <c r="U715" s="6"/>
      <c r="V715" s="6"/>
    </row>
    <row r="716" spans="3:22" ht="12" customHeight="1" x14ac:dyDescent="0.2">
      <c r="C716" s="6"/>
      <c r="G716" s="6"/>
      <c r="H716" s="6"/>
      <c r="I716" s="6"/>
      <c r="J716" s="6"/>
      <c r="K716" s="6"/>
      <c r="L716" s="6"/>
      <c r="M716" s="6"/>
      <c r="N716" s="6"/>
      <c r="O716" s="6"/>
      <c r="P716" s="6"/>
      <c r="Q716" s="6"/>
      <c r="R716" s="6"/>
      <c r="S716" s="6"/>
      <c r="T716" s="6"/>
      <c r="U716" s="6"/>
      <c r="V716" s="6"/>
    </row>
    <row r="717" spans="3:22" ht="12" customHeight="1" x14ac:dyDescent="0.2">
      <c r="C717" s="6"/>
      <c r="G717" s="6"/>
      <c r="H717" s="6"/>
      <c r="I717" s="6"/>
      <c r="J717" s="6"/>
      <c r="K717" s="6"/>
      <c r="L717" s="6"/>
      <c r="M717" s="6"/>
      <c r="N717" s="6"/>
      <c r="O717" s="6"/>
      <c r="P717" s="6"/>
      <c r="Q717" s="6"/>
      <c r="R717" s="6"/>
      <c r="S717" s="6"/>
      <c r="T717" s="6"/>
      <c r="U717" s="6"/>
      <c r="V717" s="6"/>
    </row>
    <row r="718" spans="3:22" ht="12" customHeight="1" x14ac:dyDescent="0.2">
      <c r="C718" s="6"/>
      <c r="G718" s="6"/>
      <c r="H718" s="6"/>
      <c r="I718" s="6"/>
      <c r="J718" s="6"/>
      <c r="K718" s="6"/>
      <c r="L718" s="6"/>
      <c r="M718" s="6"/>
      <c r="N718" s="6"/>
      <c r="O718" s="6"/>
      <c r="P718" s="6"/>
      <c r="Q718" s="6"/>
      <c r="R718" s="6"/>
      <c r="S718" s="6"/>
      <c r="T718" s="6"/>
      <c r="U718" s="6"/>
      <c r="V718" s="6"/>
    </row>
    <row r="719" spans="3:22" ht="12" customHeight="1" x14ac:dyDescent="0.2">
      <c r="C719" s="6"/>
      <c r="G719" s="6"/>
      <c r="H719" s="6"/>
      <c r="I719" s="6"/>
      <c r="J719" s="6"/>
      <c r="K719" s="6"/>
      <c r="L719" s="6"/>
      <c r="M719" s="6"/>
      <c r="N719" s="6"/>
      <c r="O719" s="6"/>
      <c r="P719" s="6"/>
      <c r="Q719" s="6"/>
      <c r="R719" s="6"/>
      <c r="S719" s="6"/>
      <c r="T719" s="6"/>
      <c r="U719" s="6"/>
      <c r="V719" s="6"/>
    </row>
    <row r="720" spans="3:22" ht="12" customHeight="1" x14ac:dyDescent="0.2">
      <c r="C720" s="6"/>
      <c r="G720" s="6"/>
      <c r="H720" s="6"/>
      <c r="I720" s="6"/>
      <c r="J720" s="6"/>
      <c r="K720" s="6"/>
      <c r="L720" s="6"/>
      <c r="M720" s="6"/>
      <c r="N720" s="6"/>
      <c r="O720" s="6"/>
      <c r="P720" s="6"/>
      <c r="Q720" s="6"/>
      <c r="R720" s="6"/>
      <c r="S720" s="6"/>
      <c r="T720" s="6"/>
      <c r="U720" s="6"/>
      <c r="V720" s="6"/>
    </row>
    <row r="721" spans="3:22" ht="12" customHeight="1" x14ac:dyDescent="0.2">
      <c r="C721" s="6"/>
      <c r="G721" s="6"/>
      <c r="H721" s="6"/>
      <c r="I721" s="6"/>
      <c r="J721" s="6"/>
      <c r="K721" s="6"/>
      <c r="L721" s="6"/>
      <c r="M721" s="6"/>
      <c r="N721" s="6"/>
      <c r="O721" s="6"/>
      <c r="P721" s="6"/>
      <c r="Q721" s="6"/>
      <c r="R721" s="6"/>
      <c r="S721" s="6"/>
      <c r="T721" s="6"/>
      <c r="U721" s="6"/>
      <c r="V721" s="6"/>
    </row>
    <row r="722" spans="3:22" ht="12" customHeight="1" x14ac:dyDescent="0.2">
      <c r="C722" s="6"/>
      <c r="G722" s="6"/>
      <c r="H722" s="6"/>
      <c r="I722" s="6"/>
      <c r="J722" s="6"/>
      <c r="K722" s="6"/>
      <c r="L722" s="6"/>
      <c r="M722" s="6"/>
      <c r="N722" s="6"/>
      <c r="O722" s="6"/>
      <c r="P722" s="6"/>
      <c r="Q722" s="6"/>
      <c r="R722" s="6"/>
      <c r="S722" s="6"/>
      <c r="T722" s="6"/>
      <c r="U722" s="6"/>
      <c r="V722" s="6"/>
    </row>
    <row r="723" spans="3:22" ht="12" customHeight="1" x14ac:dyDescent="0.2">
      <c r="C723" s="6"/>
      <c r="G723" s="6"/>
      <c r="H723" s="6"/>
      <c r="I723" s="6"/>
      <c r="J723" s="6"/>
      <c r="K723" s="6"/>
      <c r="L723" s="6"/>
      <c r="M723" s="6"/>
      <c r="N723" s="6"/>
      <c r="O723" s="6"/>
      <c r="P723" s="6"/>
      <c r="Q723" s="6"/>
      <c r="R723" s="6"/>
      <c r="S723" s="6"/>
      <c r="T723" s="6"/>
      <c r="U723" s="6"/>
      <c r="V723" s="6"/>
    </row>
    <row r="724" spans="3:22" ht="12" customHeight="1" x14ac:dyDescent="0.2">
      <c r="C724" s="6"/>
      <c r="G724" s="6"/>
      <c r="H724" s="6"/>
      <c r="I724" s="6"/>
      <c r="J724" s="6"/>
      <c r="K724" s="6"/>
      <c r="L724" s="6"/>
      <c r="M724" s="6"/>
      <c r="N724" s="6"/>
      <c r="O724" s="6"/>
      <c r="P724" s="6"/>
      <c r="Q724" s="6"/>
      <c r="R724" s="6"/>
      <c r="S724" s="6"/>
      <c r="T724" s="6"/>
      <c r="U724" s="6"/>
      <c r="V724" s="6"/>
    </row>
    <row r="725" spans="3:22" ht="12" customHeight="1" x14ac:dyDescent="0.2">
      <c r="C725" s="6"/>
      <c r="G725" s="6"/>
      <c r="H725" s="6"/>
      <c r="I725" s="6"/>
      <c r="J725" s="6"/>
      <c r="K725" s="6"/>
      <c r="L725" s="6"/>
      <c r="M725" s="6"/>
      <c r="N725" s="6"/>
      <c r="O725" s="6"/>
      <c r="P725" s="6"/>
      <c r="Q725" s="6"/>
      <c r="R725" s="6"/>
      <c r="S725" s="6"/>
      <c r="T725" s="6"/>
      <c r="U725" s="6"/>
      <c r="V725" s="6"/>
    </row>
    <row r="726" spans="3:22" ht="12" customHeight="1" x14ac:dyDescent="0.2">
      <c r="C726" s="6"/>
      <c r="G726" s="6"/>
      <c r="H726" s="6"/>
      <c r="I726" s="6"/>
      <c r="J726" s="6"/>
      <c r="K726" s="6"/>
      <c r="L726" s="6"/>
      <c r="M726" s="6"/>
      <c r="N726" s="6"/>
      <c r="O726" s="6"/>
      <c r="P726" s="6"/>
      <c r="Q726" s="6"/>
      <c r="R726" s="6"/>
      <c r="S726" s="6"/>
      <c r="T726" s="6"/>
      <c r="U726" s="6"/>
      <c r="V726" s="6"/>
    </row>
    <row r="727" spans="3:22" ht="12" customHeight="1" x14ac:dyDescent="0.2">
      <c r="C727" s="6"/>
      <c r="G727" s="6"/>
      <c r="H727" s="6"/>
      <c r="I727" s="6"/>
      <c r="J727" s="6"/>
      <c r="K727" s="6"/>
      <c r="L727" s="6"/>
      <c r="M727" s="6"/>
      <c r="N727" s="6"/>
      <c r="O727" s="6"/>
      <c r="P727" s="6"/>
      <c r="Q727" s="6"/>
      <c r="R727" s="6"/>
      <c r="S727" s="6"/>
      <c r="T727" s="6"/>
      <c r="U727" s="6"/>
      <c r="V727" s="6"/>
    </row>
    <row r="728" spans="3:22" ht="12" customHeight="1" x14ac:dyDescent="0.2">
      <c r="C728" s="6"/>
      <c r="G728" s="6"/>
      <c r="H728" s="6"/>
      <c r="I728" s="6"/>
      <c r="J728" s="6"/>
      <c r="K728" s="6"/>
      <c r="L728" s="6"/>
      <c r="M728" s="6"/>
      <c r="N728" s="6"/>
      <c r="O728" s="6"/>
      <c r="P728" s="6"/>
      <c r="Q728" s="6"/>
      <c r="R728" s="6"/>
      <c r="S728" s="6"/>
      <c r="T728" s="6"/>
      <c r="U728" s="6"/>
      <c r="V728" s="6"/>
    </row>
    <row r="729" spans="3:22" ht="12" customHeight="1" x14ac:dyDescent="0.2">
      <c r="C729" s="6"/>
      <c r="G729" s="6"/>
      <c r="H729" s="6"/>
      <c r="I729" s="6"/>
      <c r="J729" s="6"/>
      <c r="K729" s="6"/>
      <c r="L729" s="6"/>
      <c r="M729" s="6"/>
      <c r="N729" s="6"/>
      <c r="O729" s="6"/>
      <c r="P729" s="6"/>
      <c r="Q729" s="6"/>
      <c r="R729" s="6"/>
      <c r="S729" s="6"/>
      <c r="T729" s="6"/>
      <c r="U729" s="6"/>
      <c r="V729" s="6"/>
    </row>
    <row r="730" spans="3:22" ht="12" customHeight="1" x14ac:dyDescent="0.2">
      <c r="C730" s="6"/>
      <c r="G730" s="6"/>
      <c r="H730" s="6"/>
      <c r="I730" s="6"/>
      <c r="J730" s="6"/>
      <c r="K730" s="6"/>
      <c r="L730" s="6"/>
      <c r="M730" s="6"/>
      <c r="N730" s="6"/>
      <c r="O730" s="6"/>
      <c r="P730" s="6"/>
      <c r="Q730" s="6"/>
      <c r="R730" s="6"/>
      <c r="S730" s="6"/>
      <c r="T730" s="6"/>
      <c r="U730" s="6"/>
      <c r="V730" s="6"/>
    </row>
    <row r="731" spans="3:22" ht="12" customHeight="1" x14ac:dyDescent="0.2">
      <c r="C731" s="6"/>
      <c r="G731" s="6"/>
      <c r="H731" s="6"/>
      <c r="I731" s="6"/>
      <c r="J731" s="6"/>
      <c r="K731" s="6"/>
      <c r="L731" s="6"/>
      <c r="M731" s="6"/>
      <c r="N731" s="6"/>
      <c r="O731" s="6"/>
      <c r="P731" s="6"/>
      <c r="Q731" s="6"/>
      <c r="R731" s="6"/>
      <c r="S731" s="6"/>
      <c r="T731" s="6"/>
      <c r="U731" s="6"/>
      <c r="V731" s="6"/>
    </row>
    <row r="732" spans="3:22" ht="12" customHeight="1" x14ac:dyDescent="0.2">
      <c r="C732" s="6"/>
      <c r="G732" s="6"/>
      <c r="H732" s="6"/>
      <c r="I732" s="6"/>
      <c r="J732" s="6"/>
      <c r="K732" s="6"/>
      <c r="L732" s="6"/>
      <c r="M732" s="6"/>
      <c r="N732" s="6"/>
      <c r="O732" s="6"/>
      <c r="P732" s="6"/>
      <c r="Q732" s="6"/>
      <c r="R732" s="6"/>
      <c r="S732" s="6"/>
      <c r="T732" s="6"/>
      <c r="U732" s="6"/>
      <c r="V732" s="6"/>
    </row>
    <row r="733" spans="3:22" ht="12" customHeight="1" x14ac:dyDescent="0.2">
      <c r="C733" s="6"/>
      <c r="G733" s="6"/>
      <c r="H733" s="6"/>
      <c r="I733" s="6"/>
      <c r="J733" s="6"/>
      <c r="K733" s="6"/>
      <c r="L733" s="6"/>
      <c r="M733" s="6"/>
      <c r="N733" s="6"/>
      <c r="O733" s="6"/>
      <c r="P733" s="6"/>
      <c r="Q733" s="6"/>
      <c r="R733" s="6"/>
      <c r="S733" s="6"/>
      <c r="T733" s="6"/>
      <c r="U733" s="6"/>
      <c r="V733" s="6"/>
    </row>
    <row r="734" spans="3:22" ht="12" customHeight="1" x14ac:dyDescent="0.2">
      <c r="C734" s="6"/>
      <c r="G734" s="6"/>
      <c r="H734" s="6"/>
      <c r="I734" s="6"/>
      <c r="J734" s="6"/>
      <c r="K734" s="6"/>
      <c r="L734" s="6"/>
      <c r="M734" s="6"/>
      <c r="N734" s="6"/>
      <c r="O734" s="6"/>
      <c r="P734" s="6"/>
      <c r="Q734" s="6"/>
      <c r="R734" s="6"/>
      <c r="S734" s="6"/>
      <c r="T734" s="6"/>
      <c r="U734" s="6"/>
      <c r="V734" s="6"/>
    </row>
    <row r="735" spans="3:22" ht="12" customHeight="1" x14ac:dyDescent="0.2">
      <c r="C735" s="6"/>
      <c r="G735" s="6"/>
      <c r="H735" s="6"/>
      <c r="I735" s="6"/>
      <c r="J735" s="6"/>
      <c r="K735" s="6"/>
      <c r="L735" s="6"/>
      <c r="M735" s="6"/>
      <c r="N735" s="6"/>
      <c r="O735" s="6"/>
      <c r="P735" s="6"/>
      <c r="Q735" s="6"/>
      <c r="R735" s="6"/>
      <c r="S735" s="6"/>
      <c r="T735" s="6"/>
      <c r="U735" s="6"/>
      <c r="V735" s="6"/>
    </row>
    <row r="736" spans="3:22" ht="12" customHeight="1" x14ac:dyDescent="0.2">
      <c r="C736" s="6"/>
      <c r="G736" s="6"/>
      <c r="H736" s="6"/>
      <c r="I736" s="6"/>
      <c r="J736" s="6"/>
      <c r="K736" s="6"/>
      <c r="L736" s="6"/>
      <c r="M736" s="6"/>
      <c r="N736" s="6"/>
      <c r="O736" s="6"/>
      <c r="P736" s="6"/>
      <c r="Q736" s="6"/>
      <c r="R736" s="6"/>
      <c r="S736" s="6"/>
      <c r="T736" s="6"/>
      <c r="U736" s="6"/>
      <c r="V736" s="6"/>
    </row>
    <row r="737" spans="1:22" ht="12" customHeight="1" x14ac:dyDescent="0.2">
      <c r="C737" s="6"/>
      <c r="G737" s="6"/>
      <c r="H737" s="6"/>
      <c r="I737" s="6"/>
      <c r="J737" s="6"/>
      <c r="K737" s="6"/>
      <c r="L737" s="6"/>
      <c r="M737" s="6"/>
      <c r="N737" s="6"/>
      <c r="O737" s="6"/>
      <c r="P737" s="6"/>
      <c r="Q737" s="6"/>
      <c r="R737" s="6"/>
      <c r="S737" s="6"/>
      <c r="T737" s="6"/>
      <c r="U737" s="6"/>
      <c r="V737" s="6"/>
    </row>
    <row r="738" spans="1:22" ht="12" customHeight="1" x14ac:dyDescent="0.2">
      <c r="C738" s="6"/>
      <c r="G738" s="6"/>
      <c r="H738" s="6"/>
      <c r="I738" s="6"/>
      <c r="J738" s="6"/>
      <c r="K738" s="6"/>
      <c r="L738" s="6"/>
      <c r="M738" s="6"/>
      <c r="N738" s="6"/>
      <c r="O738" s="6"/>
      <c r="P738" s="6"/>
      <c r="Q738" s="6"/>
      <c r="R738" s="6"/>
      <c r="S738" s="6"/>
      <c r="T738" s="6"/>
      <c r="U738" s="6"/>
      <c r="V738" s="6"/>
    </row>
    <row r="739" spans="1:22" ht="12" customHeight="1" x14ac:dyDescent="0.2">
      <c r="C739" s="6"/>
      <c r="G739" s="6"/>
      <c r="H739" s="6"/>
      <c r="I739" s="6"/>
      <c r="J739" s="6"/>
      <c r="K739" s="6"/>
      <c r="L739" s="6"/>
      <c r="M739" s="6"/>
      <c r="N739" s="6"/>
      <c r="O739" s="6"/>
      <c r="P739" s="6"/>
      <c r="Q739" s="6"/>
      <c r="R739" s="6"/>
      <c r="S739" s="6"/>
      <c r="T739" s="6"/>
      <c r="U739" s="6"/>
      <c r="V739" s="6"/>
    </row>
    <row r="740" spans="1:22" ht="12" customHeight="1" x14ac:dyDescent="0.2">
      <c r="C740" s="6"/>
      <c r="G740" s="6"/>
      <c r="H740" s="6"/>
      <c r="I740" s="6"/>
      <c r="J740" s="6"/>
      <c r="K740" s="6"/>
      <c r="L740" s="6"/>
      <c r="M740" s="6"/>
      <c r="N740" s="6"/>
      <c r="O740" s="6"/>
      <c r="P740" s="6"/>
      <c r="Q740" s="6"/>
      <c r="R740" s="6"/>
      <c r="S740" s="6"/>
      <c r="T740" s="6"/>
      <c r="U740" s="6"/>
      <c r="V740" s="6"/>
    </row>
    <row r="741" spans="1:22" ht="12" customHeight="1" x14ac:dyDescent="0.2">
      <c r="C741" s="6"/>
      <c r="G741" s="6"/>
      <c r="H741" s="6"/>
      <c r="I741" s="6"/>
      <c r="J741" s="6"/>
      <c r="K741" s="6"/>
      <c r="L741" s="6"/>
      <c r="M741" s="6"/>
      <c r="N741" s="6"/>
      <c r="O741" s="6"/>
      <c r="P741" s="6"/>
      <c r="Q741" s="6"/>
      <c r="R741" s="6"/>
      <c r="S741" s="6"/>
      <c r="T741" s="6"/>
      <c r="U741" s="6"/>
      <c r="V741" s="6"/>
    </row>
    <row r="742" spans="1:22" ht="12" customHeight="1" x14ac:dyDescent="0.2">
      <c r="C742" s="6"/>
      <c r="G742" s="6"/>
      <c r="H742" s="6"/>
      <c r="I742" s="6"/>
      <c r="J742" s="6"/>
      <c r="K742" s="6"/>
      <c r="L742" s="6"/>
      <c r="M742" s="6"/>
      <c r="N742" s="6"/>
      <c r="O742" s="6"/>
      <c r="P742" s="6"/>
      <c r="Q742" s="6"/>
      <c r="R742" s="6"/>
      <c r="S742" s="6"/>
      <c r="T742" s="6"/>
      <c r="U742" s="6"/>
      <c r="V742" s="6"/>
    </row>
    <row r="743" spans="1:22" ht="12" customHeight="1" x14ac:dyDescent="0.2">
      <c r="A743" s="12"/>
      <c r="C743" s="6"/>
      <c r="G743" s="6"/>
      <c r="H743" s="6"/>
      <c r="I743" s="6"/>
      <c r="J743" s="6"/>
      <c r="K743" s="6"/>
      <c r="L743" s="6"/>
      <c r="M743" s="6"/>
      <c r="N743" s="6"/>
      <c r="O743" s="6"/>
      <c r="P743" s="6"/>
      <c r="Q743" s="6"/>
      <c r="R743" s="6"/>
      <c r="S743" s="6"/>
      <c r="T743" s="6"/>
      <c r="U743" s="6"/>
      <c r="V743" s="6"/>
    </row>
    <row r="744" spans="1:22" ht="12" customHeight="1" x14ac:dyDescent="0.2">
      <c r="A744" s="12"/>
      <c r="C744" s="6"/>
      <c r="G744" s="6"/>
      <c r="H744" s="6"/>
      <c r="I744" s="6"/>
      <c r="J744" s="6"/>
      <c r="K744" s="6"/>
      <c r="L744" s="6"/>
      <c r="M744" s="6"/>
      <c r="N744" s="6"/>
      <c r="O744" s="6"/>
      <c r="P744" s="6"/>
      <c r="Q744" s="6"/>
      <c r="R744" s="6"/>
      <c r="S744" s="6"/>
      <c r="T744" s="6"/>
      <c r="U744" s="6"/>
      <c r="V744" s="6"/>
    </row>
    <row r="745" spans="1:22" ht="12" customHeight="1" x14ac:dyDescent="0.2">
      <c r="A745" s="12"/>
      <c r="C745" s="6"/>
      <c r="G745" s="6"/>
      <c r="H745" s="6"/>
      <c r="I745" s="6"/>
      <c r="J745" s="6"/>
      <c r="K745" s="6"/>
      <c r="L745" s="6"/>
      <c r="M745" s="6"/>
      <c r="N745" s="6"/>
      <c r="O745" s="6"/>
      <c r="P745" s="6"/>
      <c r="Q745" s="6"/>
      <c r="R745" s="6"/>
      <c r="S745" s="6"/>
      <c r="T745" s="6"/>
      <c r="U745" s="6"/>
      <c r="V745" s="6"/>
    </row>
    <row r="746" spans="1:22" ht="12" customHeight="1" x14ac:dyDescent="0.2">
      <c r="C746" s="6"/>
      <c r="G746" s="6"/>
      <c r="H746" s="6"/>
      <c r="I746" s="6"/>
      <c r="J746" s="6"/>
      <c r="K746" s="6"/>
      <c r="L746" s="6"/>
      <c r="M746" s="6"/>
      <c r="N746" s="6"/>
      <c r="O746" s="6"/>
      <c r="P746" s="6"/>
      <c r="Q746" s="6"/>
      <c r="R746" s="6"/>
      <c r="S746" s="6"/>
      <c r="T746" s="6"/>
      <c r="U746" s="6"/>
      <c r="V746" s="6"/>
    </row>
    <row r="747" spans="1:22" ht="12" customHeight="1" x14ac:dyDescent="0.2">
      <c r="C747" s="6"/>
      <c r="G747" s="6"/>
      <c r="H747" s="6"/>
      <c r="I747" s="6"/>
      <c r="J747" s="6"/>
      <c r="K747" s="6"/>
      <c r="L747" s="6"/>
      <c r="M747" s="6"/>
      <c r="N747" s="6"/>
      <c r="O747" s="6"/>
      <c r="P747" s="6"/>
      <c r="Q747" s="6"/>
      <c r="R747" s="6"/>
      <c r="S747" s="6"/>
      <c r="T747" s="6"/>
      <c r="U747" s="6"/>
      <c r="V747" s="6"/>
    </row>
    <row r="748" spans="1:22" ht="12" customHeight="1" x14ac:dyDescent="0.2">
      <c r="A748" s="25"/>
      <c r="C748" s="6"/>
      <c r="G748" s="6"/>
      <c r="H748" s="6"/>
      <c r="I748" s="6"/>
      <c r="J748" s="6"/>
      <c r="K748" s="6"/>
      <c r="L748" s="6"/>
      <c r="M748" s="6"/>
      <c r="N748" s="6"/>
      <c r="O748" s="6"/>
      <c r="P748" s="6"/>
      <c r="Q748" s="6"/>
      <c r="R748" s="6"/>
      <c r="S748" s="6"/>
      <c r="T748" s="6"/>
      <c r="U748" s="6"/>
      <c r="V748" s="6"/>
    </row>
    <row r="749" spans="1:22" ht="12" customHeight="1" x14ac:dyDescent="0.2">
      <c r="A749" s="33"/>
      <c r="C749" s="6"/>
      <c r="G749" s="6"/>
      <c r="H749" s="6"/>
      <c r="I749" s="6"/>
      <c r="J749" s="6"/>
      <c r="K749" s="6"/>
      <c r="L749" s="6"/>
      <c r="M749" s="6"/>
      <c r="N749" s="6"/>
      <c r="O749" s="6"/>
      <c r="P749" s="6"/>
      <c r="Q749" s="6"/>
      <c r="R749" s="6"/>
      <c r="S749" s="6"/>
      <c r="T749" s="6"/>
      <c r="U749" s="6"/>
      <c r="V749" s="6"/>
    </row>
    <row r="750" spans="1:22" ht="12" customHeight="1" x14ac:dyDescent="0.2">
      <c r="A750" s="12"/>
      <c r="C750" s="6"/>
      <c r="G750" s="6"/>
      <c r="H750" s="6"/>
      <c r="I750" s="6"/>
      <c r="J750" s="6"/>
      <c r="K750" s="6"/>
      <c r="L750" s="6"/>
      <c r="M750" s="6"/>
      <c r="N750" s="6"/>
      <c r="O750" s="6"/>
      <c r="P750" s="6"/>
      <c r="Q750" s="6"/>
      <c r="R750" s="6"/>
      <c r="S750" s="6"/>
      <c r="T750" s="6"/>
      <c r="U750" s="6"/>
      <c r="V750" s="6"/>
    </row>
    <row r="751" spans="1:22" ht="12" customHeight="1" x14ac:dyDescent="0.2">
      <c r="C751" s="6"/>
      <c r="G751" s="6"/>
      <c r="H751" s="6"/>
      <c r="I751" s="6"/>
      <c r="J751" s="6"/>
      <c r="K751" s="6"/>
      <c r="L751" s="6"/>
      <c r="M751" s="6"/>
      <c r="N751" s="6"/>
      <c r="O751" s="6"/>
      <c r="P751" s="6"/>
      <c r="Q751" s="6"/>
      <c r="R751" s="6"/>
      <c r="S751" s="6"/>
      <c r="T751" s="6"/>
      <c r="U751" s="6"/>
      <c r="V751" s="6"/>
    </row>
    <row r="752" spans="1:22" ht="12" customHeight="1" x14ac:dyDescent="0.2">
      <c r="C752" s="6"/>
      <c r="G752" s="6"/>
      <c r="H752" s="6"/>
      <c r="I752" s="6"/>
      <c r="J752" s="6"/>
      <c r="K752" s="6"/>
      <c r="L752" s="6"/>
      <c r="M752" s="6"/>
      <c r="N752" s="6"/>
      <c r="O752" s="6"/>
      <c r="P752" s="6"/>
      <c r="Q752" s="6"/>
      <c r="R752" s="6"/>
      <c r="S752" s="6"/>
      <c r="T752" s="6"/>
      <c r="U752" s="6"/>
      <c r="V752" s="6"/>
    </row>
    <row r="753" spans="3:22" ht="12" customHeight="1" x14ac:dyDescent="0.2">
      <c r="C753" s="6"/>
      <c r="G753" s="6"/>
      <c r="H753" s="6"/>
      <c r="I753" s="6"/>
      <c r="J753" s="6"/>
      <c r="K753" s="6"/>
      <c r="L753" s="6"/>
      <c r="M753" s="6"/>
      <c r="N753" s="6"/>
      <c r="O753" s="6"/>
      <c r="P753" s="6"/>
      <c r="Q753" s="6"/>
      <c r="R753" s="6"/>
      <c r="S753" s="6"/>
      <c r="T753" s="6"/>
      <c r="U753" s="6"/>
      <c r="V753" s="6"/>
    </row>
    <row r="754" spans="3:22" ht="12" customHeight="1" x14ac:dyDescent="0.2">
      <c r="C754" s="6"/>
      <c r="G754" s="6"/>
      <c r="H754" s="6"/>
      <c r="I754" s="6"/>
      <c r="J754" s="6"/>
      <c r="K754" s="6"/>
      <c r="L754" s="6"/>
      <c r="M754" s="6"/>
      <c r="N754" s="6"/>
      <c r="O754" s="6"/>
      <c r="P754" s="6"/>
      <c r="Q754" s="6"/>
      <c r="R754" s="6"/>
      <c r="S754" s="6"/>
      <c r="T754" s="6"/>
      <c r="U754" s="6"/>
      <c r="V754" s="6"/>
    </row>
    <row r="755" spans="3:22" ht="12" customHeight="1" x14ac:dyDescent="0.2">
      <c r="C755" s="6"/>
      <c r="G755" s="6"/>
      <c r="H755" s="6"/>
      <c r="I755" s="6"/>
      <c r="J755" s="6"/>
      <c r="K755" s="6"/>
      <c r="L755" s="6"/>
      <c r="M755" s="6"/>
      <c r="N755" s="6"/>
      <c r="O755" s="6"/>
      <c r="P755" s="6"/>
      <c r="Q755" s="6"/>
      <c r="R755" s="6"/>
      <c r="S755" s="6"/>
      <c r="T755" s="6"/>
      <c r="U755" s="6"/>
      <c r="V755" s="6"/>
    </row>
    <row r="756" spans="3:22" ht="12" customHeight="1" x14ac:dyDescent="0.2">
      <c r="C756" s="6"/>
      <c r="G756" s="6"/>
      <c r="H756" s="6"/>
      <c r="I756" s="6"/>
      <c r="J756" s="6"/>
      <c r="K756" s="6"/>
      <c r="L756" s="6"/>
      <c r="M756" s="6"/>
      <c r="N756" s="6"/>
      <c r="O756" s="6"/>
      <c r="P756" s="6"/>
      <c r="Q756" s="6"/>
      <c r="R756" s="6"/>
      <c r="S756" s="6"/>
      <c r="T756" s="6"/>
      <c r="U756" s="6"/>
      <c r="V756" s="6"/>
    </row>
    <row r="757" spans="3:22" ht="12" customHeight="1" x14ac:dyDescent="0.2">
      <c r="C757" s="6"/>
      <c r="G757" s="6"/>
      <c r="H757" s="6"/>
      <c r="I757" s="6"/>
      <c r="J757" s="6"/>
      <c r="K757" s="6"/>
      <c r="L757" s="6"/>
      <c r="M757" s="6"/>
      <c r="N757" s="6"/>
      <c r="O757" s="6"/>
      <c r="P757" s="6"/>
      <c r="Q757" s="6"/>
      <c r="R757" s="6"/>
      <c r="S757" s="6"/>
      <c r="T757" s="6"/>
      <c r="U757" s="6"/>
      <c r="V757" s="6"/>
    </row>
    <row r="758" spans="3:22" ht="12" customHeight="1" x14ac:dyDescent="0.2">
      <c r="C758" s="6"/>
      <c r="G758" s="6"/>
      <c r="H758" s="6"/>
      <c r="I758" s="6"/>
      <c r="J758" s="6"/>
      <c r="K758" s="6"/>
      <c r="L758" s="6"/>
      <c r="M758" s="6"/>
      <c r="N758" s="6"/>
      <c r="O758" s="6"/>
      <c r="P758" s="6"/>
      <c r="Q758" s="6"/>
      <c r="R758" s="6"/>
      <c r="S758" s="6"/>
      <c r="T758" s="6"/>
      <c r="U758" s="6"/>
      <c r="V758" s="6"/>
    </row>
    <row r="759" spans="3:22" ht="12" customHeight="1" x14ac:dyDescent="0.2">
      <c r="C759" s="6"/>
      <c r="G759" s="6"/>
      <c r="H759" s="6"/>
      <c r="I759" s="6"/>
      <c r="J759" s="6"/>
      <c r="K759" s="6"/>
      <c r="L759" s="6"/>
      <c r="M759" s="6"/>
      <c r="N759" s="6"/>
      <c r="O759" s="6"/>
      <c r="P759" s="6"/>
      <c r="Q759" s="6"/>
      <c r="R759" s="6"/>
      <c r="S759" s="6"/>
      <c r="T759" s="6"/>
      <c r="U759" s="6"/>
      <c r="V759" s="6"/>
    </row>
    <row r="760" spans="3:22" ht="12" customHeight="1" x14ac:dyDescent="0.2">
      <c r="C760" s="6"/>
      <c r="G760" s="6"/>
      <c r="H760" s="6"/>
      <c r="I760" s="6"/>
      <c r="J760" s="6"/>
      <c r="K760" s="6"/>
      <c r="L760" s="6"/>
      <c r="M760" s="6"/>
      <c r="N760" s="6"/>
      <c r="O760" s="6"/>
      <c r="P760" s="6"/>
      <c r="Q760" s="6"/>
      <c r="R760" s="6"/>
      <c r="S760" s="6"/>
      <c r="T760" s="6"/>
      <c r="U760" s="6"/>
      <c r="V760" s="6"/>
    </row>
    <row r="761" spans="3:22" ht="12" customHeight="1" x14ac:dyDescent="0.2">
      <c r="C761" s="6"/>
      <c r="G761" s="6"/>
      <c r="H761" s="6"/>
      <c r="I761" s="6"/>
      <c r="J761" s="6"/>
      <c r="K761" s="6"/>
      <c r="L761" s="6"/>
      <c r="M761" s="6"/>
      <c r="N761" s="6"/>
      <c r="O761" s="6"/>
      <c r="P761" s="6"/>
      <c r="Q761" s="6"/>
      <c r="R761" s="6"/>
      <c r="S761" s="6"/>
      <c r="T761" s="6"/>
      <c r="U761" s="6"/>
      <c r="V761" s="6"/>
    </row>
    <row r="762" spans="3:22" ht="12" customHeight="1" x14ac:dyDescent="0.2">
      <c r="C762" s="6"/>
      <c r="G762" s="6"/>
      <c r="H762" s="6"/>
      <c r="I762" s="6"/>
      <c r="J762" s="6"/>
      <c r="K762" s="6"/>
      <c r="L762" s="6"/>
      <c r="M762" s="6"/>
      <c r="N762" s="6"/>
      <c r="O762" s="6"/>
      <c r="P762" s="6"/>
      <c r="Q762" s="6"/>
      <c r="R762" s="6"/>
      <c r="S762" s="6"/>
      <c r="T762" s="6"/>
      <c r="U762" s="6"/>
      <c r="V762" s="6"/>
    </row>
    <row r="763" spans="3:22" ht="12" customHeight="1" x14ac:dyDescent="0.2">
      <c r="C763" s="6"/>
      <c r="G763" s="6"/>
      <c r="H763" s="6"/>
      <c r="I763" s="6"/>
      <c r="J763" s="6"/>
      <c r="K763" s="6"/>
      <c r="L763" s="6"/>
      <c r="M763" s="6"/>
      <c r="N763" s="6"/>
      <c r="O763" s="6"/>
      <c r="P763" s="6"/>
      <c r="Q763" s="6"/>
      <c r="R763" s="6"/>
      <c r="S763" s="6"/>
      <c r="T763" s="6"/>
      <c r="U763" s="6"/>
      <c r="V763" s="6"/>
    </row>
    <row r="764" spans="3:22" ht="12" customHeight="1" x14ac:dyDescent="0.2">
      <c r="C764" s="6"/>
      <c r="G764" s="6"/>
      <c r="H764" s="6"/>
      <c r="I764" s="6"/>
      <c r="J764" s="6"/>
      <c r="K764" s="6"/>
      <c r="L764" s="6"/>
      <c r="M764" s="6"/>
      <c r="N764" s="6"/>
      <c r="O764" s="6"/>
      <c r="P764" s="6"/>
      <c r="Q764" s="6"/>
      <c r="R764" s="6"/>
      <c r="S764" s="6"/>
      <c r="T764" s="6"/>
      <c r="U764" s="6"/>
      <c r="V764" s="6"/>
    </row>
    <row r="765" spans="3:22" ht="12" customHeight="1" x14ac:dyDescent="0.2">
      <c r="C765" s="6"/>
      <c r="G765" s="6"/>
      <c r="H765" s="6"/>
      <c r="I765" s="6"/>
      <c r="J765" s="6"/>
      <c r="K765" s="6"/>
      <c r="L765" s="6"/>
      <c r="M765" s="6"/>
      <c r="N765" s="6"/>
      <c r="O765" s="6"/>
      <c r="P765" s="6"/>
      <c r="Q765" s="6"/>
      <c r="R765" s="6"/>
      <c r="S765" s="6"/>
      <c r="T765" s="6"/>
      <c r="U765" s="6"/>
      <c r="V765" s="6"/>
    </row>
    <row r="766" spans="3:22" ht="12" customHeight="1" x14ac:dyDescent="0.2">
      <c r="C766" s="6"/>
      <c r="G766" s="6"/>
      <c r="H766" s="6"/>
      <c r="I766" s="6"/>
      <c r="J766" s="6"/>
      <c r="K766" s="6"/>
      <c r="L766" s="6"/>
      <c r="M766" s="6"/>
      <c r="N766" s="6"/>
      <c r="O766" s="6"/>
      <c r="P766" s="6"/>
      <c r="Q766" s="6"/>
      <c r="R766" s="6"/>
      <c r="S766" s="6"/>
      <c r="T766" s="6"/>
      <c r="U766" s="6"/>
      <c r="V766" s="6"/>
    </row>
    <row r="767" spans="3:22" ht="12" customHeight="1" x14ac:dyDescent="0.2">
      <c r="C767" s="6"/>
      <c r="G767" s="6"/>
      <c r="H767" s="6"/>
      <c r="I767" s="6"/>
      <c r="J767" s="6"/>
      <c r="K767" s="6"/>
      <c r="L767" s="6"/>
      <c r="M767" s="6"/>
      <c r="N767" s="6"/>
      <c r="O767" s="6"/>
      <c r="P767" s="6"/>
      <c r="Q767" s="6"/>
      <c r="R767" s="6"/>
      <c r="S767" s="6"/>
      <c r="T767" s="6"/>
      <c r="U767" s="6"/>
      <c r="V767" s="6"/>
    </row>
    <row r="768" spans="3:22" ht="12" customHeight="1" x14ac:dyDescent="0.2">
      <c r="C768" s="6"/>
      <c r="G768" s="6"/>
      <c r="H768" s="6"/>
      <c r="I768" s="6"/>
      <c r="J768" s="6"/>
      <c r="K768" s="6"/>
      <c r="L768" s="6"/>
      <c r="M768" s="6"/>
      <c r="N768" s="6"/>
      <c r="O768" s="6"/>
      <c r="P768" s="6"/>
      <c r="Q768" s="6"/>
      <c r="R768" s="6"/>
      <c r="S768" s="6"/>
      <c r="T768" s="6"/>
      <c r="U768" s="6"/>
      <c r="V768" s="6"/>
    </row>
    <row r="769" spans="3:22" ht="12" customHeight="1" x14ac:dyDescent="0.2">
      <c r="C769" s="6"/>
      <c r="G769" s="6"/>
      <c r="H769" s="6"/>
      <c r="I769" s="6"/>
      <c r="J769" s="6"/>
      <c r="K769" s="6"/>
      <c r="L769" s="6"/>
      <c r="M769" s="6"/>
      <c r="N769" s="6"/>
      <c r="O769" s="6"/>
      <c r="P769" s="6"/>
      <c r="Q769" s="6"/>
      <c r="R769" s="6"/>
      <c r="S769" s="6"/>
      <c r="T769" s="6"/>
      <c r="U769" s="6"/>
      <c r="V769" s="6"/>
    </row>
    <row r="770" spans="3:22" ht="12" customHeight="1" x14ac:dyDescent="0.2">
      <c r="C770" s="6"/>
      <c r="G770" s="6"/>
      <c r="H770" s="6"/>
      <c r="I770" s="6"/>
      <c r="J770" s="6"/>
      <c r="K770" s="6"/>
      <c r="L770" s="6"/>
      <c r="M770" s="6"/>
      <c r="N770" s="6"/>
      <c r="O770" s="6"/>
      <c r="P770" s="6"/>
      <c r="Q770" s="6"/>
      <c r="R770" s="6"/>
      <c r="S770" s="6"/>
      <c r="T770" s="6"/>
      <c r="U770" s="6"/>
      <c r="V770" s="6"/>
    </row>
    <row r="771" spans="3:22" ht="12" customHeight="1" x14ac:dyDescent="0.2">
      <c r="C771" s="6"/>
      <c r="G771" s="6"/>
      <c r="H771" s="6"/>
      <c r="I771" s="6"/>
      <c r="J771" s="6"/>
      <c r="K771" s="6"/>
      <c r="L771" s="6"/>
      <c r="M771" s="6"/>
      <c r="N771" s="6"/>
      <c r="O771" s="6"/>
      <c r="P771" s="6"/>
      <c r="Q771" s="6"/>
      <c r="R771" s="6"/>
      <c r="S771" s="6"/>
      <c r="T771" s="6"/>
      <c r="U771" s="6"/>
      <c r="V771" s="6"/>
    </row>
    <row r="772" spans="3:22" ht="12" customHeight="1" x14ac:dyDescent="0.2">
      <c r="C772" s="6"/>
      <c r="G772" s="6"/>
      <c r="H772" s="6"/>
      <c r="I772" s="6"/>
      <c r="J772" s="6"/>
      <c r="K772" s="6"/>
      <c r="L772" s="6"/>
      <c r="M772" s="6"/>
      <c r="N772" s="6"/>
      <c r="O772" s="6"/>
      <c r="P772" s="6"/>
      <c r="Q772" s="6"/>
      <c r="R772" s="6"/>
      <c r="S772" s="6"/>
      <c r="T772" s="6"/>
      <c r="U772" s="6"/>
      <c r="V772" s="6"/>
    </row>
    <row r="773" spans="3:22" ht="12" customHeight="1" x14ac:dyDescent="0.2">
      <c r="C773" s="6"/>
      <c r="G773" s="6"/>
      <c r="H773" s="6"/>
      <c r="I773" s="6"/>
      <c r="J773" s="6"/>
      <c r="K773" s="6"/>
      <c r="L773" s="6"/>
      <c r="M773" s="6"/>
      <c r="N773" s="6"/>
      <c r="O773" s="6"/>
      <c r="P773" s="6"/>
      <c r="Q773" s="6"/>
      <c r="R773" s="6"/>
      <c r="S773" s="6"/>
      <c r="T773" s="6"/>
      <c r="U773" s="6"/>
      <c r="V773" s="6"/>
    </row>
    <row r="774" spans="3:22" ht="12" customHeight="1" x14ac:dyDescent="0.2">
      <c r="C774" s="6"/>
      <c r="G774" s="6"/>
      <c r="H774" s="6"/>
      <c r="I774" s="6"/>
      <c r="J774" s="6"/>
      <c r="K774" s="6"/>
      <c r="L774" s="6"/>
      <c r="M774" s="6"/>
      <c r="N774" s="6"/>
      <c r="O774" s="6"/>
      <c r="P774" s="6"/>
      <c r="Q774" s="6"/>
      <c r="R774" s="6"/>
      <c r="S774" s="6"/>
      <c r="T774" s="6"/>
      <c r="U774" s="6"/>
      <c r="V774" s="6"/>
    </row>
    <row r="775" spans="3:22" ht="12" customHeight="1" x14ac:dyDescent="0.2">
      <c r="C775" s="6"/>
      <c r="G775" s="6"/>
      <c r="H775" s="6"/>
      <c r="I775" s="6"/>
      <c r="J775" s="6"/>
      <c r="K775" s="6"/>
      <c r="L775" s="6"/>
      <c r="M775" s="6"/>
      <c r="N775" s="6"/>
      <c r="O775" s="6"/>
      <c r="P775" s="6"/>
      <c r="Q775" s="6"/>
      <c r="R775" s="6"/>
      <c r="S775" s="6"/>
      <c r="T775" s="6"/>
      <c r="U775" s="6"/>
      <c r="V775" s="6"/>
    </row>
    <row r="776" spans="3:22" ht="12" customHeight="1" x14ac:dyDescent="0.2">
      <c r="C776" s="6"/>
      <c r="G776" s="6"/>
      <c r="H776" s="6"/>
      <c r="I776" s="6"/>
      <c r="J776" s="6"/>
      <c r="K776" s="6"/>
      <c r="L776" s="6"/>
      <c r="M776" s="6"/>
      <c r="N776" s="6"/>
      <c r="O776" s="6"/>
      <c r="P776" s="6"/>
      <c r="Q776" s="6"/>
      <c r="R776" s="6"/>
      <c r="S776" s="6"/>
      <c r="T776" s="6"/>
      <c r="U776" s="6"/>
      <c r="V776" s="6"/>
    </row>
    <row r="777" spans="3:22" ht="12" customHeight="1" x14ac:dyDescent="0.2">
      <c r="C777" s="6"/>
      <c r="G777" s="6"/>
      <c r="H777" s="6"/>
      <c r="I777" s="6"/>
      <c r="J777" s="6"/>
      <c r="K777" s="6"/>
      <c r="L777" s="6"/>
      <c r="M777" s="6"/>
      <c r="N777" s="6"/>
      <c r="O777" s="6"/>
      <c r="P777" s="6"/>
      <c r="Q777" s="6"/>
      <c r="R777" s="6"/>
      <c r="S777" s="6"/>
      <c r="T777" s="6"/>
      <c r="U777" s="6"/>
      <c r="V777" s="6"/>
    </row>
    <row r="778" spans="3:22" ht="12" customHeight="1" x14ac:dyDescent="0.2">
      <c r="C778" s="6"/>
      <c r="G778" s="6"/>
      <c r="H778" s="6"/>
      <c r="I778" s="6"/>
      <c r="J778" s="6"/>
      <c r="K778" s="6"/>
      <c r="L778" s="6"/>
      <c r="M778" s="6"/>
      <c r="N778" s="6"/>
      <c r="O778" s="6"/>
      <c r="P778" s="6"/>
      <c r="Q778" s="6"/>
      <c r="R778" s="6"/>
      <c r="S778" s="6"/>
      <c r="T778" s="6"/>
      <c r="U778" s="6"/>
      <c r="V778" s="6"/>
    </row>
    <row r="779" spans="3:22" ht="12" customHeight="1" x14ac:dyDescent="0.2">
      <c r="C779" s="6"/>
      <c r="G779" s="6"/>
      <c r="H779" s="6"/>
      <c r="I779" s="6"/>
      <c r="J779" s="6"/>
      <c r="K779" s="6"/>
      <c r="L779" s="6"/>
      <c r="M779" s="6"/>
      <c r="N779" s="6"/>
      <c r="O779" s="6"/>
      <c r="P779" s="6"/>
      <c r="Q779" s="6"/>
      <c r="R779" s="6"/>
      <c r="S779" s="6"/>
      <c r="T779" s="6"/>
      <c r="U779" s="6"/>
      <c r="V779" s="6"/>
    </row>
    <row r="780" spans="3:22" ht="12" customHeight="1" x14ac:dyDescent="0.2">
      <c r="C780" s="6"/>
      <c r="G780" s="6"/>
      <c r="H780" s="6"/>
      <c r="I780" s="6"/>
      <c r="J780" s="6"/>
      <c r="K780" s="6"/>
      <c r="L780" s="6"/>
      <c r="M780" s="6"/>
      <c r="N780" s="6"/>
      <c r="O780" s="6"/>
      <c r="P780" s="6"/>
      <c r="Q780" s="6"/>
      <c r="R780" s="6"/>
      <c r="S780" s="6"/>
      <c r="T780" s="6"/>
      <c r="U780" s="6"/>
      <c r="V780" s="6"/>
    </row>
    <row r="781" spans="3:22" ht="12" customHeight="1" x14ac:dyDescent="0.2">
      <c r="C781" s="6"/>
      <c r="G781" s="6"/>
      <c r="H781" s="6"/>
      <c r="I781" s="6"/>
      <c r="J781" s="6"/>
      <c r="K781" s="6"/>
      <c r="L781" s="6"/>
      <c r="M781" s="6"/>
      <c r="N781" s="6"/>
      <c r="O781" s="6"/>
      <c r="P781" s="6"/>
      <c r="Q781" s="6"/>
      <c r="R781" s="6"/>
      <c r="S781" s="6"/>
      <c r="T781" s="6"/>
      <c r="U781" s="6"/>
      <c r="V781" s="6"/>
    </row>
    <row r="782" spans="3:22" ht="12" customHeight="1" x14ac:dyDescent="0.2">
      <c r="C782" s="6"/>
      <c r="G782" s="6"/>
      <c r="H782" s="6"/>
      <c r="I782" s="6"/>
      <c r="J782" s="6"/>
      <c r="K782" s="6"/>
      <c r="L782" s="6"/>
      <c r="M782" s="6"/>
      <c r="N782" s="6"/>
      <c r="O782" s="6"/>
      <c r="P782" s="6"/>
      <c r="Q782" s="6"/>
      <c r="R782" s="6"/>
      <c r="S782" s="6"/>
      <c r="T782" s="6"/>
      <c r="U782" s="6"/>
      <c r="V782" s="6"/>
    </row>
    <row r="783" spans="3:22" ht="12" customHeight="1" x14ac:dyDescent="0.2">
      <c r="C783" s="6"/>
      <c r="G783" s="6"/>
      <c r="H783" s="6"/>
      <c r="I783" s="6"/>
      <c r="J783" s="6"/>
      <c r="K783" s="6"/>
      <c r="L783" s="6"/>
      <c r="M783" s="6"/>
      <c r="N783" s="6"/>
      <c r="O783" s="6"/>
      <c r="P783" s="6"/>
      <c r="Q783" s="6"/>
      <c r="R783" s="6"/>
      <c r="S783" s="6"/>
      <c r="T783" s="6"/>
      <c r="U783" s="6"/>
      <c r="V783" s="6"/>
    </row>
    <row r="784" spans="3:22" ht="12" customHeight="1" x14ac:dyDescent="0.2">
      <c r="C784" s="6"/>
      <c r="G784" s="6"/>
      <c r="H784" s="6"/>
      <c r="I784" s="6"/>
      <c r="J784" s="6"/>
      <c r="K784" s="6"/>
      <c r="L784" s="6"/>
      <c r="M784" s="6"/>
      <c r="N784" s="6"/>
      <c r="O784" s="6"/>
      <c r="P784" s="6"/>
      <c r="Q784" s="6"/>
      <c r="R784" s="6"/>
      <c r="S784" s="6"/>
      <c r="T784" s="6"/>
      <c r="U784" s="6"/>
      <c r="V784" s="6"/>
    </row>
    <row r="785" spans="3:22" ht="12" customHeight="1" x14ac:dyDescent="0.2">
      <c r="C785" s="6"/>
      <c r="G785" s="6"/>
      <c r="H785" s="6"/>
      <c r="I785" s="6"/>
      <c r="J785" s="6"/>
      <c r="K785" s="6"/>
      <c r="L785" s="6"/>
      <c r="M785" s="6"/>
      <c r="N785" s="6"/>
      <c r="O785" s="6"/>
      <c r="P785" s="6"/>
      <c r="Q785" s="6"/>
      <c r="R785" s="6"/>
      <c r="S785" s="6"/>
      <c r="T785" s="6"/>
      <c r="U785" s="6"/>
      <c r="V785" s="6"/>
    </row>
    <row r="786" spans="3:22" ht="12" customHeight="1" x14ac:dyDescent="0.2">
      <c r="C786" s="6"/>
      <c r="G786" s="6"/>
      <c r="H786" s="6"/>
      <c r="I786" s="6"/>
      <c r="J786" s="6"/>
      <c r="K786" s="6"/>
      <c r="L786" s="6"/>
      <c r="M786" s="6"/>
      <c r="N786" s="6"/>
      <c r="O786" s="6"/>
      <c r="P786" s="6"/>
      <c r="Q786" s="6"/>
      <c r="R786" s="6"/>
      <c r="S786" s="6"/>
      <c r="T786" s="6"/>
      <c r="U786" s="6"/>
      <c r="V786" s="6"/>
    </row>
    <row r="787" spans="3:22" ht="12" customHeight="1" x14ac:dyDescent="0.2">
      <c r="C787" s="6"/>
      <c r="G787" s="6"/>
      <c r="H787" s="6"/>
      <c r="I787" s="6"/>
      <c r="J787" s="6"/>
      <c r="K787" s="6"/>
      <c r="L787" s="6"/>
      <c r="M787" s="6"/>
      <c r="N787" s="6"/>
      <c r="O787" s="6"/>
      <c r="P787" s="6"/>
      <c r="Q787" s="6"/>
      <c r="R787" s="6"/>
      <c r="S787" s="6"/>
      <c r="T787" s="6"/>
      <c r="U787" s="6"/>
      <c r="V787" s="6"/>
    </row>
    <row r="788" spans="3:22" ht="12" customHeight="1" x14ac:dyDescent="0.2">
      <c r="C788" s="6"/>
      <c r="G788" s="6"/>
      <c r="H788" s="6"/>
      <c r="I788" s="6"/>
      <c r="J788" s="6"/>
      <c r="K788" s="6"/>
      <c r="L788" s="6"/>
      <c r="M788" s="6"/>
      <c r="N788" s="6"/>
      <c r="O788" s="6"/>
      <c r="P788" s="6"/>
      <c r="Q788" s="6"/>
      <c r="R788" s="6"/>
      <c r="S788" s="6"/>
      <c r="T788" s="6"/>
      <c r="U788" s="6"/>
      <c r="V788" s="6"/>
    </row>
    <row r="789" spans="3:22" ht="12" customHeight="1" x14ac:dyDescent="0.2">
      <c r="C789" s="6"/>
      <c r="G789" s="6"/>
      <c r="H789" s="6"/>
      <c r="I789" s="6"/>
      <c r="J789" s="6"/>
      <c r="K789" s="6"/>
      <c r="L789" s="6"/>
      <c r="M789" s="6"/>
      <c r="N789" s="6"/>
      <c r="O789" s="6"/>
      <c r="P789" s="6"/>
      <c r="Q789" s="6"/>
      <c r="R789" s="6"/>
      <c r="S789" s="6"/>
      <c r="T789" s="6"/>
      <c r="U789" s="6"/>
      <c r="V789" s="6"/>
    </row>
    <row r="790" spans="3:22" ht="12" customHeight="1" x14ac:dyDescent="0.2">
      <c r="C790" s="6"/>
      <c r="G790" s="6"/>
      <c r="H790" s="6"/>
      <c r="I790" s="6"/>
      <c r="J790" s="6"/>
      <c r="K790" s="6"/>
      <c r="L790" s="6"/>
      <c r="M790" s="6"/>
      <c r="N790" s="6"/>
      <c r="O790" s="6"/>
      <c r="P790" s="6"/>
      <c r="Q790" s="6"/>
      <c r="R790" s="6"/>
      <c r="S790" s="6"/>
      <c r="T790" s="6"/>
      <c r="U790" s="6"/>
      <c r="V790" s="6"/>
    </row>
    <row r="791" spans="3:22" ht="12" customHeight="1" x14ac:dyDescent="0.2">
      <c r="C791" s="6"/>
      <c r="G791" s="6"/>
      <c r="H791" s="6"/>
      <c r="I791" s="6"/>
      <c r="J791" s="6"/>
      <c r="K791" s="6"/>
      <c r="L791" s="6"/>
      <c r="M791" s="6"/>
      <c r="N791" s="6"/>
      <c r="O791" s="6"/>
      <c r="P791" s="6"/>
      <c r="Q791" s="6"/>
      <c r="R791" s="6"/>
      <c r="S791" s="6"/>
      <c r="T791" s="6"/>
      <c r="U791" s="6"/>
      <c r="V791" s="6"/>
    </row>
    <row r="792" spans="3:22" ht="12" customHeight="1" x14ac:dyDescent="0.2">
      <c r="C792" s="6"/>
      <c r="G792" s="6"/>
      <c r="H792" s="6"/>
      <c r="I792" s="6"/>
      <c r="J792" s="6"/>
      <c r="K792" s="6"/>
      <c r="L792" s="6"/>
      <c r="M792" s="6"/>
      <c r="N792" s="6"/>
      <c r="O792" s="6"/>
      <c r="P792" s="6"/>
      <c r="Q792" s="6"/>
      <c r="R792" s="6"/>
      <c r="S792" s="6"/>
      <c r="T792" s="6"/>
      <c r="U792" s="6"/>
      <c r="V792" s="6"/>
    </row>
    <row r="793" spans="3:22" ht="12" customHeight="1" x14ac:dyDescent="0.2">
      <c r="C793" s="6"/>
      <c r="G793" s="6"/>
      <c r="H793" s="6"/>
      <c r="I793" s="6"/>
      <c r="J793" s="6"/>
      <c r="K793" s="6"/>
      <c r="L793" s="6"/>
      <c r="M793" s="6"/>
      <c r="N793" s="6"/>
      <c r="O793" s="6"/>
      <c r="P793" s="6"/>
      <c r="Q793" s="6"/>
      <c r="R793" s="6"/>
      <c r="S793" s="6"/>
      <c r="T793" s="6"/>
      <c r="U793" s="6"/>
      <c r="V793" s="6"/>
    </row>
    <row r="794" spans="3:22" ht="12" customHeight="1" x14ac:dyDescent="0.2">
      <c r="C794" s="6"/>
      <c r="G794" s="6"/>
      <c r="H794" s="6"/>
      <c r="I794" s="6"/>
      <c r="J794" s="6"/>
      <c r="K794" s="6"/>
      <c r="L794" s="6"/>
      <c r="M794" s="6"/>
      <c r="N794" s="6"/>
      <c r="O794" s="6"/>
      <c r="P794" s="6"/>
      <c r="Q794" s="6"/>
      <c r="R794" s="6"/>
      <c r="S794" s="6"/>
      <c r="T794" s="6"/>
      <c r="U794" s="6"/>
      <c r="V794" s="6"/>
    </row>
    <row r="795" spans="3:22" ht="12" customHeight="1" x14ac:dyDescent="0.2">
      <c r="C795" s="6"/>
      <c r="G795" s="6"/>
      <c r="H795" s="6"/>
      <c r="I795" s="6"/>
      <c r="J795" s="6"/>
      <c r="K795" s="6"/>
      <c r="L795" s="6"/>
      <c r="M795" s="6"/>
      <c r="N795" s="6"/>
      <c r="O795" s="6"/>
      <c r="P795" s="6"/>
      <c r="Q795" s="6"/>
      <c r="R795" s="6"/>
      <c r="S795" s="6"/>
      <c r="T795" s="6"/>
      <c r="U795" s="6"/>
      <c r="V795" s="6"/>
    </row>
    <row r="796" spans="3:22" ht="12" customHeight="1" x14ac:dyDescent="0.2">
      <c r="C796" s="6"/>
      <c r="G796" s="6"/>
      <c r="H796" s="6"/>
      <c r="I796" s="6"/>
      <c r="J796" s="6"/>
      <c r="K796" s="6"/>
      <c r="L796" s="6"/>
      <c r="M796" s="6"/>
      <c r="N796" s="6"/>
      <c r="O796" s="6"/>
      <c r="P796" s="6"/>
      <c r="Q796" s="6"/>
      <c r="R796" s="6"/>
      <c r="S796" s="6"/>
      <c r="T796" s="6"/>
      <c r="U796" s="6"/>
      <c r="V796" s="6"/>
    </row>
    <row r="797" spans="3:22" ht="12" customHeight="1" x14ac:dyDescent="0.2">
      <c r="C797" s="6"/>
      <c r="G797" s="6"/>
      <c r="H797" s="6"/>
      <c r="I797" s="6"/>
      <c r="J797" s="6"/>
      <c r="K797" s="6"/>
      <c r="L797" s="6"/>
      <c r="M797" s="6"/>
      <c r="N797" s="6"/>
      <c r="O797" s="6"/>
      <c r="P797" s="6"/>
      <c r="Q797" s="6"/>
      <c r="R797" s="6"/>
      <c r="S797" s="6"/>
      <c r="T797" s="6"/>
      <c r="U797" s="6"/>
      <c r="V797" s="6"/>
    </row>
    <row r="798" spans="3:22" ht="12" customHeight="1" x14ac:dyDescent="0.2">
      <c r="C798" s="6"/>
      <c r="G798" s="6"/>
      <c r="H798" s="6"/>
      <c r="I798" s="6"/>
      <c r="J798" s="6"/>
      <c r="K798" s="6"/>
      <c r="L798" s="6"/>
      <c r="M798" s="6"/>
      <c r="N798" s="6"/>
      <c r="O798" s="6"/>
      <c r="P798" s="6"/>
      <c r="Q798" s="6"/>
      <c r="R798" s="6"/>
      <c r="S798" s="6"/>
      <c r="T798" s="6"/>
      <c r="U798" s="6"/>
      <c r="V798" s="6"/>
    </row>
    <row r="799" spans="3:22" ht="12" customHeight="1" x14ac:dyDescent="0.2">
      <c r="C799" s="6"/>
      <c r="G799" s="6"/>
      <c r="H799" s="6"/>
      <c r="I799" s="6"/>
      <c r="J799" s="6"/>
      <c r="K799" s="6"/>
      <c r="L799" s="6"/>
      <c r="M799" s="6"/>
      <c r="N799" s="6"/>
      <c r="O799" s="6"/>
      <c r="P799" s="6"/>
      <c r="Q799" s="6"/>
      <c r="R799" s="6"/>
      <c r="S799" s="6"/>
      <c r="T799" s="6"/>
      <c r="U799" s="6"/>
      <c r="V799" s="6"/>
    </row>
    <row r="800" spans="3:22" ht="12" customHeight="1" x14ac:dyDescent="0.2">
      <c r="C800" s="6"/>
      <c r="G800" s="6"/>
      <c r="H800" s="6"/>
      <c r="I800" s="6"/>
      <c r="J800" s="6"/>
      <c r="K800" s="6"/>
      <c r="L800" s="6"/>
      <c r="M800" s="6"/>
      <c r="N800" s="6"/>
      <c r="O800" s="6"/>
      <c r="P800" s="6"/>
      <c r="Q800" s="6"/>
      <c r="R800" s="6"/>
      <c r="S800" s="6"/>
      <c r="T800" s="6"/>
      <c r="U800" s="6"/>
      <c r="V800" s="6"/>
    </row>
    <row r="801" spans="3:22" ht="12" customHeight="1" x14ac:dyDescent="0.2">
      <c r="C801" s="6"/>
      <c r="G801" s="6"/>
      <c r="H801" s="6"/>
      <c r="I801" s="6"/>
      <c r="J801" s="6"/>
      <c r="K801" s="6"/>
      <c r="L801" s="6"/>
      <c r="M801" s="6"/>
      <c r="N801" s="6"/>
      <c r="O801" s="6"/>
      <c r="P801" s="6"/>
      <c r="Q801" s="6"/>
      <c r="R801" s="6"/>
      <c r="S801" s="6"/>
      <c r="T801" s="6"/>
      <c r="U801" s="6"/>
      <c r="V801" s="6"/>
    </row>
    <row r="802" spans="3:22" ht="12" customHeight="1" x14ac:dyDescent="0.2">
      <c r="C802" s="6"/>
      <c r="G802" s="6"/>
      <c r="H802" s="6"/>
      <c r="I802" s="6"/>
      <c r="J802" s="6"/>
      <c r="K802" s="6"/>
      <c r="L802" s="6"/>
      <c r="M802" s="6"/>
      <c r="N802" s="6"/>
      <c r="O802" s="6"/>
      <c r="P802" s="6"/>
      <c r="Q802" s="6"/>
      <c r="R802" s="6"/>
      <c r="S802" s="6"/>
      <c r="T802" s="6"/>
      <c r="U802" s="6"/>
      <c r="V802" s="6"/>
    </row>
    <row r="803" spans="3:22" ht="12" customHeight="1" x14ac:dyDescent="0.2">
      <c r="C803" s="6"/>
      <c r="G803" s="6"/>
      <c r="H803" s="6"/>
      <c r="I803" s="6"/>
      <c r="J803" s="6"/>
      <c r="K803" s="6"/>
      <c r="L803" s="6"/>
      <c r="M803" s="6"/>
      <c r="N803" s="6"/>
      <c r="O803" s="6"/>
      <c r="P803" s="6"/>
      <c r="Q803" s="6"/>
      <c r="R803" s="6"/>
      <c r="S803" s="6"/>
      <c r="T803" s="6"/>
      <c r="U803" s="6"/>
      <c r="V803" s="6"/>
    </row>
    <row r="804" spans="3:22" ht="12" customHeight="1" x14ac:dyDescent="0.2">
      <c r="C804" s="6"/>
      <c r="G804" s="6"/>
      <c r="H804" s="6"/>
      <c r="I804" s="6"/>
      <c r="J804" s="6"/>
      <c r="K804" s="6"/>
      <c r="L804" s="6"/>
      <c r="M804" s="6"/>
      <c r="N804" s="6"/>
      <c r="O804" s="6"/>
      <c r="P804" s="6"/>
      <c r="Q804" s="6"/>
      <c r="R804" s="6"/>
      <c r="S804" s="6"/>
      <c r="T804" s="6"/>
      <c r="U804" s="6"/>
      <c r="V804" s="6"/>
    </row>
    <row r="805" spans="3:22" ht="12" customHeight="1" x14ac:dyDescent="0.2">
      <c r="C805" s="6"/>
      <c r="G805" s="6"/>
      <c r="H805" s="6"/>
      <c r="I805" s="6"/>
      <c r="J805" s="6"/>
      <c r="K805" s="6"/>
      <c r="L805" s="6"/>
      <c r="M805" s="6"/>
      <c r="N805" s="6"/>
      <c r="O805" s="6"/>
      <c r="P805" s="6"/>
      <c r="Q805" s="6"/>
      <c r="R805" s="6"/>
      <c r="S805" s="6"/>
      <c r="T805" s="6"/>
      <c r="U805" s="6"/>
      <c r="V805" s="6"/>
    </row>
    <row r="806" spans="3:22" ht="12" customHeight="1" x14ac:dyDescent="0.2">
      <c r="C806" s="6"/>
      <c r="G806" s="6"/>
      <c r="H806" s="6"/>
      <c r="I806" s="6"/>
      <c r="J806" s="6"/>
      <c r="K806" s="6"/>
      <c r="L806" s="6"/>
      <c r="M806" s="6"/>
      <c r="N806" s="6"/>
      <c r="O806" s="6"/>
      <c r="P806" s="6"/>
      <c r="Q806" s="6"/>
      <c r="R806" s="6"/>
      <c r="S806" s="6"/>
      <c r="T806" s="6"/>
      <c r="U806" s="6"/>
      <c r="V806" s="6"/>
    </row>
    <row r="807" spans="3:22" ht="12" customHeight="1" x14ac:dyDescent="0.2">
      <c r="C807" s="6"/>
      <c r="G807" s="6"/>
      <c r="H807" s="6"/>
      <c r="I807" s="6"/>
      <c r="J807" s="6"/>
      <c r="K807" s="6"/>
      <c r="L807" s="6"/>
      <c r="M807" s="6"/>
      <c r="N807" s="6"/>
      <c r="O807" s="6"/>
      <c r="P807" s="6"/>
      <c r="Q807" s="6"/>
      <c r="R807" s="6"/>
      <c r="S807" s="6"/>
      <c r="T807" s="6"/>
      <c r="U807" s="6"/>
      <c r="V807" s="6"/>
    </row>
    <row r="808" spans="3:22" ht="12" customHeight="1" x14ac:dyDescent="0.2">
      <c r="C808" s="6"/>
      <c r="G808" s="6"/>
      <c r="H808" s="6"/>
      <c r="I808" s="6"/>
      <c r="J808" s="6"/>
      <c r="K808" s="6"/>
      <c r="L808" s="6"/>
      <c r="M808" s="6"/>
      <c r="N808" s="6"/>
      <c r="O808" s="6"/>
      <c r="P808" s="6"/>
      <c r="Q808" s="6"/>
      <c r="R808" s="6"/>
      <c r="S808" s="6"/>
      <c r="T808" s="6"/>
      <c r="U808" s="6"/>
      <c r="V808" s="6"/>
    </row>
    <row r="809" spans="3:22" ht="12" customHeight="1" x14ac:dyDescent="0.2">
      <c r="C809" s="6"/>
      <c r="G809" s="6"/>
      <c r="H809" s="6"/>
      <c r="I809" s="6"/>
      <c r="J809" s="6"/>
      <c r="K809" s="6"/>
      <c r="L809" s="6"/>
      <c r="M809" s="6"/>
      <c r="N809" s="6"/>
      <c r="O809" s="6"/>
      <c r="P809" s="6"/>
      <c r="Q809" s="6"/>
      <c r="R809" s="6"/>
      <c r="S809" s="6"/>
      <c r="T809" s="6"/>
      <c r="U809" s="6"/>
      <c r="V809" s="6"/>
    </row>
    <row r="810" spans="3:22" ht="12" customHeight="1" x14ac:dyDescent="0.2">
      <c r="C810" s="6"/>
      <c r="G810" s="6"/>
      <c r="H810" s="6"/>
      <c r="I810" s="6"/>
      <c r="J810" s="6"/>
      <c r="K810" s="6"/>
      <c r="L810" s="6"/>
      <c r="M810" s="6"/>
      <c r="N810" s="6"/>
      <c r="O810" s="6"/>
      <c r="P810" s="6"/>
      <c r="Q810" s="6"/>
      <c r="R810" s="6"/>
      <c r="S810" s="6"/>
      <c r="T810" s="6"/>
      <c r="U810" s="6"/>
      <c r="V810" s="6"/>
    </row>
    <row r="811" spans="3:22" ht="12" customHeight="1" x14ac:dyDescent="0.2">
      <c r="C811" s="6"/>
      <c r="G811" s="6"/>
      <c r="H811" s="6"/>
      <c r="I811" s="6"/>
      <c r="J811" s="6"/>
      <c r="K811" s="6"/>
      <c r="L811" s="6"/>
      <c r="M811" s="6"/>
      <c r="N811" s="6"/>
      <c r="O811" s="6"/>
      <c r="P811" s="6"/>
      <c r="Q811" s="6"/>
      <c r="R811" s="6"/>
      <c r="S811" s="6"/>
      <c r="T811" s="6"/>
      <c r="U811" s="6"/>
      <c r="V811" s="6"/>
    </row>
    <row r="812" spans="3:22" ht="12" customHeight="1" x14ac:dyDescent="0.2">
      <c r="C812" s="6"/>
      <c r="G812" s="6"/>
      <c r="H812" s="6"/>
      <c r="I812" s="6"/>
      <c r="J812" s="6"/>
      <c r="K812" s="6"/>
      <c r="L812" s="6"/>
      <c r="M812" s="6"/>
      <c r="N812" s="6"/>
      <c r="O812" s="6"/>
      <c r="P812" s="6"/>
      <c r="Q812" s="6"/>
      <c r="R812" s="6"/>
      <c r="S812" s="6"/>
      <c r="T812" s="6"/>
      <c r="U812" s="6"/>
      <c r="V812" s="6"/>
    </row>
    <row r="813" spans="3:22" ht="12" customHeight="1" x14ac:dyDescent="0.2">
      <c r="C813" s="6"/>
      <c r="G813" s="6"/>
      <c r="H813" s="6"/>
      <c r="I813" s="6"/>
      <c r="J813" s="6"/>
      <c r="K813" s="6"/>
      <c r="L813" s="6"/>
      <c r="M813" s="6"/>
      <c r="N813" s="6"/>
      <c r="O813" s="6"/>
      <c r="P813" s="6"/>
      <c r="Q813" s="6"/>
      <c r="R813" s="6"/>
      <c r="S813" s="6"/>
      <c r="T813" s="6"/>
      <c r="U813" s="6"/>
      <c r="V813" s="6"/>
    </row>
    <row r="814" spans="3:22" ht="12" customHeight="1" x14ac:dyDescent="0.2">
      <c r="C814" s="6"/>
      <c r="G814" s="6"/>
      <c r="H814" s="6"/>
      <c r="I814" s="6"/>
      <c r="J814" s="6"/>
      <c r="K814" s="6"/>
      <c r="L814" s="6"/>
      <c r="M814" s="6"/>
      <c r="N814" s="6"/>
      <c r="O814" s="6"/>
      <c r="P814" s="6"/>
      <c r="Q814" s="6"/>
      <c r="R814" s="6"/>
      <c r="S814" s="6"/>
      <c r="T814" s="6"/>
      <c r="U814" s="6"/>
      <c r="V814" s="6"/>
    </row>
    <row r="815" spans="3:22" ht="12" customHeight="1" x14ac:dyDescent="0.2">
      <c r="C815" s="6"/>
      <c r="G815" s="6"/>
      <c r="H815" s="6"/>
      <c r="I815" s="6"/>
      <c r="J815" s="6"/>
      <c r="K815" s="6"/>
      <c r="L815" s="6"/>
      <c r="M815" s="6"/>
      <c r="N815" s="6"/>
      <c r="O815" s="6"/>
      <c r="P815" s="6"/>
      <c r="Q815" s="6"/>
      <c r="R815" s="6"/>
      <c r="S815" s="6"/>
      <c r="T815" s="6"/>
      <c r="U815" s="6"/>
      <c r="V815" s="6"/>
    </row>
    <row r="816" spans="3:22" ht="12" customHeight="1" x14ac:dyDescent="0.2">
      <c r="C816" s="6"/>
      <c r="G816" s="6"/>
      <c r="H816" s="6"/>
      <c r="I816" s="6"/>
      <c r="J816" s="6"/>
      <c r="K816" s="6"/>
      <c r="L816" s="6"/>
      <c r="M816" s="6"/>
      <c r="N816" s="6"/>
      <c r="O816" s="6"/>
      <c r="P816" s="6"/>
      <c r="Q816" s="6"/>
      <c r="R816" s="6"/>
      <c r="S816" s="6"/>
      <c r="T816" s="6"/>
      <c r="U816" s="6"/>
      <c r="V816" s="6"/>
    </row>
    <row r="817" spans="3:22" ht="12" customHeight="1" x14ac:dyDescent="0.2">
      <c r="C817" s="6"/>
      <c r="G817" s="6"/>
      <c r="H817" s="6"/>
      <c r="I817" s="6"/>
      <c r="J817" s="6"/>
      <c r="K817" s="6"/>
      <c r="L817" s="6"/>
      <c r="M817" s="6"/>
      <c r="N817" s="6"/>
      <c r="O817" s="6"/>
      <c r="P817" s="6"/>
      <c r="Q817" s="6"/>
      <c r="R817" s="6"/>
      <c r="S817" s="6"/>
      <c r="T817" s="6"/>
      <c r="U817" s="6"/>
      <c r="V817" s="6"/>
    </row>
    <row r="818" spans="3:22" ht="12" customHeight="1" x14ac:dyDescent="0.2">
      <c r="C818" s="6"/>
      <c r="G818" s="6"/>
      <c r="H818" s="6"/>
      <c r="I818" s="6"/>
      <c r="J818" s="6"/>
      <c r="K818" s="6"/>
      <c r="L818" s="6"/>
      <c r="M818" s="6"/>
      <c r="N818" s="6"/>
      <c r="O818" s="6"/>
      <c r="P818" s="6"/>
      <c r="Q818" s="6"/>
      <c r="R818" s="6"/>
      <c r="S818" s="6"/>
      <c r="T818" s="6"/>
      <c r="U818" s="6"/>
      <c r="V818" s="6"/>
    </row>
    <row r="819" spans="3:22" ht="12" customHeight="1" x14ac:dyDescent="0.2">
      <c r="C819" s="6"/>
      <c r="G819" s="6"/>
      <c r="H819" s="6"/>
      <c r="I819" s="6"/>
      <c r="J819" s="6"/>
      <c r="K819" s="6"/>
      <c r="L819" s="6"/>
      <c r="M819" s="6"/>
      <c r="N819" s="6"/>
      <c r="O819" s="6"/>
      <c r="P819" s="6"/>
      <c r="Q819" s="6"/>
      <c r="R819" s="6"/>
      <c r="S819" s="6"/>
      <c r="T819" s="6"/>
      <c r="U819" s="6"/>
      <c r="V819" s="6"/>
    </row>
    <row r="820" spans="3:22" ht="12" customHeight="1" x14ac:dyDescent="0.2">
      <c r="C820" s="6"/>
      <c r="G820" s="6"/>
      <c r="H820" s="6"/>
      <c r="I820" s="6"/>
      <c r="J820" s="6"/>
      <c r="K820" s="6"/>
      <c r="L820" s="6"/>
      <c r="M820" s="6"/>
      <c r="N820" s="6"/>
      <c r="O820" s="6"/>
      <c r="P820" s="6"/>
      <c r="Q820" s="6"/>
      <c r="R820" s="6"/>
      <c r="S820" s="6"/>
      <c r="T820" s="6"/>
      <c r="U820" s="6"/>
      <c r="V820" s="6"/>
    </row>
    <row r="821" spans="3:22" ht="12" customHeight="1" x14ac:dyDescent="0.2">
      <c r="C821" s="6"/>
      <c r="G821" s="6"/>
      <c r="H821" s="6"/>
      <c r="I821" s="6"/>
      <c r="J821" s="6"/>
      <c r="K821" s="6"/>
      <c r="L821" s="6"/>
      <c r="M821" s="6"/>
      <c r="N821" s="6"/>
      <c r="O821" s="6"/>
      <c r="P821" s="6"/>
      <c r="Q821" s="6"/>
      <c r="R821" s="6"/>
      <c r="S821" s="6"/>
      <c r="T821" s="6"/>
      <c r="U821" s="6"/>
      <c r="V821" s="6"/>
    </row>
    <row r="822" spans="3:22" ht="12" customHeight="1" x14ac:dyDescent="0.2">
      <c r="C822" s="6"/>
      <c r="G822" s="6"/>
      <c r="H822" s="6"/>
      <c r="I822" s="6"/>
      <c r="J822" s="6"/>
      <c r="K822" s="6"/>
      <c r="L822" s="6"/>
      <c r="M822" s="6"/>
      <c r="N822" s="6"/>
      <c r="O822" s="6"/>
      <c r="P822" s="6"/>
      <c r="Q822" s="6"/>
      <c r="R822" s="6"/>
      <c r="S822" s="6"/>
      <c r="T822" s="6"/>
      <c r="U822" s="6"/>
      <c r="V822" s="6"/>
    </row>
    <row r="823" spans="3:22" ht="12" customHeight="1" x14ac:dyDescent="0.2">
      <c r="C823" s="6"/>
      <c r="G823" s="6"/>
      <c r="H823" s="6"/>
      <c r="I823" s="6"/>
      <c r="J823" s="6"/>
      <c r="K823" s="6"/>
      <c r="L823" s="6"/>
      <c r="M823" s="6"/>
      <c r="N823" s="6"/>
      <c r="O823" s="6"/>
      <c r="P823" s="6"/>
      <c r="Q823" s="6"/>
      <c r="R823" s="6"/>
      <c r="S823" s="6"/>
      <c r="T823" s="6"/>
      <c r="U823" s="6"/>
      <c r="V823" s="6"/>
    </row>
    <row r="824" spans="3:22" ht="12" customHeight="1" x14ac:dyDescent="0.2">
      <c r="C824" s="6"/>
      <c r="G824" s="6"/>
      <c r="H824" s="6"/>
      <c r="I824" s="6"/>
      <c r="J824" s="6"/>
      <c r="K824" s="6"/>
      <c r="L824" s="6"/>
      <c r="M824" s="6"/>
      <c r="N824" s="6"/>
      <c r="O824" s="6"/>
      <c r="P824" s="6"/>
      <c r="Q824" s="6"/>
      <c r="R824" s="6"/>
      <c r="S824" s="6"/>
      <c r="T824" s="6"/>
      <c r="U824" s="6"/>
      <c r="V824" s="6"/>
    </row>
    <row r="825" spans="3:22" ht="12" customHeight="1" x14ac:dyDescent="0.2">
      <c r="C825" s="6"/>
      <c r="G825" s="6"/>
      <c r="H825" s="6"/>
      <c r="I825" s="6"/>
      <c r="J825" s="6"/>
      <c r="K825" s="6"/>
      <c r="L825" s="6"/>
      <c r="M825" s="6"/>
      <c r="N825" s="6"/>
      <c r="O825" s="6"/>
      <c r="P825" s="6"/>
      <c r="Q825" s="6"/>
      <c r="R825" s="6"/>
      <c r="S825" s="6"/>
      <c r="T825" s="6"/>
      <c r="U825" s="6"/>
      <c r="V825" s="6"/>
    </row>
    <row r="826" spans="3:22" ht="12" customHeight="1" x14ac:dyDescent="0.2">
      <c r="C826" s="6"/>
      <c r="G826" s="6"/>
      <c r="H826" s="6"/>
      <c r="I826" s="6"/>
      <c r="J826" s="6"/>
      <c r="K826" s="6"/>
      <c r="L826" s="6"/>
      <c r="M826" s="6"/>
      <c r="N826" s="6"/>
      <c r="O826" s="6"/>
      <c r="P826" s="6"/>
      <c r="Q826" s="6"/>
      <c r="R826" s="6"/>
      <c r="S826" s="6"/>
      <c r="T826" s="6"/>
      <c r="U826" s="6"/>
      <c r="V826" s="6"/>
    </row>
    <row r="827" spans="3:22" ht="12" customHeight="1" x14ac:dyDescent="0.2">
      <c r="C827" s="6"/>
      <c r="G827" s="6"/>
      <c r="H827" s="6"/>
      <c r="I827" s="6"/>
      <c r="J827" s="6"/>
      <c r="K827" s="6"/>
      <c r="L827" s="6"/>
      <c r="M827" s="6"/>
      <c r="N827" s="6"/>
      <c r="O827" s="6"/>
      <c r="P827" s="6"/>
      <c r="Q827" s="6"/>
      <c r="R827" s="6"/>
      <c r="S827" s="6"/>
      <c r="T827" s="6"/>
      <c r="U827" s="6"/>
      <c r="V827" s="6"/>
    </row>
    <row r="828" spans="3:22" ht="12" customHeight="1" x14ac:dyDescent="0.2">
      <c r="C828" s="6"/>
      <c r="G828" s="6"/>
      <c r="H828" s="6"/>
      <c r="I828" s="6"/>
      <c r="J828" s="6"/>
      <c r="K828" s="6"/>
      <c r="L828" s="6"/>
      <c r="M828" s="6"/>
      <c r="N828" s="6"/>
      <c r="O828" s="6"/>
      <c r="P828" s="6"/>
      <c r="Q828" s="6"/>
      <c r="R828" s="6"/>
      <c r="S828" s="6"/>
      <c r="T828" s="6"/>
      <c r="U828" s="6"/>
      <c r="V828" s="6"/>
    </row>
    <row r="829" spans="3:22" ht="12" customHeight="1" x14ac:dyDescent="0.2">
      <c r="C829" s="6"/>
      <c r="G829" s="6"/>
      <c r="H829" s="6"/>
      <c r="I829" s="6"/>
      <c r="J829" s="6"/>
      <c r="K829" s="6"/>
      <c r="L829" s="6"/>
      <c r="M829" s="6"/>
      <c r="N829" s="6"/>
      <c r="O829" s="6"/>
      <c r="P829" s="6"/>
      <c r="Q829" s="6"/>
      <c r="R829" s="6"/>
      <c r="S829" s="6"/>
      <c r="T829" s="6"/>
      <c r="U829" s="6"/>
      <c r="V829" s="6"/>
    </row>
    <row r="830" spans="3:22" ht="12" customHeight="1" x14ac:dyDescent="0.2">
      <c r="C830" s="6"/>
      <c r="G830" s="6"/>
      <c r="H830" s="6"/>
      <c r="I830" s="6"/>
      <c r="J830" s="6"/>
      <c r="K830" s="6"/>
      <c r="L830" s="6"/>
      <c r="M830" s="6"/>
      <c r="N830" s="6"/>
      <c r="O830" s="6"/>
      <c r="P830" s="6"/>
      <c r="Q830" s="6"/>
      <c r="R830" s="6"/>
      <c r="S830" s="6"/>
      <c r="T830" s="6"/>
      <c r="U830" s="6"/>
      <c r="V830" s="6"/>
    </row>
    <row r="831" spans="3:22" ht="12" customHeight="1" x14ac:dyDescent="0.2">
      <c r="C831" s="6"/>
      <c r="G831" s="6"/>
      <c r="H831" s="6"/>
      <c r="I831" s="6"/>
      <c r="J831" s="6"/>
      <c r="K831" s="6"/>
      <c r="L831" s="6"/>
      <c r="M831" s="6"/>
      <c r="N831" s="6"/>
      <c r="O831" s="6"/>
      <c r="P831" s="6"/>
      <c r="Q831" s="6"/>
      <c r="R831" s="6"/>
      <c r="S831" s="6"/>
      <c r="T831" s="6"/>
      <c r="U831" s="6"/>
      <c r="V831" s="6"/>
    </row>
    <row r="832" spans="3:22" ht="12" customHeight="1" x14ac:dyDescent="0.2">
      <c r="C832" s="6"/>
      <c r="G832" s="6"/>
      <c r="H832" s="6"/>
      <c r="I832" s="6"/>
      <c r="J832" s="6"/>
      <c r="K832" s="6"/>
      <c r="L832" s="6"/>
      <c r="M832" s="6"/>
      <c r="N832" s="6"/>
      <c r="O832" s="6"/>
      <c r="P832" s="6"/>
      <c r="Q832" s="6"/>
      <c r="R832" s="6"/>
      <c r="S832" s="6"/>
      <c r="T832" s="6"/>
      <c r="U832" s="6"/>
      <c r="V832" s="6"/>
    </row>
    <row r="833" spans="3:22" ht="12" customHeight="1" x14ac:dyDescent="0.2">
      <c r="C833" s="6"/>
      <c r="G833" s="6"/>
      <c r="H833" s="6"/>
      <c r="I833" s="6"/>
      <c r="J833" s="6"/>
      <c r="K833" s="6"/>
      <c r="L833" s="6"/>
      <c r="M833" s="6"/>
      <c r="N833" s="6"/>
      <c r="O833" s="6"/>
      <c r="P833" s="6"/>
      <c r="Q833" s="6"/>
      <c r="R833" s="6"/>
      <c r="S833" s="6"/>
      <c r="T833" s="6"/>
      <c r="U833" s="6"/>
      <c r="V833" s="6"/>
    </row>
    <row r="834" spans="3:22" ht="12" customHeight="1" x14ac:dyDescent="0.2">
      <c r="C834" s="6"/>
      <c r="G834" s="6"/>
      <c r="H834" s="6"/>
      <c r="I834" s="6"/>
      <c r="J834" s="6"/>
      <c r="K834" s="6"/>
      <c r="L834" s="6"/>
      <c r="M834" s="6"/>
      <c r="N834" s="6"/>
      <c r="O834" s="6"/>
      <c r="P834" s="6"/>
      <c r="Q834" s="6"/>
      <c r="R834" s="6"/>
      <c r="S834" s="6"/>
      <c r="T834" s="6"/>
      <c r="U834" s="6"/>
      <c r="V834" s="6"/>
    </row>
    <row r="835" spans="3:22" ht="12" customHeight="1" x14ac:dyDescent="0.2">
      <c r="C835" s="6"/>
      <c r="G835" s="6"/>
      <c r="H835" s="6"/>
      <c r="I835" s="6"/>
      <c r="J835" s="6"/>
      <c r="K835" s="6"/>
      <c r="L835" s="6"/>
      <c r="M835" s="6"/>
      <c r="N835" s="6"/>
      <c r="O835" s="6"/>
      <c r="P835" s="6"/>
      <c r="Q835" s="6"/>
      <c r="R835" s="6"/>
      <c r="S835" s="6"/>
      <c r="T835" s="6"/>
      <c r="U835" s="6"/>
      <c r="V835" s="6"/>
    </row>
    <row r="836" spans="3:22" ht="12" customHeight="1" x14ac:dyDescent="0.2">
      <c r="C836" s="6"/>
      <c r="G836" s="6"/>
      <c r="H836" s="6"/>
      <c r="I836" s="6"/>
      <c r="J836" s="6"/>
      <c r="K836" s="6"/>
      <c r="L836" s="6"/>
      <c r="M836" s="6"/>
      <c r="N836" s="6"/>
      <c r="O836" s="6"/>
      <c r="P836" s="6"/>
      <c r="Q836" s="6"/>
      <c r="R836" s="6"/>
      <c r="S836" s="6"/>
      <c r="T836" s="6"/>
      <c r="U836" s="6"/>
      <c r="V836" s="6"/>
    </row>
    <row r="837" spans="3:22" ht="12" customHeight="1" x14ac:dyDescent="0.2">
      <c r="C837" s="6"/>
      <c r="G837" s="6"/>
      <c r="H837" s="6"/>
      <c r="I837" s="6"/>
      <c r="J837" s="6"/>
      <c r="K837" s="6"/>
      <c r="L837" s="6"/>
      <c r="M837" s="6"/>
      <c r="N837" s="6"/>
      <c r="O837" s="6"/>
      <c r="P837" s="6"/>
      <c r="Q837" s="6"/>
      <c r="R837" s="6"/>
      <c r="S837" s="6"/>
      <c r="T837" s="6"/>
      <c r="U837" s="6"/>
      <c r="V837" s="6"/>
    </row>
    <row r="838" spans="3:22" ht="12" customHeight="1" x14ac:dyDescent="0.2">
      <c r="C838" s="6"/>
      <c r="G838" s="6"/>
      <c r="H838" s="6"/>
      <c r="I838" s="6"/>
      <c r="J838" s="6"/>
      <c r="K838" s="6"/>
      <c r="L838" s="6"/>
      <c r="M838" s="6"/>
      <c r="N838" s="6"/>
      <c r="O838" s="6"/>
      <c r="P838" s="6"/>
      <c r="Q838" s="6"/>
      <c r="R838" s="6"/>
      <c r="S838" s="6"/>
      <c r="T838" s="6"/>
      <c r="U838" s="6"/>
      <c r="V838" s="6"/>
    </row>
    <row r="839" spans="3:22" ht="12" customHeight="1" x14ac:dyDescent="0.2">
      <c r="C839" s="6"/>
      <c r="G839" s="6"/>
      <c r="H839" s="6"/>
      <c r="I839" s="6"/>
      <c r="J839" s="6"/>
      <c r="K839" s="6"/>
      <c r="L839" s="6"/>
      <c r="M839" s="6"/>
      <c r="N839" s="6"/>
      <c r="O839" s="6"/>
      <c r="P839" s="6"/>
      <c r="Q839" s="6"/>
      <c r="R839" s="6"/>
      <c r="S839" s="6"/>
      <c r="T839" s="6"/>
      <c r="U839" s="6"/>
      <c r="V839" s="6"/>
    </row>
    <row r="840" spans="3:22" ht="12" customHeight="1" x14ac:dyDescent="0.2">
      <c r="C840" s="6"/>
      <c r="G840" s="6"/>
      <c r="H840" s="6"/>
      <c r="I840" s="6"/>
      <c r="J840" s="6"/>
      <c r="K840" s="6"/>
      <c r="L840" s="6"/>
      <c r="M840" s="6"/>
      <c r="N840" s="6"/>
      <c r="O840" s="6"/>
      <c r="P840" s="6"/>
      <c r="Q840" s="6"/>
      <c r="R840" s="6"/>
      <c r="S840" s="6"/>
      <c r="T840" s="6"/>
      <c r="U840" s="6"/>
      <c r="V840" s="6"/>
    </row>
    <row r="841" spans="3:22" ht="12" customHeight="1" x14ac:dyDescent="0.2">
      <c r="C841" s="6"/>
      <c r="G841" s="6"/>
      <c r="H841" s="6"/>
      <c r="I841" s="6"/>
      <c r="J841" s="6"/>
      <c r="K841" s="6"/>
      <c r="L841" s="6"/>
      <c r="M841" s="6"/>
      <c r="N841" s="6"/>
      <c r="O841" s="6"/>
      <c r="P841" s="6"/>
      <c r="Q841" s="6"/>
      <c r="R841" s="6"/>
      <c r="S841" s="6"/>
      <c r="T841" s="6"/>
      <c r="U841" s="6"/>
      <c r="V841" s="6"/>
    </row>
    <row r="842" spans="3:22" ht="12" customHeight="1" x14ac:dyDescent="0.2">
      <c r="C842" s="6"/>
      <c r="G842" s="6"/>
      <c r="H842" s="6"/>
      <c r="I842" s="6"/>
      <c r="J842" s="6"/>
      <c r="K842" s="6"/>
      <c r="L842" s="6"/>
      <c r="M842" s="6"/>
      <c r="N842" s="6"/>
      <c r="O842" s="6"/>
      <c r="P842" s="6"/>
      <c r="Q842" s="6"/>
      <c r="R842" s="6"/>
      <c r="S842" s="6"/>
      <c r="T842" s="6"/>
      <c r="U842" s="6"/>
      <c r="V842" s="6"/>
    </row>
    <row r="843" spans="3:22" ht="12" customHeight="1" x14ac:dyDescent="0.2">
      <c r="C843" s="6"/>
      <c r="G843" s="6"/>
      <c r="H843" s="6"/>
      <c r="I843" s="6"/>
      <c r="J843" s="6"/>
      <c r="K843" s="6"/>
      <c r="L843" s="6"/>
      <c r="M843" s="6"/>
      <c r="N843" s="6"/>
      <c r="O843" s="6"/>
      <c r="P843" s="6"/>
      <c r="Q843" s="6"/>
      <c r="R843" s="6"/>
      <c r="S843" s="6"/>
      <c r="T843" s="6"/>
      <c r="U843" s="6"/>
      <c r="V843" s="6"/>
    </row>
    <row r="844" spans="3:22" ht="12" customHeight="1" x14ac:dyDescent="0.2">
      <c r="C844" s="6"/>
      <c r="G844" s="6"/>
      <c r="H844" s="6"/>
      <c r="I844" s="6"/>
      <c r="J844" s="6"/>
      <c r="K844" s="6"/>
      <c r="L844" s="6"/>
      <c r="M844" s="6"/>
      <c r="N844" s="6"/>
      <c r="O844" s="6"/>
      <c r="P844" s="6"/>
      <c r="Q844" s="6"/>
      <c r="R844" s="6"/>
      <c r="S844" s="6"/>
      <c r="T844" s="6"/>
      <c r="U844" s="6"/>
      <c r="V844" s="6"/>
    </row>
    <row r="845" spans="3:22" ht="12" customHeight="1" x14ac:dyDescent="0.2">
      <c r="C845" s="6"/>
      <c r="G845" s="6"/>
      <c r="H845" s="6"/>
      <c r="I845" s="6"/>
      <c r="J845" s="6"/>
      <c r="K845" s="6"/>
      <c r="L845" s="6"/>
      <c r="M845" s="6"/>
      <c r="N845" s="6"/>
      <c r="O845" s="6"/>
      <c r="P845" s="6"/>
      <c r="Q845" s="6"/>
      <c r="R845" s="6"/>
      <c r="S845" s="6"/>
      <c r="T845" s="6"/>
      <c r="U845" s="6"/>
      <c r="V845" s="6"/>
    </row>
    <row r="846" spans="3:22" ht="12" customHeight="1" x14ac:dyDescent="0.2">
      <c r="C846" s="6"/>
      <c r="G846" s="6"/>
      <c r="H846" s="6"/>
      <c r="I846" s="6"/>
      <c r="J846" s="6"/>
      <c r="K846" s="6"/>
      <c r="L846" s="6"/>
      <c r="M846" s="6"/>
      <c r="N846" s="6"/>
      <c r="O846" s="6"/>
      <c r="P846" s="6"/>
      <c r="Q846" s="6"/>
      <c r="R846" s="6"/>
      <c r="S846" s="6"/>
      <c r="T846" s="6"/>
      <c r="U846" s="6"/>
      <c r="V846" s="6"/>
    </row>
    <row r="847" spans="3:22" ht="12" customHeight="1" x14ac:dyDescent="0.2">
      <c r="C847" s="6"/>
      <c r="G847" s="6"/>
      <c r="H847" s="6"/>
      <c r="I847" s="6"/>
      <c r="J847" s="6"/>
      <c r="K847" s="6"/>
      <c r="L847" s="6"/>
      <c r="M847" s="6"/>
      <c r="N847" s="6"/>
      <c r="O847" s="6"/>
      <c r="P847" s="6"/>
      <c r="Q847" s="6"/>
      <c r="R847" s="6"/>
      <c r="S847" s="6"/>
      <c r="T847" s="6"/>
      <c r="U847" s="6"/>
      <c r="V847" s="6"/>
    </row>
    <row r="848" spans="3:22" ht="12" customHeight="1" x14ac:dyDescent="0.2">
      <c r="C848" s="6"/>
      <c r="G848" s="6"/>
      <c r="H848" s="6"/>
      <c r="I848" s="6"/>
      <c r="J848" s="6"/>
      <c r="K848" s="6"/>
      <c r="L848" s="6"/>
      <c r="M848" s="6"/>
      <c r="N848" s="6"/>
      <c r="O848" s="6"/>
      <c r="P848" s="6"/>
      <c r="Q848" s="6"/>
      <c r="R848" s="6"/>
      <c r="S848" s="6"/>
      <c r="T848" s="6"/>
      <c r="U848" s="6"/>
      <c r="V848" s="6"/>
    </row>
    <row r="849" spans="3:22" ht="12" customHeight="1" x14ac:dyDescent="0.2">
      <c r="C849" s="6"/>
      <c r="G849" s="6"/>
      <c r="H849" s="6"/>
      <c r="I849" s="6"/>
      <c r="J849" s="6"/>
      <c r="K849" s="6"/>
      <c r="L849" s="6"/>
      <c r="M849" s="6"/>
      <c r="N849" s="6"/>
      <c r="O849" s="6"/>
      <c r="P849" s="6"/>
      <c r="Q849" s="6"/>
      <c r="R849" s="6"/>
      <c r="S849" s="6"/>
      <c r="T849" s="6"/>
      <c r="U849" s="6"/>
      <c r="V849" s="6"/>
    </row>
    <row r="850" spans="3:22" ht="12" customHeight="1" x14ac:dyDescent="0.2">
      <c r="C850" s="6"/>
      <c r="G850" s="6"/>
      <c r="H850" s="6"/>
      <c r="I850" s="6"/>
      <c r="J850" s="6"/>
      <c r="K850" s="6"/>
      <c r="L850" s="6"/>
      <c r="M850" s="6"/>
      <c r="N850" s="6"/>
      <c r="O850" s="6"/>
      <c r="P850" s="6"/>
      <c r="Q850" s="6"/>
      <c r="R850" s="6"/>
      <c r="S850" s="6"/>
      <c r="T850" s="6"/>
      <c r="U850" s="6"/>
      <c r="V850" s="6"/>
    </row>
    <row r="851" spans="3:22" ht="12" customHeight="1" x14ac:dyDescent="0.2">
      <c r="C851" s="6"/>
      <c r="G851" s="6"/>
      <c r="H851" s="6"/>
      <c r="I851" s="6"/>
      <c r="J851" s="6"/>
      <c r="K851" s="6"/>
      <c r="L851" s="6"/>
      <c r="M851" s="6"/>
      <c r="N851" s="6"/>
      <c r="O851" s="6"/>
      <c r="P851" s="6"/>
      <c r="Q851" s="6"/>
      <c r="R851" s="6"/>
      <c r="S851" s="6"/>
      <c r="T851" s="6"/>
      <c r="U851" s="6"/>
      <c r="V851" s="6"/>
    </row>
    <row r="852" spans="3:22" ht="12" customHeight="1" x14ac:dyDescent="0.2">
      <c r="C852" s="6"/>
      <c r="G852" s="6"/>
      <c r="H852" s="6"/>
      <c r="I852" s="6"/>
      <c r="J852" s="6"/>
      <c r="K852" s="6"/>
      <c r="L852" s="6"/>
      <c r="M852" s="6"/>
      <c r="N852" s="6"/>
      <c r="O852" s="6"/>
      <c r="P852" s="6"/>
      <c r="Q852" s="6"/>
      <c r="R852" s="6"/>
      <c r="S852" s="6"/>
      <c r="T852" s="6"/>
      <c r="U852" s="6"/>
      <c r="V852" s="6"/>
    </row>
    <row r="853" spans="3:22" ht="12" customHeight="1" x14ac:dyDescent="0.2">
      <c r="C853" s="6"/>
      <c r="G853" s="6"/>
      <c r="H853" s="6"/>
      <c r="I853" s="6"/>
      <c r="J853" s="6"/>
      <c r="K853" s="6"/>
      <c r="L853" s="6"/>
      <c r="M853" s="6"/>
      <c r="N853" s="6"/>
      <c r="O853" s="6"/>
      <c r="P853" s="6"/>
      <c r="Q853" s="6"/>
      <c r="R853" s="6"/>
      <c r="S853" s="6"/>
      <c r="T853" s="6"/>
      <c r="U853" s="6"/>
      <c r="V853" s="6"/>
    </row>
    <row r="854" spans="3:22" ht="12" customHeight="1" x14ac:dyDescent="0.2">
      <c r="C854" s="6"/>
      <c r="G854" s="6"/>
      <c r="H854" s="6"/>
      <c r="I854" s="6"/>
      <c r="J854" s="6"/>
      <c r="K854" s="6"/>
      <c r="L854" s="6"/>
      <c r="M854" s="6"/>
      <c r="N854" s="6"/>
      <c r="O854" s="6"/>
      <c r="P854" s="6"/>
      <c r="Q854" s="6"/>
      <c r="R854" s="6"/>
      <c r="S854" s="6"/>
      <c r="T854" s="6"/>
      <c r="U854" s="6"/>
      <c r="V854" s="6"/>
    </row>
    <row r="855" spans="3:22" ht="12" customHeight="1" x14ac:dyDescent="0.2">
      <c r="C855" s="6"/>
      <c r="G855" s="6"/>
      <c r="H855" s="6"/>
      <c r="I855" s="6"/>
      <c r="J855" s="6"/>
      <c r="K855" s="6"/>
      <c r="L855" s="6"/>
      <c r="M855" s="6"/>
      <c r="N855" s="6"/>
      <c r="O855" s="6"/>
      <c r="P855" s="6"/>
      <c r="Q855" s="6"/>
      <c r="R855" s="6"/>
      <c r="S855" s="6"/>
      <c r="T855" s="6"/>
      <c r="U855" s="6"/>
      <c r="V855" s="6"/>
    </row>
    <row r="856" spans="3:22" ht="12" customHeight="1" x14ac:dyDescent="0.2">
      <c r="C856" s="6"/>
      <c r="G856" s="6"/>
      <c r="H856" s="6"/>
      <c r="I856" s="6"/>
      <c r="J856" s="6"/>
      <c r="K856" s="6"/>
      <c r="L856" s="6"/>
      <c r="M856" s="6"/>
      <c r="N856" s="6"/>
      <c r="O856" s="6"/>
      <c r="P856" s="6"/>
      <c r="Q856" s="6"/>
      <c r="R856" s="6"/>
      <c r="S856" s="6"/>
      <c r="T856" s="6"/>
      <c r="U856" s="6"/>
      <c r="V856" s="6"/>
    </row>
    <row r="857" spans="3:22" ht="12" customHeight="1" x14ac:dyDescent="0.2">
      <c r="C857" s="6"/>
      <c r="G857" s="6"/>
      <c r="H857" s="6"/>
      <c r="I857" s="6"/>
      <c r="J857" s="6"/>
      <c r="K857" s="6"/>
      <c r="L857" s="6"/>
      <c r="M857" s="6"/>
      <c r="N857" s="6"/>
      <c r="O857" s="6"/>
      <c r="P857" s="6"/>
      <c r="Q857" s="6"/>
      <c r="R857" s="6"/>
      <c r="S857" s="6"/>
      <c r="T857" s="6"/>
      <c r="U857" s="6"/>
      <c r="V857" s="6"/>
    </row>
    <row r="858" spans="3:22" ht="12" customHeight="1" x14ac:dyDescent="0.2">
      <c r="C858" s="6"/>
      <c r="G858" s="6"/>
      <c r="H858" s="6"/>
      <c r="I858" s="6"/>
      <c r="J858" s="6"/>
      <c r="K858" s="6"/>
      <c r="L858" s="6"/>
      <c r="M858" s="6"/>
      <c r="N858" s="6"/>
      <c r="O858" s="6"/>
      <c r="P858" s="6"/>
      <c r="Q858" s="6"/>
      <c r="R858" s="6"/>
      <c r="S858" s="6"/>
      <c r="T858" s="6"/>
      <c r="U858" s="6"/>
      <c r="V858" s="6"/>
    </row>
    <row r="859" spans="3:22" ht="12" customHeight="1" x14ac:dyDescent="0.2">
      <c r="C859" s="6"/>
      <c r="G859" s="6"/>
      <c r="H859" s="6"/>
      <c r="I859" s="6"/>
      <c r="J859" s="6"/>
      <c r="K859" s="6"/>
      <c r="L859" s="6"/>
      <c r="M859" s="6"/>
      <c r="N859" s="6"/>
      <c r="O859" s="6"/>
      <c r="P859" s="6"/>
      <c r="Q859" s="6"/>
      <c r="R859" s="6"/>
      <c r="S859" s="6"/>
      <c r="T859" s="6"/>
      <c r="U859" s="6"/>
      <c r="V859" s="6"/>
    </row>
    <row r="860" spans="3:22" ht="12" customHeight="1" x14ac:dyDescent="0.2">
      <c r="C860" s="6"/>
      <c r="G860" s="6"/>
      <c r="H860" s="6"/>
      <c r="I860" s="6"/>
      <c r="J860" s="6"/>
      <c r="K860" s="6"/>
      <c r="L860" s="6"/>
      <c r="M860" s="6"/>
      <c r="N860" s="6"/>
      <c r="O860" s="6"/>
      <c r="P860" s="6"/>
      <c r="Q860" s="6"/>
      <c r="R860" s="6"/>
      <c r="S860" s="6"/>
      <c r="T860" s="6"/>
      <c r="U860" s="6"/>
      <c r="V860" s="6"/>
    </row>
    <row r="861" spans="3:22" ht="12" customHeight="1" x14ac:dyDescent="0.2">
      <c r="C861" s="6"/>
      <c r="G861" s="6"/>
      <c r="H861" s="6"/>
      <c r="I861" s="6"/>
      <c r="J861" s="6"/>
      <c r="K861" s="6"/>
      <c r="L861" s="6"/>
      <c r="M861" s="6"/>
      <c r="N861" s="6"/>
      <c r="O861" s="6"/>
      <c r="P861" s="6"/>
      <c r="Q861" s="6"/>
      <c r="R861" s="6"/>
      <c r="S861" s="6"/>
      <c r="T861" s="6"/>
      <c r="U861" s="6"/>
      <c r="V861" s="6"/>
    </row>
  </sheetData>
  <dataValidations count="3">
    <dataValidation type="list" allowBlank="1" showInputMessage="1" showErrorMessage="1" sqref="Q59:R88 Q95:R124 Q23:R52 G12">
      <formula1>"ja,nee"</formula1>
    </dataValidation>
    <dataValidation type="list" allowBlank="1" showInputMessage="1" showErrorMessage="1" sqref="G11">
      <formula1>$C$150:$C$155</formula1>
    </dataValidation>
    <dataValidation type="list" allowBlank="1" showInputMessage="1" showErrorMessage="1" sqref="G10">
      <formula1>$C$146:$C$149</formula1>
    </dataValidation>
  </dataValidations>
  <pageMargins left="0.7" right="0.7" top="0.75" bottom="0.75" header="0.3" footer="0.3"/>
  <pageSetup paperSize="9" scale="44" orientation="portrait" r:id="rId1"/>
  <headerFooter>
    <oddHeader>&amp;L&amp;"Arial,Vet"&amp;F&amp;R&amp;"Arial,Vet"&amp;A</oddHeader>
    <oddFooter>&amp;L&amp;"Arial,Vet"keizer / goedhart&amp;C&amp;"Arial,Vet"pagina &amp;P&amp;R&amp;"Arial,Vet"&amp;D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A768"/>
  <sheetViews>
    <sheetView zoomScale="90" zoomScaleNormal="90" zoomScaleSheetLayoutView="85" workbookViewId="0">
      <selection activeCell="F16" sqref="F16"/>
    </sheetView>
  </sheetViews>
  <sheetFormatPr defaultRowHeight="12.75" customHeight="1" x14ac:dyDescent="0.2"/>
  <cols>
    <col min="1" max="1" width="3.7109375" style="6" customWidth="1"/>
    <col min="2" max="2" width="3" style="6" customWidth="1"/>
    <col min="3" max="3" width="21.85546875" style="62" customWidth="1"/>
    <col min="4" max="4" width="15.140625" style="7" customWidth="1"/>
    <col min="5" max="5" width="14.140625" style="7" customWidth="1"/>
    <col min="6" max="8" width="13.7109375" style="7" customWidth="1"/>
    <col min="9" max="9" width="15.5703125" style="7" customWidth="1"/>
    <col min="10" max="10" width="13.7109375" style="7" customWidth="1"/>
    <col min="11" max="11" width="5.28515625" style="7" customWidth="1"/>
    <col min="12" max="12" width="4.5703125" style="7" customWidth="1"/>
    <col min="13" max="13" width="1.7109375" style="7" customWidth="1"/>
    <col min="14" max="14" width="3.140625" style="7" customWidth="1"/>
    <col min="15" max="15" width="13.7109375" style="223" customWidth="1"/>
    <col min="16" max="16" width="13.85546875" style="223" customWidth="1"/>
    <col min="17" max="17" width="14.5703125" style="223" customWidth="1"/>
    <col min="18" max="18" width="2.28515625" style="223" customWidth="1"/>
    <col min="19" max="19" width="12.28515625" style="223" customWidth="1"/>
    <col min="20" max="20" width="13.42578125" style="223" customWidth="1"/>
    <col min="21" max="21" width="12.7109375" style="223" customWidth="1"/>
    <col min="22" max="22" width="2.7109375" style="223" customWidth="1"/>
    <col min="23" max="23" width="2.85546875" style="223" customWidth="1"/>
    <col min="24" max="53" width="9.140625" style="223"/>
    <col min="54" max="16384" width="9.140625" style="6"/>
  </cols>
  <sheetData>
    <row r="2" spans="2:53" ht="12.75" customHeight="1" x14ac:dyDescent="0.2">
      <c r="B2" s="8"/>
      <c r="C2" s="63"/>
      <c r="D2" s="10"/>
      <c r="E2" s="10"/>
      <c r="F2" s="10"/>
      <c r="G2" s="10"/>
      <c r="H2" s="10"/>
      <c r="I2" s="10"/>
      <c r="J2" s="10"/>
      <c r="K2" s="10"/>
      <c r="L2" s="10"/>
      <c r="M2" s="10"/>
      <c r="N2" s="254"/>
    </row>
    <row r="3" spans="2:53" s="12" customFormat="1" ht="12.75" customHeight="1" x14ac:dyDescent="0.2">
      <c r="B3" s="13"/>
      <c r="C3" s="64"/>
      <c r="D3" s="15"/>
      <c r="E3" s="15"/>
      <c r="F3" s="15"/>
      <c r="G3" s="15"/>
      <c r="H3" s="15"/>
      <c r="I3" s="15"/>
      <c r="J3" s="15"/>
      <c r="K3" s="15"/>
      <c r="L3" s="15"/>
      <c r="M3" s="15"/>
      <c r="N3" s="255"/>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row>
    <row r="4" spans="2:53" s="12" customFormat="1" ht="18.75" x14ac:dyDescent="0.3">
      <c r="B4" s="13"/>
      <c r="C4" s="227"/>
      <c r="D4" s="228" t="s">
        <v>107</v>
      </c>
      <c r="E4" s="69"/>
      <c r="F4" s="69"/>
      <c r="G4" s="229"/>
      <c r="H4" s="69"/>
      <c r="I4" s="69"/>
      <c r="J4" s="69"/>
      <c r="K4" s="69"/>
      <c r="L4" s="229"/>
      <c r="M4" s="69"/>
      <c r="N4" s="255"/>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row>
    <row r="5" spans="2:53" s="12" customFormat="1" ht="15.75" x14ac:dyDescent="0.25">
      <c r="B5" s="13"/>
      <c r="C5" s="227"/>
      <c r="D5" s="230" t="str">
        <f>+E8</f>
        <v>Vereniging Reformatorisch Passend Onderwijs voor Voortgezet Onderwijs</v>
      </c>
      <c r="E5" s="69"/>
      <c r="F5" s="69"/>
      <c r="G5" s="229"/>
      <c r="H5" s="69"/>
      <c r="I5" s="69"/>
      <c r="J5" s="69"/>
      <c r="K5" s="69"/>
      <c r="L5" s="229"/>
      <c r="M5" s="69"/>
      <c r="N5" s="255"/>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row>
    <row r="6" spans="2:53" s="12" customFormat="1" ht="12.75" customHeight="1" x14ac:dyDescent="0.25">
      <c r="B6" s="13"/>
      <c r="C6" s="227"/>
      <c r="D6" s="230"/>
      <c r="E6" s="69"/>
      <c r="F6" s="69"/>
      <c r="G6" s="229"/>
      <c r="H6" s="69"/>
      <c r="I6" s="69"/>
      <c r="J6" s="69"/>
      <c r="K6" s="69"/>
      <c r="L6" s="229"/>
      <c r="M6" s="69"/>
      <c r="N6" s="255"/>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row>
    <row r="7" spans="2:53" s="12" customFormat="1" ht="12.75" customHeight="1" x14ac:dyDescent="0.2">
      <c r="B7" s="13"/>
      <c r="C7" s="227"/>
      <c r="D7" s="85"/>
      <c r="E7" s="86"/>
      <c r="F7" s="86"/>
      <c r="G7" s="86"/>
      <c r="H7" s="206"/>
      <c r="I7" s="231"/>
      <c r="J7" s="231"/>
      <c r="K7" s="231"/>
      <c r="L7" s="232"/>
      <c r="M7" s="69"/>
      <c r="N7" s="255"/>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row>
    <row r="8" spans="2:53" s="12" customFormat="1" ht="15.75" x14ac:dyDescent="0.25">
      <c r="B8" s="13"/>
      <c r="C8" s="227"/>
      <c r="D8" s="240" t="s">
        <v>131</v>
      </c>
      <c r="E8" s="224" t="str">
        <f>+'1 februari'!G8</f>
        <v>Vereniging Reformatorisch Passend Onderwijs voor Voortgezet Onderwijs</v>
      </c>
      <c r="F8" s="225"/>
      <c r="G8" s="86"/>
      <c r="H8" s="69"/>
      <c r="I8" s="69"/>
      <c r="J8" s="69"/>
      <c r="K8" s="69"/>
      <c r="L8" s="69"/>
      <c r="M8" s="69"/>
      <c r="N8" s="255"/>
      <c r="O8" s="69"/>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row>
    <row r="9" spans="2:53" s="12" customFormat="1" ht="15.75" x14ac:dyDescent="0.25">
      <c r="B9" s="13"/>
      <c r="C9" s="227"/>
      <c r="D9" s="240" t="s">
        <v>49</v>
      </c>
      <c r="E9" s="224" t="str">
        <f>+'1 februari'!G9</f>
        <v>VO0001</v>
      </c>
      <c r="F9" s="86"/>
      <c r="G9" s="86"/>
      <c r="H9" s="69"/>
      <c r="I9" s="69"/>
      <c r="J9" s="69"/>
      <c r="K9" s="69"/>
      <c r="L9" s="69"/>
      <c r="M9" s="69"/>
      <c r="N9" s="255"/>
      <c r="O9" s="69"/>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row>
    <row r="10" spans="2:53" s="12" customFormat="1" ht="12.75" customHeight="1" x14ac:dyDescent="0.2">
      <c r="B10" s="13"/>
      <c r="C10" s="227"/>
      <c r="D10" s="85"/>
      <c r="E10" s="86"/>
      <c r="F10" s="86"/>
      <c r="G10" s="86"/>
      <c r="H10" s="69"/>
      <c r="I10" s="69"/>
      <c r="J10" s="69"/>
      <c r="K10" s="69"/>
      <c r="L10" s="69"/>
      <c r="M10" s="69"/>
      <c r="N10" s="255"/>
      <c r="O10" s="69"/>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row>
    <row r="11" spans="2:53" s="12" customFormat="1" ht="12.75" customHeight="1" x14ac:dyDescent="0.25">
      <c r="B11" s="13"/>
      <c r="C11" s="227"/>
      <c r="D11" s="230"/>
      <c r="E11" s="69"/>
      <c r="F11" s="69"/>
      <c r="G11" s="229"/>
      <c r="H11" s="69"/>
      <c r="I11" s="69"/>
      <c r="J11" s="69"/>
      <c r="K11" s="69"/>
      <c r="L11" s="69"/>
      <c r="M11" s="69"/>
      <c r="N11" s="255"/>
      <c r="O11" s="69"/>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row>
    <row r="12" spans="2:53" s="12" customFormat="1" ht="12.75" customHeight="1" x14ac:dyDescent="0.2">
      <c r="B12" s="13"/>
      <c r="C12" s="227"/>
      <c r="D12" s="233"/>
      <c r="E12" s="233"/>
      <c r="F12" s="233"/>
      <c r="G12" s="233"/>
      <c r="H12" s="69"/>
      <c r="I12" s="69"/>
      <c r="J12" s="69"/>
      <c r="K12" s="69"/>
      <c r="L12" s="69"/>
      <c r="M12" s="69"/>
      <c r="N12" s="255"/>
      <c r="O12" s="69"/>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row>
    <row r="13" spans="2:53" s="183" customFormat="1" ht="15.75" x14ac:dyDescent="0.25">
      <c r="B13" s="78"/>
      <c r="C13" s="234"/>
      <c r="D13" s="235" t="s">
        <v>126</v>
      </c>
      <c r="E13" s="233"/>
      <c r="F13" s="233"/>
      <c r="G13" s="233"/>
      <c r="H13" s="69"/>
      <c r="I13" s="69"/>
      <c r="J13" s="69"/>
      <c r="K13" s="69"/>
      <c r="L13" s="69"/>
      <c r="M13" s="69"/>
      <c r="N13" s="255"/>
      <c r="O13" s="69"/>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row>
    <row r="14" spans="2:53" ht="12.75" customHeight="1" x14ac:dyDescent="0.2">
      <c r="B14" s="18"/>
      <c r="C14" s="48"/>
      <c r="D14" s="233"/>
      <c r="E14" s="233"/>
      <c r="F14" s="233"/>
      <c r="G14" s="233"/>
      <c r="H14" s="69"/>
      <c r="I14" s="69"/>
      <c r="J14" s="69"/>
      <c r="K14" s="69"/>
      <c r="L14" s="69"/>
      <c r="M14" s="69"/>
      <c r="N14" s="255"/>
      <c r="O14" s="69"/>
    </row>
    <row r="15" spans="2:53" ht="15" x14ac:dyDescent="0.25">
      <c r="B15" s="18"/>
      <c r="C15" s="48"/>
      <c r="D15" s="236"/>
      <c r="E15" s="237" t="s">
        <v>33</v>
      </c>
      <c r="F15" s="237" t="s">
        <v>115</v>
      </c>
      <c r="G15" s="237" t="s">
        <v>35</v>
      </c>
      <c r="H15" s="237" t="s">
        <v>36</v>
      </c>
      <c r="I15" s="237" t="s">
        <v>37</v>
      </c>
      <c r="J15" s="237" t="s">
        <v>46</v>
      </c>
      <c r="K15" s="233"/>
      <c r="L15" s="233"/>
      <c r="M15" s="233"/>
      <c r="N15" s="256"/>
    </row>
    <row r="16" spans="2:53" s="99" customFormat="1" ht="12.75" customHeight="1" x14ac:dyDescent="0.2">
      <c r="B16" s="80"/>
      <c r="C16" s="238"/>
      <c r="D16" s="236" t="s">
        <v>133</v>
      </c>
      <c r="E16" s="226">
        <f>+'1 februari'!U50</f>
        <v>105095.025565</v>
      </c>
      <c r="F16" s="226">
        <f>E16</f>
        <v>105095.025565</v>
      </c>
      <c r="G16" s="226">
        <f t="shared" ref="G16:J16" si="0">F16</f>
        <v>105095.025565</v>
      </c>
      <c r="H16" s="226">
        <f t="shared" si="0"/>
        <v>105095.025565</v>
      </c>
      <c r="I16" s="226">
        <f t="shared" si="0"/>
        <v>105095.025565</v>
      </c>
      <c r="J16" s="226">
        <f t="shared" si="0"/>
        <v>105095.025565</v>
      </c>
      <c r="K16" s="233"/>
      <c r="L16" s="233"/>
      <c r="M16" s="233"/>
      <c r="N16" s="256"/>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row>
    <row r="17" spans="2:14" ht="15" x14ac:dyDescent="0.25">
      <c r="B17" s="18"/>
      <c r="C17" s="48"/>
      <c r="D17" s="236"/>
      <c r="E17" s="239">
        <f>+tab!D4</f>
        <v>2015</v>
      </c>
      <c r="F17" s="239">
        <f>+tab!E4</f>
        <v>2016</v>
      </c>
      <c r="G17" s="239">
        <f>+tab!F4</f>
        <v>2017</v>
      </c>
      <c r="H17" s="239">
        <f>+tab!G4</f>
        <v>2018</v>
      </c>
      <c r="I17" s="239">
        <f>+tab!H4</f>
        <v>2019</v>
      </c>
      <c r="J17" s="239">
        <f>+tab!I4</f>
        <v>2020</v>
      </c>
      <c r="K17" s="233"/>
      <c r="L17" s="233"/>
      <c r="M17" s="233"/>
      <c r="N17" s="256"/>
    </row>
    <row r="18" spans="2:14" ht="12.75" customHeight="1" x14ac:dyDescent="0.2">
      <c r="B18" s="18"/>
      <c r="C18" s="48"/>
      <c r="D18" s="236" t="s">
        <v>134</v>
      </c>
      <c r="E18" s="226">
        <f>+'1 februari'!Y50</f>
        <v>13976.66</v>
      </c>
      <c r="F18" s="226">
        <f>E18</f>
        <v>13976.66</v>
      </c>
      <c r="G18" s="226">
        <f t="shared" ref="G18:J18" si="1">F18</f>
        <v>13976.66</v>
      </c>
      <c r="H18" s="226">
        <f t="shared" si="1"/>
        <v>13976.66</v>
      </c>
      <c r="I18" s="226">
        <f t="shared" si="1"/>
        <v>13976.66</v>
      </c>
      <c r="J18" s="226">
        <f t="shared" si="1"/>
        <v>13976.66</v>
      </c>
      <c r="K18" s="233"/>
      <c r="L18" s="233"/>
      <c r="M18" s="233"/>
      <c r="N18" s="256"/>
    </row>
    <row r="19" spans="2:14" ht="12.75" customHeight="1" x14ac:dyDescent="0.2">
      <c r="B19" s="18"/>
      <c r="C19" s="48"/>
      <c r="D19" s="233"/>
      <c r="E19" s="233"/>
      <c r="F19" s="233"/>
      <c r="G19" s="233"/>
      <c r="H19" s="233"/>
      <c r="I19" s="233"/>
      <c r="J19" s="233"/>
      <c r="K19" s="233"/>
      <c r="L19" s="233"/>
      <c r="M19" s="233"/>
      <c r="N19" s="256"/>
    </row>
    <row r="20" spans="2:14" ht="12.75" customHeight="1" x14ac:dyDescent="0.2">
      <c r="B20" s="18"/>
      <c r="C20" s="19"/>
      <c r="D20" s="258"/>
      <c r="E20" s="258"/>
      <c r="F20" s="258"/>
      <c r="G20" s="258"/>
      <c r="H20" s="258"/>
      <c r="I20" s="258"/>
      <c r="J20" s="258"/>
      <c r="K20" s="258"/>
      <c r="L20" s="258"/>
      <c r="M20" s="258"/>
      <c r="N20" s="256"/>
    </row>
    <row r="21" spans="2:14" ht="12.75" customHeight="1" x14ac:dyDescent="0.2">
      <c r="B21" s="55"/>
      <c r="C21" s="259"/>
      <c r="D21" s="259"/>
      <c r="E21" s="259"/>
      <c r="F21" s="259"/>
      <c r="G21" s="259"/>
      <c r="H21" s="259"/>
      <c r="I21" s="259"/>
      <c r="J21" s="259"/>
      <c r="K21" s="259"/>
      <c r="L21" s="259"/>
      <c r="M21" s="259"/>
      <c r="N21" s="257"/>
    </row>
    <row r="22" spans="2:14" s="223" customFormat="1" ht="12.75" customHeight="1" x14ac:dyDescent="0.2"/>
    <row r="23" spans="2:14" s="223" customFormat="1" ht="12.75" customHeight="1" x14ac:dyDescent="0.2"/>
    <row r="24" spans="2:14" s="223" customFormat="1" ht="12.75" customHeight="1" x14ac:dyDescent="0.2"/>
    <row r="25" spans="2:14" s="223" customFormat="1" ht="12.75" customHeight="1" x14ac:dyDescent="0.2"/>
    <row r="26" spans="2:14" s="223" customFormat="1" ht="12.75" customHeight="1" x14ac:dyDescent="0.2"/>
    <row r="27" spans="2:14" s="223" customFormat="1" ht="12.75" customHeight="1" x14ac:dyDescent="0.2"/>
    <row r="28" spans="2:14" s="223" customFormat="1" ht="12.75" customHeight="1" x14ac:dyDescent="0.2"/>
    <row r="29" spans="2:14" s="223" customFormat="1" ht="12.75" customHeight="1" x14ac:dyDescent="0.2"/>
    <row r="30" spans="2:14" s="223" customFormat="1" ht="12.75" customHeight="1" x14ac:dyDescent="0.2"/>
    <row r="31" spans="2:14" s="223" customFormat="1" ht="12.75" customHeight="1" x14ac:dyDescent="0.2"/>
    <row r="32" spans="2:14" s="223" customFormat="1" ht="12.75" customHeight="1" x14ac:dyDescent="0.2"/>
    <row r="33" spans="1:1" s="223" customFormat="1" ht="12.75" customHeight="1" x14ac:dyDescent="0.2"/>
    <row r="34" spans="1:1" s="223" customFormat="1" ht="12.75" customHeight="1" x14ac:dyDescent="0.2"/>
    <row r="35" spans="1:1" s="223" customFormat="1" ht="12.75" customHeight="1" x14ac:dyDescent="0.2"/>
    <row r="36" spans="1:1" s="223" customFormat="1" ht="12.75" customHeight="1" x14ac:dyDescent="0.2"/>
    <row r="37" spans="1:1" s="223" customFormat="1" ht="12.75" customHeight="1" x14ac:dyDescent="0.2"/>
    <row r="38" spans="1:1" s="223" customFormat="1" ht="12.75" customHeight="1" x14ac:dyDescent="0.2"/>
    <row r="39" spans="1:1" s="223" customFormat="1" ht="12.75" customHeight="1" x14ac:dyDescent="0.2"/>
    <row r="40" spans="1:1" s="223" customFormat="1" ht="12.75" customHeight="1" x14ac:dyDescent="0.2"/>
    <row r="41" spans="1:1" s="223" customFormat="1" ht="12.75" customHeight="1" x14ac:dyDescent="0.2"/>
    <row r="42" spans="1:1" s="223" customFormat="1" ht="12.75" customHeight="1" x14ac:dyDescent="0.2"/>
    <row r="43" spans="1:1" s="223" customFormat="1" ht="12.75" customHeight="1" x14ac:dyDescent="0.2"/>
    <row r="44" spans="1:1" s="223" customFormat="1" ht="12.75" customHeight="1" x14ac:dyDescent="0.2"/>
    <row r="46" spans="1:1" ht="12.75" customHeight="1" x14ac:dyDescent="0.2">
      <c r="A46" s="12"/>
    </row>
    <row r="47" spans="1:1" ht="12.75" customHeight="1" x14ac:dyDescent="0.2">
      <c r="A47" s="12"/>
    </row>
    <row r="48" spans="1:1" ht="12.75" customHeight="1" x14ac:dyDescent="0.2">
      <c r="A48" s="12"/>
    </row>
    <row r="49" spans="1:53" ht="12.75" customHeight="1" x14ac:dyDescent="0.2">
      <c r="A49" s="12"/>
    </row>
    <row r="50" spans="1:53" ht="12.75" customHeight="1" x14ac:dyDescent="0.2">
      <c r="A50" s="12"/>
    </row>
    <row r="53" spans="1:53" ht="12.75" customHeight="1" x14ac:dyDescent="0.2">
      <c r="A53" s="25"/>
    </row>
    <row r="54" spans="1:53" ht="12.75" customHeight="1" x14ac:dyDescent="0.2">
      <c r="A54" s="33"/>
      <c r="C54" s="84" t="s">
        <v>47</v>
      </c>
    </row>
    <row r="55" spans="1:53" ht="12.75" customHeight="1" x14ac:dyDescent="0.2">
      <c r="A55" s="12"/>
      <c r="C55" s="84" t="s">
        <v>1</v>
      </c>
    </row>
    <row r="56" spans="1:53" ht="12.75" customHeight="1" x14ac:dyDescent="0.2">
      <c r="C56" s="84" t="s">
        <v>26</v>
      </c>
    </row>
    <row r="57" spans="1:53" ht="12.75" customHeight="1" x14ac:dyDescent="0.2">
      <c r="C57" s="84"/>
    </row>
    <row r="58" spans="1:53" ht="12.75" customHeight="1" x14ac:dyDescent="0.2">
      <c r="C58" s="84" t="s">
        <v>29</v>
      </c>
    </row>
    <row r="59" spans="1:53" ht="12.75" customHeight="1" x14ac:dyDescent="0.2">
      <c r="C59" s="4" t="s">
        <v>31</v>
      </c>
    </row>
    <row r="60" spans="1:53" ht="12.75" customHeight="1" x14ac:dyDescent="0.2">
      <c r="C60" s="4" t="s">
        <v>51</v>
      </c>
    </row>
    <row r="61" spans="1:53" ht="12.75" customHeight="1" x14ac:dyDescent="0.2">
      <c r="C61" s="4" t="s">
        <v>30</v>
      </c>
    </row>
    <row r="62" spans="1:53" ht="12.75" customHeight="1" x14ac:dyDescent="0.2">
      <c r="C62" s="4" t="s">
        <v>53</v>
      </c>
    </row>
    <row r="64" spans="1:53" s="7" customFormat="1" ht="12.75" customHeight="1" x14ac:dyDescent="0.2">
      <c r="A64" s="6"/>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row>
    <row r="65" spans="1:53" s="7" customFormat="1" ht="12.75" customHeight="1" x14ac:dyDescent="0.2">
      <c r="A65" s="6"/>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row>
    <row r="66" spans="1:53" s="7" customFormat="1" ht="12.75" customHeight="1" x14ac:dyDescent="0.2">
      <c r="A66" s="6"/>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row>
    <row r="67" spans="1:53" s="7" customFormat="1" ht="12.75" customHeight="1" x14ac:dyDescent="0.2">
      <c r="A67" s="6"/>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row>
    <row r="68" spans="1:53" s="7" customFormat="1" ht="12.75" customHeight="1" x14ac:dyDescent="0.2">
      <c r="A68" s="6"/>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row>
    <row r="69" spans="1:53" s="7" customFormat="1" ht="12.75" customHeight="1" x14ac:dyDescent="0.2">
      <c r="A69" s="6"/>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row>
    <row r="168" spans="1:1" ht="12.75" customHeight="1" x14ac:dyDescent="0.2">
      <c r="A168" s="12"/>
    </row>
    <row r="169" spans="1:1" ht="12.75" customHeight="1" x14ac:dyDescent="0.2">
      <c r="A169" s="12"/>
    </row>
    <row r="170" spans="1:1" ht="12.75" customHeight="1" x14ac:dyDescent="0.2">
      <c r="A170" s="12"/>
    </row>
    <row r="173" spans="1:1" ht="12.75" customHeight="1" x14ac:dyDescent="0.2">
      <c r="A173" s="25"/>
    </row>
    <row r="174" spans="1:1" ht="12.75" customHeight="1" x14ac:dyDescent="0.2">
      <c r="A174" s="33"/>
    </row>
    <row r="175" spans="1:1" ht="12.75" customHeight="1" x14ac:dyDescent="0.2">
      <c r="A175" s="12"/>
    </row>
    <row r="288" spans="1:1" ht="12.75" customHeight="1" x14ac:dyDescent="0.2">
      <c r="A288" s="12"/>
    </row>
    <row r="289" spans="1:14" ht="12.75" customHeight="1" x14ac:dyDescent="0.2">
      <c r="A289" s="12"/>
    </row>
    <row r="290" spans="1:14" ht="12.75" customHeight="1" x14ac:dyDescent="0.2">
      <c r="A290" s="12"/>
    </row>
    <row r="291" spans="1:14" ht="12.75" customHeight="1" x14ac:dyDescent="0.2">
      <c r="C291" s="6"/>
      <c r="D291" s="6"/>
      <c r="E291" s="6"/>
      <c r="F291" s="6"/>
      <c r="G291" s="6"/>
      <c r="H291" s="6"/>
      <c r="I291" s="6"/>
      <c r="J291" s="6"/>
      <c r="K291" s="6"/>
      <c r="L291" s="6"/>
      <c r="M291" s="6"/>
      <c r="N291" s="6"/>
    </row>
    <row r="292" spans="1:14" ht="12.75" customHeight="1" x14ac:dyDescent="0.2">
      <c r="C292" s="6"/>
      <c r="D292" s="6"/>
      <c r="E292" s="6"/>
      <c r="F292" s="6"/>
      <c r="G292" s="6"/>
      <c r="H292" s="6"/>
      <c r="I292" s="6"/>
      <c r="J292" s="6"/>
      <c r="K292" s="6"/>
      <c r="L292" s="6"/>
      <c r="M292" s="6"/>
      <c r="N292" s="6"/>
    </row>
    <row r="293" spans="1:14" ht="12.75" customHeight="1" x14ac:dyDescent="0.2">
      <c r="C293" s="6"/>
      <c r="D293" s="6"/>
      <c r="E293" s="6"/>
      <c r="F293" s="6"/>
      <c r="G293" s="6"/>
      <c r="H293" s="6"/>
      <c r="I293" s="6"/>
      <c r="J293" s="6"/>
      <c r="K293" s="6"/>
      <c r="L293" s="6"/>
      <c r="M293" s="6"/>
      <c r="N293" s="6"/>
    </row>
    <row r="294" spans="1:14" ht="12.75" customHeight="1" x14ac:dyDescent="0.2">
      <c r="A294" s="25"/>
      <c r="C294" s="6"/>
      <c r="D294" s="6"/>
      <c r="E294" s="6"/>
      <c r="F294" s="6"/>
      <c r="G294" s="6"/>
      <c r="H294" s="6"/>
      <c r="I294" s="6"/>
      <c r="J294" s="6"/>
      <c r="K294" s="6"/>
      <c r="L294" s="6"/>
      <c r="M294" s="6"/>
      <c r="N294" s="6"/>
    </row>
    <row r="295" spans="1:14" ht="12.75" customHeight="1" x14ac:dyDescent="0.2">
      <c r="A295" s="33"/>
      <c r="C295" s="6"/>
      <c r="D295" s="6"/>
      <c r="E295" s="6"/>
      <c r="F295" s="6"/>
      <c r="G295" s="6"/>
      <c r="H295" s="6"/>
      <c r="I295" s="6"/>
      <c r="J295" s="6"/>
      <c r="K295" s="6"/>
      <c r="L295" s="6"/>
      <c r="M295" s="6"/>
      <c r="N295" s="6"/>
    </row>
    <row r="296" spans="1:14" ht="12.75" customHeight="1" x14ac:dyDescent="0.2">
      <c r="A296" s="12"/>
      <c r="C296" s="6"/>
      <c r="D296" s="6"/>
      <c r="E296" s="6"/>
      <c r="F296" s="6"/>
      <c r="G296" s="6"/>
      <c r="H296" s="6"/>
      <c r="I296" s="6"/>
      <c r="J296" s="6"/>
      <c r="K296" s="6"/>
      <c r="L296" s="6"/>
      <c r="M296" s="6"/>
      <c r="N296" s="6"/>
    </row>
    <row r="297" spans="1:14" ht="12.75" customHeight="1" x14ac:dyDescent="0.2">
      <c r="C297" s="6"/>
      <c r="D297" s="6"/>
      <c r="E297" s="6"/>
      <c r="F297" s="6"/>
      <c r="G297" s="6"/>
      <c r="H297" s="6"/>
      <c r="I297" s="6"/>
      <c r="J297" s="6"/>
      <c r="K297" s="6"/>
      <c r="L297" s="6"/>
      <c r="M297" s="6"/>
      <c r="N297" s="6"/>
    </row>
    <row r="298" spans="1:14" ht="12.75" customHeight="1" x14ac:dyDescent="0.2">
      <c r="C298" s="6"/>
      <c r="D298" s="6"/>
      <c r="E298" s="6"/>
      <c r="F298" s="6"/>
      <c r="G298" s="6"/>
      <c r="H298" s="6"/>
      <c r="I298" s="6"/>
      <c r="J298" s="6"/>
      <c r="K298" s="6"/>
      <c r="L298" s="6"/>
      <c r="M298" s="6"/>
      <c r="N298" s="6"/>
    </row>
    <row r="299" spans="1:14" ht="12.75" customHeight="1" x14ac:dyDescent="0.2">
      <c r="C299" s="6"/>
      <c r="D299" s="6"/>
      <c r="E299" s="6"/>
      <c r="F299" s="6"/>
      <c r="G299" s="6"/>
      <c r="H299" s="6"/>
      <c r="I299" s="6"/>
      <c r="J299" s="6"/>
      <c r="K299" s="6"/>
      <c r="L299" s="6"/>
      <c r="M299" s="6"/>
      <c r="N299" s="6"/>
    </row>
    <row r="300" spans="1:14" ht="12.75" customHeight="1" x14ac:dyDescent="0.2">
      <c r="C300" s="6"/>
      <c r="D300" s="6"/>
      <c r="E300" s="6"/>
      <c r="F300" s="6"/>
      <c r="G300" s="6"/>
      <c r="H300" s="6"/>
      <c r="I300" s="6"/>
      <c r="J300" s="6"/>
      <c r="K300" s="6"/>
      <c r="L300" s="6"/>
      <c r="M300" s="6"/>
      <c r="N300" s="6"/>
    </row>
    <row r="301" spans="1:14" ht="12.75" customHeight="1" x14ac:dyDescent="0.2">
      <c r="C301" s="6"/>
      <c r="D301" s="6"/>
      <c r="E301" s="6"/>
      <c r="F301" s="6"/>
      <c r="G301" s="6"/>
      <c r="H301" s="6"/>
      <c r="I301" s="6"/>
      <c r="J301" s="6"/>
      <c r="K301" s="6"/>
      <c r="L301" s="6"/>
      <c r="M301" s="6"/>
      <c r="N301" s="6"/>
    </row>
    <row r="302" spans="1:14" ht="12.75" customHeight="1" x14ac:dyDescent="0.2">
      <c r="C302" s="6"/>
      <c r="D302" s="6"/>
      <c r="E302" s="6"/>
      <c r="F302" s="6"/>
      <c r="G302" s="6"/>
      <c r="H302" s="6"/>
      <c r="I302" s="6"/>
      <c r="J302" s="6"/>
      <c r="K302" s="6"/>
      <c r="L302" s="6"/>
      <c r="M302" s="6"/>
      <c r="N302" s="6"/>
    </row>
    <row r="303" spans="1:14" ht="12.75" customHeight="1" x14ac:dyDescent="0.2">
      <c r="C303" s="6"/>
      <c r="D303" s="6"/>
      <c r="E303" s="6"/>
      <c r="F303" s="6"/>
      <c r="G303" s="6"/>
      <c r="H303" s="6"/>
      <c r="I303" s="6"/>
      <c r="J303" s="6"/>
      <c r="K303" s="6"/>
      <c r="L303" s="6"/>
      <c r="M303" s="6"/>
      <c r="N303" s="6"/>
    </row>
    <row r="304" spans="1:14" ht="12.75" customHeight="1" x14ac:dyDescent="0.2">
      <c r="C304" s="6"/>
      <c r="D304" s="6"/>
      <c r="E304" s="6"/>
      <c r="F304" s="6"/>
      <c r="G304" s="6"/>
      <c r="H304" s="6"/>
      <c r="I304" s="6"/>
      <c r="J304" s="6"/>
      <c r="K304" s="6"/>
      <c r="L304" s="6"/>
      <c r="M304" s="6"/>
      <c r="N304" s="6"/>
    </row>
    <row r="305" spans="3:14" ht="12.75" customHeight="1" x14ac:dyDescent="0.2">
      <c r="C305" s="6"/>
      <c r="D305" s="6"/>
      <c r="E305" s="6"/>
      <c r="F305" s="6"/>
      <c r="G305" s="6"/>
      <c r="H305" s="6"/>
      <c r="I305" s="6"/>
      <c r="J305" s="6"/>
      <c r="K305" s="6"/>
      <c r="L305" s="6"/>
      <c r="M305" s="6"/>
      <c r="N305" s="6"/>
    </row>
    <row r="306" spans="3:14" ht="12.75" customHeight="1" x14ac:dyDescent="0.2">
      <c r="C306" s="6"/>
      <c r="D306" s="6"/>
      <c r="E306" s="6"/>
      <c r="F306" s="6"/>
      <c r="G306" s="6"/>
      <c r="H306" s="6"/>
      <c r="I306" s="6"/>
      <c r="J306" s="6"/>
      <c r="K306" s="6"/>
      <c r="L306" s="6"/>
      <c r="M306" s="6"/>
      <c r="N306" s="6"/>
    </row>
    <row r="307" spans="3:14" ht="12.75" customHeight="1" x14ac:dyDescent="0.2">
      <c r="C307" s="6"/>
      <c r="D307" s="6"/>
      <c r="E307" s="6"/>
      <c r="F307" s="6"/>
      <c r="G307" s="6"/>
      <c r="H307" s="6"/>
      <c r="I307" s="6"/>
      <c r="J307" s="6"/>
      <c r="K307" s="6"/>
      <c r="L307" s="6"/>
      <c r="M307" s="6"/>
      <c r="N307" s="6"/>
    </row>
    <row r="308" spans="3:14" ht="12.75" customHeight="1" x14ac:dyDescent="0.2">
      <c r="C308" s="6"/>
      <c r="D308" s="6"/>
      <c r="E308" s="6"/>
      <c r="F308" s="6"/>
      <c r="G308" s="6"/>
      <c r="H308" s="6"/>
      <c r="I308" s="6"/>
      <c r="J308" s="6"/>
      <c r="K308" s="6"/>
      <c r="L308" s="6"/>
      <c r="M308" s="6"/>
      <c r="N308" s="6"/>
    </row>
    <row r="309" spans="3:14" ht="12.75" customHeight="1" x14ac:dyDescent="0.2">
      <c r="C309" s="6"/>
      <c r="D309" s="6"/>
      <c r="E309" s="6"/>
      <c r="F309" s="6"/>
      <c r="G309" s="6"/>
      <c r="H309" s="6"/>
      <c r="I309" s="6"/>
      <c r="J309" s="6"/>
      <c r="K309" s="6"/>
      <c r="L309" s="6"/>
      <c r="M309" s="6"/>
      <c r="N309" s="6"/>
    </row>
    <row r="310" spans="3:14" ht="12.75" customHeight="1" x14ac:dyDescent="0.2">
      <c r="C310" s="6"/>
      <c r="D310" s="6"/>
      <c r="E310" s="6"/>
      <c r="F310" s="6"/>
      <c r="G310" s="6"/>
      <c r="H310" s="6"/>
      <c r="I310" s="6"/>
      <c r="J310" s="6"/>
      <c r="K310" s="6"/>
      <c r="L310" s="6"/>
      <c r="M310" s="6"/>
      <c r="N310" s="6"/>
    </row>
    <row r="311" spans="3:14" ht="12.75" customHeight="1" x14ac:dyDescent="0.2">
      <c r="C311" s="6"/>
      <c r="D311" s="6"/>
      <c r="E311" s="6"/>
      <c r="F311" s="6"/>
      <c r="G311" s="6"/>
      <c r="H311" s="6"/>
      <c r="I311" s="6"/>
      <c r="J311" s="6"/>
      <c r="K311" s="6"/>
      <c r="L311" s="6"/>
      <c r="M311" s="6"/>
      <c r="N311" s="6"/>
    </row>
    <row r="312" spans="3:14" ht="12.75" customHeight="1" x14ac:dyDescent="0.2">
      <c r="C312" s="6"/>
      <c r="D312" s="6"/>
      <c r="E312" s="6"/>
      <c r="F312" s="6"/>
      <c r="G312" s="6"/>
      <c r="H312" s="6"/>
      <c r="I312" s="6"/>
      <c r="J312" s="6"/>
      <c r="K312" s="6"/>
      <c r="L312" s="6"/>
      <c r="M312" s="6"/>
      <c r="N312" s="6"/>
    </row>
    <row r="313" spans="3:14" ht="12.75" customHeight="1" x14ac:dyDescent="0.2">
      <c r="C313" s="6"/>
      <c r="D313" s="6"/>
      <c r="E313" s="6"/>
      <c r="F313" s="6"/>
      <c r="G313" s="6"/>
      <c r="H313" s="6"/>
      <c r="I313" s="6"/>
      <c r="J313" s="6"/>
      <c r="K313" s="6"/>
      <c r="L313" s="6"/>
      <c r="M313" s="6"/>
      <c r="N313" s="6"/>
    </row>
    <row r="314" spans="3:14" ht="12.75" customHeight="1" x14ac:dyDescent="0.2">
      <c r="C314" s="6"/>
      <c r="D314" s="6"/>
      <c r="E314" s="6"/>
      <c r="F314" s="6"/>
      <c r="G314" s="6"/>
      <c r="H314" s="6"/>
      <c r="I314" s="6"/>
      <c r="J314" s="6"/>
      <c r="K314" s="6"/>
      <c r="L314" s="6"/>
      <c r="M314" s="6"/>
      <c r="N314" s="6"/>
    </row>
    <row r="315" spans="3:14" ht="12.75" customHeight="1" x14ac:dyDescent="0.2">
      <c r="C315" s="6"/>
      <c r="D315" s="6"/>
      <c r="E315" s="6"/>
      <c r="F315" s="6"/>
      <c r="G315" s="6"/>
      <c r="H315" s="6"/>
      <c r="I315" s="6"/>
      <c r="J315" s="6"/>
      <c r="K315" s="6"/>
      <c r="L315" s="6"/>
      <c r="M315" s="6"/>
      <c r="N315" s="6"/>
    </row>
    <row r="316" spans="3:14" ht="12.75" customHeight="1" x14ac:dyDescent="0.2">
      <c r="C316" s="6"/>
      <c r="D316" s="6"/>
      <c r="E316" s="6"/>
      <c r="F316" s="6"/>
      <c r="G316" s="6"/>
      <c r="H316" s="6"/>
      <c r="I316" s="6"/>
      <c r="J316" s="6"/>
      <c r="K316" s="6"/>
      <c r="L316" s="6"/>
      <c r="M316" s="6"/>
      <c r="N316" s="6"/>
    </row>
    <row r="317" spans="3:14" ht="12.75" customHeight="1" x14ac:dyDescent="0.2">
      <c r="C317" s="6"/>
      <c r="D317" s="6"/>
      <c r="E317" s="6"/>
      <c r="F317" s="6"/>
      <c r="G317" s="6"/>
      <c r="H317" s="6"/>
      <c r="I317" s="6"/>
      <c r="J317" s="6"/>
      <c r="K317" s="6"/>
      <c r="L317" s="6"/>
      <c r="M317" s="6"/>
      <c r="N317" s="6"/>
    </row>
    <row r="318" spans="3:14" ht="12.75" customHeight="1" x14ac:dyDescent="0.2">
      <c r="C318" s="6"/>
      <c r="D318" s="6"/>
      <c r="E318" s="6"/>
      <c r="F318" s="6"/>
      <c r="G318" s="6"/>
      <c r="H318" s="6"/>
      <c r="I318" s="6"/>
      <c r="J318" s="6"/>
      <c r="K318" s="6"/>
      <c r="L318" s="6"/>
      <c r="M318" s="6"/>
      <c r="N318" s="6"/>
    </row>
    <row r="319" spans="3:14" ht="12.75" customHeight="1" x14ac:dyDescent="0.2">
      <c r="C319" s="6"/>
      <c r="D319" s="6"/>
      <c r="E319" s="6"/>
      <c r="F319" s="6"/>
      <c r="G319" s="6"/>
      <c r="H319" s="6"/>
      <c r="I319" s="6"/>
      <c r="J319" s="6"/>
      <c r="K319" s="6"/>
      <c r="L319" s="6"/>
      <c r="M319" s="6"/>
      <c r="N319" s="6"/>
    </row>
    <row r="320" spans="3:14" ht="12.75" customHeight="1" x14ac:dyDescent="0.2">
      <c r="C320" s="6"/>
      <c r="D320" s="6"/>
      <c r="E320" s="6"/>
      <c r="F320" s="6"/>
      <c r="G320" s="6"/>
      <c r="H320" s="6"/>
      <c r="I320" s="6"/>
      <c r="J320" s="6"/>
      <c r="K320" s="6"/>
      <c r="L320" s="6"/>
      <c r="M320" s="6"/>
      <c r="N320" s="6"/>
    </row>
    <row r="321" spans="3:14" ht="12.75" customHeight="1" x14ac:dyDescent="0.2">
      <c r="C321" s="6"/>
      <c r="D321" s="6"/>
      <c r="E321" s="6"/>
      <c r="F321" s="6"/>
      <c r="G321" s="6"/>
      <c r="H321" s="6"/>
      <c r="I321" s="6"/>
      <c r="J321" s="6"/>
      <c r="K321" s="6"/>
      <c r="L321" s="6"/>
      <c r="M321" s="6"/>
      <c r="N321" s="6"/>
    </row>
    <row r="322" spans="3:14" ht="12.75" customHeight="1" x14ac:dyDescent="0.2">
      <c r="C322" s="6"/>
      <c r="D322" s="6"/>
      <c r="E322" s="6"/>
      <c r="F322" s="6"/>
      <c r="G322" s="6"/>
      <c r="H322" s="6"/>
      <c r="I322" s="6"/>
      <c r="J322" s="6"/>
      <c r="K322" s="6"/>
      <c r="L322" s="6"/>
      <c r="M322" s="6"/>
      <c r="N322" s="6"/>
    </row>
    <row r="323" spans="3:14" ht="12.75" customHeight="1" x14ac:dyDescent="0.2">
      <c r="C323" s="6"/>
      <c r="D323" s="6"/>
      <c r="E323" s="6"/>
      <c r="F323" s="6"/>
      <c r="G323" s="6"/>
      <c r="H323" s="6"/>
      <c r="I323" s="6"/>
      <c r="J323" s="6"/>
      <c r="K323" s="6"/>
      <c r="L323" s="6"/>
      <c r="M323" s="6"/>
      <c r="N323" s="6"/>
    </row>
    <row r="324" spans="3:14" ht="12.75" customHeight="1" x14ac:dyDescent="0.2">
      <c r="C324" s="6"/>
      <c r="D324" s="6"/>
      <c r="E324" s="6"/>
      <c r="F324" s="6"/>
      <c r="G324" s="6"/>
      <c r="H324" s="6"/>
      <c r="I324" s="6"/>
      <c r="J324" s="6"/>
      <c r="K324" s="6"/>
      <c r="L324" s="6"/>
      <c r="M324" s="6"/>
      <c r="N324" s="6"/>
    </row>
    <row r="325" spans="3:14" ht="12.75" customHeight="1" x14ac:dyDescent="0.2">
      <c r="C325" s="6"/>
      <c r="D325" s="6"/>
      <c r="E325" s="6"/>
      <c r="F325" s="6"/>
      <c r="G325" s="6"/>
      <c r="H325" s="6"/>
      <c r="I325" s="6"/>
      <c r="J325" s="6"/>
      <c r="K325" s="6"/>
      <c r="L325" s="6"/>
      <c r="M325" s="6"/>
      <c r="N325" s="6"/>
    </row>
    <row r="326" spans="3:14" ht="12.75" customHeight="1" x14ac:dyDescent="0.2">
      <c r="C326" s="6"/>
      <c r="D326" s="6"/>
      <c r="E326" s="6"/>
      <c r="F326" s="6"/>
      <c r="G326" s="6"/>
      <c r="H326" s="6"/>
      <c r="I326" s="6"/>
      <c r="J326" s="6"/>
      <c r="K326" s="6"/>
      <c r="L326" s="6"/>
      <c r="M326" s="6"/>
      <c r="N326" s="6"/>
    </row>
    <row r="327" spans="3:14" ht="12.75" customHeight="1" x14ac:dyDescent="0.2">
      <c r="C327" s="6"/>
      <c r="D327" s="6"/>
      <c r="E327" s="6"/>
      <c r="F327" s="6"/>
      <c r="G327" s="6"/>
      <c r="H327" s="6"/>
      <c r="I327" s="6"/>
      <c r="J327" s="6"/>
      <c r="K327" s="6"/>
      <c r="L327" s="6"/>
      <c r="M327" s="6"/>
      <c r="N327" s="6"/>
    </row>
    <row r="328" spans="3:14" ht="12.75" customHeight="1" x14ac:dyDescent="0.2">
      <c r="C328" s="6"/>
      <c r="D328" s="6"/>
      <c r="E328" s="6"/>
      <c r="F328" s="6"/>
      <c r="G328" s="6"/>
      <c r="H328" s="6"/>
      <c r="I328" s="6"/>
      <c r="J328" s="6"/>
      <c r="K328" s="6"/>
      <c r="L328" s="6"/>
      <c r="M328" s="6"/>
      <c r="N328" s="6"/>
    </row>
    <row r="329" spans="3:14" ht="12.75" customHeight="1" x14ac:dyDescent="0.2">
      <c r="C329" s="6"/>
      <c r="D329" s="6"/>
      <c r="E329" s="6"/>
      <c r="F329" s="6"/>
      <c r="G329" s="6"/>
      <c r="H329" s="6"/>
      <c r="I329" s="6"/>
      <c r="J329" s="6"/>
      <c r="K329" s="6"/>
      <c r="L329" s="6"/>
      <c r="M329" s="6"/>
      <c r="N329" s="6"/>
    </row>
    <row r="330" spans="3:14" ht="12.75" customHeight="1" x14ac:dyDescent="0.2">
      <c r="C330" s="6"/>
      <c r="D330" s="6"/>
      <c r="E330" s="6"/>
      <c r="F330" s="6"/>
      <c r="G330" s="6"/>
      <c r="H330" s="6"/>
      <c r="I330" s="6"/>
      <c r="J330" s="6"/>
      <c r="K330" s="6"/>
      <c r="L330" s="6"/>
      <c r="M330" s="6"/>
      <c r="N330" s="6"/>
    </row>
    <row r="331" spans="3:14" ht="12.75" customHeight="1" x14ac:dyDescent="0.2">
      <c r="C331" s="6"/>
      <c r="D331" s="6"/>
      <c r="E331" s="6"/>
      <c r="F331" s="6"/>
      <c r="G331" s="6"/>
      <c r="H331" s="6"/>
      <c r="I331" s="6"/>
      <c r="J331" s="6"/>
      <c r="K331" s="6"/>
      <c r="L331" s="6"/>
      <c r="M331" s="6"/>
      <c r="N331" s="6"/>
    </row>
    <row r="332" spans="3:14" ht="12.75" customHeight="1" x14ac:dyDescent="0.2">
      <c r="C332" s="6"/>
      <c r="D332" s="6"/>
      <c r="E332" s="6"/>
      <c r="F332" s="6"/>
      <c r="G332" s="6"/>
      <c r="H332" s="6"/>
      <c r="I332" s="6"/>
      <c r="J332" s="6"/>
      <c r="K332" s="6"/>
      <c r="L332" s="6"/>
      <c r="M332" s="6"/>
      <c r="N332" s="6"/>
    </row>
    <row r="333" spans="3:14" ht="12.75" customHeight="1" x14ac:dyDescent="0.2">
      <c r="C333" s="6"/>
      <c r="D333" s="6"/>
      <c r="E333" s="6"/>
      <c r="F333" s="6"/>
      <c r="G333" s="6"/>
      <c r="H333" s="6"/>
      <c r="I333" s="6"/>
      <c r="J333" s="6"/>
      <c r="K333" s="6"/>
      <c r="L333" s="6"/>
      <c r="M333" s="6"/>
      <c r="N333" s="6"/>
    </row>
    <row r="334" spans="3:14" ht="12.75" customHeight="1" x14ac:dyDescent="0.2">
      <c r="C334" s="6"/>
      <c r="D334" s="6"/>
      <c r="E334" s="6"/>
      <c r="F334" s="6"/>
      <c r="G334" s="6"/>
      <c r="H334" s="6"/>
      <c r="I334" s="6"/>
      <c r="J334" s="6"/>
      <c r="K334" s="6"/>
      <c r="L334" s="6"/>
      <c r="M334" s="6"/>
      <c r="N334" s="6"/>
    </row>
    <row r="335" spans="3:14" ht="12.75" customHeight="1" x14ac:dyDescent="0.2">
      <c r="C335" s="6"/>
      <c r="D335" s="6"/>
      <c r="E335" s="6"/>
      <c r="F335" s="6"/>
      <c r="G335" s="6"/>
      <c r="H335" s="6"/>
      <c r="I335" s="6"/>
      <c r="J335" s="6"/>
      <c r="K335" s="6"/>
      <c r="L335" s="6"/>
      <c r="M335" s="6"/>
      <c r="N335" s="6"/>
    </row>
    <row r="336" spans="3:14" ht="12.75" customHeight="1" x14ac:dyDescent="0.2">
      <c r="C336" s="6"/>
      <c r="D336" s="6"/>
      <c r="E336" s="6"/>
      <c r="F336" s="6"/>
      <c r="G336" s="6"/>
      <c r="H336" s="6"/>
      <c r="I336" s="6"/>
      <c r="J336" s="6"/>
      <c r="K336" s="6"/>
      <c r="L336" s="6"/>
      <c r="M336" s="6"/>
      <c r="N336" s="6"/>
    </row>
    <row r="337" spans="3:14" ht="12.75" customHeight="1" x14ac:dyDescent="0.2">
      <c r="C337" s="6"/>
      <c r="D337" s="6"/>
      <c r="E337" s="6"/>
      <c r="F337" s="6"/>
      <c r="G337" s="6"/>
      <c r="H337" s="6"/>
      <c r="I337" s="6"/>
      <c r="J337" s="6"/>
      <c r="K337" s="6"/>
      <c r="L337" s="6"/>
      <c r="M337" s="6"/>
      <c r="N337" s="6"/>
    </row>
    <row r="338" spans="3:14" ht="12.75" customHeight="1" x14ac:dyDescent="0.2">
      <c r="C338" s="6"/>
      <c r="D338" s="6"/>
      <c r="E338" s="6"/>
      <c r="F338" s="6"/>
      <c r="G338" s="6"/>
      <c r="H338" s="6"/>
      <c r="I338" s="6"/>
      <c r="J338" s="6"/>
      <c r="K338" s="6"/>
      <c r="L338" s="6"/>
      <c r="M338" s="6"/>
      <c r="N338" s="6"/>
    </row>
    <row r="339" spans="3:14" ht="12.75" customHeight="1" x14ac:dyDescent="0.2">
      <c r="C339" s="6"/>
      <c r="D339" s="6"/>
      <c r="E339" s="6"/>
      <c r="F339" s="6"/>
      <c r="G339" s="6"/>
      <c r="H339" s="6"/>
      <c r="I339" s="6"/>
      <c r="J339" s="6"/>
      <c r="K339" s="6"/>
      <c r="L339" s="6"/>
      <c r="M339" s="6"/>
      <c r="N339" s="6"/>
    </row>
    <row r="340" spans="3:14" ht="12.75" customHeight="1" x14ac:dyDescent="0.2">
      <c r="C340" s="6"/>
      <c r="D340" s="6"/>
      <c r="E340" s="6"/>
      <c r="F340" s="6"/>
      <c r="G340" s="6"/>
      <c r="H340" s="6"/>
      <c r="I340" s="6"/>
      <c r="J340" s="6"/>
      <c r="K340" s="6"/>
      <c r="L340" s="6"/>
      <c r="M340" s="6"/>
      <c r="N340" s="6"/>
    </row>
    <row r="341" spans="3:14" ht="12.75" customHeight="1" x14ac:dyDescent="0.2">
      <c r="C341" s="6"/>
      <c r="D341" s="6"/>
      <c r="E341" s="6"/>
      <c r="F341" s="6"/>
      <c r="G341" s="6"/>
      <c r="H341" s="6"/>
      <c r="I341" s="6"/>
      <c r="J341" s="6"/>
      <c r="K341" s="6"/>
      <c r="L341" s="6"/>
      <c r="M341" s="6"/>
      <c r="N341" s="6"/>
    </row>
    <row r="342" spans="3:14" ht="12.75" customHeight="1" x14ac:dyDescent="0.2">
      <c r="C342" s="6"/>
      <c r="D342" s="6"/>
      <c r="E342" s="6"/>
      <c r="F342" s="6"/>
      <c r="G342" s="6"/>
      <c r="H342" s="6"/>
      <c r="I342" s="6"/>
      <c r="J342" s="6"/>
      <c r="K342" s="6"/>
      <c r="L342" s="6"/>
      <c r="M342" s="6"/>
      <c r="N342" s="6"/>
    </row>
    <row r="343" spans="3:14" ht="12.75" customHeight="1" x14ac:dyDescent="0.2">
      <c r="C343" s="6"/>
      <c r="D343" s="6"/>
      <c r="E343" s="6"/>
      <c r="F343" s="6"/>
      <c r="G343" s="6"/>
      <c r="H343" s="6"/>
      <c r="I343" s="6"/>
      <c r="J343" s="6"/>
      <c r="K343" s="6"/>
      <c r="L343" s="6"/>
      <c r="M343" s="6"/>
      <c r="N343" s="6"/>
    </row>
    <row r="344" spans="3:14" ht="12.75" customHeight="1" x14ac:dyDescent="0.2">
      <c r="C344" s="6"/>
      <c r="D344" s="6"/>
      <c r="E344" s="6"/>
      <c r="F344" s="6"/>
      <c r="G344" s="6"/>
      <c r="H344" s="6"/>
      <c r="I344" s="6"/>
      <c r="J344" s="6"/>
      <c r="K344" s="6"/>
      <c r="L344" s="6"/>
      <c r="M344" s="6"/>
      <c r="N344" s="6"/>
    </row>
    <row r="345" spans="3:14" ht="12.75" customHeight="1" x14ac:dyDescent="0.2">
      <c r="C345" s="6"/>
      <c r="D345" s="6"/>
      <c r="E345" s="6"/>
      <c r="F345" s="6"/>
      <c r="G345" s="6"/>
      <c r="H345" s="6"/>
      <c r="I345" s="6"/>
      <c r="J345" s="6"/>
      <c r="K345" s="6"/>
      <c r="L345" s="6"/>
      <c r="M345" s="6"/>
      <c r="N345" s="6"/>
    </row>
    <row r="346" spans="3:14" ht="12.75" customHeight="1" x14ac:dyDescent="0.2">
      <c r="C346" s="6"/>
      <c r="D346" s="6"/>
      <c r="E346" s="6"/>
      <c r="F346" s="6"/>
      <c r="G346" s="6"/>
      <c r="H346" s="6"/>
      <c r="I346" s="6"/>
      <c r="J346" s="6"/>
      <c r="K346" s="6"/>
      <c r="L346" s="6"/>
      <c r="M346" s="6"/>
      <c r="N346" s="6"/>
    </row>
    <row r="347" spans="3:14" ht="12.75" customHeight="1" x14ac:dyDescent="0.2">
      <c r="C347" s="6"/>
      <c r="D347" s="6"/>
      <c r="E347" s="6"/>
      <c r="F347" s="6"/>
      <c r="G347" s="6"/>
      <c r="H347" s="6"/>
      <c r="I347" s="6"/>
      <c r="J347" s="6"/>
      <c r="K347" s="6"/>
      <c r="L347" s="6"/>
      <c r="M347" s="6"/>
      <c r="N347" s="6"/>
    </row>
    <row r="348" spans="3:14" ht="12.75" customHeight="1" x14ac:dyDescent="0.2">
      <c r="C348" s="6"/>
      <c r="D348" s="6"/>
      <c r="E348" s="6"/>
      <c r="F348" s="6"/>
      <c r="G348" s="6"/>
      <c r="H348" s="6"/>
      <c r="I348" s="6"/>
      <c r="J348" s="6"/>
      <c r="K348" s="6"/>
      <c r="L348" s="6"/>
      <c r="M348" s="6"/>
      <c r="N348" s="6"/>
    </row>
    <row r="349" spans="3:14" ht="12.75" customHeight="1" x14ac:dyDescent="0.2">
      <c r="C349" s="6"/>
      <c r="D349" s="6"/>
      <c r="E349" s="6"/>
      <c r="F349" s="6"/>
      <c r="G349" s="6"/>
      <c r="H349" s="6"/>
      <c r="I349" s="6"/>
      <c r="J349" s="6"/>
      <c r="K349" s="6"/>
      <c r="L349" s="6"/>
      <c r="M349" s="6"/>
      <c r="N349" s="6"/>
    </row>
    <row r="350" spans="3:14" ht="12.75" customHeight="1" x14ac:dyDescent="0.2">
      <c r="C350" s="6"/>
      <c r="D350" s="6"/>
      <c r="E350" s="6"/>
      <c r="F350" s="6"/>
      <c r="G350" s="6"/>
      <c r="H350" s="6"/>
      <c r="I350" s="6"/>
      <c r="J350" s="6"/>
      <c r="K350" s="6"/>
      <c r="L350" s="6"/>
      <c r="M350" s="6"/>
      <c r="N350" s="6"/>
    </row>
    <row r="351" spans="3:14" ht="12.75" customHeight="1" x14ac:dyDescent="0.2">
      <c r="C351" s="6"/>
      <c r="D351" s="6"/>
      <c r="E351" s="6"/>
      <c r="F351" s="6"/>
      <c r="G351" s="6"/>
      <c r="H351" s="6"/>
      <c r="I351" s="6"/>
      <c r="J351" s="6"/>
      <c r="K351" s="6"/>
      <c r="L351" s="6"/>
      <c r="M351" s="6"/>
      <c r="N351" s="6"/>
    </row>
    <row r="352" spans="3:14" ht="12.75" customHeight="1" x14ac:dyDescent="0.2">
      <c r="C352" s="6"/>
      <c r="D352" s="6"/>
      <c r="E352" s="6"/>
      <c r="F352" s="6"/>
      <c r="G352" s="6"/>
      <c r="H352" s="6"/>
      <c r="I352" s="6"/>
      <c r="J352" s="6"/>
      <c r="K352" s="6"/>
      <c r="L352" s="6"/>
      <c r="M352" s="6"/>
      <c r="N352" s="6"/>
    </row>
    <row r="353" spans="3:14" ht="12.75" customHeight="1" x14ac:dyDescent="0.2">
      <c r="C353" s="6"/>
      <c r="D353" s="6"/>
      <c r="E353" s="6"/>
      <c r="F353" s="6"/>
      <c r="G353" s="6"/>
      <c r="H353" s="6"/>
      <c r="I353" s="6"/>
      <c r="J353" s="6"/>
      <c r="K353" s="6"/>
      <c r="L353" s="6"/>
      <c r="M353" s="6"/>
      <c r="N353" s="6"/>
    </row>
    <row r="354" spans="3:14" ht="12.75" customHeight="1" x14ac:dyDescent="0.2">
      <c r="C354" s="6"/>
      <c r="D354" s="6"/>
      <c r="E354" s="6"/>
      <c r="F354" s="6"/>
      <c r="G354" s="6"/>
      <c r="H354" s="6"/>
      <c r="I354" s="6"/>
      <c r="J354" s="6"/>
      <c r="K354" s="6"/>
      <c r="L354" s="6"/>
      <c r="M354" s="6"/>
      <c r="N354" s="6"/>
    </row>
    <row r="355" spans="3:14" ht="12.75" customHeight="1" x14ac:dyDescent="0.2">
      <c r="C355" s="6"/>
      <c r="D355" s="6"/>
      <c r="E355" s="6"/>
      <c r="F355" s="6"/>
      <c r="G355" s="6"/>
      <c r="H355" s="6"/>
      <c r="I355" s="6"/>
      <c r="J355" s="6"/>
      <c r="K355" s="6"/>
      <c r="L355" s="6"/>
      <c r="M355" s="6"/>
      <c r="N355" s="6"/>
    </row>
    <row r="356" spans="3:14" ht="12.75" customHeight="1" x14ac:dyDescent="0.2">
      <c r="C356" s="6"/>
      <c r="D356" s="6"/>
      <c r="E356" s="6"/>
      <c r="F356" s="6"/>
      <c r="G356" s="6"/>
      <c r="H356" s="6"/>
      <c r="I356" s="6"/>
      <c r="J356" s="6"/>
      <c r="K356" s="6"/>
      <c r="L356" s="6"/>
      <c r="M356" s="6"/>
      <c r="N356" s="6"/>
    </row>
    <row r="357" spans="3:14" ht="12.75" customHeight="1" x14ac:dyDescent="0.2">
      <c r="C357" s="6"/>
      <c r="D357" s="6"/>
      <c r="E357" s="6"/>
      <c r="F357" s="6"/>
      <c r="G357" s="6"/>
      <c r="H357" s="6"/>
      <c r="I357" s="6"/>
      <c r="J357" s="6"/>
      <c r="K357" s="6"/>
      <c r="L357" s="6"/>
      <c r="M357" s="6"/>
      <c r="N357" s="6"/>
    </row>
    <row r="358" spans="3:14" ht="12.75" customHeight="1" x14ac:dyDescent="0.2">
      <c r="C358" s="6"/>
      <c r="D358" s="6"/>
      <c r="E358" s="6"/>
      <c r="F358" s="6"/>
      <c r="G358" s="6"/>
      <c r="H358" s="6"/>
      <c r="I358" s="6"/>
      <c r="J358" s="6"/>
      <c r="K358" s="6"/>
      <c r="L358" s="6"/>
      <c r="M358" s="6"/>
      <c r="N358" s="6"/>
    </row>
    <row r="359" spans="3:14" ht="12.75" customHeight="1" x14ac:dyDescent="0.2">
      <c r="C359" s="6"/>
      <c r="D359" s="6"/>
      <c r="E359" s="6"/>
      <c r="F359" s="6"/>
      <c r="G359" s="6"/>
      <c r="H359" s="6"/>
      <c r="I359" s="6"/>
      <c r="J359" s="6"/>
      <c r="K359" s="6"/>
      <c r="L359" s="6"/>
      <c r="M359" s="6"/>
      <c r="N359" s="6"/>
    </row>
    <row r="360" spans="3:14" ht="12.75" customHeight="1" x14ac:dyDescent="0.2">
      <c r="C360" s="6"/>
      <c r="D360" s="6"/>
      <c r="E360" s="6"/>
      <c r="F360" s="6"/>
      <c r="G360" s="6"/>
      <c r="H360" s="6"/>
      <c r="I360" s="6"/>
      <c r="J360" s="6"/>
      <c r="K360" s="6"/>
      <c r="L360" s="6"/>
      <c r="M360" s="6"/>
      <c r="N360" s="6"/>
    </row>
    <row r="361" spans="3:14" ht="12.75" customHeight="1" x14ac:dyDescent="0.2">
      <c r="C361" s="6"/>
      <c r="D361" s="6"/>
      <c r="E361" s="6"/>
      <c r="F361" s="6"/>
      <c r="G361" s="6"/>
      <c r="H361" s="6"/>
      <c r="I361" s="6"/>
      <c r="J361" s="6"/>
      <c r="K361" s="6"/>
      <c r="L361" s="6"/>
      <c r="M361" s="6"/>
      <c r="N361" s="6"/>
    </row>
    <row r="362" spans="3:14" ht="12.75" customHeight="1" x14ac:dyDescent="0.2">
      <c r="C362" s="6"/>
      <c r="D362" s="6"/>
      <c r="E362" s="6"/>
      <c r="F362" s="6"/>
      <c r="G362" s="6"/>
      <c r="H362" s="6"/>
      <c r="I362" s="6"/>
      <c r="J362" s="6"/>
      <c r="K362" s="6"/>
      <c r="L362" s="6"/>
      <c r="M362" s="6"/>
      <c r="N362" s="6"/>
    </row>
    <row r="363" spans="3:14" ht="12.75" customHeight="1" x14ac:dyDescent="0.2">
      <c r="C363" s="6"/>
      <c r="D363" s="6"/>
      <c r="E363" s="6"/>
      <c r="F363" s="6"/>
      <c r="G363" s="6"/>
      <c r="H363" s="6"/>
      <c r="I363" s="6"/>
      <c r="J363" s="6"/>
      <c r="K363" s="6"/>
      <c r="L363" s="6"/>
      <c r="M363" s="6"/>
      <c r="N363" s="6"/>
    </row>
    <row r="364" spans="3:14" ht="12.75" customHeight="1" x14ac:dyDescent="0.2">
      <c r="C364" s="6"/>
      <c r="D364" s="6"/>
      <c r="E364" s="6"/>
      <c r="F364" s="6"/>
      <c r="G364" s="6"/>
      <c r="H364" s="6"/>
      <c r="I364" s="6"/>
      <c r="J364" s="6"/>
      <c r="K364" s="6"/>
      <c r="L364" s="6"/>
      <c r="M364" s="6"/>
      <c r="N364" s="6"/>
    </row>
    <row r="365" spans="3:14" ht="12.75" customHeight="1" x14ac:dyDescent="0.2">
      <c r="C365" s="6"/>
      <c r="D365" s="6"/>
      <c r="E365" s="6"/>
      <c r="F365" s="6"/>
      <c r="G365" s="6"/>
      <c r="H365" s="6"/>
      <c r="I365" s="6"/>
      <c r="J365" s="6"/>
      <c r="K365" s="6"/>
      <c r="L365" s="6"/>
      <c r="M365" s="6"/>
      <c r="N365" s="6"/>
    </row>
    <row r="366" spans="3:14" ht="12.75" customHeight="1" x14ac:dyDescent="0.2">
      <c r="C366" s="6"/>
      <c r="D366" s="6"/>
      <c r="E366" s="6"/>
      <c r="F366" s="6"/>
      <c r="G366" s="6"/>
      <c r="H366" s="6"/>
      <c r="I366" s="6"/>
      <c r="J366" s="6"/>
      <c r="K366" s="6"/>
      <c r="L366" s="6"/>
      <c r="M366" s="6"/>
      <c r="N366" s="6"/>
    </row>
    <row r="367" spans="3:14" ht="12.75" customHeight="1" x14ac:dyDescent="0.2">
      <c r="C367" s="6"/>
      <c r="D367" s="6"/>
      <c r="E367" s="6"/>
      <c r="F367" s="6"/>
      <c r="G367" s="6"/>
      <c r="H367" s="6"/>
      <c r="I367" s="6"/>
      <c r="J367" s="6"/>
      <c r="K367" s="6"/>
      <c r="L367" s="6"/>
      <c r="M367" s="6"/>
      <c r="N367" s="6"/>
    </row>
    <row r="368" spans="3:14" ht="12.75" customHeight="1" x14ac:dyDescent="0.2">
      <c r="C368" s="6"/>
      <c r="D368" s="6"/>
      <c r="E368" s="6"/>
      <c r="F368" s="6"/>
      <c r="G368" s="6"/>
      <c r="H368" s="6"/>
      <c r="I368" s="6"/>
      <c r="J368" s="6"/>
      <c r="K368" s="6"/>
      <c r="L368" s="6"/>
      <c r="M368" s="6"/>
      <c r="N368" s="6"/>
    </row>
    <row r="369" spans="3:14" ht="12.75" customHeight="1" x14ac:dyDescent="0.2">
      <c r="C369" s="6"/>
      <c r="D369" s="6"/>
      <c r="E369" s="6"/>
      <c r="F369" s="6"/>
      <c r="G369" s="6"/>
      <c r="H369" s="6"/>
      <c r="I369" s="6"/>
      <c r="J369" s="6"/>
      <c r="K369" s="6"/>
      <c r="L369" s="6"/>
      <c r="M369" s="6"/>
      <c r="N369" s="6"/>
    </row>
    <row r="370" spans="3:14" ht="12.75" customHeight="1" x14ac:dyDescent="0.2">
      <c r="C370" s="6"/>
      <c r="D370" s="6"/>
      <c r="E370" s="6"/>
      <c r="F370" s="6"/>
      <c r="G370" s="6"/>
      <c r="H370" s="6"/>
      <c r="I370" s="6"/>
      <c r="J370" s="6"/>
      <c r="K370" s="6"/>
      <c r="L370" s="6"/>
      <c r="M370" s="6"/>
      <c r="N370" s="6"/>
    </row>
    <row r="371" spans="3:14" ht="12.75" customHeight="1" x14ac:dyDescent="0.2">
      <c r="C371" s="6"/>
      <c r="D371" s="6"/>
      <c r="E371" s="6"/>
      <c r="F371" s="6"/>
      <c r="G371" s="6"/>
      <c r="H371" s="6"/>
      <c r="I371" s="6"/>
      <c r="J371" s="6"/>
      <c r="K371" s="6"/>
      <c r="L371" s="6"/>
      <c r="M371" s="6"/>
      <c r="N371" s="6"/>
    </row>
    <row r="372" spans="3:14" ht="12.75" customHeight="1" x14ac:dyDescent="0.2">
      <c r="C372" s="6"/>
      <c r="D372" s="6"/>
      <c r="E372" s="6"/>
      <c r="F372" s="6"/>
      <c r="G372" s="6"/>
      <c r="H372" s="6"/>
      <c r="I372" s="6"/>
      <c r="J372" s="6"/>
      <c r="K372" s="6"/>
      <c r="L372" s="6"/>
      <c r="M372" s="6"/>
      <c r="N372" s="6"/>
    </row>
    <row r="373" spans="3:14" ht="12.75" customHeight="1" x14ac:dyDescent="0.2">
      <c r="C373" s="6"/>
      <c r="D373" s="6"/>
      <c r="E373" s="6"/>
      <c r="F373" s="6"/>
      <c r="G373" s="6"/>
      <c r="H373" s="6"/>
      <c r="I373" s="6"/>
      <c r="J373" s="6"/>
      <c r="K373" s="6"/>
      <c r="L373" s="6"/>
      <c r="M373" s="6"/>
      <c r="N373" s="6"/>
    </row>
    <row r="374" spans="3:14" ht="12.75" customHeight="1" x14ac:dyDescent="0.2">
      <c r="C374" s="6"/>
      <c r="D374" s="6"/>
      <c r="E374" s="6"/>
      <c r="F374" s="6"/>
      <c r="G374" s="6"/>
      <c r="H374" s="6"/>
      <c r="I374" s="6"/>
      <c r="J374" s="6"/>
      <c r="K374" s="6"/>
      <c r="L374" s="6"/>
      <c r="M374" s="6"/>
      <c r="N374" s="6"/>
    </row>
    <row r="375" spans="3:14" ht="12.75" customHeight="1" x14ac:dyDescent="0.2">
      <c r="C375" s="6"/>
      <c r="D375" s="6"/>
      <c r="E375" s="6"/>
      <c r="F375" s="6"/>
      <c r="G375" s="6"/>
      <c r="H375" s="6"/>
      <c r="I375" s="6"/>
      <c r="J375" s="6"/>
      <c r="K375" s="6"/>
      <c r="L375" s="6"/>
      <c r="M375" s="6"/>
      <c r="N375" s="6"/>
    </row>
    <row r="376" spans="3:14" ht="12.75" customHeight="1" x14ac:dyDescent="0.2">
      <c r="C376" s="6"/>
      <c r="D376" s="6"/>
      <c r="E376" s="6"/>
      <c r="F376" s="6"/>
      <c r="G376" s="6"/>
      <c r="H376" s="6"/>
      <c r="I376" s="6"/>
      <c r="J376" s="6"/>
      <c r="K376" s="6"/>
      <c r="L376" s="6"/>
      <c r="M376" s="6"/>
      <c r="N376" s="6"/>
    </row>
    <row r="377" spans="3:14" ht="12.75" customHeight="1" x14ac:dyDescent="0.2">
      <c r="C377" s="6"/>
      <c r="D377" s="6"/>
      <c r="E377" s="6"/>
      <c r="F377" s="6"/>
      <c r="G377" s="6"/>
      <c r="H377" s="6"/>
      <c r="I377" s="6"/>
      <c r="J377" s="6"/>
      <c r="K377" s="6"/>
      <c r="L377" s="6"/>
      <c r="M377" s="6"/>
      <c r="N377" s="6"/>
    </row>
    <row r="378" spans="3:14" ht="12.75" customHeight="1" x14ac:dyDescent="0.2">
      <c r="C378" s="6"/>
      <c r="D378" s="6"/>
      <c r="E378" s="6"/>
      <c r="F378" s="6"/>
      <c r="G378" s="6"/>
      <c r="H378" s="6"/>
      <c r="I378" s="6"/>
      <c r="J378" s="6"/>
      <c r="K378" s="6"/>
      <c r="L378" s="6"/>
      <c r="M378" s="6"/>
      <c r="N378" s="6"/>
    </row>
    <row r="379" spans="3:14" ht="12.75" customHeight="1" x14ac:dyDescent="0.2">
      <c r="C379" s="6"/>
      <c r="D379" s="6"/>
      <c r="E379" s="6"/>
      <c r="F379" s="6"/>
      <c r="G379" s="6"/>
      <c r="H379" s="6"/>
      <c r="I379" s="6"/>
      <c r="J379" s="6"/>
      <c r="K379" s="6"/>
      <c r="L379" s="6"/>
      <c r="M379" s="6"/>
      <c r="N379" s="6"/>
    </row>
    <row r="380" spans="3:14" ht="12.75" customHeight="1" x14ac:dyDescent="0.2">
      <c r="C380" s="6"/>
      <c r="D380" s="6"/>
      <c r="E380" s="6"/>
      <c r="F380" s="6"/>
      <c r="G380" s="6"/>
      <c r="H380" s="6"/>
      <c r="I380" s="6"/>
      <c r="J380" s="6"/>
      <c r="K380" s="6"/>
      <c r="L380" s="6"/>
      <c r="M380" s="6"/>
      <c r="N380" s="6"/>
    </row>
    <row r="381" spans="3:14" ht="12.75" customHeight="1" x14ac:dyDescent="0.2">
      <c r="C381" s="6"/>
      <c r="D381" s="6"/>
      <c r="E381" s="6"/>
      <c r="F381" s="6"/>
      <c r="G381" s="6"/>
      <c r="H381" s="6"/>
      <c r="I381" s="6"/>
      <c r="J381" s="6"/>
      <c r="K381" s="6"/>
      <c r="L381" s="6"/>
      <c r="M381" s="6"/>
      <c r="N381" s="6"/>
    </row>
    <row r="382" spans="3:14" ht="12.75" customHeight="1" x14ac:dyDescent="0.2">
      <c r="C382" s="6"/>
      <c r="D382" s="6"/>
      <c r="E382" s="6"/>
      <c r="F382" s="6"/>
      <c r="G382" s="6"/>
      <c r="H382" s="6"/>
      <c r="I382" s="6"/>
      <c r="J382" s="6"/>
      <c r="K382" s="6"/>
      <c r="L382" s="6"/>
      <c r="M382" s="6"/>
      <c r="N382" s="6"/>
    </row>
    <row r="383" spans="3:14" ht="12.75" customHeight="1" x14ac:dyDescent="0.2">
      <c r="C383" s="6"/>
      <c r="D383" s="6"/>
      <c r="E383" s="6"/>
      <c r="F383" s="6"/>
      <c r="G383" s="6"/>
      <c r="H383" s="6"/>
      <c r="I383" s="6"/>
      <c r="J383" s="6"/>
      <c r="K383" s="6"/>
      <c r="L383" s="6"/>
      <c r="M383" s="6"/>
      <c r="N383" s="6"/>
    </row>
    <row r="384" spans="3:14" ht="12.75" customHeight="1" x14ac:dyDescent="0.2">
      <c r="C384" s="6"/>
      <c r="D384" s="6"/>
      <c r="E384" s="6"/>
      <c r="F384" s="6"/>
      <c r="G384" s="6"/>
      <c r="H384" s="6"/>
      <c r="I384" s="6"/>
      <c r="J384" s="6"/>
      <c r="K384" s="6"/>
      <c r="L384" s="6"/>
      <c r="M384" s="6"/>
      <c r="N384" s="6"/>
    </row>
    <row r="385" spans="3:14" ht="12.75" customHeight="1" x14ac:dyDescent="0.2">
      <c r="C385" s="6"/>
      <c r="D385" s="6"/>
      <c r="E385" s="6"/>
      <c r="F385" s="6"/>
      <c r="G385" s="6"/>
      <c r="H385" s="6"/>
      <c r="I385" s="6"/>
      <c r="J385" s="6"/>
      <c r="K385" s="6"/>
      <c r="L385" s="6"/>
      <c r="M385" s="6"/>
      <c r="N385" s="6"/>
    </row>
    <row r="386" spans="3:14" ht="12.75" customHeight="1" x14ac:dyDescent="0.2">
      <c r="C386" s="6"/>
      <c r="D386" s="6"/>
      <c r="E386" s="6"/>
      <c r="F386" s="6"/>
      <c r="G386" s="6"/>
      <c r="H386" s="6"/>
      <c r="I386" s="6"/>
      <c r="J386" s="6"/>
      <c r="K386" s="6"/>
      <c r="L386" s="6"/>
      <c r="M386" s="6"/>
      <c r="N386" s="6"/>
    </row>
    <row r="387" spans="3:14" ht="12.75" customHeight="1" x14ac:dyDescent="0.2">
      <c r="C387" s="6"/>
      <c r="D387" s="6"/>
      <c r="E387" s="6"/>
      <c r="F387" s="6"/>
      <c r="G387" s="6"/>
      <c r="H387" s="6"/>
      <c r="I387" s="6"/>
      <c r="J387" s="6"/>
      <c r="K387" s="6"/>
      <c r="L387" s="6"/>
      <c r="M387" s="6"/>
      <c r="N387" s="6"/>
    </row>
    <row r="388" spans="3:14" ht="12.75" customHeight="1" x14ac:dyDescent="0.2">
      <c r="C388" s="6"/>
      <c r="D388" s="6"/>
      <c r="E388" s="6"/>
      <c r="F388" s="6"/>
      <c r="G388" s="6"/>
      <c r="H388" s="6"/>
      <c r="I388" s="6"/>
      <c r="J388" s="6"/>
      <c r="K388" s="6"/>
      <c r="L388" s="6"/>
      <c r="M388" s="6"/>
      <c r="N388" s="6"/>
    </row>
    <row r="389" spans="3:14" ht="12.75" customHeight="1" x14ac:dyDescent="0.2">
      <c r="C389" s="6"/>
      <c r="D389" s="6"/>
      <c r="E389" s="6"/>
      <c r="F389" s="6"/>
      <c r="G389" s="6"/>
      <c r="H389" s="6"/>
      <c r="I389" s="6"/>
      <c r="J389" s="6"/>
      <c r="K389" s="6"/>
      <c r="L389" s="6"/>
      <c r="M389" s="6"/>
      <c r="N389" s="6"/>
    </row>
    <row r="390" spans="3:14" ht="12.75" customHeight="1" x14ac:dyDescent="0.2">
      <c r="C390" s="6"/>
      <c r="D390" s="6"/>
      <c r="E390" s="6"/>
      <c r="F390" s="6"/>
      <c r="G390" s="6"/>
      <c r="H390" s="6"/>
      <c r="I390" s="6"/>
      <c r="J390" s="6"/>
      <c r="K390" s="6"/>
      <c r="L390" s="6"/>
      <c r="M390" s="6"/>
      <c r="N390" s="6"/>
    </row>
    <row r="391" spans="3:14" ht="12.75" customHeight="1" x14ac:dyDescent="0.2">
      <c r="C391" s="6"/>
      <c r="D391" s="6"/>
      <c r="E391" s="6"/>
      <c r="F391" s="6"/>
      <c r="G391" s="6"/>
      <c r="H391" s="6"/>
      <c r="I391" s="6"/>
      <c r="J391" s="6"/>
      <c r="K391" s="6"/>
      <c r="L391" s="6"/>
      <c r="M391" s="6"/>
      <c r="N391" s="6"/>
    </row>
    <row r="392" spans="3:14" ht="12.75" customHeight="1" x14ac:dyDescent="0.2">
      <c r="C392" s="6"/>
      <c r="D392" s="6"/>
      <c r="E392" s="6"/>
      <c r="F392" s="6"/>
      <c r="G392" s="6"/>
      <c r="H392" s="6"/>
      <c r="I392" s="6"/>
      <c r="J392" s="6"/>
      <c r="K392" s="6"/>
      <c r="L392" s="6"/>
      <c r="M392" s="6"/>
      <c r="N392" s="6"/>
    </row>
    <row r="393" spans="3:14" ht="12.75" customHeight="1" x14ac:dyDescent="0.2">
      <c r="C393" s="6"/>
      <c r="D393" s="6"/>
      <c r="E393" s="6"/>
      <c r="F393" s="6"/>
      <c r="G393" s="6"/>
      <c r="H393" s="6"/>
      <c r="I393" s="6"/>
      <c r="J393" s="6"/>
      <c r="K393" s="6"/>
      <c r="L393" s="6"/>
      <c r="M393" s="6"/>
      <c r="N393" s="6"/>
    </row>
    <row r="394" spans="3:14" ht="12.75" customHeight="1" x14ac:dyDescent="0.2">
      <c r="C394" s="6"/>
      <c r="D394" s="6"/>
      <c r="E394" s="6"/>
      <c r="F394" s="6"/>
      <c r="G394" s="6"/>
      <c r="H394" s="6"/>
      <c r="I394" s="6"/>
      <c r="J394" s="6"/>
      <c r="K394" s="6"/>
      <c r="L394" s="6"/>
      <c r="M394" s="6"/>
      <c r="N394" s="6"/>
    </row>
    <row r="395" spans="3:14" ht="12.75" customHeight="1" x14ac:dyDescent="0.2">
      <c r="C395" s="6"/>
      <c r="D395" s="6"/>
      <c r="E395" s="6"/>
      <c r="F395" s="6"/>
      <c r="G395" s="6"/>
      <c r="H395" s="6"/>
      <c r="I395" s="6"/>
      <c r="J395" s="6"/>
      <c r="K395" s="6"/>
      <c r="L395" s="6"/>
      <c r="M395" s="6"/>
      <c r="N395" s="6"/>
    </row>
    <row r="396" spans="3:14" ht="12.75" customHeight="1" x14ac:dyDescent="0.2">
      <c r="C396" s="6"/>
      <c r="D396" s="6"/>
      <c r="E396" s="6"/>
      <c r="F396" s="6"/>
      <c r="G396" s="6"/>
      <c r="H396" s="6"/>
      <c r="I396" s="6"/>
      <c r="J396" s="6"/>
      <c r="K396" s="6"/>
      <c r="L396" s="6"/>
      <c r="M396" s="6"/>
      <c r="N396" s="6"/>
    </row>
    <row r="397" spans="3:14" ht="12.75" customHeight="1" x14ac:dyDescent="0.2">
      <c r="C397" s="6"/>
      <c r="D397" s="6"/>
      <c r="E397" s="6"/>
      <c r="F397" s="6"/>
      <c r="G397" s="6"/>
      <c r="H397" s="6"/>
      <c r="I397" s="6"/>
      <c r="J397" s="6"/>
      <c r="K397" s="6"/>
      <c r="L397" s="6"/>
      <c r="M397" s="6"/>
      <c r="N397" s="6"/>
    </row>
    <row r="398" spans="3:14" ht="12.75" customHeight="1" x14ac:dyDescent="0.2">
      <c r="C398" s="6"/>
      <c r="D398" s="6"/>
      <c r="E398" s="6"/>
      <c r="F398" s="6"/>
      <c r="G398" s="6"/>
      <c r="H398" s="6"/>
      <c r="I398" s="6"/>
      <c r="J398" s="6"/>
      <c r="K398" s="6"/>
      <c r="L398" s="6"/>
      <c r="M398" s="6"/>
      <c r="N398" s="6"/>
    </row>
    <row r="399" spans="3:14" ht="12.75" customHeight="1" x14ac:dyDescent="0.2">
      <c r="C399" s="6"/>
      <c r="D399" s="6"/>
      <c r="E399" s="6"/>
      <c r="F399" s="6"/>
      <c r="G399" s="6"/>
      <c r="H399" s="6"/>
      <c r="I399" s="6"/>
      <c r="J399" s="6"/>
      <c r="K399" s="6"/>
      <c r="L399" s="6"/>
      <c r="M399" s="6"/>
      <c r="N399" s="6"/>
    </row>
    <row r="400" spans="3:14" ht="12.75" customHeight="1" x14ac:dyDescent="0.2">
      <c r="C400" s="6"/>
      <c r="D400" s="6"/>
      <c r="E400" s="6"/>
      <c r="F400" s="6"/>
      <c r="G400" s="6"/>
      <c r="H400" s="6"/>
      <c r="I400" s="6"/>
      <c r="J400" s="6"/>
      <c r="K400" s="6"/>
      <c r="L400" s="6"/>
      <c r="M400" s="6"/>
      <c r="N400" s="6"/>
    </row>
    <row r="401" spans="1:14" ht="12.75" customHeight="1" x14ac:dyDescent="0.2">
      <c r="C401" s="6"/>
      <c r="D401" s="6"/>
      <c r="E401" s="6"/>
      <c r="F401" s="6"/>
      <c r="G401" s="6"/>
      <c r="H401" s="6"/>
      <c r="I401" s="6"/>
      <c r="J401" s="6"/>
      <c r="K401" s="6"/>
      <c r="L401" s="6"/>
      <c r="M401" s="6"/>
      <c r="N401" s="6"/>
    </row>
    <row r="402" spans="1:14" ht="12.75" customHeight="1" x14ac:dyDescent="0.2">
      <c r="C402" s="6"/>
      <c r="D402" s="6"/>
      <c r="E402" s="6"/>
      <c r="F402" s="6"/>
      <c r="G402" s="6"/>
      <c r="H402" s="6"/>
      <c r="I402" s="6"/>
      <c r="J402" s="6"/>
      <c r="K402" s="6"/>
      <c r="L402" s="6"/>
      <c r="M402" s="6"/>
      <c r="N402" s="6"/>
    </row>
    <row r="403" spans="1:14" ht="12.75" customHeight="1" x14ac:dyDescent="0.2">
      <c r="C403" s="6"/>
      <c r="D403" s="6"/>
      <c r="E403" s="6"/>
      <c r="F403" s="6"/>
      <c r="G403" s="6"/>
      <c r="H403" s="6"/>
      <c r="I403" s="6"/>
      <c r="J403" s="6"/>
      <c r="K403" s="6"/>
      <c r="L403" s="6"/>
      <c r="M403" s="6"/>
      <c r="N403" s="6"/>
    </row>
    <row r="404" spans="1:14" ht="12.75" customHeight="1" x14ac:dyDescent="0.2">
      <c r="C404" s="6"/>
      <c r="D404" s="6"/>
      <c r="E404" s="6"/>
      <c r="F404" s="6"/>
      <c r="G404" s="6"/>
      <c r="H404" s="6"/>
      <c r="I404" s="6"/>
      <c r="J404" s="6"/>
      <c r="K404" s="6"/>
      <c r="L404" s="6"/>
      <c r="M404" s="6"/>
      <c r="N404" s="6"/>
    </row>
    <row r="405" spans="1:14" ht="12.75" customHeight="1" x14ac:dyDescent="0.2">
      <c r="C405" s="6"/>
      <c r="D405" s="6"/>
      <c r="E405" s="6"/>
      <c r="F405" s="6"/>
      <c r="G405" s="6"/>
      <c r="H405" s="6"/>
      <c r="I405" s="6"/>
      <c r="J405" s="6"/>
      <c r="K405" s="6"/>
      <c r="L405" s="6"/>
      <c r="M405" s="6"/>
      <c r="N405" s="6"/>
    </row>
    <row r="406" spans="1:14" ht="12.75" customHeight="1" x14ac:dyDescent="0.2">
      <c r="C406" s="6"/>
      <c r="D406" s="6"/>
      <c r="E406" s="6"/>
      <c r="F406" s="6"/>
      <c r="G406" s="6"/>
      <c r="H406" s="6"/>
      <c r="I406" s="6"/>
      <c r="J406" s="6"/>
      <c r="K406" s="6"/>
      <c r="L406" s="6"/>
      <c r="M406" s="6"/>
      <c r="N406" s="6"/>
    </row>
    <row r="407" spans="1:14" ht="12.75" customHeight="1" x14ac:dyDescent="0.2">
      <c r="C407" s="6"/>
      <c r="D407" s="6"/>
      <c r="E407" s="6"/>
      <c r="F407" s="6"/>
      <c r="G407" s="6"/>
      <c r="H407" s="6"/>
      <c r="I407" s="6"/>
      <c r="J407" s="6"/>
      <c r="K407" s="6"/>
      <c r="L407" s="6"/>
      <c r="M407" s="6"/>
      <c r="N407" s="6"/>
    </row>
    <row r="408" spans="1:14" ht="12.75" customHeight="1" x14ac:dyDescent="0.2">
      <c r="C408" s="6"/>
      <c r="D408" s="6"/>
      <c r="E408" s="6"/>
      <c r="F408" s="6"/>
      <c r="G408" s="6"/>
      <c r="H408" s="6"/>
      <c r="I408" s="6"/>
      <c r="J408" s="6"/>
      <c r="K408" s="6"/>
      <c r="L408" s="6"/>
      <c r="M408" s="6"/>
      <c r="N408" s="6"/>
    </row>
    <row r="409" spans="1:14" ht="12.75" customHeight="1" x14ac:dyDescent="0.2">
      <c r="A409" s="12"/>
      <c r="C409" s="6"/>
      <c r="D409" s="6"/>
      <c r="E409" s="6"/>
      <c r="F409" s="6"/>
      <c r="G409" s="6"/>
      <c r="H409" s="6"/>
      <c r="I409" s="6"/>
      <c r="J409" s="6"/>
      <c r="K409" s="6"/>
      <c r="L409" s="6"/>
      <c r="M409" s="6"/>
      <c r="N409" s="6"/>
    </row>
    <row r="410" spans="1:14" ht="12.75" customHeight="1" x14ac:dyDescent="0.2">
      <c r="A410" s="12"/>
      <c r="C410" s="6"/>
      <c r="D410" s="6"/>
      <c r="E410" s="6"/>
      <c r="F410" s="6"/>
      <c r="G410" s="6"/>
      <c r="H410" s="6"/>
      <c r="I410" s="6"/>
      <c r="J410" s="6"/>
      <c r="K410" s="6"/>
      <c r="L410" s="6"/>
      <c r="M410" s="6"/>
      <c r="N410" s="6"/>
    </row>
    <row r="411" spans="1:14" ht="12.75" customHeight="1" x14ac:dyDescent="0.2">
      <c r="A411" s="12"/>
      <c r="C411" s="6"/>
      <c r="D411" s="6"/>
      <c r="E411" s="6"/>
      <c r="F411" s="6"/>
      <c r="G411" s="6"/>
      <c r="H411" s="6"/>
      <c r="I411" s="6"/>
      <c r="J411" s="6"/>
      <c r="K411" s="6"/>
      <c r="L411" s="6"/>
      <c r="M411" s="6"/>
      <c r="N411" s="6"/>
    </row>
    <row r="412" spans="1:14" ht="12.75" customHeight="1" x14ac:dyDescent="0.2">
      <c r="C412" s="6"/>
      <c r="D412" s="6"/>
      <c r="E412" s="6"/>
      <c r="F412" s="6"/>
      <c r="G412" s="6"/>
      <c r="H412" s="6"/>
      <c r="I412" s="6"/>
      <c r="J412" s="6"/>
      <c r="K412" s="6"/>
      <c r="L412" s="6"/>
      <c r="M412" s="6"/>
      <c r="N412" s="6"/>
    </row>
    <row r="413" spans="1:14" ht="12.75" customHeight="1" x14ac:dyDescent="0.2">
      <c r="C413" s="6"/>
      <c r="D413" s="6"/>
      <c r="E413" s="6"/>
      <c r="F413" s="6"/>
      <c r="G413" s="6"/>
      <c r="H413" s="6"/>
      <c r="I413" s="6"/>
      <c r="J413" s="6"/>
      <c r="K413" s="6"/>
      <c r="L413" s="6"/>
      <c r="M413" s="6"/>
      <c r="N413" s="6"/>
    </row>
    <row r="414" spans="1:14" ht="12.75" customHeight="1" x14ac:dyDescent="0.2">
      <c r="C414" s="6"/>
      <c r="D414" s="6"/>
      <c r="E414" s="6"/>
      <c r="F414" s="6"/>
      <c r="G414" s="6"/>
      <c r="H414" s="6"/>
      <c r="I414" s="6"/>
      <c r="J414" s="6"/>
      <c r="K414" s="6"/>
      <c r="L414" s="6"/>
      <c r="M414" s="6"/>
      <c r="N414" s="6"/>
    </row>
    <row r="415" spans="1:14" ht="12.75" customHeight="1" x14ac:dyDescent="0.2">
      <c r="A415" s="25"/>
      <c r="C415" s="6"/>
      <c r="D415" s="6"/>
      <c r="E415" s="6"/>
      <c r="F415" s="6"/>
      <c r="G415" s="6"/>
      <c r="H415" s="6"/>
      <c r="I415" s="6"/>
      <c r="J415" s="6"/>
      <c r="K415" s="6"/>
      <c r="L415" s="6"/>
      <c r="M415" s="6"/>
      <c r="N415" s="6"/>
    </row>
    <row r="416" spans="1:14" ht="12.75" customHeight="1" x14ac:dyDescent="0.2">
      <c r="A416" s="33"/>
      <c r="C416" s="6"/>
      <c r="D416" s="6"/>
      <c r="E416" s="6"/>
      <c r="F416" s="6"/>
      <c r="G416" s="6"/>
      <c r="H416" s="6"/>
      <c r="I416" s="6"/>
      <c r="J416" s="6"/>
      <c r="K416" s="6"/>
      <c r="L416" s="6"/>
      <c r="M416" s="6"/>
      <c r="N416" s="6"/>
    </row>
    <row r="417" spans="1:14" ht="12.75" customHeight="1" x14ac:dyDescent="0.2">
      <c r="A417" s="12"/>
      <c r="C417" s="6"/>
      <c r="D417" s="6"/>
      <c r="E417" s="6"/>
      <c r="F417" s="6"/>
      <c r="G417" s="6"/>
      <c r="H417" s="6"/>
      <c r="I417" s="6"/>
      <c r="J417" s="6"/>
      <c r="K417" s="6"/>
      <c r="L417" s="6"/>
      <c r="M417" s="6"/>
      <c r="N417" s="6"/>
    </row>
    <row r="418" spans="1:14" ht="12.75" customHeight="1" x14ac:dyDescent="0.2">
      <c r="C418" s="6"/>
      <c r="D418" s="6"/>
      <c r="E418" s="6"/>
      <c r="F418" s="6"/>
      <c r="G418" s="6"/>
      <c r="H418" s="6"/>
      <c r="I418" s="6"/>
      <c r="J418" s="6"/>
      <c r="K418" s="6"/>
      <c r="L418" s="6"/>
      <c r="M418" s="6"/>
      <c r="N418" s="6"/>
    </row>
    <row r="419" spans="1:14" ht="12.75" customHeight="1" x14ac:dyDescent="0.2">
      <c r="C419" s="6"/>
      <c r="D419" s="6"/>
      <c r="E419" s="6"/>
      <c r="F419" s="6"/>
      <c r="G419" s="6"/>
      <c r="H419" s="6"/>
      <c r="I419" s="6"/>
      <c r="J419" s="6"/>
      <c r="K419" s="6"/>
      <c r="L419" s="6"/>
      <c r="M419" s="6"/>
      <c r="N419" s="6"/>
    </row>
    <row r="420" spans="1:14" ht="12.75" customHeight="1" x14ac:dyDescent="0.2">
      <c r="C420" s="6"/>
      <c r="D420" s="6"/>
      <c r="E420" s="6"/>
      <c r="F420" s="6"/>
      <c r="G420" s="6"/>
      <c r="H420" s="6"/>
      <c r="I420" s="6"/>
      <c r="J420" s="6"/>
      <c r="K420" s="6"/>
      <c r="L420" s="6"/>
      <c r="M420" s="6"/>
      <c r="N420" s="6"/>
    </row>
    <row r="421" spans="1:14" ht="12.75" customHeight="1" x14ac:dyDescent="0.2">
      <c r="C421" s="6"/>
      <c r="D421" s="6"/>
      <c r="E421" s="6"/>
      <c r="F421" s="6"/>
      <c r="G421" s="6"/>
      <c r="H421" s="6"/>
      <c r="I421" s="6"/>
      <c r="J421" s="6"/>
      <c r="K421" s="6"/>
      <c r="L421" s="6"/>
      <c r="M421" s="6"/>
      <c r="N421" s="6"/>
    </row>
    <row r="422" spans="1:14" ht="12.75" customHeight="1" x14ac:dyDescent="0.2">
      <c r="C422" s="6"/>
      <c r="D422" s="6"/>
      <c r="E422" s="6"/>
      <c r="F422" s="6"/>
      <c r="G422" s="6"/>
      <c r="H422" s="6"/>
      <c r="I422" s="6"/>
      <c r="J422" s="6"/>
      <c r="K422" s="6"/>
      <c r="L422" s="6"/>
      <c r="M422" s="6"/>
      <c r="N422" s="6"/>
    </row>
    <row r="423" spans="1:14" ht="12.75" customHeight="1" x14ac:dyDescent="0.2">
      <c r="C423" s="6"/>
      <c r="D423" s="6"/>
      <c r="E423" s="6"/>
      <c r="F423" s="6"/>
      <c r="G423" s="6"/>
      <c r="H423" s="6"/>
      <c r="I423" s="6"/>
      <c r="J423" s="6"/>
      <c r="K423" s="6"/>
      <c r="L423" s="6"/>
      <c r="M423" s="6"/>
      <c r="N423" s="6"/>
    </row>
    <row r="424" spans="1:14" ht="12.75" customHeight="1" x14ac:dyDescent="0.2">
      <c r="C424" s="6"/>
      <c r="D424" s="6"/>
      <c r="E424" s="6"/>
      <c r="F424" s="6"/>
      <c r="G424" s="6"/>
      <c r="H424" s="6"/>
      <c r="I424" s="6"/>
      <c r="J424" s="6"/>
      <c r="K424" s="6"/>
      <c r="L424" s="6"/>
      <c r="M424" s="6"/>
      <c r="N424" s="6"/>
    </row>
    <row r="425" spans="1:14" ht="12.75" customHeight="1" x14ac:dyDescent="0.2">
      <c r="C425" s="6"/>
      <c r="D425" s="6"/>
      <c r="E425" s="6"/>
      <c r="F425" s="6"/>
      <c r="G425" s="6"/>
      <c r="H425" s="6"/>
      <c r="I425" s="6"/>
      <c r="J425" s="6"/>
      <c r="K425" s="6"/>
      <c r="L425" s="6"/>
      <c r="M425" s="6"/>
      <c r="N425" s="6"/>
    </row>
    <row r="426" spans="1:14" ht="12.75" customHeight="1" x14ac:dyDescent="0.2">
      <c r="C426" s="6"/>
      <c r="D426" s="6"/>
      <c r="E426" s="6"/>
      <c r="F426" s="6"/>
      <c r="G426" s="6"/>
      <c r="H426" s="6"/>
      <c r="I426" s="6"/>
      <c r="J426" s="6"/>
      <c r="K426" s="6"/>
      <c r="L426" s="6"/>
      <c r="M426" s="6"/>
      <c r="N426" s="6"/>
    </row>
    <row r="427" spans="1:14" ht="12.75" customHeight="1" x14ac:dyDescent="0.2">
      <c r="C427" s="6"/>
      <c r="D427" s="6"/>
      <c r="E427" s="6"/>
      <c r="F427" s="6"/>
      <c r="G427" s="6"/>
      <c r="H427" s="6"/>
      <c r="I427" s="6"/>
      <c r="J427" s="6"/>
      <c r="K427" s="6"/>
      <c r="L427" s="6"/>
      <c r="M427" s="6"/>
      <c r="N427" s="6"/>
    </row>
    <row r="428" spans="1:14" ht="12.75" customHeight="1" x14ac:dyDescent="0.2">
      <c r="C428" s="6"/>
      <c r="D428" s="6"/>
      <c r="E428" s="6"/>
      <c r="F428" s="6"/>
      <c r="G428" s="6"/>
      <c r="H428" s="6"/>
      <c r="I428" s="6"/>
      <c r="J428" s="6"/>
      <c r="K428" s="6"/>
      <c r="L428" s="6"/>
      <c r="M428" s="6"/>
      <c r="N428" s="6"/>
    </row>
    <row r="429" spans="1:14" ht="12.75" customHeight="1" x14ac:dyDescent="0.2">
      <c r="C429" s="6"/>
      <c r="D429" s="6"/>
      <c r="E429" s="6"/>
      <c r="F429" s="6"/>
      <c r="G429" s="6"/>
      <c r="H429" s="6"/>
      <c r="I429" s="6"/>
      <c r="J429" s="6"/>
      <c r="K429" s="6"/>
      <c r="L429" s="6"/>
      <c r="M429" s="6"/>
      <c r="N429" s="6"/>
    </row>
    <row r="430" spans="1:14" ht="12.75" customHeight="1" x14ac:dyDescent="0.2">
      <c r="C430" s="6"/>
      <c r="D430" s="6"/>
      <c r="E430" s="6"/>
      <c r="F430" s="6"/>
      <c r="G430" s="6"/>
      <c r="H430" s="6"/>
      <c r="I430" s="6"/>
      <c r="J430" s="6"/>
      <c r="K430" s="6"/>
      <c r="L430" s="6"/>
      <c r="M430" s="6"/>
      <c r="N430" s="6"/>
    </row>
    <row r="431" spans="1:14" ht="12.75" customHeight="1" x14ac:dyDescent="0.2">
      <c r="C431" s="6"/>
      <c r="D431" s="6"/>
      <c r="E431" s="6"/>
      <c r="F431" s="6"/>
      <c r="G431" s="6"/>
      <c r="H431" s="6"/>
      <c r="I431" s="6"/>
      <c r="J431" s="6"/>
      <c r="K431" s="6"/>
      <c r="L431" s="6"/>
      <c r="M431" s="6"/>
      <c r="N431" s="6"/>
    </row>
    <row r="432" spans="1:14" ht="12.75" customHeight="1" x14ac:dyDescent="0.2">
      <c r="C432" s="6"/>
      <c r="D432" s="6"/>
      <c r="E432" s="6"/>
      <c r="F432" s="6"/>
      <c r="G432" s="6"/>
      <c r="H432" s="6"/>
      <c r="I432" s="6"/>
      <c r="J432" s="6"/>
      <c r="K432" s="6"/>
      <c r="L432" s="6"/>
      <c r="M432" s="6"/>
      <c r="N432" s="6"/>
    </row>
    <row r="433" spans="3:14" ht="12.75" customHeight="1" x14ac:dyDescent="0.2">
      <c r="C433" s="6"/>
      <c r="D433" s="6"/>
      <c r="E433" s="6"/>
      <c r="F433" s="6"/>
      <c r="G433" s="6"/>
      <c r="H433" s="6"/>
      <c r="I433" s="6"/>
      <c r="J433" s="6"/>
      <c r="K433" s="6"/>
      <c r="L433" s="6"/>
      <c r="M433" s="6"/>
      <c r="N433" s="6"/>
    </row>
    <row r="434" spans="3:14" ht="12.75" customHeight="1" x14ac:dyDescent="0.2">
      <c r="C434" s="6"/>
      <c r="D434" s="6"/>
      <c r="E434" s="6"/>
      <c r="F434" s="6"/>
      <c r="G434" s="6"/>
      <c r="H434" s="6"/>
      <c r="I434" s="6"/>
      <c r="J434" s="6"/>
      <c r="K434" s="6"/>
      <c r="L434" s="6"/>
      <c r="M434" s="6"/>
      <c r="N434" s="6"/>
    </row>
    <row r="435" spans="3:14" ht="12.75" customHeight="1" x14ac:dyDescent="0.2">
      <c r="C435" s="6"/>
      <c r="D435" s="6"/>
      <c r="E435" s="6"/>
      <c r="F435" s="6"/>
      <c r="G435" s="6"/>
      <c r="H435" s="6"/>
      <c r="I435" s="6"/>
      <c r="J435" s="6"/>
      <c r="K435" s="6"/>
      <c r="L435" s="6"/>
      <c r="M435" s="6"/>
      <c r="N435" s="6"/>
    </row>
    <row r="436" spans="3:14" ht="12.75" customHeight="1" x14ac:dyDescent="0.2">
      <c r="C436" s="6"/>
      <c r="D436" s="6"/>
      <c r="E436" s="6"/>
      <c r="F436" s="6"/>
      <c r="G436" s="6"/>
      <c r="H436" s="6"/>
      <c r="I436" s="6"/>
      <c r="J436" s="6"/>
      <c r="K436" s="6"/>
      <c r="L436" s="6"/>
      <c r="M436" s="6"/>
      <c r="N436" s="6"/>
    </row>
    <row r="437" spans="3:14" ht="12.75" customHeight="1" x14ac:dyDescent="0.2">
      <c r="C437" s="6"/>
      <c r="D437" s="6"/>
      <c r="E437" s="6"/>
      <c r="F437" s="6"/>
      <c r="G437" s="6"/>
      <c r="H437" s="6"/>
      <c r="I437" s="6"/>
      <c r="J437" s="6"/>
      <c r="K437" s="6"/>
      <c r="L437" s="6"/>
      <c r="M437" s="6"/>
      <c r="N437" s="6"/>
    </row>
    <row r="438" spans="3:14" ht="12.75" customHeight="1" x14ac:dyDescent="0.2">
      <c r="C438" s="6"/>
      <c r="D438" s="6"/>
      <c r="E438" s="6"/>
      <c r="F438" s="6"/>
      <c r="G438" s="6"/>
      <c r="H438" s="6"/>
      <c r="I438" s="6"/>
      <c r="J438" s="6"/>
      <c r="K438" s="6"/>
      <c r="L438" s="6"/>
      <c r="M438" s="6"/>
      <c r="N438" s="6"/>
    </row>
    <row r="439" spans="3:14" ht="12.75" customHeight="1" x14ac:dyDescent="0.2">
      <c r="C439" s="6"/>
      <c r="D439" s="6"/>
      <c r="E439" s="6"/>
      <c r="F439" s="6"/>
      <c r="G439" s="6"/>
      <c r="H439" s="6"/>
      <c r="I439" s="6"/>
      <c r="J439" s="6"/>
      <c r="K439" s="6"/>
      <c r="L439" s="6"/>
      <c r="M439" s="6"/>
      <c r="N439" s="6"/>
    </row>
    <row r="440" spans="3:14" ht="12.75" customHeight="1" x14ac:dyDescent="0.2">
      <c r="C440" s="6"/>
      <c r="D440" s="6"/>
      <c r="E440" s="6"/>
      <c r="F440" s="6"/>
      <c r="G440" s="6"/>
      <c r="H440" s="6"/>
      <c r="I440" s="6"/>
      <c r="J440" s="6"/>
      <c r="K440" s="6"/>
      <c r="L440" s="6"/>
      <c r="M440" s="6"/>
      <c r="N440" s="6"/>
    </row>
    <row r="441" spans="3:14" ht="12.75" customHeight="1" x14ac:dyDescent="0.2">
      <c r="C441" s="6"/>
      <c r="D441" s="6"/>
      <c r="E441" s="6"/>
      <c r="F441" s="6"/>
      <c r="G441" s="6"/>
      <c r="H441" s="6"/>
      <c r="I441" s="6"/>
      <c r="J441" s="6"/>
      <c r="K441" s="6"/>
      <c r="L441" s="6"/>
      <c r="M441" s="6"/>
      <c r="N441" s="6"/>
    </row>
    <row r="442" spans="3:14" ht="12.75" customHeight="1" x14ac:dyDescent="0.2">
      <c r="C442" s="6"/>
      <c r="D442" s="6"/>
      <c r="E442" s="6"/>
      <c r="F442" s="6"/>
      <c r="G442" s="6"/>
      <c r="H442" s="6"/>
      <c r="I442" s="6"/>
      <c r="J442" s="6"/>
      <c r="K442" s="6"/>
      <c r="L442" s="6"/>
      <c r="M442" s="6"/>
      <c r="N442" s="6"/>
    </row>
    <row r="443" spans="3:14" ht="12.75" customHeight="1" x14ac:dyDescent="0.2">
      <c r="C443" s="6"/>
      <c r="D443" s="6"/>
      <c r="E443" s="6"/>
      <c r="F443" s="6"/>
      <c r="G443" s="6"/>
      <c r="H443" s="6"/>
      <c r="I443" s="6"/>
      <c r="J443" s="6"/>
      <c r="K443" s="6"/>
      <c r="L443" s="6"/>
      <c r="M443" s="6"/>
      <c r="N443" s="6"/>
    </row>
    <row r="444" spans="3:14" ht="12.75" customHeight="1" x14ac:dyDescent="0.2">
      <c r="C444" s="6"/>
      <c r="D444" s="6"/>
      <c r="E444" s="6"/>
      <c r="F444" s="6"/>
      <c r="G444" s="6"/>
      <c r="H444" s="6"/>
      <c r="I444" s="6"/>
      <c r="J444" s="6"/>
      <c r="K444" s="6"/>
      <c r="L444" s="6"/>
      <c r="M444" s="6"/>
      <c r="N444" s="6"/>
    </row>
    <row r="445" spans="3:14" ht="12.75" customHeight="1" x14ac:dyDescent="0.2">
      <c r="C445" s="6"/>
      <c r="D445" s="6"/>
      <c r="E445" s="6"/>
      <c r="F445" s="6"/>
      <c r="G445" s="6"/>
      <c r="H445" s="6"/>
      <c r="I445" s="6"/>
      <c r="J445" s="6"/>
      <c r="K445" s="6"/>
      <c r="L445" s="6"/>
      <c r="M445" s="6"/>
      <c r="N445" s="6"/>
    </row>
    <row r="446" spans="3:14" ht="12.75" customHeight="1" x14ac:dyDescent="0.2">
      <c r="C446" s="6"/>
      <c r="D446" s="6"/>
      <c r="E446" s="6"/>
      <c r="F446" s="6"/>
      <c r="G446" s="6"/>
      <c r="H446" s="6"/>
      <c r="I446" s="6"/>
      <c r="J446" s="6"/>
      <c r="K446" s="6"/>
      <c r="L446" s="6"/>
      <c r="M446" s="6"/>
      <c r="N446" s="6"/>
    </row>
    <row r="447" spans="3:14" ht="12.75" customHeight="1" x14ac:dyDescent="0.2">
      <c r="C447" s="6"/>
      <c r="D447" s="6"/>
      <c r="E447" s="6"/>
      <c r="F447" s="6"/>
      <c r="G447" s="6"/>
      <c r="H447" s="6"/>
      <c r="I447" s="6"/>
      <c r="J447" s="6"/>
      <c r="K447" s="6"/>
      <c r="L447" s="6"/>
      <c r="M447" s="6"/>
      <c r="N447" s="6"/>
    </row>
    <row r="448" spans="3:14" ht="12.75" customHeight="1" x14ac:dyDescent="0.2">
      <c r="C448" s="6"/>
      <c r="D448" s="6"/>
      <c r="E448" s="6"/>
      <c r="F448" s="6"/>
      <c r="G448" s="6"/>
      <c r="H448" s="6"/>
      <c r="I448" s="6"/>
      <c r="J448" s="6"/>
      <c r="K448" s="6"/>
      <c r="L448" s="6"/>
      <c r="M448" s="6"/>
      <c r="N448" s="6"/>
    </row>
    <row r="449" spans="3:14" ht="12.75" customHeight="1" x14ac:dyDescent="0.2">
      <c r="C449" s="6"/>
      <c r="D449" s="6"/>
      <c r="E449" s="6"/>
      <c r="F449" s="6"/>
      <c r="G449" s="6"/>
      <c r="H449" s="6"/>
      <c r="I449" s="6"/>
      <c r="J449" s="6"/>
      <c r="K449" s="6"/>
      <c r="L449" s="6"/>
      <c r="M449" s="6"/>
      <c r="N449" s="6"/>
    </row>
    <row r="450" spans="3:14" ht="12.75" customHeight="1" x14ac:dyDescent="0.2">
      <c r="C450" s="6"/>
      <c r="D450" s="6"/>
      <c r="E450" s="6"/>
      <c r="F450" s="6"/>
      <c r="G450" s="6"/>
      <c r="H450" s="6"/>
      <c r="I450" s="6"/>
      <c r="J450" s="6"/>
      <c r="K450" s="6"/>
      <c r="L450" s="6"/>
      <c r="M450" s="6"/>
      <c r="N450" s="6"/>
    </row>
    <row r="451" spans="3:14" ht="12.75" customHeight="1" x14ac:dyDescent="0.2">
      <c r="C451" s="6"/>
      <c r="D451" s="6"/>
      <c r="E451" s="6"/>
      <c r="F451" s="6"/>
      <c r="G451" s="6"/>
      <c r="H451" s="6"/>
      <c r="I451" s="6"/>
      <c r="J451" s="6"/>
      <c r="K451" s="6"/>
      <c r="L451" s="6"/>
      <c r="M451" s="6"/>
      <c r="N451" s="6"/>
    </row>
    <row r="452" spans="3:14" ht="12.75" customHeight="1" x14ac:dyDescent="0.2">
      <c r="C452" s="6"/>
      <c r="D452" s="6"/>
      <c r="E452" s="6"/>
      <c r="F452" s="6"/>
      <c r="G452" s="6"/>
      <c r="H452" s="6"/>
      <c r="I452" s="6"/>
      <c r="J452" s="6"/>
      <c r="K452" s="6"/>
      <c r="L452" s="6"/>
      <c r="M452" s="6"/>
      <c r="N452" s="6"/>
    </row>
    <row r="453" spans="3:14" ht="12.75" customHeight="1" x14ac:dyDescent="0.2">
      <c r="C453" s="6"/>
      <c r="D453" s="6"/>
      <c r="E453" s="6"/>
      <c r="F453" s="6"/>
      <c r="G453" s="6"/>
      <c r="H453" s="6"/>
      <c r="I453" s="6"/>
      <c r="J453" s="6"/>
      <c r="K453" s="6"/>
      <c r="L453" s="6"/>
      <c r="M453" s="6"/>
      <c r="N453" s="6"/>
    </row>
    <row r="454" spans="3:14" ht="12.75" customHeight="1" x14ac:dyDescent="0.2">
      <c r="C454" s="6"/>
      <c r="D454" s="6"/>
      <c r="E454" s="6"/>
      <c r="F454" s="6"/>
      <c r="G454" s="6"/>
      <c r="H454" s="6"/>
      <c r="I454" s="6"/>
      <c r="J454" s="6"/>
      <c r="K454" s="6"/>
      <c r="L454" s="6"/>
      <c r="M454" s="6"/>
      <c r="N454" s="6"/>
    </row>
    <row r="455" spans="3:14" ht="12.75" customHeight="1" x14ac:dyDescent="0.2">
      <c r="C455" s="6"/>
      <c r="D455" s="6"/>
      <c r="E455" s="6"/>
      <c r="F455" s="6"/>
      <c r="G455" s="6"/>
      <c r="H455" s="6"/>
      <c r="I455" s="6"/>
      <c r="J455" s="6"/>
      <c r="K455" s="6"/>
      <c r="L455" s="6"/>
      <c r="M455" s="6"/>
      <c r="N455" s="6"/>
    </row>
    <row r="456" spans="3:14" ht="12.75" customHeight="1" x14ac:dyDescent="0.2">
      <c r="C456" s="6"/>
      <c r="D456" s="6"/>
      <c r="E456" s="6"/>
      <c r="F456" s="6"/>
      <c r="G456" s="6"/>
      <c r="H456" s="6"/>
      <c r="I456" s="6"/>
      <c r="J456" s="6"/>
      <c r="K456" s="6"/>
      <c r="L456" s="6"/>
      <c r="M456" s="6"/>
      <c r="N456" s="6"/>
    </row>
    <row r="457" spans="3:14" ht="12.75" customHeight="1" x14ac:dyDescent="0.2">
      <c r="C457" s="6"/>
      <c r="D457" s="6"/>
      <c r="E457" s="6"/>
      <c r="F457" s="6"/>
      <c r="G457" s="6"/>
      <c r="H457" s="6"/>
      <c r="I457" s="6"/>
      <c r="J457" s="6"/>
      <c r="K457" s="6"/>
      <c r="L457" s="6"/>
      <c r="M457" s="6"/>
      <c r="N457" s="6"/>
    </row>
    <row r="458" spans="3:14" ht="12.75" customHeight="1" x14ac:dyDescent="0.2">
      <c r="C458" s="6"/>
      <c r="D458" s="6"/>
      <c r="E458" s="6"/>
      <c r="F458" s="6"/>
      <c r="G458" s="6"/>
      <c r="H458" s="6"/>
      <c r="I458" s="6"/>
      <c r="J458" s="6"/>
      <c r="K458" s="6"/>
      <c r="L458" s="6"/>
      <c r="M458" s="6"/>
      <c r="N458" s="6"/>
    </row>
    <row r="459" spans="3:14" ht="12.75" customHeight="1" x14ac:dyDescent="0.2">
      <c r="C459" s="6"/>
      <c r="D459" s="6"/>
      <c r="E459" s="6"/>
      <c r="F459" s="6"/>
      <c r="G459" s="6"/>
      <c r="H459" s="6"/>
      <c r="I459" s="6"/>
      <c r="J459" s="6"/>
      <c r="K459" s="6"/>
      <c r="L459" s="6"/>
      <c r="M459" s="6"/>
      <c r="N459" s="6"/>
    </row>
    <row r="460" spans="3:14" ht="12.75" customHeight="1" x14ac:dyDescent="0.2">
      <c r="C460" s="6"/>
      <c r="D460" s="6"/>
      <c r="E460" s="6"/>
      <c r="F460" s="6"/>
      <c r="G460" s="6"/>
      <c r="H460" s="6"/>
      <c r="I460" s="6"/>
      <c r="J460" s="6"/>
      <c r="K460" s="6"/>
      <c r="L460" s="6"/>
      <c r="M460" s="6"/>
      <c r="N460" s="6"/>
    </row>
    <row r="461" spans="3:14" ht="12.75" customHeight="1" x14ac:dyDescent="0.2">
      <c r="C461" s="6"/>
      <c r="D461" s="6"/>
      <c r="E461" s="6"/>
      <c r="F461" s="6"/>
      <c r="G461" s="6"/>
      <c r="H461" s="6"/>
      <c r="I461" s="6"/>
      <c r="J461" s="6"/>
      <c r="K461" s="6"/>
      <c r="L461" s="6"/>
      <c r="M461" s="6"/>
      <c r="N461" s="6"/>
    </row>
    <row r="462" spans="3:14" ht="12.75" customHeight="1" x14ac:dyDescent="0.2">
      <c r="C462" s="6"/>
      <c r="D462" s="6"/>
      <c r="E462" s="6"/>
      <c r="F462" s="6"/>
      <c r="G462" s="6"/>
      <c r="H462" s="6"/>
      <c r="I462" s="6"/>
      <c r="J462" s="6"/>
      <c r="K462" s="6"/>
      <c r="L462" s="6"/>
      <c r="M462" s="6"/>
      <c r="N462" s="6"/>
    </row>
    <row r="463" spans="3:14" ht="12.75" customHeight="1" x14ac:dyDescent="0.2">
      <c r="C463" s="6"/>
      <c r="D463" s="6"/>
      <c r="E463" s="6"/>
      <c r="F463" s="6"/>
      <c r="G463" s="6"/>
      <c r="H463" s="6"/>
      <c r="I463" s="6"/>
      <c r="J463" s="6"/>
      <c r="K463" s="6"/>
      <c r="L463" s="6"/>
      <c r="M463" s="6"/>
      <c r="N463" s="6"/>
    </row>
    <row r="464" spans="3:14" ht="12.75" customHeight="1" x14ac:dyDescent="0.2">
      <c r="C464" s="6"/>
      <c r="D464" s="6"/>
      <c r="E464" s="6"/>
      <c r="F464" s="6"/>
      <c r="G464" s="6"/>
      <c r="H464" s="6"/>
      <c r="I464" s="6"/>
      <c r="J464" s="6"/>
      <c r="K464" s="6"/>
      <c r="L464" s="6"/>
      <c r="M464" s="6"/>
      <c r="N464" s="6"/>
    </row>
    <row r="465" spans="3:14" ht="12.75" customHeight="1" x14ac:dyDescent="0.2">
      <c r="C465" s="6"/>
      <c r="D465" s="6"/>
      <c r="E465" s="6"/>
      <c r="F465" s="6"/>
      <c r="G465" s="6"/>
      <c r="H465" s="6"/>
      <c r="I465" s="6"/>
      <c r="J465" s="6"/>
      <c r="K465" s="6"/>
      <c r="L465" s="6"/>
      <c r="M465" s="6"/>
      <c r="N465" s="6"/>
    </row>
    <row r="466" spans="3:14" ht="12.75" customHeight="1" x14ac:dyDescent="0.2">
      <c r="C466" s="6"/>
      <c r="D466" s="6"/>
      <c r="E466" s="6"/>
      <c r="F466" s="6"/>
      <c r="G466" s="6"/>
      <c r="H466" s="6"/>
      <c r="I466" s="6"/>
      <c r="J466" s="6"/>
      <c r="K466" s="6"/>
      <c r="L466" s="6"/>
      <c r="M466" s="6"/>
      <c r="N466" s="6"/>
    </row>
    <row r="467" spans="3:14" ht="12.75" customHeight="1" x14ac:dyDescent="0.2">
      <c r="C467" s="6"/>
      <c r="D467" s="6"/>
      <c r="E467" s="6"/>
      <c r="F467" s="6"/>
      <c r="G467" s="6"/>
      <c r="H467" s="6"/>
      <c r="I467" s="6"/>
      <c r="J467" s="6"/>
      <c r="K467" s="6"/>
      <c r="L467" s="6"/>
      <c r="M467" s="6"/>
      <c r="N467" s="6"/>
    </row>
    <row r="468" spans="3:14" ht="12.75" customHeight="1" x14ac:dyDescent="0.2">
      <c r="C468" s="6"/>
      <c r="D468" s="6"/>
      <c r="E468" s="6"/>
      <c r="F468" s="6"/>
      <c r="G468" s="6"/>
      <c r="H468" s="6"/>
      <c r="I468" s="6"/>
      <c r="J468" s="6"/>
      <c r="K468" s="6"/>
      <c r="L468" s="6"/>
      <c r="M468" s="6"/>
      <c r="N468" s="6"/>
    </row>
    <row r="469" spans="3:14" ht="12.75" customHeight="1" x14ac:dyDescent="0.2">
      <c r="C469" s="6"/>
      <c r="D469" s="6"/>
      <c r="E469" s="6"/>
      <c r="F469" s="6"/>
      <c r="G469" s="6"/>
      <c r="H469" s="6"/>
      <c r="I469" s="6"/>
      <c r="J469" s="6"/>
      <c r="K469" s="6"/>
      <c r="L469" s="6"/>
      <c r="M469" s="6"/>
      <c r="N469" s="6"/>
    </row>
    <row r="470" spans="3:14" ht="12.75" customHeight="1" x14ac:dyDescent="0.2">
      <c r="C470" s="6"/>
      <c r="D470" s="6"/>
      <c r="E470" s="6"/>
      <c r="F470" s="6"/>
      <c r="G470" s="6"/>
      <c r="H470" s="6"/>
      <c r="I470" s="6"/>
      <c r="J470" s="6"/>
      <c r="K470" s="6"/>
      <c r="L470" s="6"/>
      <c r="M470" s="6"/>
      <c r="N470" s="6"/>
    </row>
    <row r="471" spans="3:14" ht="12.75" customHeight="1" x14ac:dyDescent="0.2">
      <c r="C471" s="6"/>
      <c r="D471" s="6"/>
      <c r="E471" s="6"/>
      <c r="F471" s="6"/>
      <c r="G471" s="6"/>
      <c r="H471" s="6"/>
      <c r="I471" s="6"/>
      <c r="J471" s="6"/>
      <c r="K471" s="6"/>
      <c r="L471" s="6"/>
      <c r="M471" s="6"/>
      <c r="N471" s="6"/>
    </row>
    <row r="472" spans="3:14" ht="12.75" customHeight="1" x14ac:dyDescent="0.2">
      <c r="C472" s="6"/>
      <c r="D472" s="6"/>
      <c r="E472" s="6"/>
      <c r="F472" s="6"/>
      <c r="G472" s="6"/>
      <c r="H472" s="6"/>
      <c r="I472" s="6"/>
      <c r="J472" s="6"/>
      <c r="K472" s="6"/>
      <c r="L472" s="6"/>
      <c r="M472" s="6"/>
      <c r="N472" s="6"/>
    </row>
    <row r="473" spans="3:14" ht="12.75" customHeight="1" x14ac:dyDescent="0.2">
      <c r="C473" s="6"/>
      <c r="D473" s="6"/>
      <c r="E473" s="6"/>
      <c r="F473" s="6"/>
      <c r="G473" s="6"/>
      <c r="H473" s="6"/>
      <c r="I473" s="6"/>
      <c r="J473" s="6"/>
      <c r="K473" s="6"/>
      <c r="L473" s="6"/>
      <c r="M473" s="6"/>
      <c r="N473" s="6"/>
    </row>
    <row r="474" spans="3:14" ht="12.75" customHeight="1" x14ac:dyDescent="0.2">
      <c r="C474" s="6"/>
      <c r="D474" s="6"/>
      <c r="E474" s="6"/>
      <c r="F474" s="6"/>
      <c r="G474" s="6"/>
      <c r="H474" s="6"/>
      <c r="I474" s="6"/>
      <c r="J474" s="6"/>
      <c r="K474" s="6"/>
      <c r="L474" s="6"/>
      <c r="M474" s="6"/>
      <c r="N474" s="6"/>
    </row>
    <row r="475" spans="3:14" ht="12.75" customHeight="1" x14ac:dyDescent="0.2">
      <c r="C475" s="6"/>
      <c r="D475" s="6"/>
      <c r="E475" s="6"/>
      <c r="F475" s="6"/>
      <c r="G475" s="6"/>
      <c r="H475" s="6"/>
      <c r="I475" s="6"/>
      <c r="J475" s="6"/>
      <c r="K475" s="6"/>
      <c r="L475" s="6"/>
      <c r="M475" s="6"/>
      <c r="N475" s="6"/>
    </row>
    <row r="476" spans="3:14" ht="12.75" customHeight="1" x14ac:dyDescent="0.2">
      <c r="C476" s="6"/>
      <c r="D476" s="6"/>
      <c r="E476" s="6"/>
      <c r="F476" s="6"/>
      <c r="G476" s="6"/>
      <c r="H476" s="6"/>
      <c r="I476" s="6"/>
      <c r="J476" s="6"/>
      <c r="K476" s="6"/>
      <c r="L476" s="6"/>
      <c r="M476" s="6"/>
      <c r="N476" s="6"/>
    </row>
    <row r="477" spans="3:14" ht="12.75" customHeight="1" x14ac:dyDescent="0.2">
      <c r="C477" s="6"/>
      <c r="D477" s="6"/>
      <c r="E477" s="6"/>
      <c r="F477" s="6"/>
      <c r="G477" s="6"/>
      <c r="H477" s="6"/>
      <c r="I477" s="6"/>
      <c r="J477" s="6"/>
      <c r="K477" s="6"/>
      <c r="L477" s="6"/>
      <c r="M477" s="6"/>
      <c r="N477" s="6"/>
    </row>
    <row r="478" spans="3:14" ht="12.75" customHeight="1" x14ac:dyDescent="0.2">
      <c r="C478" s="6"/>
      <c r="D478" s="6"/>
      <c r="E478" s="6"/>
      <c r="F478" s="6"/>
      <c r="G478" s="6"/>
      <c r="H478" s="6"/>
      <c r="I478" s="6"/>
      <c r="J478" s="6"/>
      <c r="K478" s="6"/>
      <c r="L478" s="6"/>
      <c r="M478" s="6"/>
      <c r="N478" s="6"/>
    </row>
    <row r="479" spans="3:14" ht="12.75" customHeight="1" x14ac:dyDescent="0.2">
      <c r="C479" s="6"/>
      <c r="D479" s="6"/>
      <c r="E479" s="6"/>
      <c r="F479" s="6"/>
      <c r="G479" s="6"/>
      <c r="H479" s="6"/>
      <c r="I479" s="6"/>
      <c r="J479" s="6"/>
      <c r="K479" s="6"/>
      <c r="L479" s="6"/>
      <c r="M479" s="6"/>
      <c r="N479" s="6"/>
    </row>
    <row r="480" spans="3:14" ht="12.75" customHeight="1" x14ac:dyDescent="0.2">
      <c r="C480" s="6"/>
      <c r="D480" s="6"/>
      <c r="E480" s="6"/>
      <c r="F480" s="6"/>
      <c r="G480" s="6"/>
      <c r="H480" s="6"/>
      <c r="I480" s="6"/>
      <c r="J480" s="6"/>
      <c r="K480" s="6"/>
      <c r="L480" s="6"/>
      <c r="M480" s="6"/>
      <c r="N480" s="6"/>
    </row>
    <row r="481" spans="3:14" ht="12.75" customHeight="1" x14ac:dyDescent="0.2">
      <c r="C481" s="6"/>
      <c r="D481" s="6"/>
      <c r="E481" s="6"/>
      <c r="F481" s="6"/>
      <c r="G481" s="6"/>
      <c r="H481" s="6"/>
      <c r="I481" s="6"/>
      <c r="J481" s="6"/>
      <c r="K481" s="6"/>
      <c r="L481" s="6"/>
      <c r="M481" s="6"/>
      <c r="N481" s="6"/>
    </row>
    <row r="482" spans="3:14" ht="12.75" customHeight="1" x14ac:dyDescent="0.2">
      <c r="C482" s="6"/>
      <c r="D482" s="6"/>
      <c r="E482" s="6"/>
      <c r="F482" s="6"/>
      <c r="G482" s="6"/>
      <c r="H482" s="6"/>
      <c r="I482" s="6"/>
      <c r="J482" s="6"/>
      <c r="K482" s="6"/>
      <c r="L482" s="6"/>
      <c r="M482" s="6"/>
      <c r="N482" s="6"/>
    </row>
    <row r="483" spans="3:14" ht="12.75" customHeight="1" x14ac:dyDescent="0.2">
      <c r="C483" s="6"/>
      <c r="D483" s="6"/>
      <c r="E483" s="6"/>
      <c r="F483" s="6"/>
      <c r="G483" s="6"/>
      <c r="H483" s="6"/>
      <c r="I483" s="6"/>
      <c r="J483" s="6"/>
      <c r="K483" s="6"/>
      <c r="L483" s="6"/>
      <c r="M483" s="6"/>
      <c r="N483" s="6"/>
    </row>
    <row r="484" spans="3:14" ht="12.75" customHeight="1" x14ac:dyDescent="0.2">
      <c r="C484" s="6"/>
      <c r="D484" s="6"/>
      <c r="E484" s="6"/>
      <c r="F484" s="6"/>
      <c r="G484" s="6"/>
      <c r="H484" s="6"/>
      <c r="I484" s="6"/>
      <c r="J484" s="6"/>
      <c r="K484" s="6"/>
      <c r="L484" s="6"/>
      <c r="M484" s="6"/>
      <c r="N484" s="6"/>
    </row>
    <row r="485" spans="3:14" ht="12.75" customHeight="1" x14ac:dyDescent="0.2">
      <c r="C485" s="6"/>
      <c r="D485" s="6"/>
      <c r="E485" s="6"/>
      <c r="F485" s="6"/>
      <c r="G485" s="6"/>
      <c r="H485" s="6"/>
      <c r="I485" s="6"/>
      <c r="J485" s="6"/>
      <c r="K485" s="6"/>
      <c r="L485" s="6"/>
      <c r="M485" s="6"/>
      <c r="N485" s="6"/>
    </row>
    <row r="486" spans="3:14" ht="12.75" customHeight="1" x14ac:dyDescent="0.2">
      <c r="C486" s="6"/>
      <c r="D486" s="6"/>
      <c r="E486" s="6"/>
      <c r="F486" s="6"/>
      <c r="G486" s="6"/>
      <c r="H486" s="6"/>
      <c r="I486" s="6"/>
      <c r="J486" s="6"/>
      <c r="K486" s="6"/>
      <c r="L486" s="6"/>
      <c r="M486" s="6"/>
      <c r="N486" s="6"/>
    </row>
    <row r="487" spans="3:14" ht="12.75" customHeight="1" x14ac:dyDescent="0.2">
      <c r="C487" s="6"/>
      <c r="D487" s="6"/>
      <c r="E487" s="6"/>
      <c r="F487" s="6"/>
      <c r="G487" s="6"/>
      <c r="H487" s="6"/>
      <c r="I487" s="6"/>
      <c r="J487" s="6"/>
      <c r="K487" s="6"/>
      <c r="L487" s="6"/>
      <c r="M487" s="6"/>
      <c r="N487" s="6"/>
    </row>
    <row r="488" spans="3:14" ht="12.75" customHeight="1" x14ac:dyDescent="0.2">
      <c r="C488" s="6"/>
      <c r="D488" s="6"/>
      <c r="E488" s="6"/>
      <c r="F488" s="6"/>
      <c r="G488" s="6"/>
      <c r="H488" s="6"/>
      <c r="I488" s="6"/>
      <c r="J488" s="6"/>
      <c r="K488" s="6"/>
      <c r="L488" s="6"/>
      <c r="M488" s="6"/>
      <c r="N488" s="6"/>
    </row>
    <row r="489" spans="3:14" ht="12.75" customHeight="1" x14ac:dyDescent="0.2">
      <c r="C489" s="6"/>
      <c r="D489" s="6"/>
      <c r="E489" s="6"/>
      <c r="F489" s="6"/>
      <c r="G489" s="6"/>
      <c r="H489" s="6"/>
      <c r="I489" s="6"/>
      <c r="J489" s="6"/>
      <c r="K489" s="6"/>
      <c r="L489" s="6"/>
      <c r="M489" s="6"/>
      <c r="N489" s="6"/>
    </row>
    <row r="490" spans="3:14" ht="12.75" customHeight="1" x14ac:dyDescent="0.2">
      <c r="C490" s="6"/>
      <c r="D490" s="6"/>
      <c r="E490" s="6"/>
      <c r="F490" s="6"/>
      <c r="G490" s="6"/>
      <c r="H490" s="6"/>
      <c r="I490" s="6"/>
      <c r="J490" s="6"/>
      <c r="K490" s="6"/>
      <c r="L490" s="6"/>
      <c r="M490" s="6"/>
      <c r="N490" s="6"/>
    </row>
    <row r="491" spans="3:14" ht="12.75" customHeight="1" x14ac:dyDescent="0.2">
      <c r="C491" s="6"/>
      <c r="D491" s="6"/>
      <c r="E491" s="6"/>
      <c r="F491" s="6"/>
      <c r="G491" s="6"/>
      <c r="H491" s="6"/>
      <c r="I491" s="6"/>
      <c r="J491" s="6"/>
      <c r="K491" s="6"/>
      <c r="L491" s="6"/>
      <c r="M491" s="6"/>
      <c r="N491" s="6"/>
    </row>
    <row r="492" spans="3:14" ht="12.75" customHeight="1" x14ac:dyDescent="0.2">
      <c r="C492" s="6"/>
      <c r="D492" s="6"/>
      <c r="E492" s="6"/>
      <c r="F492" s="6"/>
      <c r="G492" s="6"/>
      <c r="H492" s="6"/>
      <c r="I492" s="6"/>
      <c r="J492" s="6"/>
      <c r="K492" s="6"/>
      <c r="L492" s="6"/>
      <c r="M492" s="6"/>
      <c r="N492" s="6"/>
    </row>
    <row r="493" spans="3:14" ht="12.75" customHeight="1" x14ac:dyDescent="0.2">
      <c r="C493" s="6"/>
      <c r="D493" s="6"/>
      <c r="E493" s="6"/>
      <c r="F493" s="6"/>
      <c r="G493" s="6"/>
      <c r="H493" s="6"/>
      <c r="I493" s="6"/>
      <c r="J493" s="6"/>
      <c r="K493" s="6"/>
      <c r="L493" s="6"/>
      <c r="M493" s="6"/>
      <c r="N493" s="6"/>
    </row>
    <row r="494" spans="3:14" ht="12.75" customHeight="1" x14ac:dyDescent="0.2">
      <c r="C494" s="6"/>
      <c r="D494" s="6"/>
      <c r="E494" s="6"/>
      <c r="F494" s="6"/>
      <c r="G494" s="6"/>
      <c r="H494" s="6"/>
      <c r="I494" s="6"/>
      <c r="J494" s="6"/>
      <c r="K494" s="6"/>
      <c r="L494" s="6"/>
      <c r="M494" s="6"/>
      <c r="N494" s="6"/>
    </row>
    <row r="495" spans="3:14" ht="12.75" customHeight="1" x14ac:dyDescent="0.2">
      <c r="C495" s="6"/>
      <c r="D495" s="6"/>
      <c r="E495" s="6"/>
      <c r="F495" s="6"/>
      <c r="G495" s="6"/>
      <c r="H495" s="6"/>
      <c r="I495" s="6"/>
      <c r="J495" s="6"/>
      <c r="K495" s="6"/>
      <c r="L495" s="6"/>
      <c r="M495" s="6"/>
      <c r="N495" s="6"/>
    </row>
    <row r="496" spans="3:14" ht="12.75" customHeight="1" x14ac:dyDescent="0.2">
      <c r="C496" s="6"/>
      <c r="D496" s="6"/>
      <c r="E496" s="6"/>
      <c r="F496" s="6"/>
      <c r="G496" s="6"/>
      <c r="H496" s="6"/>
      <c r="I496" s="6"/>
      <c r="J496" s="6"/>
      <c r="K496" s="6"/>
      <c r="L496" s="6"/>
      <c r="M496" s="6"/>
      <c r="N496" s="6"/>
    </row>
    <row r="497" spans="3:14" ht="12.75" customHeight="1" x14ac:dyDescent="0.2">
      <c r="C497" s="6"/>
      <c r="D497" s="6"/>
      <c r="E497" s="6"/>
      <c r="F497" s="6"/>
      <c r="G497" s="6"/>
      <c r="H497" s="6"/>
      <c r="I497" s="6"/>
      <c r="J497" s="6"/>
      <c r="K497" s="6"/>
      <c r="L497" s="6"/>
      <c r="M497" s="6"/>
      <c r="N497" s="6"/>
    </row>
    <row r="498" spans="3:14" ht="12.75" customHeight="1" x14ac:dyDescent="0.2">
      <c r="C498" s="6"/>
      <c r="D498" s="6"/>
      <c r="E498" s="6"/>
      <c r="F498" s="6"/>
      <c r="G498" s="6"/>
      <c r="H498" s="6"/>
      <c r="I498" s="6"/>
      <c r="J498" s="6"/>
      <c r="K498" s="6"/>
      <c r="L498" s="6"/>
      <c r="M498" s="6"/>
      <c r="N498" s="6"/>
    </row>
    <row r="499" spans="3:14" ht="12.75" customHeight="1" x14ac:dyDescent="0.2">
      <c r="C499" s="6"/>
      <c r="D499" s="6"/>
      <c r="E499" s="6"/>
      <c r="F499" s="6"/>
      <c r="G499" s="6"/>
      <c r="H499" s="6"/>
      <c r="I499" s="6"/>
      <c r="J499" s="6"/>
      <c r="K499" s="6"/>
      <c r="L499" s="6"/>
      <c r="M499" s="6"/>
      <c r="N499" s="6"/>
    </row>
    <row r="500" spans="3:14" ht="12.75" customHeight="1" x14ac:dyDescent="0.2">
      <c r="C500" s="6"/>
      <c r="D500" s="6"/>
      <c r="E500" s="6"/>
      <c r="F500" s="6"/>
      <c r="G500" s="6"/>
      <c r="H500" s="6"/>
      <c r="I500" s="6"/>
      <c r="J500" s="6"/>
      <c r="K500" s="6"/>
      <c r="L500" s="6"/>
      <c r="M500" s="6"/>
      <c r="N500" s="6"/>
    </row>
    <row r="501" spans="3:14" ht="12.75" customHeight="1" x14ac:dyDescent="0.2">
      <c r="C501" s="6"/>
      <c r="D501" s="6"/>
      <c r="E501" s="6"/>
      <c r="F501" s="6"/>
      <c r="G501" s="6"/>
      <c r="H501" s="6"/>
      <c r="I501" s="6"/>
      <c r="J501" s="6"/>
      <c r="K501" s="6"/>
      <c r="L501" s="6"/>
      <c r="M501" s="6"/>
      <c r="N501" s="6"/>
    </row>
    <row r="502" spans="3:14" ht="12.75" customHeight="1" x14ac:dyDescent="0.2">
      <c r="C502" s="6"/>
      <c r="D502" s="6"/>
      <c r="E502" s="6"/>
      <c r="F502" s="6"/>
      <c r="G502" s="6"/>
      <c r="H502" s="6"/>
      <c r="I502" s="6"/>
      <c r="J502" s="6"/>
      <c r="K502" s="6"/>
      <c r="L502" s="6"/>
      <c r="M502" s="6"/>
      <c r="N502" s="6"/>
    </row>
    <row r="503" spans="3:14" ht="12.75" customHeight="1" x14ac:dyDescent="0.2">
      <c r="C503" s="6"/>
      <c r="D503" s="6"/>
      <c r="E503" s="6"/>
      <c r="F503" s="6"/>
      <c r="G503" s="6"/>
      <c r="H503" s="6"/>
      <c r="I503" s="6"/>
      <c r="J503" s="6"/>
      <c r="K503" s="6"/>
      <c r="L503" s="6"/>
      <c r="M503" s="6"/>
      <c r="N503" s="6"/>
    </row>
    <row r="504" spans="3:14" ht="12.75" customHeight="1" x14ac:dyDescent="0.2">
      <c r="C504" s="6"/>
      <c r="D504" s="6"/>
      <c r="E504" s="6"/>
      <c r="F504" s="6"/>
      <c r="G504" s="6"/>
      <c r="H504" s="6"/>
      <c r="I504" s="6"/>
      <c r="J504" s="6"/>
      <c r="K504" s="6"/>
      <c r="L504" s="6"/>
      <c r="M504" s="6"/>
      <c r="N504" s="6"/>
    </row>
    <row r="505" spans="3:14" ht="12.75" customHeight="1" x14ac:dyDescent="0.2">
      <c r="C505" s="6"/>
      <c r="D505" s="6"/>
      <c r="E505" s="6"/>
      <c r="F505" s="6"/>
      <c r="G505" s="6"/>
      <c r="H505" s="6"/>
      <c r="I505" s="6"/>
      <c r="J505" s="6"/>
      <c r="K505" s="6"/>
      <c r="L505" s="6"/>
      <c r="M505" s="6"/>
      <c r="N505" s="6"/>
    </row>
    <row r="506" spans="3:14" ht="12.75" customHeight="1" x14ac:dyDescent="0.2">
      <c r="C506" s="6"/>
      <c r="D506" s="6"/>
      <c r="E506" s="6"/>
      <c r="F506" s="6"/>
      <c r="G506" s="6"/>
      <c r="H506" s="6"/>
      <c r="I506" s="6"/>
      <c r="J506" s="6"/>
      <c r="K506" s="6"/>
      <c r="L506" s="6"/>
      <c r="M506" s="6"/>
      <c r="N506" s="6"/>
    </row>
    <row r="507" spans="3:14" ht="12.75" customHeight="1" x14ac:dyDescent="0.2">
      <c r="C507" s="6"/>
      <c r="D507" s="6"/>
      <c r="E507" s="6"/>
      <c r="F507" s="6"/>
      <c r="G507" s="6"/>
      <c r="H507" s="6"/>
      <c r="I507" s="6"/>
      <c r="J507" s="6"/>
      <c r="K507" s="6"/>
      <c r="L507" s="6"/>
      <c r="M507" s="6"/>
      <c r="N507" s="6"/>
    </row>
    <row r="508" spans="3:14" ht="12.75" customHeight="1" x14ac:dyDescent="0.2">
      <c r="C508" s="6"/>
      <c r="D508" s="6"/>
      <c r="E508" s="6"/>
      <c r="F508" s="6"/>
      <c r="G508" s="6"/>
      <c r="H508" s="6"/>
      <c r="I508" s="6"/>
      <c r="J508" s="6"/>
      <c r="K508" s="6"/>
      <c r="L508" s="6"/>
      <c r="M508" s="6"/>
      <c r="N508" s="6"/>
    </row>
    <row r="509" spans="3:14" ht="12.75" customHeight="1" x14ac:dyDescent="0.2">
      <c r="C509" s="6"/>
      <c r="D509" s="6"/>
      <c r="E509" s="6"/>
      <c r="F509" s="6"/>
      <c r="G509" s="6"/>
      <c r="H509" s="6"/>
      <c r="I509" s="6"/>
      <c r="J509" s="6"/>
      <c r="K509" s="6"/>
      <c r="L509" s="6"/>
      <c r="M509" s="6"/>
      <c r="N509" s="6"/>
    </row>
    <row r="510" spans="3:14" ht="12.75" customHeight="1" x14ac:dyDescent="0.2">
      <c r="C510" s="6"/>
      <c r="D510" s="6"/>
      <c r="E510" s="6"/>
      <c r="F510" s="6"/>
      <c r="G510" s="6"/>
      <c r="H510" s="6"/>
      <c r="I510" s="6"/>
      <c r="J510" s="6"/>
      <c r="K510" s="6"/>
      <c r="L510" s="6"/>
      <c r="M510" s="6"/>
      <c r="N510" s="6"/>
    </row>
    <row r="511" spans="3:14" ht="12.75" customHeight="1" x14ac:dyDescent="0.2">
      <c r="C511" s="6"/>
      <c r="D511" s="6"/>
      <c r="E511" s="6"/>
      <c r="F511" s="6"/>
      <c r="G511" s="6"/>
      <c r="H511" s="6"/>
      <c r="I511" s="6"/>
      <c r="J511" s="6"/>
      <c r="K511" s="6"/>
      <c r="L511" s="6"/>
      <c r="M511" s="6"/>
      <c r="N511" s="6"/>
    </row>
    <row r="512" spans="3:14" ht="12.75" customHeight="1" x14ac:dyDescent="0.2">
      <c r="C512" s="6"/>
      <c r="D512" s="6"/>
      <c r="E512" s="6"/>
      <c r="F512" s="6"/>
      <c r="G512" s="6"/>
      <c r="H512" s="6"/>
      <c r="I512" s="6"/>
      <c r="J512" s="6"/>
      <c r="K512" s="6"/>
      <c r="L512" s="6"/>
      <c r="M512" s="6"/>
      <c r="N512" s="6"/>
    </row>
    <row r="513" spans="3:14" ht="12.75" customHeight="1" x14ac:dyDescent="0.2">
      <c r="C513" s="6"/>
      <c r="D513" s="6"/>
      <c r="E513" s="6"/>
      <c r="F513" s="6"/>
      <c r="G513" s="6"/>
      <c r="H513" s="6"/>
      <c r="I513" s="6"/>
      <c r="J513" s="6"/>
      <c r="K513" s="6"/>
      <c r="L513" s="6"/>
      <c r="M513" s="6"/>
      <c r="N513" s="6"/>
    </row>
    <row r="514" spans="3:14" ht="12.75" customHeight="1" x14ac:dyDescent="0.2">
      <c r="C514" s="6"/>
      <c r="D514" s="6"/>
      <c r="E514" s="6"/>
      <c r="F514" s="6"/>
      <c r="G514" s="6"/>
      <c r="H514" s="6"/>
      <c r="I514" s="6"/>
      <c r="J514" s="6"/>
      <c r="K514" s="6"/>
      <c r="L514" s="6"/>
      <c r="M514" s="6"/>
      <c r="N514" s="6"/>
    </row>
    <row r="515" spans="3:14" ht="12.75" customHeight="1" x14ac:dyDescent="0.2">
      <c r="C515" s="6"/>
      <c r="D515" s="6"/>
      <c r="E515" s="6"/>
      <c r="F515" s="6"/>
      <c r="G515" s="6"/>
      <c r="H515" s="6"/>
      <c r="I515" s="6"/>
      <c r="J515" s="6"/>
      <c r="K515" s="6"/>
      <c r="L515" s="6"/>
      <c r="M515" s="6"/>
      <c r="N515" s="6"/>
    </row>
    <row r="516" spans="3:14" ht="12.75" customHeight="1" x14ac:dyDescent="0.2">
      <c r="C516" s="6"/>
      <c r="D516" s="6"/>
      <c r="E516" s="6"/>
      <c r="F516" s="6"/>
      <c r="G516" s="6"/>
      <c r="H516" s="6"/>
      <c r="I516" s="6"/>
      <c r="J516" s="6"/>
      <c r="K516" s="6"/>
      <c r="L516" s="6"/>
      <c r="M516" s="6"/>
      <c r="N516" s="6"/>
    </row>
    <row r="517" spans="3:14" ht="12.75" customHeight="1" x14ac:dyDescent="0.2">
      <c r="C517" s="6"/>
      <c r="D517" s="6"/>
      <c r="E517" s="6"/>
      <c r="F517" s="6"/>
      <c r="G517" s="6"/>
      <c r="H517" s="6"/>
      <c r="I517" s="6"/>
      <c r="J517" s="6"/>
      <c r="K517" s="6"/>
      <c r="L517" s="6"/>
      <c r="M517" s="6"/>
      <c r="N517" s="6"/>
    </row>
    <row r="518" spans="3:14" ht="12.75" customHeight="1" x14ac:dyDescent="0.2">
      <c r="C518" s="6"/>
      <c r="D518" s="6"/>
      <c r="E518" s="6"/>
      <c r="F518" s="6"/>
      <c r="G518" s="6"/>
      <c r="H518" s="6"/>
      <c r="I518" s="6"/>
      <c r="J518" s="6"/>
      <c r="K518" s="6"/>
      <c r="L518" s="6"/>
      <c r="M518" s="6"/>
      <c r="N518" s="6"/>
    </row>
    <row r="519" spans="3:14" ht="12.75" customHeight="1" x14ac:dyDescent="0.2">
      <c r="C519" s="6"/>
      <c r="D519" s="6"/>
      <c r="E519" s="6"/>
      <c r="F519" s="6"/>
      <c r="G519" s="6"/>
      <c r="H519" s="6"/>
      <c r="I519" s="6"/>
      <c r="J519" s="6"/>
      <c r="K519" s="6"/>
      <c r="L519" s="6"/>
      <c r="M519" s="6"/>
      <c r="N519" s="6"/>
    </row>
    <row r="520" spans="3:14" ht="12.75" customHeight="1" x14ac:dyDescent="0.2">
      <c r="C520" s="6"/>
      <c r="D520" s="6"/>
      <c r="E520" s="6"/>
      <c r="F520" s="6"/>
      <c r="G520" s="6"/>
      <c r="H520" s="6"/>
      <c r="I520" s="6"/>
      <c r="J520" s="6"/>
      <c r="K520" s="6"/>
      <c r="L520" s="6"/>
      <c r="M520" s="6"/>
      <c r="N520" s="6"/>
    </row>
    <row r="521" spans="3:14" ht="12.75" customHeight="1" x14ac:dyDescent="0.2">
      <c r="C521" s="6"/>
      <c r="D521" s="6"/>
      <c r="E521" s="6"/>
      <c r="F521" s="6"/>
      <c r="G521" s="6"/>
      <c r="H521" s="6"/>
      <c r="I521" s="6"/>
      <c r="J521" s="6"/>
      <c r="K521" s="6"/>
      <c r="L521" s="6"/>
      <c r="M521" s="6"/>
      <c r="N521" s="6"/>
    </row>
    <row r="522" spans="3:14" ht="12.75" customHeight="1" x14ac:dyDescent="0.2">
      <c r="C522" s="6"/>
      <c r="D522" s="6"/>
      <c r="E522" s="6"/>
      <c r="F522" s="6"/>
      <c r="G522" s="6"/>
      <c r="H522" s="6"/>
      <c r="I522" s="6"/>
      <c r="J522" s="6"/>
      <c r="K522" s="6"/>
      <c r="L522" s="6"/>
      <c r="M522" s="6"/>
      <c r="N522" s="6"/>
    </row>
    <row r="523" spans="3:14" ht="12.75" customHeight="1" x14ac:dyDescent="0.2">
      <c r="C523" s="6"/>
      <c r="D523" s="6"/>
      <c r="E523" s="6"/>
      <c r="F523" s="6"/>
      <c r="G523" s="6"/>
      <c r="H523" s="6"/>
      <c r="I523" s="6"/>
      <c r="J523" s="6"/>
      <c r="K523" s="6"/>
      <c r="L523" s="6"/>
      <c r="M523" s="6"/>
      <c r="N523" s="6"/>
    </row>
    <row r="524" spans="3:14" ht="12.75" customHeight="1" x14ac:dyDescent="0.2">
      <c r="C524" s="6"/>
      <c r="D524" s="6"/>
      <c r="E524" s="6"/>
      <c r="F524" s="6"/>
      <c r="G524" s="6"/>
      <c r="H524" s="6"/>
      <c r="I524" s="6"/>
      <c r="J524" s="6"/>
      <c r="K524" s="6"/>
      <c r="L524" s="6"/>
      <c r="M524" s="6"/>
      <c r="N524" s="6"/>
    </row>
    <row r="525" spans="3:14" ht="12.75" customHeight="1" x14ac:dyDescent="0.2">
      <c r="C525" s="6"/>
      <c r="D525" s="6"/>
      <c r="E525" s="6"/>
      <c r="F525" s="6"/>
      <c r="G525" s="6"/>
      <c r="H525" s="6"/>
      <c r="I525" s="6"/>
      <c r="J525" s="6"/>
      <c r="K525" s="6"/>
      <c r="L525" s="6"/>
      <c r="M525" s="6"/>
      <c r="N525" s="6"/>
    </row>
    <row r="526" spans="3:14" ht="12.75" customHeight="1" x14ac:dyDescent="0.2">
      <c r="C526" s="6"/>
      <c r="D526" s="6"/>
      <c r="E526" s="6"/>
      <c r="F526" s="6"/>
      <c r="G526" s="6"/>
      <c r="H526" s="6"/>
      <c r="I526" s="6"/>
      <c r="J526" s="6"/>
      <c r="K526" s="6"/>
      <c r="L526" s="6"/>
      <c r="M526" s="6"/>
      <c r="N526" s="6"/>
    </row>
    <row r="527" spans="3:14" ht="12.75" customHeight="1" x14ac:dyDescent="0.2">
      <c r="C527" s="6"/>
      <c r="D527" s="6"/>
      <c r="E527" s="6"/>
      <c r="F527" s="6"/>
      <c r="G527" s="6"/>
      <c r="H527" s="6"/>
      <c r="I527" s="6"/>
      <c r="J527" s="6"/>
      <c r="K527" s="6"/>
      <c r="L527" s="6"/>
      <c r="M527" s="6"/>
      <c r="N527" s="6"/>
    </row>
    <row r="528" spans="3:14" ht="12.75" customHeight="1" x14ac:dyDescent="0.2">
      <c r="C528" s="6"/>
      <c r="D528" s="6"/>
      <c r="E528" s="6"/>
      <c r="F528" s="6"/>
      <c r="G528" s="6"/>
      <c r="H528" s="6"/>
      <c r="I528" s="6"/>
      <c r="J528" s="6"/>
      <c r="K528" s="6"/>
      <c r="L528" s="6"/>
      <c r="M528" s="6"/>
      <c r="N528" s="6"/>
    </row>
    <row r="529" spans="1:14" ht="12.75" customHeight="1" x14ac:dyDescent="0.2">
      <c r="C529" s="6"/>
      <c r="D529" s="6"/>
      <c r="E529" s="6"/>
      <c r="F529" s="6"/>
      <c r="G529" s="6"/>
      <c r="H529" s="6"/>
      <c r="I529" s="6"/>
      <c r="J529" s="6"/>
      <c r="K529" s="6"/>
      <c r="L529" s="6"/>
      <c r="M529" s="6"/>
      <c r="N529" s="6"/>
    </row>
    <row r="530" spans="1:14" ht="12.75" customHeight="1" x14ac:dyDescent="0.2">
      <c r="A530" s="12"/>
      <c r="C530" s="6"/>
      <c r="D530" s="6"/>
      <c r="E530" s="6"/>
      <c r="F530" s="6"/>
      <c r="G530" s="6"/>
      <c r="H530" s="6"/>
      <c r="I530" s="6"/>
      <c r="J530" s="6"/>
      <c r="K530" s="6"/>
      <c r="L530" s="6"/>
      <c r="M530" s="6"/>
      <c r="N530" s="6"/>
    </row>
    <row r="531" spans="1:14" ht="12.75" customHeight="1" x14ac:dyDescent="0.2">
      <c r="A531" s="12"/>
      <c r="C531" s="6"/>
      <c r="D531" s="6"/>
      <c r="E531" s="6"/>
      <c r="F531" s="6"/>
      <c r="G531" s="6"/>
      <c r="H531" s="6"/>
      <c r="I531" s="6"/>
      <c r="J531" s="6"/>
      <c r="K531" s="6"/>
      <c r="L531" s="6"/>
      <c r="M531" s="6"/>
      <c r="N531" s="6"/>
    </row>
    <row r="532" spans="1:14" ht="12.75" customHeight="1" x14ac:dyDescent="0.2">
      <c r="A532" s="12"/>
      <c r="C532" s="6"/>
      <c r="D532" s="6"/>
      <c r="E532" s="6"/>
      <c r="F532" s="6"/>
      <c r="G532" s="6"/>
      <c r="H532" s="6"/>
      <c r="I532" s="6"/>
      <c r="J532" s="6"/>
      <c r="K532" s="6"/>
      <c r="L532" s="6"/>
      <c r="M532" s="6"/>
      <c r="N532" s="6"/>
    </row>
    <row r="533" spans="1:14" ht="12.75" customHeight="1" x14ac:dyDescent="0.2">
      <c r="C533" s="6"/>
      <c r="D533" s="6"/>
      <c r="E533" s="6"/>
      <c r="F533" s="6"/>
      <c r="G533" s="6"/>
      <c r="H533" s="6"/>
      <c r="I533" s="6"/>
      <c r="J533" s="6"/>
      <c r="K533" s="6"/>
      <c r="L533" s="6"/>
      <c r="M533" s="6"/>
      <c r="N533" s="6"/>
    </row>
    <row r="534" spans="1:14" ht="12.75" customHeight="1" x14ac:dyDescent="0.2">
      <c r="C534" s="6"/>
      <c r="D534" s="6"/>
      <c r="E534" s="6"/>
      <c r="F534" s="6"/>
      <c r="G534" s="6"/>
      <c r="H534" s="6"/>
      <c r="I534" s="6"/>
      <c r="J534" s="6"/>
      <c r="K534" s="6"/>
      <c r="L534" s="6"/>
      <c r="M534" s="6"/>
      <c r="N534" s="6"/>
    </row>
    <row r="535" spans="1:14" ht="12.75" customHeight="1" x14ac:dyDescent="0.2">
      <c r="A535" s="25"/>
      <c r="C535" s="6"/>
      <c r="D535" s="6"/>
      <c r="E535" s="6"/>
      <c r="F535" s="6"/>
      <c r="G535" s="6"/>
      <c r="H535" s="6"/>
      <c r="I535" s="6"/>
      <c r="J535" s="6"/>
      <c r="K535" s="6"/>
      <c r="L535" s="6"/>
      <c r="M535" s="6"/>
      <c r="N535" s="6"/>
    </row>
    <row r="536" spans="1:14" ht="12.75" customHeight="1" x14ac:dyDescent="0.2">
      <c r="A536" s="33"/>
      <c r="C536" s="6"/>
      <c r="D536" s="6"/>
      <c r="E536" s="6"/>
      <c r="F536" s="6"/>
      <c r="G536" s="6"/>
      <c r="H536" s="6"/>
      <c r="I536" s="6"/>
      <c r="J536" s="6"/>
      <c r="K536" s="6"/>
      <c r="L536" s="6"/>
      <c r="M536" s="6"/>
      <c r="N536" s="6"/>
    </row>
    <row r="537" spans="1:14" ht="12.75" customHeight="1" x14ac:dyDescent="0.2">
      <c r="A537" s="12"/>
      <c r="C537" s="6"/>
      <c r="D537" s="6"/>
      <c r="E537" s="6"/>
      <c r="F537" s="6"/>
      <c r="G537" s="6"/>
      <c r="H537" s="6"/>
      <c r="I537" s="6"/>
      <c r="J537" s="6"/>
      <c r="K537" s="6"/>
      <c r="L537" s="6"/>
      <c r="M537" s="6"/>
      <c r="N537" s="6"/>
    </row>
    <row r="538" spans="1:14" ht="12.75" customHeight="1" x14ac:dyDescent="0.2">
      <c r="C538" s="6"/>
      <c r="D538" s="6"/>
      <c r="E538" s="6"/>
      <c r="F538" s="6"/>
      <c r="G538" s="6"/>
      <c r="H538" s="6"/>
      <c r="I538" s="6"/>
      <c r="J538" s="6"/>
      <c r="K538" s="6"/>
      <c r="L538" s="6"/>
      <c r="M538" s="6"/>
      <c r="N538" s="6"/>
    </row>
    <row r="539" spans="1:14" ht="12.75" customHeight="1" x14ac:dyDescent="0.2">
      <c r="C539" s="6"/>
      <c r="D539" s="6"/>
      <c r="E539" s="6"/>
      <c r="F539" s="6"/>
      <c r="G539" s="6"/>
      <c r="H539" s="6"/>
      <c r="I539" s="6"/>
      <c r="J539" s="6"/>
      <c r="K539" s="6"/>
      <c r="L539" s="6"/>
      <c r="M539" s="6"/>
      <c r="N539" s="6"/>
    </row>
    <row r="540" spans="1:14" ht="12.75" customHeight="1" x14ac:dyDescent="0.2">
      <c r="C540" s="6"/>
      <c r="D540" s="6"/>
      <c r="E540" s="6"/>
      <c r="F540" s="6"/>
      <c r="G540" s="6"/>
      <c r="H540" s="6"/>
      <c r="I540" s="6"/>
      <c r="J540" s="6"/>
      <c r="K540" s="6"/>
      <c r="L540" s="6"/>
      <c r="M540" s="6"/>
      <c r="N540" s="6"/>
    </row>
    <row r="541" spans="1:14" ht="12.75" customHeight="1" x14ac:dyDescent="0.2">
      <c r="C541" s="6"/>
      <c r="D541" s="6"/>
      <c r="E541" s="6"/>
      <c r="F541" s="6"/>
      <c r="G541" s="6"/>
      <c r="H541" s="6"/>
      <c r="I541" s="6"/>
      <c r="J541" s="6"/>
      <c r="K541" s="6"/>
      <c r="L541" s="6"/>
      <c r="M541" s="6"/>
      <c r="N541" s="6"/>
    </row>
    <row r="542" spans="1:14" ht="12.75" customHeight="1" x14ac:dyDescent="0.2">
      <c r="C542" s="6"/>
      <c r="D542" s="6"/>
      <c r="E542" s="6"/>
      <c r="F542" s="6"/>
      <c r="G542" s="6"/>
      <c r="H542" s="6"/>
      <c r="I542" s="6"/>
      <c r="J542" s="6"/>
      <c r="K542" s="6"/>
      <c r="L542" s="6"/>
      <c r="M542" s="6"/>
      <c r="N542" s="6"/>
    </row>
    <row r="543" spans="1:14" ht="12.75" customHeight="1" x14ac:dyDescent="0.2">
      <c r="C543" s="6"/>
      <c r="D543" s="6"/>
      <c r="E543" s="6"/>
      <c r="F543" s="6"/>
      <c r="G543" s="6"/>
      <c r="H543" s="6"/>
      <c r="I543" s="6"/>
      <c r="J543" s="6"/>
      <c r="K543" s="6"/>
      <c r="L543" s="6"/>
      <c r="M543" s="6"/>
      <c r="N543" s="6"/>
    </row>
    <row r="544" spans="1:14" ht="12.75" customHeight="1" x14ac:dyDescent="0.2">
      <c r="C544" s="6"/>
      <c r="D544" s="6"/>
      <c r="E544" s="6"/>
      <c r="F544" s="6"/>
      <c r="G544" s="6"/>
      <c r="H544" s="6"/>
      <c r="I544" s="6"/>
      <c r="J544" s="6"/>
      <c r="K544" s="6"/>
      <c r="L544" s="6"/>
      <c r="M544" s="6"/>
      <c r="N544" s="6"/>
    </row>
    <row r="545" spans="3:14" ht="12.75" customHeight="1" x14ac:dyDescent="0.2">
      <c r="C545" s="6"/>
      <c r="D545" s="6"/>
      <c r="E545" s="6"/>
      <c r="F545" s="6"/>
      <c r="G545" s="6"/>
      <c r="H545" s="6"/>
      <c r="I545" s="6"/>
      <c r="J545" s="6"/>
      <c r="K545" s="6"/>
      <c r="L545" s="6"/>
      <c r="M545" s="6"/>
      <c r="N545" s="6"/>
    </row>
    <row r="546" spans="3:14" ht="12.75" customHeight="1" x14ac:dyDescent="0.2">
      <c r="C546" s="6"/>
      <c r="D546" s="6"/>
      <c r="E546" s="6"/>
      <c r="F546" s="6"/>
      <c r="G546" s="6"/>
      <c r="H546" s="6"/>
      <c r="I546" s="6"/>
      <c r="J546" s="6"/>
      <c r="K546" s="6"/>
      <c r="L546" s="6"/>
      <c r="M546" s="6"/>
      <c r="N546" s="6"/>
    </row>
    <row r="547" spans="3:14" ht="12.75" customHeight="1" x14ac:dyDescent="0.2">
      <c r="C547" s="6"/>
      <c r="D547" s="6"/>
      <c r="E547" s="6"/>
      <c r="F547" s="6"/>
      <c r="G547" s="6"/>
      <c r="H547" s="6"/>
      <c r="I547" s="6"/>
      <c r="J547" s="6"/>
      <c r="K547" s="6"/>
      <c r="L547" s="6"/>
      <c r="M547" s="6"/>
      <c r="N547" s="6"/>
    </row>
    <row r="548" spans="3:14" ht="12.75" customHeight="1" x14ac:dyDescent="0.2">
      <c r="C548" s="6"/>
      <c r="D548" s="6"/>
      <c r="E548" s="6"/>
      <c r="F548" s="6"/>
      <c r="G548" s="6"/>
      <c r="H548" s="6"/>
      <c r="I548" s="6"/>
      <c r="J548" s="6"/>
      <c r="K548" s="6"/>
      <c r="L548" s="6"/>
      <c r="M548" s="6"/>
      <c r="N548" s="6"/>
    </row>
    <row r="549" spans="3:14" ht="12.75" customHeight="1" x14ac:dyDescent="0.2">
      <c r="C549" s="6"/>
      <c r="D549" s="6"/>
      <c r="E549" s="6"/>
      <c r="F549" s="6"/>
      <c r="G549" s="6"/>
      <c r="H549" s="6"/>
      <c r="I549" s="6"/>
      <c r="J549" s="6"/>
      <c r="K549" s="6"/>
      <c r="L549" s="6"/>
      <c r="M549" s="6"/>
      <c r="N549" s="6"/>
    </row>
    <row r="550" spans="3:14" ht="12.75" customHeight="1" x14ac:dyDescent="0.2">
      <c r="C550" s="6"/>
      <c r="D550" s="6"/>
      <c r="E550" s="6"/>
      <c r="F550" s="6"/>
      <c r="G550" s="6"/>
      <c r="H550" s="6"/>
      <c r="I550" s="6"/>
      <c r="J550" s="6"/>
      <c r="K550" s="6"/>
      <c r="L550" s="6"/>
      <c r="M550" s="6"/>
      <c r="N550" s="6"/>
    </row>
    <row r="551" spans="3:14" ht="12.75" customHeight="1" x14ac:dyDescent="0.2">
      <c r="C551" s="6"/>
      <c r="D551" s="6"/>
      <c r="E551" s="6"/>
      <c r="F551" s="6"/>
      <c r="G551" s="6"/>
      <c r="H551" s="6"/>
      <c r="I551" s="6"/>
      <c r="J551" s="6"/>
      <c r="K551" s="6"/>
      <c r="L551" s="6"/>
      <c r="M551" s="6"/>
      <c r="N551" s="6"/>
    </row>
    <row r="552" spans="3:14" ht="12.75" customHeight="1" x14ac:dyDescent="0.2">
      <c r="C552" s="6"/>
      <c r="D552" s="6"/>
      <c r="E552" s="6"/>
      <c r="F552" s="6"/>
      <c r="G552" s="6"/>
      <c r="H552" s="6"/>
      <c r="I552" s="6"/>
      <c r="J552" s="6"/>
      <c r="K552" s="6"/>
      <c r="L552" s="6"/>
      <c r="M552" s="6"/>
      <c r="N552" s="6"/>
    </row>
    <row r="553" spans="3:14" ht="12.75" customHeight="1" x14ac:dyDescent="0.2">
      <c r="C553" s="6"/>
      <c r="D553" s="6"/>
      <c r="E553" s="6"/>
      <c r="F553" s="6"/>
      <c r="G553" s="6"/>
      <c r="H553" s="6"/>
      <c r="I553" s="6"/>
      <c r="J553" s="6"/>
      <c r="K553" s="6"/>
      <c r="L553" s="6"/>
      <c r="M553" s="6"/>
      <c r="N553" s="6"/>
    </row>
    <row r="554" spans="3:14" ht="12.75" customHeight="1" x14ac:dyDescent="0.2">
      <c r="C554" s="6"/>
      <c r="D554" s="6"/>
      <c r="E554" s="6"/>
      <c r="F554" s="6"/>
      <c r="G554" s="6"/>
      <c r="H554" s="6"/>
      <c r="I554" s="6"/>
      <c r="J554" s="6"/>
      <c r="K554" s="6"/>
      <c r="L554" s="6"/>
      <c r="M554" s="6"/>
      <c r="N554" s="6"/>
    </row>
    <row r="555" spans="3:14" ht="12.75" customHeight="1" x14ac:dyDescent="0.2">
      <c r="C555" s="6"/>
      <c r="D555" s="6"/>
      <c r="E555" s="6"/>
      <c r="F555" s="6"/>
      <c r="G555" s="6"/>
      <c r="H555" s="6"/>
      <c r="I555" s="6"/>
      <c r="J555" s="6"/>
      <c r="K555" s="6"/>
      <c r="L555" s="6"/>
      <c r="M555" s="6"/>
      <c r="N555" s="6"/>
    </row>
    <row r="556" spans="3:14" ht="12.75" customHeight="1" x14ac:dyDescent="0.2">
      <c r="C556" s="6"/>
      <c r="D556" s="6"/>
      <c r="E556" s="6"/>
      <c r="F556" s="6"/>
      <c r="G556" s="6"/>
      <c r="H556" s="6"/>
      <c r="I556" s="6"/>
      <c r="J556" s="6"/>
      <c r="K556" s="6"/>
      <c r="L556" s="6"/>
      <c r="M556" s="6"/>
      <c r="N556" s="6"/>
    </row>
    <row r="557" spans="3:14" ht="12.75" customHeight="1" x14ac:dyDescent="0.2">
      <c r="C557" s="6"/>
      <c r="D557" s="6"/>
      <c r="E557" s="6"/>
      <c r="F557" s="6"/>
      <c r="G557" s="6"/>
      <c r="H557" s="6"/>
      <c r="I557" s="6"/>
      <c r="J557" s="6"/>
      <c r="K557" s="6"/>
      <c r="L557" s="6"/>
      <c r="M557" s="6"/>
      <c r="N557" s="6"/>
    </row>
    <row r="558" spans="3:14" ht="12.75" customHeight="1" x14ac:dyDescent="0.2">
      <c r="C558" s="6"/>
      <c r="D558" s="6"/>
      <c r="E558" s="6"/>
      <c r="F558" s="6"/>
      <c r="G558" s="6"/>
      <c r="H558" s="6"/>
      <c r="I558" s="6"/>
      <c r="J558" s="6"/>
      <c r="K558" s="6"/>
      <c r="L558" s="6"/>
      <c r="M558" s="6"/>
      <c r="N558" s="6"/>
    </row>
    <row r="559" spans="3:14" ht="12.75" customHeight="1" x14ac:dyDescent="0.2">
      <c r="C559" s="6"/>
      <c r="D559" s="6"/>
      <c r="E559" s="6"/>
      <c r="F559" s="6"/>
      <c r="G559" s="6"/>
      <c r="H559" s="6"/>
      <c r="I559" s="6"/>
      <c r="J559" s="6"/>
      <c r="K559" s="6"/>
      <c r="L559" s="6"/>
      <c r="M559" s="6"/>
      <c r="N559" s="6"/>
    </row>
    <row r="560" spans="3:14" ht="12.75" customHeight="1" x14ac:dyDescent="0.2">
      <c r="C560" s="6"/>
      <c r="D560" s="6"/>
      <c r="E560" s="6"/>
      <c r="F560" s="6"/>
      <c r="G560" s="6"/>
      <c r="H560" s="6"/>
      <c r="I560" s="6"/>
      <c r="J560" s="6"/>
      <c r="K560" s="6"/>
      <c r="L560" s="6"/>
      <c r="M560" s="6"/>
      <c r="N560" s="6"/>
    </row>
    <row r="561" spans="3:14" ht="12.75" customHeight="1" x14ac:dyDescent="0.2">
      <c r="C561" s="6"/>
      <c r="D561" s="6"/>
      <c r="E561" s="6"/>
      <c r="F561" s="6"/>
      <c r="G561" s="6"/>
      <c r="H561" s="6"/>
      <c r="I561" s="6"/>
      <c r="J561" s="6"/>
      <c r="K561" s="6"/>
      <c r="L561" s="6"/>
      <c r="M561" s="6"/>
      <c r="N561" s="6"/>
    </row>
    <row r="562" spans="3:14" ht="12.75" customHeight="1" x14ac:dyDescent="0.2">
      <c r="C562" s="6"/>
      <c r="D562" s="6"/>
      <c r="E562" s="6"/>
      <c r="F562" s="6"/>
      <c r="G562" s="6"/>
      <c r="H562" s="6"/>
      <c r="I562" s="6"/>
      <c r="J562" s="6"/>
      <c r="K562" s="6"/>
      <c r="L562" s="6"/>
      <c r="M562" s="6"/>
      <c r="N562" s="6"/>
    </row>
    <row r="563" spans="3:14" ht="12.75" customHeight="1" x14ac:dyDescent="0.2">
      <c r="C563" s="6"/>
      <c r="D563" s="6"/>
      <c r="E563" s="6"/>
      <c r="F563" s="6"/>
      <c r="G563" s="6"/>
      <c r="H563" s="6"/>
      <c r="I563" s="6"/>
      <c r="J563" s="6"/>
      <c r="K563" s="6"/>
      <c r="L563" s="6"/>
      <c r="M563" s="6"/>
      <c r="N563" s="6"/>
    </row>
    <row r="564" spans="3:14" ht="12.75" customHeight="1" x14ac:dyDescent="0.2">
      <c r="C564" s="6"/>
      <c r="D564" s="6"/>
      <c r="E564" s="6"/>
      <c r="F564" s="6"/>
      <c r="G564" s="6"/>
      <c r="H564" s="6"/>
      <c r="I564" s="6"/>
      <c r="J564" s="6"/>
      <c r="K564" s="6"/>
      <c r="L564" s="6"/>
      <c r="M564" s="6"/>
      <c r="N564" s="6"/>
    </row>
    <row r="565" spans="3:14" ht="12.75" customHeight="1" x14ac:dyDescent="0.2">
      <c r="C565" s="6"/>
      <c r="D565" s="6"/>
      <c r="E565" s="6"/>
      <c r="F565" s="6"/>
      <c r="G565" s="6"/>
      <c r="H565" s="6"/>
      <c r="I565" s="6"/>
      <c r="J565" s="6"/>
      <c r="K565" s="6"/>
      <c r="L565" s="6"/>
      <c r="M565" s="6"/>
      <c r="N565" s="6"/>
    </row>
    <row r="566" spans="3:14" ht="12.75" customHeight="1" x14ac:dyDescent="0.2">
      <c r="C566" s="6"/>
      <c r="D566" s="6"/>
      <c r="E566" s="6"/>
      <c r="F566" s="6"/>
      <c r="G566" s="6"/>
      <c r="H566" s="6"/>
      <c r="I566" s="6"/>
      <c r="J566" s="6"/>
      <c r="K566" s="6"/>
      <c r="L566" s="6"/>
      <c r="M566" s="6"/>
      <c r="N566" s="6"/>
    </row>
    <row r="567" spans="3:14" ht="12.75" customHeight="1" x14ac:dyDescent="0.2">
      <c r="C567" s="6"/>
      <c r="D567" s="6"/>
      <c r="E567" s="6"/>
      <c r="F567" s="6"/>
      <c r="G567" s="6"/>
      <c r="H567" s="6"/>
      <c r="I567" s="6"/>
      <c r="J567" s="6"/>
      <c r="K567" s="6"/>
      <c r="L567" s="6"/>
      <c r="M567" s="6"/>
      <c r="N567" s="6"/>
    </row>
    <row r="568" spans="3:14" ht="12.75" customHeight="1" x14ac:dyDescent="0.2">
      <c r="C568" s="6"/>
      <c r="D568" s="6"/>
      <c r="E568" s="6"/>
      <c r="F568" s="6"/>
      <c r="G568" s="6"/>
      <c r="H568" s="6"/>
      <c r="I568" s="6"/>
      <c r="J568" s="6"/>
      <c r="K568" s="6"/>
      <c r="L568" s="6"/>
      <c r="M568" s="6"/>
      <c r="N568" s="6"/>
    </row>
    <row r="569" spans="3:14" ht="12.75" customHeight="1" x14ac:dyDescent="0.2">
      <c r="C569" s="6"/>
      <c r="D569" s="6"/>
      <c r="E569" s="6"/>
      <c r="F569" s="6"/>
      <c r="G569" s="6"/>
      <c r="H569" s="6"/>
      <c r="I569" s="6"/>
      <c r="J569" s="6"/>
      <c r="K569" s="6"/>
      <c r="L569" s="6"/>
      <c r="M569" s="6"/>
      <c r="N569" s="6"/>
    </row>
    <row r="570" spans="3:14" ht="12.75" customHeight="1" x14ac:dyDescent="0.2">
      <c r="C570" s="6"/>
      <c r="D570" s="6"/>
      <c r="E570" s="6"/>
      <c r="F570" s="6"/>
      <c r="G570" s="6"/>
      <c r="H570" s="6"/>
      <c r="I570" s="6"/>
      <c r="J570" s="6"/>
      <c r="K570" s="6"/>
      <c r="L570" s="6"/>
      <c r="M570" s="6"/>
      <c r="N570" s="6"/>
    </row>
    <row r="571" spans="3:14" ht="12.75" customHeight="1" x14ac:dyDescent="0.2">
      <c r="C571" s="6"/>
      <c r="D571" s="6"/>
      <c r="E571" s="6"/>
      <c r="F571" s="6"/>
      <c r="G571" s="6"/>
      <c r="H571" s="6"/>
      <c r="I571" s="6"/>
      <c r="J571" s="6"/>
      <c r="K571" s="6"/>
      <c r="L571" s="6"/>
      <c r="M571" s="6"/>
      <c r="N571" s="6"/>
    </row>
    <row r="572" spans="3:14" ht="12.75" customHeight="1" x14ac:dyDescent="0.2">
      <c r="C572" s="6"/>
      <c r="D572" s="6"/>
      <c r="E572" s="6"/>
      <c r="F572" s="6"/>
      <c r="G572" s="6"/>
      <c r="H572" s="6"/>
      <c r="I572" s="6"/>
      <c r="J572" s="6"/>
      <c r="K572" s="6"/>
      <c r="L572" s="6"/>
      <c r="M572" s="6"/>
      <c r="N572" s="6"/>
    </row>
    <row r="573" spans="3:14" ht="12.75" customHeight="1" x14ac:dyDescent="0.2">
      <c r="C573" s="6"/>
      <c r="D573" s="6"/>
      <c r="E573" s="6"/>
      <c r="F573" s="6"/>
      <c r="G573" s="6"/>
      <c r="H573" s="6"/>
      <c r="I573" s="6"/>
      <c r="J573" s="6"/>
      <c r="K573" s="6"/>
      <c r="L573" s="6"/>
      <c r="M573" s="6"/>
      <c r="N573" s="6"/>
    </row>
    <row r="574" spans="3:14" ht="12.75" customHeight="1" x14ac:dyDescent="0.2">
      <c r="C574" s="6"/>
      <c r="D574" s="6"/>
      <c r="E574" s="6"/>
      <c r="F574" s="6"/>
      <c r="G574" s="6"/>
      <c r="H574" s="6"/>
      <c r="I574" s="6"/>
      <c r="J574" s="6"/>
      <c r="K574" s="6"/>
      <c r="L574" s="6"/>
      <c r="M574" s="6"/>
      <c r="N574" s="6"/>
    </row>
    <row r="575" spans="3:14" ht="12.75" customHeight="1" x14ac:dyDescent="0.2">
      <c r="C575" s="6"/>
      <c r="D575" s="6"/>
      <c r="E575" s="6"/>
      <c r="F575" s="6"/>
      <c r="G575" s="6"/>
      <c r="H575" s="6"/>
      <c r="I575" s="6"/>
      <c r="J575" s="6"/>
      <c r="K575" s="6"/>
      <c r="L575" s="6"/>
      <c r="M575" s="6"/>
      <c r="N575" s="6"/>
    </row>
    <row r="576" spans="3:14" ht="12.75" customHeight="1" x14ac:dyDescent="0.2">
      <c r="C576" s="6"/>
      <c r="D576" s="6"/>
      <c r="E576" s="6"/>
      <c r="F576" s="6"/>
      <c r="G576" s="6"/>
      <c r="H576" s="6"/>
      <c r="I576" s="6"/>
      <c r="J576" s="6"/>
      <c r="K576" s="6"/>
      <c r="L576" s="6"/>
      <c r="M576" s="6"/>
      <c r="N576" s="6"/>
    </row>
    <row r="577" spans="3:14" ht="12.75" customHeight="1" x14ac:dyDescent="0.2">
      <c r="C577" s="6"/>
      <c r="D577" s="6"/>
      <c r="E577" s="6"/>
      <c r="F577" s="6"/>
      <c r="G577" s="6"/>
      <c r="H577" s="6"/>
      <c r="I577" s="6"/>
      <c r="J577" s="6"/>
      <c r="K577" s="6"/>
      <c r="L577" s="6"/>
      <c r="M577" s="6"/>
      <c r="N577" s="6"/>
    </row>
    <row r="578" spans="3:14" ht="12.75" customHeight="1" x14ac:dyDescent="0.2">
      <c r="C578" s="6"/>
      <c r="D578" s="6"/>
      <c r="E578" s="6"/>
      <c r="F578" s="6"/>
      <c r="G578" s="6"/>
      <c r="H578" s="6"/>
      <c r="I578" s="6"/>
      <c r="J578" s="6"/>
      <c r="K578" s="6"/>
      <c r="L578" s="6"/>
      <c r="M578" s="6"/>
      <c r="N578" s="6"/>
    </row>
    <row r="579" spans="3:14" ht="12.75" customHeight="1" x14ac:dyDescent="0.2">
      <c r="C579" s="6"/>
      <c r="D579" s="6"/>
      <c r="E579" s="6"/>
      <c r="F579" s="6"/>
      <c r="G579" s="6"/>
      <c r="H579" s="6"/>
      <c r="I579" s="6"/>
      <c r="J579" s="6"/>
      <c r="K579" s="6"/>
      <c r="L579" s="6"/>
      <c r="M579" s="6"/>
      <c r="N579" s="6"/>
    </row>
    <row r="580" spans="3:14" ht="12.75" customHeight="1" x14ac:dyDescent="0.2">
      <c r="C580" s="6"/>
      <c r="D580" s="6"/>
      <c r="E580" s="6"/>
      <c r="F580" s="6"/>
      <c r="G580" s="6"/>
      <c r="H580" s="6"/>
      <c r="I580" s="6"/>
      <c r="J580" s="6"/>
      <c r="K580" s="6"/>
      <c r="L580" s="6"/>
      <c r="M580" s="6"/>
      <c r="N580" s="6"/>
    </row>
    <row r="581" spans="3:14" ht="12.75" customHeight="1" x14ac:dyDescent="0.2">
      <c r="C581" s="6"/>
      <c r="D581" s="6"/>
      <c r="E581" s="6"/>
      <c r="F581" s="6"/>
      <c r="G581" s="6"/>
      <c r="H581" s="6"/>
      <c r="I581" s="6"/>
      <c r="J581" s="6"/>
      <c r="K581" s="6"/>
      <c r="L581" s="6"/>
      <c r="M581" s="6"/>
      <c r="N581" s="6"/>
    </row>
    <row r="582" spans="3:14" ht="12.75" customHeight="1" x14ac:dyDescent="0.2">
      <c r="C582" s="6"/>
      <c r="D582" s="6"/>
      <c r="E582" s="6"/>
      <c r="F582" s="6"/>
      <c r="G582" s="6"/>
      <c r="H582" s="6"/>
      <c r="I582" s="6"/>
      <c r="J582" s="6"/>
      <c r="K582" s="6"/>
      <c r="L582" s="6"/>
      <c r="M582" s="6"/>
      <c r="N582" s="6"/>
    </row>
    <row r="583" spans="3:14" ht="12.75" customHeight="1" x14ac:dyDescent="0.2">
      <c r="C583" s="6"/>
      <c r="D583" s="6"/>
      <c r="E583" s="6"/>
      <c r="F583" s="6"/>
      <c r="G583" s="6"/>
      <c r="H583" s="6"/>
      <c r="I583" s="6"/>
      <c r="J583" s="6"/>
      <c r="K583" s="6"/>
      <c r="L583" s="6"/>
      <c r="M583" s="6"/>
      <c r="N583" s="6"/>
    </row>
    <row r="584" spans="3:14" ht="12.75" customHeight="1" x14ac:dyDescent="0.2">
      <c r="C584" s="6"/>
      <c r="D584" s="6"/>
      <c r="E584" s="6"/>
      <c r="F584" s="6"/>
      <c r="G584" s="6"/>
      <c r="H584" s="6"/>
      <c r="I584" s="6"/>
      <c r="J584" s="6"/>
      <c r="K584" s="6"/>
      <c r="L584" s="6"/>
      <c r="M584" s="6"/>
      <c r="N584" s="6"/>
    </row>
    <row r="585" spans="3:14" ht="12.75" customHeight="1" x14ac:dyDescent="0.2">
      <c r="C585" s="6"/>
      <c r="D585" s="6"/>
      <c r="E585" s="6"/>
      <c r="F585" s="6"/>
      <c r="G585" s="6"/>
      <c r="H585" s="6"/>
      <c r="I585" s="6"/>
      <c r="J585" s="6"/>
      <c r="K585" s="6"/>
      <c r="L585" s="6"/>
      <c r="M585" s="6"/>
      <c r="N585" s="6"/>
    </row>
    <row r="586" spans="3:14" ht="12.75" customHeight="1" x14ac:dyDescent="0.2">
      <c r="C586" s="6"/>
      <c r="D586" s="6"/>
      <c r="E586" s="6"/>
      <c r="F586" s="6"/>
      <c r="G586" s="6"/>
      <c r="H586" s="6"/>
      <c r="I586" s="6"/>
      <c r="J586" s="6"/>
      <c r="K586" s="6"/>
      <c r="L586" s="6"/>
      <c r="M586" s="6"/>
      <c r="N586" s="6"/>
    </row>
    <row r="587" spans="3:14" ht="12.75" customHeight="1" x14ac:dyDescent="0.2">
      <c r="C587" s="6"/>
      <c r="D587" s="6"/>
      <c r="E587" s="6"/>
      <c r="F587" s="6"/>
      <c r="G587" s="6"/>
      <c r="H587" s="6"/>
      <c r="I587" s="6"/>
      <c r="J587" s="6"/>
      <c r="K587" s="6"/>
      <c r="L587" s="6"/>
      <c r="M587" s="6"/>
      <c r="N587" s="6"/>
    </row>
    <row r="588" spans="3:14" ht="12.75" customHeight="1" x14ac:dyDescent="0.2">
      <c r="C588" s="6"/>
      <c r="D588" s="6"/>
      <c r="E588" s="6"/>
      <c r="F588" s="6"/>
      <c r="G588" s="6"/>
      <c r="H588" s="6"/>
      <c r="I588" s="6"/>
      <c r="J588" s="6"/>
      <c r="K588" s="6"/>
      <c r="L588" s="6"/>
      <c r="M588" s="6"/>
      <c r="N588" s="6"/>
    </row>
    <row r="589" spans="3:14" ht="12.75" customHeight="1" x14ac:dyDescent="0.2">
      <c r="C589" s="6"/>
      <c r="D589" s="6"/>
      <c r="E589" s="6"/>
      <c r="F589" s="6"/>
      <c r="G589" s="6"/>
      <c r="H589" s="6"/>
      <c r="I589" s="6"/>
      <c r="J589" s="6"/>
      <c r="K589" s="6"/>
      <c r="L589" s="6"/>
      <c r="M589" s="6"/>
      <c r="N589" s="6"/>
    </row>
    <row r="590" spans="3:14" ht="12.75" customHeight="1" x14ac:dyDescent="0.2">
      <c r="C590" s="6"/>
      <c r="D590" s="6"/>
      <c r="E590" s="6"/>
      <c r="F590" s="6"/>
      <c r="G590" s="6"/>
      <c r="H590" s="6"/>
      <c r="I590" s="6"/>
      <c r="J590" s="6"/>
      <c r="K590" s="6"/>
      <c r="L590" s="6"/>
      <c r="M590" s="6"/>
      <c r="N590" s="6"/>
    </row>
    <row r="591" spans="3:14" ht="12.75" customHeight="1" x14ac:dyDescent="0.2">
      <c r="C591" s="6"/>
      <c r="D591" s="6"/>
      <c r="E591" s="6"/>
      <c r="F591" s="6"/>
      <c r="G591" s="6"/>
      <c r="H591" s="6"/>
      <c r="I591" s="6"/>
      <c r="J591" s="6"/>
      <c r="K591" s="6"/>
      <c r="L591" s="6"/>
      <c r="M591" s="6"/>
      <c r="N591" s="6"/>
    </row>
    <row r="592" spans="3:14" ht="12.75" customHeight="1" x14ac:dyDescent="0.2">
      <c r="C592" s="6"/>
      <c r="D592" s="6"/>
      <c r="E592" s="6"/>
      <c r="F592" s="6"/>
      <c r="G592" s="6"/>
      <c r="H592" s="6"/>
      <c r="I592" s="6"/>
      <c r="J592" s="6"/>
      <c r="K592" s="6"/>
      <c r="L592" s="6"/>
      <c r="M592" s="6"/>
      <c r="N592" s="6"/>
    </row>
    <row r="593" spans="3:14" ht="12.75" customHeight="1" x14ac:dyDescent="0.2">
      <c r="C593" s="6"/>
      <c r="D593" s="6"/>
      <c r="E593" s="6"/>
      <c r="F593" s="6"/>
      <c r="G593" s="6"/>
      <c r="H593" s="6"/>
      <c r="I593" s="6"/>
      <c r="J593" s="6"/>
      <c r="K593" s="6"/>
      <c r="L593" s="6"/>
      <c r="M593" s="6"/>
      <c r="N593" s="6"/>
    </row>
    <row r="594" spans="3:14" ht="12.75" customHeight="1" x14ac:dyDescent="0.2">
      <c r="C594" s="6"/>
      <c r="D594" s="6"/>
      <c r="E594" s="6"/>
      <c r="F594" s="6"/>
      <c r="G594" s="6"/>
      <c r="H594" s="6"/>
      <c r="I594" s="6"/>
      <c r="J594" s="6"/>
      <c r="K594" s="6"/>
      <c r="L594" s="6"/>
      <c r="M594" s="6"/>
      <c r="N594" s="6"/>
    </row>
    <row r="595" spans="3:14" ht="12.75" customHeight="1" x14ac:dyDescent="0.2">
      <c r="C595" s="6"/>
      <c r="D595" s="6"/>
      <c r="E595" s="6"/>
      <c r="F595" s="6"/>
      <c r="G595" s="6"/>
      <c r="H595" s="6"/>
      <c r="I595" s="6"/>
      <c r="J595" s="6"/>
      <c r="K595" s="6"/>
      <c r="L595" s="6"/>
      <c r="M595" s="6"/>
      <c r="N595" s="6"/>
    </row>
    <row r="596" spans="3:14" ht="12.75" customHeight="1" x14ac:dyDescent="0.2">
      <c r="C596" s="6"/>
      <c r="D596" s="6"/>
      <c r="E596" s="6"/>
      <c r="F596" s="6"/>
      <c r="G596" s="6"/>
      <c r="H596" s="6"/>
      <c r="I596" s="6"/>
      <c r="J596" s="6"/>
      <c r="K596" s="6"/>
      <c r="L596" s="6"/>
      <c r="M596" s="6"/>
      <c r="N596" s="6"/>
    </row>
    <row r="597" spans="3:14" ht="12.75" customHeight="1" x14ac:dyDescent="0.2">
      <c r="C597" s="6"/>
      <c r="D597" s="6"/>
      <c r="E597" s="6"/>
      <c r="F597" s="6"/>
      <c r="G597" s="6"/>
      <c r="H597" s="6"/>
      <c r="I597" s="6"/>
      <c r="J597" s="6"/>
      <c r="K597" s="6"/>
      <c r="L597" s="6"/>
      <c r="M597" s="6"/>
      <c r="N597" s="6"/>
    </row>
    <row r="598" spans="3:14" ht="12.75" customHeight="1" x14ac:dyDescent="0.2">
      <c r="C598" s="6"/>
      <c r="D598" s="6"/>
      <c r="E598" s="6"/>
      <c r="F598" s="6"/>
      <c r="G598" s="6"/>
      <c r="H598" s="6"/>
      <c r="I598" s="6"/>
      <c r="J598" s="6"/>
      <c r="K598" s="6"/>
      <c r="L598" s="6"/>
      <c r="M598" s="6"/>
      <c r="N598" s="6"/>
    </row>
    <row r="599" spans="3:14" ht="12.75" customHeight="1" x14ac:dyDescent="0.2">
      <c r="C599" s="6"/>
      <c r="D599" s="6"/>
      <c r="E599" s="6"/>
      <c r="F599" s="6"/>
      <c r="G599" s="6"/>
      <c r="H599" s="6"/>
      <c r="I599" s="6"/>
      <c r="J599" s="6"/>
      <c r="K599" s="6"/>
      <c r="L599" s="6"/>
      <c r="M599" s="6"/>
      <c r="N599" s="6"/>
    </row>
    <row r="600" spans="3:14" ht="12.75" customHeight="1" x14ac:dyDescent="0.2">
      <c r="C600" s="6"/>
      <c r="D600" s="6"/>
      <c r="E600" s="6"/>
      <c r="F600" s="6"/>
      <c r="G600" s="6"/>
      <c r="H600" s="6"/>
      <c r="I600" s="6"/>
      <c r="J600" s="6"/>
      <c r="K600" s="6"/>
      <c r="L600" s="6"/>
      <c r="M600" s="6"/>
      <c r="N600" s="6"/>
    </row>
    <row r="601" spans="3:14" ht="12.75" customHeight="1" x14ac:dyDescent="0.2">
      <c r="C601" s="6"/>
      <c r="D601" s="6"/>
      <c r="E601" s="6"/>
      <c r="F601" s="6"/>
      <c r="G601" s="6"/>
      <c r="H601" s="6"/>
      <c r="I601" s="6"/>
      <c r="J601" s="6"/>
      <c r="K601" s="6"/>
      <c r="L601" s="6"/>
      <c r="M601" s="6"/>
      <c r="N601" s="6"/>
    </row>
    <row r="602" spans="3:14" ht="12.75" customHeight="1" x14ac:dyDescent="0.2">
      <c r="C602" s="6"/>
      <c r="D602" s="6"/>
      <c r="E602" s="6"/>
      <c r="F602" s="6"/>
      <c r="G602" s="6"/>
      <c r="H602" s="6"/>
      <c r="I602" s="6"/>
      <c r="J602" s="6"/>
      <c r="K602" s="6"/>
      <c r="L602" s="6"/>
      <c r="M602" s="6"/>
      <c r="N602" s="6"/>
    </row>
    <row r="603" spans="3:14" ht="12.75" customHeight="1" x14ac:dyDescent="0.2">
      <c r="C603" s="6"/>
      <c r="D603" s="6"/>
      <c r="E603" s="6"/>
      <c r="F603" s="6"/>
      <c r="G603" s="6"/>
      <c r="H603" s="6"/>
      <c r="I603" s="6"/>
      <c r="J603" s="6"/>
      <c r="K603" s="6"/>
      <c r="L603" s="6"/>
      <c r="M603" s="6"/>
      <c r="N603" s="6"/>
    </row>
    <row r="604" spans="3:14" ht="12.75" customHeight="1" x14ac:dyDescent="0.2">
      <c r="C604" s="6"/>
      <c r="D604" s="6"/>
      <c r="E604" s="6"/>
      <c r="F604" s="6"/>
      <c r="G604" s="6"/>
      <c r="H604" s="6"/>
      <c r="I604" s="6"/>
      <c r="J604" s="6"/>
      <c r="K604" s="6"/>
      <c r="L604" s="6"/>
      <c r="M604" s="6"/>
      <c r="N604" s="6"/>
    </row>
    <row r="605" spans="3:14" ht="12.75" customHeight="1" x14ac:dyDescent="0.2">
      <c r="C605" s="6"/>
      <c r="D605" s="6"/>
      <c r="E605" s="6"/>
      <c r="F605" s="6"/>
      <c r="G605" s="6"/>
      <c r="H605" s="6"/>
      <c r="I605" s="6"/>
      <c r="J605" s="6"/>
      <c r="K605" s="6"/>
      <c r="L605" s="6"/>
      <c r="M605" s="6"/>
      <c r="N605" s="6"/>
    </row>
    <row r="606" spans="3:14" ht="12.75" customHeight="1" x14ac:dyDescent="0.2">
      <c r="C606" s="6"/>
      <c r="D606" s="6"/>
      <c r="E606" s="6"/>
      <c r="F606" s="6"/>
      <c r="G606" s="6"/>
      <c r="H606" s="6"/>
      <c r="I606" s="6"/>
      <c r="J606" s="6"/>
      <c r="K606" s="6"/>
      <c r="L606" s="6"/>
      <c r="M606" s="6"/>
      <c r="N606" s="6"/>
    </row>
    <row r="607" spans="3:14" ht="12.75" customHeight="1" x14ac:dyDescent="0.2">
      <c r="C607" s="6"/>
      <c r="D607" s="6"/>
      <c r="E607" s="6"/>
      <c r="F607" s="6"/>
      <c r="G607" s="6"/>
      <c r="H607" s="6"/>
      <c r="I607" s="6"/>
      <c r="J607" s="6"/>
      <c r="K607" s="6"/>
      <c r="L607" s="6"/>
      <c r="M607" s="6"/>
      <c r="N607" s="6"/>
    </row>
    <row r="608" spans="3:14" ht="12.75" customHeight="1" x14ac:dyDescent="0.2">
      <c r="C608" s="6"/>
      <c r="D608" s="6"/>
      <c r="E608" s="6"/>
      <c r="F608" s="6"/>
      <c r="G608" s="6"/>
      <c r="H608" s="6"/>
      <c r="I608" s="6"/>
      <c r="J608" s="6"/>
      <c r="K608" s="6"/>
      <c r="L608" s="6"/>
      <c r="M608" s="6"/>
      <c r="N608" s="6"/>
    </row>
    <row r="609" spans="3:14" ht="12.75" customHeight="1" x14ac:dyDescent="0.2">
      <c r="C609" s="6"/>
      <c r="D609" s="6"/>
      <c r="E609" s="6"/>
      <c r="F609" s="6"/>
      <c r="G609" s="6"/>
      <c r="H609" s="6"/>
      <c r="I609" s="6"/>
      <c r="J609" s="6"/>
      <c r="K609" s="6"/>
      <c r="L609" s="6"/>
      <c r="M609" s="6"/>
      <c r="N609" s="6"/>
    </row>
    <row r="610" spans="3:14" ht="12.75" customHeight="1" x14ac:dyDescent="0.2">
      <c r="C610" s="6"/>
      <c r="D610" s="6"/>
      <c r="E610" s="6"/>
      <c r="F610" s="6"/>
      <c r="G610" s="6"/>
      <c r="H610" s="6"/>
      <c r="I610" s="6"/>
      <c r="J610" s="6"/>
      <c r="K610" s="6"/>
      <c r="L610" s="6"/>
      <c r="M610" s="6"/>
      <c r="N610" s="6"/>
    </row>
    <row r="611" spans="3:14" ht="12.75" customHeight="1" x14ac:dyDescent="0.2">
      <c r="C611" s="6"/>
      <c r="D611" s="6"/>
      <c r="E611" s="6"/>
      <c r="F611" s="6"/>
      <c r="G611" s="6"/>
      <c r="H611" s="6"/>
      <c r="I611" s="6"/>
      <c r="J611" s="6"/>
      <c r="K611" s="6"/>
      <c r="L611" s="6"/>
      <c r="M611" s="6"/>
      <c r="N611" s="6"/>
    </row>
    <row r="612" spans="3:14" ht="12.75" customHeight="1" x14ac:dyDescent="0.2">
      <c r="C612" s="6"/>
      <c r="D612" s="6"/>
      <c r="E612" s="6"/>
      <c r="F612" s="6"/>
      <c r="G612" s="6"/>
      <c r="H612" s="6"/>
      <c r="I612" s="6"/>
      <c r="J612" s="6"/>
      <c r="K612" s="6"/>
      <c r="L612" s="6"/>
      <c r="M612" s="6"/>
      <c r="N612" s="6"/>
    </row>
    <row r="613" spans="3:14" ht="12.75" customHeight="1" x14ac:dyDescent="0.2">
      <c r="C613" s="6"/>
      <c r="D613" s="6"/>
      <c r="E613" s="6"/>
      <c r="F613" s="6"/>
      <c r="G613" s="6"/>
      <c r="H613" s="6"/>
      <c r="I613" s="6"/>
      <c r="J613" s="6"/>
      <c r="K613" s="6"/>
      <c r="L613" s="6"/>
      <c r="M613" s="6"/>
      <c r="N613" s="6"/>
    </row>
    <row r="614" spans="3:14" ht="12.75" customHeight="1" x14ac:dyDescent="0.2">
      <c r="C614" s="6"/>
      <c r="D614" s="6"/>
      <c r="E614" s="6"/>
      <c r="F614" s="6"/>
      <c r="G614" s="6"/>
      <c r="H614" s="6"/>
      <c r="I614" s="6"/>
      <c r="J614" s="6"/>
      <c r="K614" s="6"/>
      <c r="L614" s="6"/>
      <c r="M614" s="6"/>
      <c r="N614" s="6"/>
    </row>
    <row r="615" spans="3:14" ht="12.75" customHeight="1" x14ac:dyDescent="0.2">
      <c r="C615" s="6"/>
      <c r="D615" s="6"/>
      <c r="E615" s="6"/>
      <c r="F615" s="6"/>
      <c r="G615" s="6"/>
      <c r="H615" s="6"/>
      <c r="I615" s="6"/>
      <c r="J615" s="6"/>
      <c r="K615" s="6"/>
      <c r="L615" s="6"/>
      <c r="M615" s="6"/>
      <c r="N615" s="6"/>
    </row>
    <row r="616" spans="3:14" ht="12.75" customHeight="1" x14ac:dyDescent="0.2">
      <c r="C616" s="6"/>
      <c r="D616" s="6"/>
      <c r="E616" s="6"/>
      <c r="F616" s="6"/>
      <c r="G616" s="6"/>
      <c r="H616" s="6"/>
      <c r="I616" s="6"/>
      <c r="J616" s="6"/>
      <c r="K616" s="6"/>
      <c r="L616" s="6"/>
      <c r="M616" s="6"/>
      <c r="N616" s="6"/>
    </row>
    <row r="617" spans="3:14" ht="12.75" customHeight="1" x14ac:dyDescent="0.2">
      <c r="C617" s="6"/>
      <c r="D617" s="6"/>
      <c r="E617" s="6"/>
      <c r="F617" s="6"/>
      <c r="G617" s="6"/>
      <c r="H617" s="6"/>
      <c r="I617" s="6"/>
      <c r="J617" s="6"/>
      <c r="K617" s="6"/>
      <c r="L617" s="6"/>
      <c r="M617" s="6"/>
      <c r="N617" s="6"/>
    </row>
    <row r="618" spans="3:14" ht="12.75" customHeight="1" x14ac:dyDescent="0.2">
      <c r="C618" s="6"/>
      <c r="D618" s="6"/>
      <c r="E618" s="6"/>
      <c r="F618" s="6"/>
      <c r="G618" s="6"/>
      <c r="H618" s="6"/>
      <c r="I618" s="6"/>
      <c r="J618" s="6"/>
      <c r="K618" s="6"/>
      <c r="L618" s="6"/>
      <c r="M618" s="6"/>
      <c r="N618" s="6"/>
    </row>
    <row r="619" spans="3:14" ht="12.75" customHeight="1" x14ac:dyDescent="0.2">
      <c r="C619" s="6"/>
      <c r="D619" s="6"/>
      <c r="E619" s="6"/>
      <c r="F619" s="6"/>
      <c r="G619" s="6"/>
      <c r="H619" s="6"/>
      <c r="I619" s="6"/>
      <c r="J619" s="6"/>
      <c r="K619" s="6"/>
      <c r="L619" s="6"/>
      <c r="M619" s="6"/>
      <c r="N619" s="6"/>
    </row>
    <row r="620" spans="3:14" ht="12.75" customHeight="1" x14ac:dyDescent="0.2">
      <c r="C620" s="6"/>
      <c r="D620" s="6"/>
      <c r="E620" s="6"/>
      <c r="F620" s="6"/>
      <c r="G620" s="6"/>
      <c r="H620" s="6"/>
      <c r="I620" s="6"/>
      <c r="J620" s="6"/>
      <c r="K620" s="6"/>
      <c r="L620" s="6"/>
      <c r="M620" s="6"/>
      <c r="N620" s="6"/>
    </row>
    <row r="621" spans="3:14" ht="12.75" customHeight="1" x14ac:dyDescent="0.2">
      <c r="C621" s="6"/>
      <c r="D621" s="6"/>
      <c r="E621" s="6"/>
      <c r="F621" s="6"/>
      <c r="G621" s="6"/>
      <c r="H621" s="6"/>
      <c r="I621" s="6"/>
      <c r="J621" s="6"/>
      <c r="K621" s="6"/>
      <c r="L621" s="6"/>
      <c r="M621" s="6"/>
      <c r="N621" s="6"/>
    </row>
    <row r="622" spans="3:14" ht="12.75" customHeight="1" x14ac:dyDescent="0.2">
      <c r="C622" s="6"/>
      <c r="D622" s="6"/>
      <c r="E622" s="6"/>
      <c r="F622" s="6"/>
      <c r="G622" s="6"/>
      <c r="H622" s="6"/>
      <c r="I622" s="6"/>
      <c r="J622" s="6"/>
      <c r="K622" s="6"/>
      <c r="L622" s="6"/>
      <c r="M622" s="6"/>
      <c r="N622" s="6"/>
    </row>
    <row r="623" spans="3:14" ht="12.75" customHeight="1" x14ac:dyDescent="0.2">
      <c r="C623" s="6"/>
      <c r="D623" s="6"/>
      <c r="E623" s="6"/>
      <c r="F623" s="6"/>
      <c r="G623" s="6"/>
      <c r="H623" s="6"/>
      <c r="I623" s="6"/>
      <c r="J623" s="6"/>
      <c r="K623" s="6"/>
      <c r="L623" s="6"/>
      <c r="M623" s="6"/>
      <c r="N623" s="6"/>
    </row>
    <row r="624" spans="3:14" ht="12.75" customHeight="1" x14ac:dyDescent="0.2">
      <c r="C624" s="6"/>
      <c r="D624" s="6"/>
      <c r="E624" s="6"/>
      <c r="F624" s="6"/>
      <c r="G624" s="6"/>
      <c r="H624" s="6"/>
      <c r="I624" s="6"/>
      <c r="J624" s="6"/>
      <c r="K624" s="6"/>
      <c r="L624" s="6"/>
      <c r="M624" s="6"/>
      <c r="N624" s="6"/>
    </row>
    <row r="625" spans="3:14" ht="12.75" customHeight="1" x14ac:dyDescent="0.2">
      <c r="C625" s="6"/>
      <c r="D625" s="6"/>
      <c r="E625" s="6"/>
      <c r="F625" s="6"/>
      <c r="G625" s="6"/>
      <c r="H625" s="6"/>
      <c r="I625" s="6"/>
      <c r="J625" s="6"/>
      <c r="K625" s="6"/>
      <c r="L625" s="6"/>
      <c r="M625" s="6"/>
      <c r="N625" s="6"/>
    </row>
    <row r="626" spans="3:14" ht="12.75" customHeight="1" x14ac:dyDescent="0.2">
      <c r="C626" s="6"/>
      <c r="D626" s="6"/>
      <c r="E626" s="6"/>
      <c r="F626" s="6"/>
      <c r="G626" s="6"/>
      <c r="H626" s="6"/>
      <c r="I626" s="6"/>
      <c r="J626" s="6"/>
      <c r="K626" s="6"/>
      <c r="L626" s="6"/>
      <c r="M626" s="6"/>
      <c r="N626" s="6"/>
    </row>
    <row r="627" spans="3:14" ht="12.75" customHeight="1" x14ac:dyDescent="0.2">
      <c r="C627" s="6"/>
      <c r="D627" s="6"/>
      <c r="E627" s="6"/>
      <c r="F627" s="6"/>
      <c r="G627" s="6"/>
      <c r="H627" s="6"/>
      <c r="I627" s="6"/>
      <c r="J627" s="6"/>
      <c r="K627" s="6"/>
      <c r="L627" s="6"/>
      <c r="M627" s="6"/>
      <c r="N627" s="6"/>
    </row>
    <row r="628" spans="3:14" ht="12.75" customHeight="1" x14ac:dyDescent="0.2">
      <c r="C628" s="6"/>
      <c r="D628" s="6"/>
      <c r="E628" s="6"/>
      <c r="F628" s="6"/>
      <c r="G628" s="6"/>
      <c r="H628" s="6"/>
      <c r="I628" s="6"/>
      <c r="J628" s="6"/>
      <c r="K628" s="6"/>
      <c r="L628" s="6"/>
      <c r="M628" s="6"/>
      <c r="N628" s="6"/>
    </row>
    <row r="629" spans="3:14" ht="12.75" customHeight="1" x14ac:dyDescent="0.2">
      <c r="C629" s="6"/>
      <c r="D629" s="6"/>
      <c r="E629" s="6"/>
      <c r="F629" s="6"/>
      <c r="G629" s="6"/>
      <c r="H629" s="6"/>
      <c r="I629" s="6"/>
      <c r="J629" s="6"/>
      <c r="K629" s="6"/>
      <c r="L629" s="6"/>
      <c r="M629" s="6"/>
      <c r="N629" s="6"/>
    </row>
    <row r="630" spans="3:14" ht="12.75" customHeight="1" x14ac:dyDescent="0.2">
      <c r="C630" s="6"/>
      <c r="D630" s="6"/>
      <c r="E630" s="6"/>
      <c r="F630" s="6"/>
      <c r="G630" s="6"/>
      <c r="H630" s="6"/>
      <c r="I630" s="6"/>
      <c r="J630" s="6"/>
      <c r="K630" s="6"/>
      <c r="L630" s="6"/>
      <c r="M630" s="6"/>
      <c r="N630" s="6"/>
    </row>
    <row r="631" spans="3:14" ht="12.75" customHeight="1" x14ac:dyDescent="0.2">
      <c r="C631" s="6"/>
      <c r="D631" s="6"/>
      <c r="E631" s="6"/>
      <c r="F631" s="6"/>
      <c r="G631" s="6"/>
      <c r="H631" s="6"/>
      <c r="I631" s="6"/>
      <c r="J631" s="6"/>
      <c r="K631" s="6"/>
      <c r="L631" s="6"/>
      <c r="M631" s="6"/>
      <c r="N631" s="6"/>
    </row>
    <row r="632" spans="3:14" ht="12.75" customHeight="1" x14ac:dyDescent="0.2">
      <c r="C632" s="6"/>
      <c r="D632" s="6"/>
      <c r="E632" s="6"/>
      <c r="F632" s="6"/>
      <c r="G632" s="6"/>
      <c r="H632" s="6"/>
      <c r="I632" s="6"/>
      <c r="J632" s="6"/>
      <c r="K632" s="6"/>
      <c r="L632" s="6"/>
      <c r="M632" s="6"/>
      <c r="N632" s="6"/>
    </row>
    <row r="633" spans="3:14" ht="12.75" customHeight="1" x14ac:dyDescent="0.2">
      <c r="C633" s="6"/>
      <c r="D633" s="6"/>
      <c r="E633" s="6"/>
      <c r="F633" s="6"/>
      <c r="G633" s="6"/>
      <c r="H633" s="6"/>
      <c r="I633" s="6"/>
      <c r="J633" s="6"/>
      <c r="K633" s="6"/>
      <c r="L633" s="6"/>
      <c r="M633" s="6"/>
      <c r="N633" s="6"/>
    </row>
    <row r="634" spans="3:14" ht="12.75" customHeight="1" x14ac:dyDescent="0.2">
      <c r="C634" s="6"/>
      <c r="D634" s="6"/>
      <c r="E634" s="6"/>
      <c r="F634" s="6"/>
      <c r="G634" s="6"/>
      <c r="H634" s="6"/>
      <c r="I634" s="6"/>
      <c r="J634" s="6"/>
      <c r="K634" s="6"/>
      <c r="L634" s="6"/>
      <c r="M634" s="6"/>
      <c r="N634" s="6"/>
    </row>
    <row r="635" spans="3:14" ht="12.75" customHeight="1" x14ac:dyDescent="0.2">
      <c r="C635" s="6"/>
      <c r="D635" s="6"/>
      <c r="E635" s="6"/>
      <c r="F635" s="6"/>
      <c r="G635" s="6"/>
      <c r="H635" s="6"/>
      <c r="I635" s="6"/>
      <c r="J635" s="6"/>
      <c r="K635" s="6"/>
      <c r="L635" s="6"/>
      <c r="M635" s="6"/>
      <c r="N635" s="6"/>
    </row>
    <row r="636" spans="3:14" ht="12.75" customHeight="1" x14ac:dyDescent="0.2">
      <c r="C636" s="6"/>
      <c r="D636" s="6"/>
      <c r="E636" s="6"/>
      <c r="F636" s="6"/>
      <c r="G636" s="6"/>
      <c r="H636" s="6"/>
      <c r="I636" s="6"/>
      <c r="J636" s="6"/>
      <c r="K636" s="6"/>
      <c r="L636" s="6"/>
      <c r="M636" s="6"/>
      <c r="N636" s="6"/>
    </row>
    <row r="637" spans="3:14" ht="12.75" customHeight="1" x14ac:dyDescent="0.2">
      <c r="C637" s="6"/>
      <c r="D637" s="6"/>
      <c r="E637" s="6"/>
      <c r="F637" s="6"/>
      <c r="G637" s="6"/>
      <c r="H637" s="6"/>
      <c r="I637" s="6"/>
      <c r="J637" s="6"/>
      <c r="K637" s="6"/>
      <c r="L637" s="6"/>
      <c r="M637" s="6"/>
      <c r="N637" s="6"/>
    </row>
    <row r="638" spans="3:14" ht="12.75" customHeight="1" x14ac:dyDescent="0.2">
      <c r="C638" s="6"/>
      <c r="D638" s="6"/>
      <c r="E638" s="6"/>
      <c r="F638" s="6"/>
      <c r="G638" s="6"/>
      <c r="H638" s="6"/>
      <c r="I638" s="6"/>
      <c r="J638" s="6"/>
      <c r="K638" s="6"/>
      <c r="L638" s="6"/>
      <c r="M638" s="6"/>
      <c r="N638" s="6"/>
    </row>
    <row r="639" spans="3:14" ht="12.75" customHeight="1" x14ac:dyDescent="0.2">
      <c r="C639" s="6"/>
      <c r="D639" s="6"/>
      <c r="E639" s="6"/>
      <c r="F639" s="6"/>
      <c r="G639" s="6"/>
      <c r="H639" s="6"/>
      <c r="I639" s="6"/>
      <c r="J639" s="6"/>
      <c r="K639" s="6"/>
      <c r="L639" s="6"/>
      <c r="M639" s="6"/>
      <c r="N639" s="6"/>
    </row>
    <row r="640" spans="3:14" ht="12.75" customHeight="1" x14ac:dyDescent="0.2">
      <c r="C640" s="6"/>
      <c r="D640" s="6"/>
      <c r="E640" s="6"/>
      <c r="F640" s="6"/>
      <c r="G640" s="6"/>
      <c r="H640" s="6"/>
      <c r="I640" s="6"/>
      <c r="J640" s="6"/>
      <c r="K640" s="6"/>
      <c r="L640" s="6"/>
      <c r="M640" s="6"/>
      <c r="N640" s="6"/>
    </row>
    <row r="641" spans="1:14" ht="12.75" customHeight="1" x14ac:dyDescent="0.2">
      <c r="C641" s="6"/>
      <c r="D641" s="6"/>
      <c r="E641" s="6"/>
      <c r="F641" s="6"/>
      <c r="G641" s="6"/>
      <c r="H641" s="6"/>
      <c r="I641" s="6"/>
      <c r="J641" s="6"/>
      <c r="K641" s="6"/>
      <c r="L641" s="6"/>
      <c r="M641" s="6"/>
      <c r="N641" s="6"/>
    </row>
    <row r="642" spans="1:14" ht="12.75" customHeight="1" x14ac:dyDescent="0.2">
      <c r="C642" s="6"/>
      <c r="D642" s="6"/>
      <c r="E642" s="6"/>
      <c r="F642" s="6"/>
      <c r="G642" s="6"/>
      <c r="H642" s="6"/>
      <c r="I642" s="6"/>
      <c r="J642" s="6"/>
      <c r="K642" s="6"/>
      <c r="L642" s="6"/>
      <c r="M642" s="6"/>
      <c r="N642" s="6"/>
    </row>
    <row r="643" spans="1:14" ht="12.75" customHeight="1" x14ac:dyDescent="0.2">
      <c r="C643" s="6"/>
      <c r="D643" s="6"/>
      <c r="E643" s="6"/>
      <c r="F643" s="6"/>
      <c r="G643" s="6"/>
      <c r="H643" s="6"/>
      <c r="I643" s="6"/>
      <c r="J643" s="6"/>
      <c r="K643" s="6"/>
      <c r="L643" s="6"/>
      <c r="M643" s="6"/>
      <c r="N643" s="6"/>
    </row>
    <row r="644" spans="1:14" ht="12.75" customHeight="1" x14ac:dyDescent="0.2">
      <c r="C644" s="6"/>
      <c r="D644" s="6"/>
      <c r="E644" s="6"/>
      <c r="F644" s="6"/>
      <c r="G644" s="6"/>
      <c r="H644" s="6"/>
      <c r="I644" s="6"/>
      <c r="J644" s="6"/>
      <c r="K644" s="6"/>
      <c r="L644" s="6"/>
      <c r="M644" s="6"/>
      <c r="N644" s="6"/>
    </row>
    <row r="645" spans="1:14" ht="12.75" customHeight="1" x14ac:dyDescent="0.2">
      <c r="C645" s="6"/>
      <c r="D645" s="6"/>
      <c r="E645" s="6"/>
      <c r="F645" s="6"/>
      <c r="G645" s="6"/>
      <c r="H645" s="6"/>
      <c r="I645" s="6"/>
      <c r="J645" s="6"/>
      <c r="K645" s="6"/>
      <c r="L645" s="6"/>
      <c r="M645" s="6"/>
      <c r="N645" s="6"/>
    </row>
    <row r="646" spans="1:14" ht="12.75" customHeight="1" x14ac:dyDescent="0.2">
      <c r="C646" s="6"/>
      <c r="D646" s="6"/>
      <c r="E646" s="6"/>
      <c r="F646" s="6"/>
      <c r="G646" s="6"/>
      <c r="H646" s="6"/>
      <c r="I646" s="6"/>
      <c r="J646" s="6"/>
      <c r="K646" s="6"/>
      <c r="L646" s="6"/>
      <c r="M646" s="6"/>
      <c r="N646" s="6"/>
    </row>
    <row r="647" spans="1:14" ht="12.75" customHeight="1" x14ac:dyDescent="0.2">
      <c r="C647" s="6"/>
      <c r="D647" s="6"/>
      <c r="E647" s="6"/>
      <c r="F647" s="6"/>
      <c r="G647" s="6"/>
      <c r="H647" s="6"/>
      <c r="I647" s="6"/>
      <c r="J647" s="6"/>
      <c r="K647" s="6"/>
      <c r="L647" s="6"/>
      <c r="M647" s="6"/>
      <c r="N647" s="6"/>
    </row>
    <row r="648" spans="1:14" ht="12.75" customHeight="1" x14ac:dyDescent="0.2">
      <c r="C648" s="6"/>
      <c r="D648" s="6"/>
      <c r="E648" s="6"/>
      <c r="F648" s="6"/>
      <c r="G648" s="6"/>
      <c r="H648" s="6"/>
      <c r="I648" s="6"/>
      <c r="J648" s="6"/>
      <c r="K648" s="6"/>
      <c r="L648" s="6"/>
      <c r="M648" s="6"/>
      <c r="N648" s="6"/>
    </row>
    <row r="649" spans="1:14" ht="12.75" customHeight="1" x14ac:dyDescent="0.2">
      <c r="C649" s="6"/>
      <c r="D649" s="6"/>
      <c r="E649" s="6"/>
      <c r="F649" s="6"/>
      <c r="G649" s="6"/>
      <c r="H649" s="6"/>
      <c r="I649" s="6"/>
      <c r="J649" s="6"/>
      <c r="K649" s="6"/>
      <c r="L649" s="6"/>
      <c r="M649" s="6"/>
      <c r="N649" s="6"/>
    </row>
    <row r="650" spans="1:14" ht="12.75" customHeight="1" x14ac:dyDescent="0.2">
      <c r="A650" s="12"/>
      <c r="C650" s="6"/>
      <c r="D650" s="6"/>
      <c r="E650" s="6"/>
      <c r="F650" s="6"/>
      <c r="G650" s="6"/>
      <c r="H650" s="6"/>
      <c r="I650" s="6"/>
      <c r="J650" s="6"/>
      <c r="K650" s="6"/>
      <c r="L650" s="6"/>
      <c r="M650" s="6"/>
      <c r="N650" s="6"/>
    </row>
    <row r="651" spans="1:14" ht="12.75" customHeight="1" x14ac:dyDescent="0.2">
      <c r="A651" s="12"/>
      <c r="C651" s="6"/>
      <c r="D651" s="6"/>
      <c r="E651" s="6"/>
      <c r="F651" s="6"/>
      <c r="G651" s="6"/>
      <c r="H651" s="6"/>
      <c r="I651" s="6"/>
      <c r="J651" s="6"/>
      <c r="K651" s="6"/>
      <c r="L651" s="6"/>
      <c r="M651" s="6"/>
      <c r="N651" s="6"/>
    </row>
    <row r="652" spans="1:14" ht="12.75" customHeight="1" x14ac:dyDescent="0.2">
      <c r="A652" s="12"/>
      <c r="C652" s="6"/>
      <c r="D652" s="6"/>
      <c r="E652" s="6"/>
      <c r="F652" s="6"/>
      <c r="G652" s="6"/>
      <c r="H652" s="6"/>
      <c r="I652" s="6"/>
      <c r="J652" s="6"/>
      <c r="K652" s="6"/>
      <c r="L652" s="6"/>
      <c r="M652" s="6"/>
      <c r="N652" s="6"/>
    </row>
    <row r="653" spans="1:14" ht="12.75" customHeight="1" x14ac:dyDescent="0.2">
      <c r="C653" s="6"/>
      <c r="D653" s="6"/>
      <c r="E653" s="6"/>
      <c r="F653" s="6"/>
      <c r="G653" s="6"/>
      <c r="H653" s="6"/>
      <c r="I653" s="6"/>
      <c r="J653" s="6"/>
      <c r="K653" s="6"/>
      <c r="L653" s="6"/>
      <c r="M653" s="6"/>
      <c r="N653" s="6"/>
    </row>
    <row r="654" spans="1:14" ht="12.75" customHeight="1" x14ac:dyDescent="0.2">
      <c r="C654" s="6"/>
      <c r="D654" s="6"/>
      <c r="E654" s="6"/>
      <c r="F654" s="6"/>
      <c r="G654" s="6"/>
      <c r="H654" s="6"/>
      <c r="I654" s="6"/>
      <c r="J654" s="6"/>
      <c r="K654" s="6"/>
      <c r="L654" s="6"/>
      <c r="M654" s="6"/>
      <c r="N654" s="6"/>
    </row>
    <row r="655" spans="1:14" ht="12.75" customHeight="1" x14ac:dyDescent="0.2">
      <c r="A655" s="25"/>
      <c r="C655" s="6"/>
      <c r="D655" s="6"/>
      <c r="E655" s="6"/>
      <c r="F655" s="6"/>
      <c r="G655" s="6"/>
      <c r="H655" s="6"/>
      <c r="I655" s="6"/>
      <c r="J655" s="6"/>
      <c r="K655" s="6"/>
      <c r="L655" s="6"/>
      <c r="M655" s="6"/>
      <c r="N655" s="6"/>
    </row>
    <row r="656" spans="1:14" ht="12.75" customHeight="1" x14ac:dyDescent="0.2">
      <c r="A656" s="33"/>
      <c r="C656" s="6"/>
      <c r="D656" s="6"/>
      <c r="E656" s="6"/>
      <c r="F656" s="6"/>
      <c r="G656" s="6"/>
      <c r="H656" s="6"/>
      <c r="I656" s="6"/>
      <c r="J656" s="6"/>
      <c r="K656" s="6"/>
      <c r="L656" s="6"/>
      <c r="M656" s="6"/>
      <c r="N656" s="6"/>
    </row>
    <row r="657" spans="1:14" ht="12.75" customHeight="1" x14ac:dyDescent="0.2">
      <c r="A657" s="12"/>
      <c r="C657" s="6"/>
      <c r="D657" s="6"/>
      <c r="E657" s="6"/>
      <c r="F657" s="6"/>
      <c r="G657" s="6"/>
      <c r="H657" s="6"/>
      <c r="I657" s="6"/>
      <c r="J657" s="6"/>
      <c r="K657" s="6"/>
      <c r="L657" s="6"/>
      <c r="M657" s="6"/>
      <c r="N657" s="6"/>
    </row>
    <row r="658" spans="1:14" ht="12.75" customHeight="1" x14ac:dyDescent="0.2">
      <c r="C658" s="6"/>
      <c r="D658" s="6"/>
      <c r="E658" s="6"/>
      <c r="F658" s="6"/>
      <c r="G658" s="6"/>
      <c r="H658" s="6"/>
      <c r="I658" s="6"/>
      <c r="J658" s="6"/>
      <c r="K658" s="6"/>
      <c r="L658" s="6"/>
      <c r="M658" s="6"/>
      <c r="N658" s="6"/>
    </row>
    <row r="659" spans="1:14" ht="12.75" customHeight="1" x14ac:dyDescent="0.2">
      <c r="C659" s="6"/>
      <c r="D659" s="6"/>
      <c r="E659" s="6"/>
      <c r="F659" s="6"/>
      <c r="G659" s="6"/>
      <c r="H659" s="6"/>
      <c r="I659" s="6"/>
      <c r="J659" s="6"/>
      <c r="K659" s="6"/>
      <c r="L659" s="6"/>
      <c r="M659" s="6"/>
      <c r="N659" s="6"/>
    </row>
    <row r="660" spans="1:14" ht="12.75" customHeight="1" x14ac:dyDescent="0.2">
      <c r="C660" s="6"/>
      <c r="D660" s="6"/>
      <c r="E660" s="6"/>
      <c r="F660" s="6"/>
      <c r="G660" s="6"/>
      <c r="H660" s="6"/>
      <c r="I660" s="6"/>
      <c r="J660" s="6"/>
      <c r="K660" s="6"/>
      <c r="L660" s="6"/>
      <c r="M660" s="6"/>
      <c r="N660" s="6"/>
    </row>
    <row r="661" spans="1:14" ht="12.75" customHeight="1" x14ac:dyDescent="0.2">
      <c r="C661" s="6"/>
      <c r="D661" s="6"/>
      <c r="E661" s="6"/>
      <c r="F661" s="6"/>
      <c r="G661" s="6"/>
      <c r="H661" s="6"/>
      <c r="I661" s="6"/>
      <c r="J661" s="6"/>
      <c r="K661" s="6"/>
      <c r="L661" s="6"/>
      <c r="M661" s="6"/>
      <c r="N661" s="6"/>
    </row>
    <row r="662" spans="1:14" ht="12.75" customHeight="1" x14ac:dyDescent="0.2">
      <c r="C662" s="6"/>
      <c r="D662" s="6"/>
      <c r="E662" s="6"/>
      <c r="F662" s="6"/>
      <c r="G662" s="6"/>
      <c r="H662" s="6"/>
      <c r="I662" s="6"/>
      <c r="J662" s="6"/>
      <c r="K662" s="6"/>
      <c r="L662" s="6"/>
      <c r="M662" s="6"/>
      <c r="N662" s="6"/>
    </row>
    <row r="663" spans="1:14" ht="12.75" customHeight="1" x14ac:dyDescent="0.2">
      <c r="C663" s="6"/>
      <c r="D663" s="6"/>
      <c r="E663" s="6"/>
      <c r="F663" s="6"/>
      <c r="G663" s="6"/>
      <c r="H663" s="6"/>
      <c r="I663" s="6"/>
      <c r="J663" s="6"/>
      <c r="K663" s="6"/>
      <c r="L663" s="6"/>
      <c r="M663" s="6"/>
      <c r="N663" s="6"/>
    </row>
    <row r="664" spans="1:14" ht="12.75" customHeight="1" x14ac:dyDescent="0.2">
      <c r="C664" s="6"/>
      <c r="D664" s="6"/>
      <c r="E664" s="6"/>
      <c r="F664" s="6"/>
      <c r="G664" s="6"/>
      <c r="H664" s="6"/>
      <c r="I664" s="6"/>
      <c r="J664" s="6"/>
      <c r="K664" s="6"/>
      <c r="L664" s="6"/>
      <c r="M664" s="6"/>
      <c r="N664" s="6"/>
    </row>
    <row r="665" spans="1:14" ht="12.75" customHeight="1" x14ac:dyDescent="0.2">
      <c r="C665" s="6"/>
      <c r="D665" s="6"/>
      <c r="E665" s="6"/>
      <c r="F665" s="6"/>
      <c r="G665" s="6"/>
      <c r="H665" s="6"/>
      <c r="I665" s="6"/>
      <c r="J665" s="6"/>
      <c r="K665" s="6"/>
      <c r="L665" s="6"/>
      <c r="M665" s="6"/>
      <c r="N665" s="6"/>
    </row>
    <row r="666" spans="1:14" ht="12.75" customHeight="1" x14ac:dyDescent="0.2">
      <c r="C666" s="6"/>
      <c r="D666" s="6"/>
      <c r="E666" s="6"/>
      <c r="F666" s="6"/>
      <c r="G666" s="6"/>
      <c r="H666" s="6"/>
      <c r="I666" s="6"/>
      <c r="J666" s="6"/>
      <c r="K666" s="6"/>
      <c r="L666" s="6"/>
      <c r="M666" s="6"/>
      <c r="N666" s="6"/>
    </row>
    <row r="667" spans="1:14" ht="12.75" customHeight="1" x14ac:dyDescent="0.2">
      <c r="C667" s="6"/>
      <c r="D667" s="6"/>
      <c r="E667" s="6"/>
      <c r="F667" s="6"/>
      <c r="G667" s="6"/>
      <c r="H667" s="6"/>
      <c r="I667" s="6"/>
      <c r="J667" s="6"/>
      <c r="K667" s="6"/>
      <c r="L667" s="6"/>
      <c r="M667" s="6"/>
      <c r="N667" s="6"/>
    </row>
    <row r="668" spans="1:14" ht="12.75" customHeight="1" x14ac:dyDescent="0.2">
      <c r="C668" s="6"/>
      <c r="D668" s="6"/>
      <c r="E668" s="6"/>
      <c r="F668" s="6"/>
      <c r="G668" s="6"/>
      <c r="H668" s="6"/>
      <c r="I668" s="6"/>
      <c r="J668" s="6"/>
      <c r="K668" s="6"/>
      <c r="L668" s="6"/>
      <c r="M668" s="6"/>
      <c r="N668" s="6"/>
    </row>
    <row r="669" spans="1:14" ht="12.75" customHeight="1" x14ac:dyDescent="0.2">
      <c r="C669" s="6"/>
      <c r="D669" s="6"/>
      <c r="E669" s="6"/>
      <c r="F669" s="6"/>
      <c r="G669" s="6"/>
      <c r="H669" s="6"/>
      <c r="I669" s="6"/>
      <c r="J669" s="6"/>
      <c r="K669" s="6"/>
      <c r="L669" s="6"/>
      <c r="M669" s="6"/>
      <c r="N669" s="6"/>
    </row>
    <row r="670" spans="1:14" ht="12.75" customHeight="1" x14ac:dyDescent="0.2">
      <c r="C670" s="6"/>
      <c r="D670" s="6"/>
      <c r="E670" s="6"/>
      <c r="F670" s="6"/>
      <c r="G670" s="6"/>
      <c r="H670" s="6"/>
      <c r="I670" s="6"/>
      <c r="J670" s="6"/>
      <c r="K670" s="6"/>
      <c r="L670" s="6"/>
      <c r="M670" s="6"/>
      <c r="N670" s="6"/>
    </row>
    <row r="671" spans="1:14" ht="12.75" customHeight="1" x14ac:dyDescent="0.2">
      <c r="C671" s="6"/>
      <c r="D671" s="6"/>
      <c r="E671" s="6"/>
      <c r="F671" s="6"/>
      <c r="G671" s="6"/>
      <c r="H671" s="6"/>
      <c r="I671" s="6"/>
      <c r="J671" s="6"/>
      <c r="K671" s="6"/>
      <c r="L671" s="6"/>
      <c r="M671" s="6"/>
      <c r="N671" s="6"/>
    </row>
    <row r="672" spans="1:14" ht="12.75" customHeight="1" x14ac:dyDescent="0.2">
      <c r="C672" s="6"/>
      <c r="D672" s="6"/>
      <c r="E672" s="6"/>
      <c r="F672" s="6"/>
      <c r="G672" s="6"/>
      <c r="H672" s="6"/>
      <c r="I672" s="6"/>
      <c r="J672" s="6"/>
      <c r="K672" s="6"/>
      <c r="L672" s="6"/>
      <c r="M672" s="6"/>
      <c r="N672" s="6"/>
    </row>
    <row r="673" spans="3:14" ht="12.75" customHeight="1" x14ac:dyDescent="0.2">
      <c r="C673" s="6"/>
      <c r="D673" s="6"/>
      <c r="E673" s="6"/>
      <c r="F673" s="6"/>
      <c r="G673" s="6"/>
      <c r="H673" s="6"/>
      <c r="I673" s="6"/>
      <c r="J673" s="6"/>
      <c r="K673" s="6"/>
      <c r="L673" s="6"/>
      <c r="M673" s="6"/>
      <c r="N673" s="6"/>
    </row>
    <row r="674" spans="3:14" ht="12.75" customHeight="1" x14ac:dyDescent="0.2">
      <c r="C674" s="6"/>
      <c r="D674" s="6"/>
      <c r="E674" s="6"/>
      <c r="F674" s="6"/>
      <c r="G674" s="6"/>
      <c r="H674" s="6"/>
      <c r="I674" s="6"/>
      <c r="J674" s="6"/>
      <c r="K674" s="6"/>
      <c r="L674" s="6"/>
      <c r="M674" s="6"/>
      <c r="N674" s="6"/>
    </row>
    <row r="675" spans="3:14" ht="12.75" customHeight="1" x14ac:dyDescent="0.2">
      <c r="C675" s="6"/>
      <c r="D675" s="6"/>
      <c r="E675" s="6"/>
      <c r="F675" s="6"/>
      <c r="G675" s="6"/>
      <c r="H675" s="6"/>
      <c r="I675" s="6"/>
      <c r="J675" s="6"/>
      <c r="K675" s="6"/>
      <c r="L675" s="6"/>
      <c r="M675" s="6"/>
      <c r="N675" s="6"/>
    </row>
    <row r="676" spans="3:14" ht="12.75" customHeight="1" x14ac:dyDescent="0.2">
      <c r="C676" s="6"/>
      <c r="D676" s="6"/>
      <c r="E676" s="6"/>
      <c r="F676" s="6"/>
      <c r="G676" s="6"/>
      <c r="H676" s="6"/>
      <c r="I676" s="6"/>
      <c r="J676" s="6"/>
      <c r="K676" s="6"/>
      <c r="L676" s="6"/>
      <c r="M676" s="6"/>
      <c r="N676" s="6"/>
    </row>
    <row r="677" spans="3:14" ht="12.75" customHeight="1" x14ac:dyDescent="0.2">
      <c r="C677" s="6"/>
      <c r="D677" s="6"/>
      <c r="E677" s="6"/>
      <c r="F677" s="6"/>
      <c r="G677" s="6"/>
      <c r="H677" s="6"/>
      <c r="I677" s="6"/>
      <c r="J677" s="6"/>
      <c r="K677" s="6"/>
      <c r="L677" s="6"/>
      <c r="M677" s="6"/>
      <c r="N677" s="6"/>
    </row>
    <row r="678" spans="3:14" ht="12.75" customHeight="1" x14ac:dyDescent="0.2">
      <c r="C678" s="6"/>
      <c r="D678" s="6"/>
      <c r="E678" s="6"/>
      <c r="F678" s="6"/>
      <c r="G678" s="6"/>
      <c r="H678" s="6"/>
      <c r="I678" s="6"/>
      <c r="J678" s="6"/>
      <c r="K678" s="6"/>
      <c r="L678" s="6"/>
      <c r="M678" s="6"/>
      <c r="N678" s="6"/>
    </row>
    <row r="679" spans="3:14" ht="12.75" customHeight="1" x14ac:dyDescent="0.2">
      <c r="C679" s="6"/>
      <c r="D679" s="6"/>
      <c r="E679" s="6"/>
      <c r="F679" s="6"/>
      <c r="G679" s="6"/>
      <c r="H679" s="6"/>
      <c r="I679" s="6"/>
      <c r="J679" s="6"/>
      <c r="K679" s="6"/>
      <c r="L679" s="6"/>
      <c r="M679" s="6"/>
      <c r="N679" s="6"/>
    </row>
    <row r="680" spans="3:14" ht="12.75" customHeight="1" x14ac:dyDescent="0.2">
      <c r="C680" s="6"/>
      <c r="D680" s="6"/>
      <c r="E680" s="6"/>
      <c r="F680" s="6"/>
      <c r="G680" s="6"/>
      <c r="H680" s="6"/>
      <c r="I680" s="6"/>
      <c r="J680" s="6"/>
      <c r="K680" s="6"/>
      <c r="L680" s="6"/>
      <c r="M680" s="6"/>
      <c r="N680" s="6"/>
    </row>
    <row r="681" spans="3:14" ht="12.75" customHeight="1" x14ac:dyDescent="0.2">
      <c r="C681" s="6"/>
      <c r="D681" s="6"/>
      <c r="E681" s="6"/>
      <c r="F681" s="6"/>
      <c r="G681" s="6"/>
      <c r="H681" s="6"/>
      <c r="I681" s="6"/>
      <c r="J681" s="6"/>
      <c r="K681" s="6"/>
      <c r="L681" s="6"/>
      <c r="M681" s="6"/>
      <c r="N681" s="6"/>
    </row>
    <row r="682" spans="3:14" ht="12.75" customHeight="1" x14ac:dyDescent="0.2">
      <c r="C682" s="6"/>
      <c r="D682" s="6"/>
      <c r="E682" s="6"/>
      <c r="F682" s="6"/>
      <c r="G682" s="6"/>
      <c r="H682" s="6"/>
      <c r="I682" s="6"/>
      <c r="J682" s="6"/>
      <c r="K682" s="6"/>
      <c r="L682" s="6"/>
      <c r="M682" s="6"/>
      <c r="N682" s="6"/>
    </row>
    <row r="683" spans="3:14" ht="12.75" customHeight="1" x14ac:dyDescent="0.2">
      <c r="C683" s="6"/>
      <c r="D683" s="6"/>
      <c r="E683" s="6"/>
      <c r="F683" s="6"/>
      <c r="G683" s="6"/>
      <c r="H683" s="6"/>
      <c r="I683" s="6"/>
      <c r="J683" s="6"/>
      <c r="K683" s="6"/>
      <c r="L683" s="6"/>
      <c r="M683" s="6"/>
      <c r="N683" s="6"/>
    </row>
    <row r="684" spans="3:14" ht="12.75" customHeight="1" x14ac:dyDescent="0.2">
      <c r="C684" s="6"/>
      <c r="D684" s="6"/>
      <c r="E684" s="6"/>
      <c r="F684" s="6"/>
      <c r="G684" s="6"/>
      <c r="H684" s="6"/>
      <c r="I684" s="6"/>
      <c r="J684" s="6"/>
      <c r="K684" s="6"/>
      <c r="L684" s="6"/>
      <c r="M684" s="6"/>
      <c r="N684" s="6"/>
    </row>
    <row r="685" spans="3:14" ht="12.75" customHeight="1" x14ac:dyDescent="0.2">
      <c r="C685" s="6"/>
      <c r="D685" s="6"/>
      <c r="E685" s="6"/>
      <c r="F685" s="6"/>
      <c r="G685" s="6"/>
      <c r="H685" s="6"/>
      <c r="I685" s="6"/>
      <c r="J685" s="6"/>
      <c r="K685" s="6"/>
      <c r="L685" s="6"/>
      <c r="M685" s="6"/>
      <c r="N685" s="6"/>
    </row>
    <row r="686" spans="3:14" ht="12.75" customHeight="1" x14ac:dyDescent="0.2">
      <c r="C686" s="6"/>
      <c r="D686" s="6"/>
      <c r="E686" s="6"/>
      <c r="F686" s="6"/>
      <c r="G686" s="6"/>
      <c r="H686" s="6"/>
      <c r="I686" s="6"/>
      <c r="J686" s="6"/>
      <c r="K686" s="6"/>
      <c r="L686" s="6"/>
      <c r="M686" s="6"/>
      <c r="N686" s="6"/>
    </row>
    <row r="687" spans="3:14" ht="12.75" customHeight="1" x14ac:dyDescent="0.2">
      <c r="C687" s="6"/>
      <c r="D687" s="6"/>
      <c r="E687" s="6"/>
      <c r="F687" s="6"/>
      <c r="G687" s="6"/>
      <c r="H687" s="6"/>
      <c r="I687" s="6"/>
      <c r="J687" s="6"/>
      <c r="K687" s="6"/>
      <c r="L687" s="6"/>
      <c r="M687" s="6"/>
      <c r="N687" s="6"/>
    </row>
    <row r="688" spans="3:14" ht="12.75" customHeight="1" x14ac:dyDescent="0.2">
      <c r="C688" s="6"/>
      <c r="D688" s="6"/>
      <c r="E688" s="6"/>
      <c r="F688" s="6"/>
      <c r="G688" s="6"/>
      <c r="H688" s="6"/>
      <c r="I688" s="6"/>
      <c r="J688" s="6"/>
      <c r="K688" s="6"/>
      <c r="L688" s="6"/>
      <c r="M688" s="6"/>
      <c r="N688" s="6"/>
    </row>
    <row r="689" spans="3:14" ht="12.75" customHeight="1" x14ac:dyDescent="0.2">
      <c r="C689" s="6"/>
      <c r="D689" s="6"/>
      <c r="E689" s="6"/>
      <c r="F689" s="6"/>
      <c r="G689" s="6"/>
      <c r="H689" s="6"/>
      <c r="I689" s="6"/>
      <c r="J689" s="6"/>
      <c r="K689" s="6"/>
      <c r="L689" s="6"/>
      <c r="M689" s="6"/>
      <c r="N689" s="6"/>
    </row>
    <row r="690" spans="3:14" ht="12.75" customHeight="1" x14ac:dyDescent="0.2">
      <c r="C690" s="6"/>
      <c r="D690" s="6"/>
      <c r="E690" s="6"/>
      <c r="F690" s="6"/>
      <c r="G690" s="6"/>
      <c r="H690" s="6"/>
      <c r="I690" s="6"/>
      <c r="J690" s="6"/>
      <c r="K690" s="6"/>
      <c r="L690" s="6"/>
      <c r="M690" s="6"/>
      <c r="N690" s="6"/>
    </row>
    <row r="691" spans="3:14" ht="12.75" customHeight="1" x14ac:dyDescent="0.2">
      <c r="C691" s="6"/>
      <c r="D691" s="6"/>
      <c r="E691" s="6"/>
      <c r="F691" s="6"/>
      <c r="G691" s="6"/>
      <c r="H691" s="6"/>
      <c r="I691" s="6"/>
      <c r="J691" s="6"/>
      <c r="K691" s="6"/>
      <c r="L691" s="6"/>
      <c r="M691" s="6"/>
      <c r="N691" s="6"/>
    </row>
    <row r="692" spans="3:14" ht="12.75" customHeight="1" x14ac:dyDescent="0.2">
      <c r="C692" s="6"/>
      <c r="D692" s="6"/>
      <c r="E692" s="6"/>
      <c r="F692" s="6"/>
      <c r="G692" s="6"/>
      <c r="H692" s="6"/>
      <c r="I692" s="6"/>
      <c r="J692" s="6"/>
      <c r="K692" s="6"/>
      <c r="L692" s="6"/>
      <c r="M692" s="6"/>
      <c r="N692" s="6"/>
    </row>
    <row r="693" spans="3:14" ht="12.75" customHeight="1" x14ac:dyDescent="0.2">
      <c r="C693" s="6"/>
      <c r="D693" s="6"/>
      <c r="E693" s="6"/>
      <c r="F693" s="6"/>
      <c r="G693" s="6"/>
      <c r="H693" s="6"/>
      <c r="I693" s="6"/>
      <c r="J693" s="6"/>
      <c r="K693" s="6"/>
      <c r="L693" s="6"/>
      <c r="M693" s="6"/>
      <c r="N693" s="6"/>
    </row>
    <row r="694" spans="3:14" ht="12.75" customHeight="1" x14ac:dyDescent="0.2">
      <c r="C694" s="6"/>
      <c r="D694" s="6"/>
      <c r="E694" s="6"/>
      <c r="F694" s="6"/>
      <c r="G694" s="6"/>
      <c r="H694" s="6"/>
      <c r="I694" s="6"/>
      <c r="J694" s="6"/>
      <c r="K694" s="6"/>
      <c r="L694" s="6"/>
      <c r="M694" s="6"/>
      <c r="N694" s="6"/>
    </row>
    <row r="695" spans="3:14" ht="12.75" customHeight="1" x14ac:dyDescent="0.2">
      <c r="C695" s="6"/>
      <c r="D695" s="6"/>
      <c r="E695" s="6"/>
      <c r="F695" s="6"/>
      <c r="G695" s="6"/>
      <c r="H695" s="6"/>
      <c r="I695" s="6"/>
      <c r="J695" s="6"/>
      <c r="K695" s="6"/>
      <c r="L695" s="6"/>
      <c r="M695" s="6"/>
      <c r="N695" s="6"/>
    </row>
    <row r="696" spans="3:14" ht="12.75" customHeight="1" x14ac:dyDescent="0.2">
      <c r="C696" s="6"/>
      <c r="D696" s="6"/>
      <c r="E696" s="6"/>
      <c r="F696" s="6"/>
      <c r="G696" s="6"/>
      <c r="H696" s="6"/>
      <c r="I696" s="6"/>
      <c r="J696" s="6"/>
      <c r="K696" s="6"/>
      <c r="L696" s="6"/>
      <c r="M696" s="6"/>
      <c r="N696" s="6"/>
    </row>
    <row r="697" spans="3:14" ht="12.75" customHeight="1" x14ac:dyDescent="0.2">
      <c r="C697" s="6"/>
      <c r="D697" s="6"/>
      <c r="E697" s="6"/>
      <c r="F697" s="6"/>
      <c r="G697" s="6"/>
      <c r="H697" s="6"/>
      <c r="I697" s="6"/>
      <c r="J697" s="6"/>
      <c r="K697" s="6"/>
      <c r="L697" s="6"/>
      <c r="M697" s="6"/>
      <c r="N697" s="6"/>
    </row>
    <row r="698" spans="3:14" ht="12.75" customHeight="1" x14ac:dyDescent="0.2">
      <c r="C698" s="6"/>
      <c r="D698" s="6"/>
      <c r="E698" s="6"/>
      <c r="F698" s="6"/>
      <c r="G698" s="6"/>
      <c r="H698" s="6"/>
      <c r="I698" s="6"/>
      <c r="J698" s="6"/>
      <c r="K698" s="6"/>
      <c r="L698" s="6"/>
      <c r="M698" s="6"/>
      <c r="N698" s="6"/>
    </row>
    <row r="699" spans="3:14" ht="12.75" customHeight="1" x14ac:dyDescent="0.2">
      <c r="C699" s="6"/>
      <c r="D699" s="6"/>
      <c r="E699" s="6"/>
      <c r="F699" s="6"/>
      <c r="G699" s="6"/>
      <c r="H699" s="6"/>
      <c r="I699" s="6"/>
      <c r="J699" s="6"/>
      <c r="K699" s="6"/>
      <c r="L699" s="6"/>
      <c r="M699" s="6"/>
      <c r="N699" s="6"/>
    </row>
    <row r="700" spans="3:14" ht="12.75" customHeight="1" x14ac:dyDescent="0.2">
      <c r="C700" s="6"/>
      <c r="D700" s="6"/>
      <c r="E700" s="6"/>
      <c r="F700" s="6"/>
      <c r="G700" s="6"/>
      <c r="H700" s="6"/>
      <c r="I700" s="6"/>
      <c r="J700" s="6"/>
      <c r="K700" s="6"/>
      <c r="L700" s="6"/>
      <c r="M700" s="6"/>
      <c r="N700" s="6"/>
    </row>
    <row r="701" spans="3:14" ht="12.75" customHeight="1" x14ac:dyDescent="0.2">
      <c r="C701" s="6"/>
      <c r="D701" s="6"/>
      <c r="E701" s="6"/>
      <c r="F701" s="6"/>
      <c r="G701" s="6"/>
      <c r="H701" s="6"/>
      <c r="I701" s="6"/>
      <c r="J701" s="6"/>
      <c r="K701" s="6"/>
      <c r="L701" s="6"/>
      <c r="M701" s="6"/>
      <c r="N701" s="6"/>
    </row>
    <row r="702" spans="3:14" ht="12.75" customHeight="1" x14ac:dyDescent="0.2">
      <c r="C702" s="6"/>
      <c r="D702" s="6"/>
      <c r="E702" s="6"/>
      <c r="F702" s="6"/>
      <c r="G702" s="6"/>
      <c r="H702" s="6"/>
      <c r="I702" s="6"/>
      <c r="J702" s="6"/>
      <c r="K702" s="6"/>
      <c r="L702" s="6"/>
      <c r="M702" s="6"/>
      <c r="N702" s="6"/>
    </row>
    <row r="703" spans="3:14" ht="12.75" customHeight="1" x14ac:dyDescent="0.2">
      <c r="C703" s="6"/>
      <c r="D703" s="6"/>
      <c r="E703" s="6"/>
      <c r="F703" s="6"/>
      <c r="G703" s="6"/>
      <c r="H703" s="6"/>
      <c r="I703" s="6"/>
      <c r="J703" s="6"/>
      <c r="K703" s="6"/>
      <c r="L703" s="6"/>
      <c r="M703" s="6"/>
      <c r="N703" s="6"/>
    </row>
    <row r="704" spans="3:14" ht="12.75" customHeight="1" x14ac:dyDescent="0.2">
      <c r="C704" s="6"/>
      <c r="D704" s="6"/>
      <c r="E704" s="6"/>
      <c r="F704" s="6"/>
      <c r="G704" s="6"/>
      <c r="H704" s="6"/>
      <c r="I704" s="6"/>
      <c r="J704" s="6"/>
      <c r="K704" s="6"/>
      <c r="L704" s="6"/>
      <c r="M704" s="6"/>
      <c r="N704" s="6"/>
    </row>
    <row r="705" spans="3:14" ht="12.75" customHeight="1" x14ac:dyDescent="0.2">
      <c r="C705" s="6"/>
      <c r="D705" s="6"/>
      <c r="E705" s="6"/>
      <c r="F705" s="6"/>
      <c r="G705" s="6"/>
      <c r="H705" s="6"/>
      <c r="I705" s="6"/>
      <c r="J705" s="6"/>
      <c r="K705" s="6"/>
      <c r="L705" s="6"/>
      <c r="M705" s="6"/>
      <c r="N705" s="6"/>
    </row>
    <row r="706" spans="3:14" ht="12.75" customHeight="1" x14ac:dyDescent="0.2">
      <c r="C706" s="6"/>
      <c r="D706" s="6"/>
      <c r="E706" s="6"/>
      <c r="F706" s="6"/>
      <c r="G706" s="6"/>
      <c r="H706" s="6"/>
      <c r="I706" s="6"/>
      <c r="J706" s="6"/>
      <c r="K706" s="6"/>
      <c r="L706" s="6"/>
      <c r="M706" s="6"/>
      <c r="N706" s="6"/>
    </row>
    <row r="707" spans="3:14" ht="12.75" customHeight="1" x14ac:dyDescent="0.2">
      <c r="C707" s="6"/>
      <c r="D707" s="6"/>
      <c r="E707" s="6"/>
      <c r="F707" s="6"/>
      <c r="G707" s="6"/>
      <c r="H707" s="6"/>
      <c r="I707" s="6"/>
      <c r="J707" s="6"/>
      <c r="K707" s="6"/>
      <c r="L707" s="6"/>
      <c r="M707" s="6"/>
      <c r="N707" s="6"/>
    </row>
    <row r="708" spans="3:14" ht="12.75" customHeight="1" x14ac:dyDescent="0.2">
      <c r="C708" s="6"/>
      <c r="D708" s="6"/>
      <c r="E708" s="6"/>
      <c r="F708" s="6"/>
      <c r="G708" s="6"/>
      <c r="H708" s="6"/>
      <c r="I708" s="6"/>
      <c r="J708" s="6"/>
      <c r="K708" s="6"/>
      <c r="L708" s="6"/>
      <c r="M708" s="6"/>
      <c r="N708" s="6"/>
    </row>
    <row r="709" spans="3:14" ht="12.75" customHeight="1" x14ac:dyDescent="0.2">
      <c r="C709" s="6"/>
      <c r="D709" s="6"/>
      <c r="E709" s="6"/>
      <c r="F709" s="6"/>
      <c r="G709" s="6"/>
      <c r="H709" s="6"/>
      <c r="I709" s="6"/>
      <c r="J709" s="6"/>
      <c r="K709" s="6"/>
      <c r="L709" s="6"/>
      <c r="M709" s="6"/>
      <c r="N709" s="6"/>
    </row>
    <row r="710" spans="3:14" ht="12.75" customHeight="1" x14ac:dyDescent="0.2">
      <c r="C710" s="6"/>
      <c r="D710" s="6"/>
      <c r="E710" s="6"/>
      <c r="F710" s="6"/>
      <c r="G710" s="6"/>
      <c r="H710" s="6"/>
      <c r="I710" s="6"/>
      <c r="J710" s="6"/>
      <c r="K710" s="6"/>
      <c r="L710" s="6"/>
      <c r="M710" s="6"/>
      <c r="N710" s="6"/>
    </row>
    <row r="711" spans="3:14" ht="12.75" customHeight="1" x14ac:dyDescent="0.2">
      <c r="C711" s="6"/>
      <c r="D711" s="6"/>
      <c r="E711" s="6"/>
      <c r="F711" s="6"/>
      <c r="G711" s="6"/>
      <c r="H711" s="6"/>
      <c r="I711" s="6"/>
      <c r="J711" s="6"/>
      <c r="K711" s="6"/>
      <c r="L711" s="6"/>
      <c r="M711" s="6"/>
      <c r="N711" s="6"/>
    </row>
    <row r="712" spans="3:14" ht="12.75" customHeight="1" x14ac:dyDescent="0.2">
      <c r="C712" s="6"/>
      <c r="D712" s="6"/>
      <c r="E712" s="6"/>
      <c r="F712" s="6"/>
      <c r="G712" s="6"/>
      <c r="H712" s="6"/>
      <c r="I712" s="6"/>
      <c r="J712" s="6"/>
      <c r="K712" s="6"/>
      <c r="L712" s="6"/>
      <c r="M712" s="6"/>
      <c r="N712" s="6"/>
    </row>
    <row r="713" spans="3:14" ht="12.75" customHeight="1" x14ac:dyDescent="0.2">
      <c r="C713" s="6"/>
      <c r="D713" s="6"/>
      <c r="E713" s="6"/>
      <c r="F713" s="6"/>
      <c r="G713" s="6"/>
      <c r="H713" s="6"/>
      <c r="I713" s="6"/>
      <c r="J713" s="6"/>
      <c r="K713" s="6"/>
      <c r="L713" s="6"/>
      <c r="M713" s="6"/>
      <c r="N713" s="6"/>
    </row>
    <row r="714" spans="3:14" ht="12.75" customHeight="1" x14ac:dyDescent="0.2">
      <c r="C714" s="6"/>
      <c r="D714" s="6"/>
      <c r="E714" s="6"/>
      <c r="F714" s="6"/>
      <c r="G714" s="6"/>
      <c r="H714" s="6"/>
      <c r="I714" s="6"/>
      <c r="J714" s="6"/>
      <c r="K714" s="6"/>
      <c r="L714" s="6"/>
      <c r="M714" s="6"/>
      <c r="N714" s="6"/>
    </row>
    <row r="715" spans="3:14" ht="12.75" customHeight="1" x14ac:dyDescent="0.2">
      <c r="C715" s="6"/>
      <c r="D715" s="6"/>
      <c r="E715" s="6"/>
      <c r="F715" s="6"/>
      <c r="G715" s="6"/>
      <c r="H715" s="6"/>
      <c r="I715" s="6"/>
      <c r="J715" s="6"/>
      <c r="K715" s="6"/>
      <c r="L715" s="6"/>
      <c r="M715" s="6"/>
      <c r="N715" s="6"/>
    </row>
    <row r="716" spans="3:14" ht="12.75" customHeight="1" x14ac:dyDescent="0.2">
      <c r="C716" s="6"/>
      <c r="D716" s="6"/>
      <c r="E716" s="6"/>
      <c r="F716" s="6"/>
      <c r="G716" s="6"/>
      <c r="H716" s="6"/>
      <c r="I716" s="6"/>
      <c r="J716" s="6"/>
      <c r="K716" s="6"/>
      <c r="L716" s="6"/>
      <c r="M716" s="6"/>
      <c r="N716" s="6"/>
    </row>
    <row r="717" spans="3:14" ht="12.75" customHeight="1" x14ac:dyDescent="0.2">
      <c r="C717" s="6"/>
      <c r="D717" s="6"/>
      <c r="E717" s="6"/>
      <c r="F717" s="6"/>
      <c r="G717" s="6"/>
      <c r="H717" s="6"/>
      <c r="I717" s="6"/>
      <c r="J717" s="6"/>
      <c r="K717" s="6"/>
      <c r="L717" s="6"/>
      <c r="M717" s="6"/>
      <c r="N717" s="6"/>
    </row>
    <row r="718" spans="3:14" ht="12.75" customHeight="1" x14ac:dyDescent="0.2">
      <c r="C718" s="6"/>
      <c r="D718" s="6"/>
      <c r="E718" s="6"/>
      <c r="F718" s="6"/>
      <c r="G718" s="6"/>
      <c r="H718" s="6"/>
      <c r="I718" s="6"/>
      <c r="J718" s="6"/>
      <c r="K718" s="6"/>
      <c r="L718" s="6"/>
      <c r="M718" s="6"/>
      <c r="N718" s="6"/>
    </row>
    <row r="719" spans="3:14" ht="12.75" customHeight="1" x14ac:dyDescent="0.2">
      <c r="C719" s="6"/>
      <c r="D719" s="6"/>
      <c r="E719" s="6"/>
      <c r="F719" s="6"/>
      <c r="G719" s="6"/>
      <c r="H719" s="6"/>
      <c r="I719" s="6"/>
      <c r="J719" s="6"/>
      <c r="K719" s="6"/>
      <c r="L719" s="6"/>
      <c r="M719" s="6"/>
      <c r="N719" s="6"/>
    </row>
    <row r="720" spans="3:14" ht="12.75" customHeight="1" x14ac:dyDescent="0.2">
      <c r="C720" s="6"/>
      <c r="D720" s="6"/>
      <c r="E720" s="6"/>
      <c r="F720" s="6"/>
      <c r="G720" s="6"/>
      <c r="H720" s="6"/>
      <c r="I720" s="6"/>
      <c r="J720" s="6"/>
      <c r="K720" s="6"/>
      <c r="L720" s="6"/>
      <c r="M720" s="6"/>
      <c r="N720" s="6"/>
    </row>
    <row r="721" spans="3:14" ht="12.75" customHeight="1" x14ac:dyDescent="0.2">
      <c r="C721" s="6"/>
      <c r="D721" s="6"/>
      <c r="E721" s="6"/>
      <c r="F721" s="6"/>
      <c r="G721" s="6"/>
      <c r="H721" s="6"/>
      <c r="I721" s="6"/>
      <c r="J721" s="6"/>
      <c r="K721" s="6"/>
      <c r="L721" s="6"/>
      <c r="M721" s="6"/>
      <c r="N721" s="6"/>
    </row>
    <row r="722" spans="3:14" ht="12.75" customHeight="1" x14ac:dyDescent="0.2">
      <c r="C722" s="6"/>
      <c r="D722" s="6"/>
      <c r="E722" s="6"/>
      <c r="F722" s="6"/>
      <c r="G722" s="6"/>
      <c r="H722" s="6"/>
      <c r="I722" s="6"/>
      <c r="J722" s="6"/>
      <c r="K722" s="6"/>
      <c r="L722" s="6"/>
      <c r="M722" s="6"/>
      <c r="N722" s="6"/>
    </row>
    <row r="723" spans="3:14" ht="12.75" customHeight="1" x14ac:dyDescent="0.2">
      <c r="C723" s="6"/>
      <c r="D723" s="6"/>
      <c r="E723" s="6"/>
      <c r="F723" s="6"/>
      <c r="G723" s="6"/>
      <c r="H723" s="6"/>
      <c r="I723" s="6"/>
      <c r="J723" s="6"/>
      <c r="K723" s="6"/>
      <c r="L723" s="6"/>
      <c r="M723" s="6"/>
      <c r="N723" s="6"/>
    </row>
    <row r="724" spans="3:14" ht="12.75" customHeight="1" x14ac:dyDescent="0.2">
      <c r="C724" s="6"/>
      <c r="D724" s="6"/>
      <c r="E724" s="6"/>
      <c r="F724" s="6"/>
      <c r="G724" s="6"/>
      <c r="H724" s="6"/>
      <c r="I724" s="6"/>
      <c r="J724" s="6"/>
      <c r="K724" s="6"/>
      <c r="L724" s="6"/>
      <c r="M724" s="6"/>
      <c r="N724" s="6"/>
    </row>
    <row r="725" spans="3:14" ht="12.75" customHeight="1" x14ac:dyDescent="0.2">
      <c r="C725" s="6"/>
      <c r="D725" s="6"/>
      <c r="E725" s="6"/>
      <c r="F725" s="6"/>
      <c r="G725" s="6"/>
      <c r="H725" s="6"/>
      <c r="I725" s="6"/>
      <c r="J725" s="6"/>
      <c r="K725" s="6"/>
      <c r="L725" s="6"/>
      <c r="M725" s="6"/>
      <c r="N725" s="6"/>
    </row>
    <row r="726" spans="3:14" ht="12.75" customHeight="1" x14ac:dyDescent="0.2">
      <c r="C726" s="6"/>
      <c r="D726" s="6"/>
      <c r="E726" s="6"/>
      <c r="F726" s="6"/>
      <c r="G726" s="6"/>
      <c r="H726" s="6"/>
      <c r="I726" s="6"/>
      <c r="J726" s="6"/>
      <c r="K726" s="6"/>
      <c r="L726" s="6"/>
      <c r="M726" s="6"/>
      <c r="N726" s="6"/>
    </row>
    <row r="727" spans="3:14" ht="12.75" customHeight="1" x14ac:dyDescent="0.2">
      <c r="C727" s="6"/>
      <c r="D727" s="6"/>
      <c r="E727" s="6"/>
      <c r="F727" s="6"/>
      <c r="G727" s="6"/>
      <c r="H727" s="6"/>
      <c r="I727" s="6"/>
      <c r="J727" s="6"/>
      <c r="K727" s="6"/>
      <c r="L727" s="6"/>
      <c r="M727" s="6"/>
      <c r="N727" s="6"/>
    </row>
    <row r="728" spans="3:14" ht="12.75" customHeight="1" x14ac:dyDescent="0.2">
      <c r="C728" s="6"/>
      <c r="D728" s="6"/>
      <c r="E728" s="6"/>
      <c r="F728" s="6"/>
      <c r="G728" s="6"/>
      <c r="H728" s="6"/>
      <c r="I728" s="6"/>
      <c r="J728" s="6"/>
      <c r="K728" s="6"/>
      <c r="L728" s="6"/>
      <c r="M728" s="6"/>
      <c r="N728" s="6"/>
    </row>
    <row r="729" spans="3:14" ht="12.75" customHeight="1" x14ac:dyDescent="0.2">
      <c r="C729" s="6"/>
      <c r="D729" s="6"/>
      <c r="E729" s="6"/>
      <c r="F729" s="6"/>
      <c r="G729" s="6"/>
      <c r="H729" s="6"/>
      <c r="I729" s="6"/>
      <c r="J729" s="6"/>
      <c r="K729" s="6"/>
      <c r="L729" s="6"/>
      <c r="M729" s="6"/>
      <c r="N729" s="6"/>
    </row>
    <row r="730" spans="3:14" ht="12.75" customHeight="1" x14ac:dyDescent="0.2">
      <c r="C730" s="6"/>
      <c r="D730" s="6"/>
      <c r="E730" s="6"/>
      <c r="F730" s="6"/>
      <c r="G730" s="6"/>
      <c r="H730" s="6"/>
      <c r="I730" s="6"/>
      <c r="J730" s="6"/>
      <c r="K730" s="6"/>
      <c r="L730" s="6"/>
      <c r="M730" s="6"/>
      <c r="N730" s="6"/>
    </row>
    <row r="731" spans="3:14" ht="12.75" customHeight="1" x14ac:dyDescent="0.2">
      <c r="C731" s="6"/>
      <c r="D731" s="6"/>
      <c r="E731" s="6"/>
      <c r="F731" s="6"/>
      <c r="G731" s="6"/>
      <c r="H731" s="6"/>
      <c r="I731" s="6"/>
      <c r="J731" s="6"/>
      <c r="K731" s="6"/>
      <c r="L731" s="6"/>
      <c r="M731" s="6"/>
      <c r="N731" s="6"/>
    </row>
    <row r="732" spans="3:14" ht="12.75" customHeight="1" x14ac:dyDescent="0.2">
      <c r="C732" s="6"/>
      <c r="D732" s="6"/>
      <c r="E732" s="6"/>
      <c r="F732" s="6"/>
      <c r="G732" s="6"/>
      <c r="H732" s="6"/>
      <c r="I732" s="6"/>
      <c r="J732" s="6"/>
      <c r="K732" s="6"/>
      <c r="L732" s="6"/>
      <c r="M732" s="6"/>
      <c r="N732" s="6"/>
    </row>
    <row r="733" spans="3:14" ht="12.75" customHeight="1" x14ac:dyDescent="0.2">
      <c r="C733" s="6"/>
      <c r="D733" s="6"/>
      <c r="E733" s="6"/>
      <c r="F733" s="6"/>
      <c r="G733" s="6"/>
      <c r="H733" s="6"/>
      <c r="I733" s="6"/>
      <c r="J733" s="6"/>
      <c r="K733" s="6"/>
      <c r="L733" s="6"/>
      <c r="M733" s="6"/>
      <c r="N733" s="6"/>
    </row>
    <row r="734" spans="3:14" ht="12.75" customHeight="1" x14ac:dyDescent="0.2">
      <c r="C734" s="6"/>
      <c r="D734" s="6"/>
      <c r="E734" s="6"/>
      <c r="F734" s="6"/>
      <c r="G734" s="6"/>
      <c r="H734" s="6"/>
      <c r="I734" s="6"/>
      <c r="J734" s="6"/>
      <c r="K734" s="6"/>
      <c r="L734" s="6"/>
      <c r="M734" s="6"/>
      <c r="N734" s="6"/>
    </row>
    <row r="735" spans="3:14" ht="12.75" customHeight="1" x14ac:dyDescent="0.2">
      <c r="C735" s="6"/>
      <c r="D735" s="6"/>
      <c r="E735" s="6"/>
      <c r="F735" s="6"/>
      <c r="G735" s="6"/>
      <c r="H735" s="6"/>
      <c r="I735" s="6"/>
      <c r="J735" s="6"/>
      <c r="K735" s="6"/>
      <c r="L735" s="6"/>
      <c r="M735" s="6"/>
      <c r="N735" s="6"/>
    </row>
    <row r="736" spans="3:14" ht="12.75" customHeight="1" x14ac:dyDescent="0.2">
      <c r="C736" s="6"/>
      <c r="D736" s="6"/>
      <c r="E736" s="6"/>
      <c r="F736" s="6"/>
      <c r="G736" s="6"/>
      <c r="H736" s="6"/>
      <c r="I736" s="6"/>
      <c r="J736" s="6"/>
      <c r="K736" s="6"/>
      <c r="L736" s="6"/>
      <c r="M736" s="6"/>
      <c r="N736" s="6"/>
    </row>
    <row r="737" spans="3:14" ht="12.75" customHeight="1" x14ac:dyDescent="0.2">
      <c r="C737" s="6"/>
      <c r="D737" s="6"/>
      <c r="E737" s="6"/>
      <c r="F737" s="6"/>
      <c r="G737" s="6"/>
      <c r="H737" s="6"/>
      <c r="I737" s="6"/>
      <c r="J737" s="6"/>
      <c r="K737" s="6"/>
      <c r="L737" s="6"/>
      <c r="M737" s="6"/>
      <c r="N737" s="6"/>
    </row>
    <row r="738" spans="3:14" ht="12.75" customHeight="1" x14ac:dyDescent="0.2">
      <c r="C738" s="6"/>
      <c r="D738" s="6"/>
      <c r="E738" s="6"/>
      <c r="F738" s="6"/>
      <c r="G738" s="6"/>
      <c r="H738" s="6"/>
      <c r="I738" s="6"/>
      <c r="J738" s="6"/>
      <c r="K738" s="6"/>
      <c r="L738" s="6"/>
      <c r="M738" s="6"/>
      <c r="N738" s="6"/>
    </row>
    <row r="739" spans="3:14" ht="12.75" customHeight="1" x14ac:dyDescent="0.2">
      <c r="C739" s="6"/>
      <c r="D739" s="6"/>
      <c r="E739" s="6"/>
      <c r="F739" s="6"/>
      <c r="G739" s="6"/>
      <c r="H739" s="6"/>
      <c r="I739" s="6"/>
      <c r="J739" s="6"/>
      <c r="K739" s="6"/>
      <c r="L739" s="6"/>
      <c r="M739" s="6"/>
      <c r="N739" s="6"/>
    </row>
    <row r="740" spans="3:14" ht="12.75" customHeight="1" x14ac:dyDescent="0.2">
      <c r="C740" s="6"/>
      <c r="D740" s="6"/>
      <c r="E740" s="6"/>
      <c r="F740" s="6"/>
      <c r="G740" s="6"/>
      <c r="H740" s="6"/>
      <c r="I740" s="6"/>
      <c r="J740" s="6"/>
      <c r="K740" s="6"/>
      <c r="L740" s="6"/>
      <c r="M740" s="6"/>
      <c r="N740" s="6"/>
    </row>
    <row r="741" spans="3:14" ht="12.75" customHeight="1" x14ac:dyDescent="0.2">
      <c r="C741" s="6"/>
      <c r="D741" s="6"/>
      <c r="E741" s="6"/>
      <c r="F741" s="6"/>
      <c r="G741" s="6"/>
      <c r="H741" s="6"/>
      <c r="I741" s="6"/>
      <c r="J741" s="6"/>
      <c r="K741" s="6"/>
      <c r="L741" s="6"/>
      <c r="M741" s="6"/>
      <c r="N741" s="6"/>
    </row>
    <row r="742" spans="3:14" ht="12.75" customHeight="1" x14ac:dyDescent="0.2">
      <c r="C742" s="6"/>
      <c r="D742" s="6"/>
      <c r="E742" s="6"/>
      <c r="F742" s="6"/>
      <c r="G742" s="6"/>
      <c r="H742" s="6"/>
      <c r="I742" s="6"/>
      <c r="J742" s="6"/>
      <c r="K742" s="6"/>
      <c r="L742" s="6"/>
      <c r="M742" s="6"/>
      <c r="N742" s="6"/>
    </row>
    <row r="743" spans="3:14" ht="12.75" customHeight="1" x14ac:dyDescent="0.2">
      <c r="C743" s="6"/>
      <c r="D743" s="6"/>
      <c r="E743" s="6"/>
      <c r="F743" s="6"/>
      <c r="G743" s="6"/>
      <c r="H743" s="6"/>
      <c r="I743" s="6"/>
      <c r="J743" s="6"/>
      <c r="K743" s="6"/>
      <c r="L743" s="6"/>
      <c r="M743" s="6"/>
      <c r="N743" s="6"/>
    </row>
    <row r="744" spans="3:14" ht="12.75" customHeight="1" x14ac:dyDescent="0.2">
      <c r="C744" s="6"/>
      <c r="D744" s="6"/>
      <c r="E744" s="6"/>
      <c r="F744" s="6"/>
      <c r="G744" s="6"/>
      <c r="H744" s="6"/>
      <c r="I744" s="6"/>
      <c r="J744" s="6"/>
      <c r="K744" s="6"/>
      <c r="L744" s="6"/>
      <c r="M744" s="6"/>
      <c r="N744" s="6"/>
    </row>
    <row r="745" spans="3:14" ht="12.75" customHeight="1" x14ac:dyDescent="0.2">
      <c r="C745" s="6"/>
      <c r="D745" s="6"/>
      <c r="E745" s="6"/>
      <c r="F745" s="6"/>
      <c r="G745" s="6"/>
      <c r="H745" s="6"/>
      <c r="I745" s="6"/>
      <c r="J745" s="6"/>
      <c r="K745" s="6"/>
      <c r="L745" s="6"/>
      <c r="M745" s="6"/>
      <c r="N745" s="6"/>
    </row>
    <row r="746" spans="3:14" ht="12.75" customHeight="1" x14ac:dyDescent="0.2">
      <c r="C746" s="6"/>
      <c r="D746" s="6"/>
      <c r="E746" s="6"/>
      <c r="F746" s="6"/>
      <c r="G746" s="6"/>
      <c r="H746" s="6"/>
      <c r="I746" s="6"/>
      <c r="J746" s="6"/>
      <c r="K746" s="6"/>
      <c r="L746" s="6"/>
      <c r="M746" s="6"/>
      <c r="N746" s="6"/>
    </row>
    <row r="747" spans="3:14" ht="12.75" customHeight="1" x14ac:dyDescent="0.2">
      <c r="C747" s="6"/>
      <c r="D747" s="6"/>
      <c r="E747" s="6"/>
      <c r="F747" s="6"/>
      <c r="G747" s="6"/>
      <c r="H747" s="6"/>
      <c r="I747" s="6"/>
      <c r="J747" s="6"/>
      <c r="K747" s="6"/>
      <c r="L747" s="6"/>
      <c r="M747" s="6"/>
      <c r="N747" s="6"/>
    </row>
    <row r="748" spans="3:14" ht="12.75" customHeight="1" x14ac:dyDescent="0.2">
      <c r="C748" s="6"/>
      <c r="D748" s="6"/>
      <c r="E748" s="6"/>
      <c r="F748" s="6"/>
      <c r="G748" s="6"/>
      <c r="H748" s="6"/>
      <c r="I748" s="6"/>
      <c r="J748" s="6"/>
      <c r="K748" s="6"/>
      <c r="L748" s="6"/>
      <c r="M748" s="6"/>
      <c r="N748" s="6"/>
    </row>
    <row r="749" spans="3:14" ht="12.75" customHeight="1" x14ac:dyDescent="0.2">
      <c r="C749" s="6"/>
      <c r="D749" s="6"/>
      <c r="E749" s="6"/>
      <c r="F749" s="6"/>
      <c r="G749" s="6"/>
      <c r="H749" s="6"/>
      <c r="I749" s="6"/>
      <c r="J749" s="6"/>
      <c r="K749" s="6"/>
      <c r="L749" s="6"/>
      <c r="M749" s="6"/>
      <c r="N749" s="6"/>
    </row>
    <row r="750" spans="3:14" ht="12.75" customHeight="1" x14ac:dyDescent="0.2">
      <c r="C750" s="6"/>
      <c r="D750" s="6"/>
      <c r="E750" s="6"/>
      <c r="F750" s="6"/>
      <c r="G750" s="6"/>
      <c r="H750" s="6"/>
      <c r="I750" s="6"/>
      <c r="J750" s="6"/>
      <c r="K750" s="6"/>
      <c r="L750" s="6"/>
      <c r="M750" s="6"/>
      <c r="N750" s="6"/>
    </row>
    <row r="751" spans="3:14" ht="12.75" customHeight="1" x14ac:dyDescent="0.2">
      <c r="C751" s="6"/>
      <c r="D751" s="6"/>
      <c r="E751" s="6"/>
      <c r="F751" s="6"/>
      <c r="G751" s="6"/>
      <c r="H751" s="6"/>
      <c r="I751" s="6"/>
      <c r="J751" s="6"/>
      <c r="K751" s="6"/>
      <c r="L751" s="6"/>
      <c r="M751" s="6"/>
      <c r="N751" s="6"/>
    </row>
    <row r="752" spans="3:14" ht="12.75" customHeight="1" x14ac:dyDescent="0.2">
      <c r="C752" s="6"/>
      <c r="D752" s="6"/>
      <c r="E752" s="6"/>
      <c r="F752" s="6"/>
      <c r="G752" s="6"/>
      <c r="H752" s="6"/>
      <c r="I752" s="6"/>
      <c r="J752" s="6"/>
      <c r="K752" s="6"/>
      <c r="L752" s="6"/>
      <c r="M752" s="6"/>
      <c r="N752" s="6"/>
    </row>
    <row r="753" spans="3:14" ht="12.75" customHeight="1" x14ac:dyDescent="0.2">
      <c r="C753" s="6"/>
      <c r="D753" s="6"/>
      <c r="E753" s="6"/>
      <c r="F753" s="6"/>
      <c r="G753" s="6"/>
      <c r="H753" s="6"/>
      <c r="I753" s="6"/>
      <c r="J753" s="6"/>
      <c r="K753" s="6"/>
      <c r="L753" s="6"/>
      <c r="M753" s="6"/>
      <c r="N753" s="6"/>
    </row>
    <row r="754" spans="3:14" ht="12.75" customHeight="1" x14ac:dyDescent="0.2">
      <c r="C754" s="6"/>
      <c r="D754" s="6"/>
      <c r="E754" s="6"/>
      <c r="F754" s="6"/>
      <c r="G754" s="6"/>
      <c r="H754" s="6"/>
      <c r="I754" s="6"/>
      <c r="J754" s="6"/>
      <c r="K754" s="6"/>
      <c r="L754" s="6"/>
      <c r="M754" s="6"/>
      <c r="N754" s="6"/>
    </row>
    <row r="755" spans="3:14" ht="12.75" customHeight="1" x14ac:dyDescent="0.2">
      <c r="C755" s="6"/>
      <c r="D755" s="6"/>
      <c r="E755" s="6"/>
      <c r="F755" s="6"/>
      <c r="G755" s="6"/>
      <c r="H755" s="6"/>
      <c r="I755" s="6"/>
      <c r="J755" s="6"/>
      <c r="K755" s="6"/>
      <c r="L755" s="6"/>
      <c r="M755" s="6"/>
      <c r="N755" s="6"/>
    </row>
    <row r="756" spans="3:14" ht="12.75" customHeight="1" x14ac:dyDescent="0.2">
      <c r="C756" s="6"/>
      <c r="D756" s="6"/>
      <c r="E756" s="6"/>
      <c r="F756" s="6"/>
      <c r="G756" s="6"/>
      <c r="H756" s="6"/>
      <c r="I756" s="6"/>
      <c r="J756" s="6"/>
      <c r="K756" s="6"/>
      <c r="L756" s="6"/>
      <c r="M756" s="6"/>
      <c r="N756" s="6"/>
    </row>
    <row r="757" spans="3:14" ht="12.75" customHeight="1" x14ac:dyDescent="0.2">
      <c r="C757" s="6"/>
      <c r="D757" s="6"/>
      <c r="E757" s="6"/>
      <c r="F757" s="6"/>
      <c r="G757" s="6"/>
      <c r="H757" s="6"/>
      <c r="I757" s="6"/>
      <c r="J757" s="6"/>
      <c r="K757" s="6"/>
      <c r="L757" s="6"/>
      <c r="M757" s="6"/>
      <c r="N757" s="6"/>
    </row>
    <row r="758" spans="3:14" ht="12.75" customHeight="1" x14ac:dyDescent="0.2">
      <c r="C758" s="6"/>
      <c r="D758" s="6"/>
      <c r="E758" s="6"/>
      <c r="F758" s="6"/>
      <c r="G758" s="6"/>
      <c r="H758" s="6"/>
      <c r="I758" s="6"/>
      <c r="J758" s="6"/>
      <c r="K758" s="6"/>
      <c r="L758" s="6"/>
      <c r="M758" s="6"/>
      <c r="N758" s="6"/>
    </row>
    <row r="759" spans="3:14" ht="12.75" customHeight="1" x14ac:dyDescent="0.2">
      <c r="C759" s="6"/>
      <c r="D759" s="6"/>
      <c r="E759" s="6"/>
      <c r="F759" s="6"/>
      <c r="G759" s="6"/>
      <c r="H759" s="6"/>
      <c r="I759" s="6"/>
      <c r="J759" s="6"/>
      <c r="K759" s="6"/>
      <c r="L759" s="6"/>
      <c r="M759" s="6"/>
      <c r="N759" s="6"/>
    </row>
    <row r="760" spans="3:14" ht="12.75" customHeight="1" x14ac:dyDescent="0.2">
      <c r="C760" s="6"/>
      <c r="D760" s="6"/>
      <c r="E760" s="6"/>
      <c r="F760" s="6"/>
      <c r="G760" s="6"/>
      <c r="H760" s="6"/>
      <c r="I760" s="6"/>
      <c r="J760" s="6"/>
      <c r="K760" s="6"/>
      <c r="L760" s="6"/>
      <c r="M760" s="6"/>
      <c r="N760" s="6"/>
    </row>
    <row r="761" spans="3:14" ht="12.75" customHeight="1" x14ac:dyDescent="0.2">
      <c r="C761" s="6"/>
      <c r="D761" s="6"/>
      <c r="E761" s="6"/>
      <c r="F761" s="6"/>
      <c r="G761" s="6"/>
      <c r="H761" s="6"/>
      <c r="I761" s="6"/>
      <c r="J761" s="6"/>
      <c r="K761" s="6"/>
      <c r="L761" s="6"/>
      <c r="M761" s="6"/>
      <c r="N761" s="6"/>
    </row>
    <row r="762" spans="3:14" ht="12.75" customHeight="1" x14ac:dyDescent="0.2">
      <c r="C762" s="6"/>
      <c r="D762" s="6"/>
      <c r="E762" s="6"/>
      <c r="F762" s="6"/>
      <c r="G762" s="6"/>
      <c r="H762" s="6"/>
      <c r="I762" s="6"/>
      <c r="J762" s="6"/>
      <c r="K762" s="6"/>
      <c r="L762" s="6"/>
      <c r="M762" s="6"/>
      <c r="N762" s="6"/>
    </row>
    <row r="763" spans="3:14" ht="12.75" customHeight="1" x14ac:dyDescent="0.2">
      <c r="C763" s="6"/>
      <c r="D763" s="6"/>
      <c r="E763" s="6"/>
      <c r="F763" s="6"/>
      <c r="G763" s="6"/>
      <c r="H763" s="6"/>
      <c r="I763" s="6"/>
      <c r="J763" s="6"/>
      <c r="K763" s="6"/>
      <c r="L763" s="6"/>
      <c r="M763" s="6"/>
      <c r="N763" s="6"/>
    </row>
    <row r="764" spans="3:14" ht="12.75" customHeight="1" x14ac:dyDescent="0.2">
      <c r="C764" s="6"/>
      <c r="D764" s="6"/>
      <c r="E764" s="6"/>
      <c r="F764" s="6"/>
      <c r="G764" s="6"/>
      <c r="H764" s="6"/>
      <c r="I764" s="6"/>
      <c r="J764" s="6"/>
      <c r="K764" s="6"/>
      <c r="L764" s="6"/>
      <c r="M764" s="6"/>
      <c r="N764" s="6"/>
    </row>
    <row r="765" spans="3:14" ht="12.75" customHeight="1" x14ac:dyDescent="0.2">
      <c r="C765" s="6"/>
      <c r="D765" s="6"/>
      <c r="E765" s="6"/>
      <c r="F765" s="6"/>
      <c r="G765" s="6"/>
      <c r="H765" s="6"/>
      <c r="I765" s="6"/>
      <c r="J765" s="6"/>
      <c r="K765" s="6"/>
      <c r="L765" s="6"/>
      <c r="M765" s="6"/>
      <c r="N765" s="6"/>
    </row>
    <row r="766" spans="3:14" ht="12.75" customHeight="1" x14ac:dyDescent="0.2">
      <c r="C766" s="6"/>
      <c r="D766" s="6"/>
      <c r="E766" s="6"/>
      <c r="F766" s="6"/>
      <c r="G766" s="6"/>
      <c r="H766" s="6"/>
      <c r="I766" s="6"/>
      <c r="J766" s="6"/>
      <c r="K766" s="6"/>
      <c r="L766" s="6"/>
      <c r="M766" s="6"/>
      <c r="N766" s="6"/>
    </row>
    <row r="767" spans="3:14" ht="12.75" customHeight="1" x14ac:dyDescent="0.2">
      <c r="C767" s="6"/>
      <c r="D767" s="6"/>
      <c r="E767" s="6"/>
      <c r="F767" s="6"/>
      <c r="G767" s="6"/>
      <c r="H767" s="6"/>
      <c r="I767" s="6"/>
      <c r="J767" s="6"/>
      <c r="K767" s="6"/>
      <c r="L767" s="6"/>
      <c r="M767" s="6"/>
      <c r="N767" s="6"/>
    </row>
    <row r="768" spans="3:14" ht="12.75" customHeight="1" x14ac:dyDescent="0.2">
      <c r="C768" s="6"/>
      <c r="D768" s="6"/>
      <c r="E768" s="6"/>
      <c r="F768" s="6"/>
      <c r="G768" s="6"/>
      <c r="H768" s="6"/>
      <c r="I768" s="6"/>
      <c r="J768" s="6"/>
      <c r="K768" s="6"/>
      <c r="L768" s="6"/>
      <c r="M768" s="6"/>
      <c r="N768" s="6"/>
    </row>
  </sheetData>
  <pageMargins left="0.70866141732283472" right="0.70866141732283472" top="0.74803149606299213" bottom="0.74803149606299213" header="0.31496062992125984" footer="0.31496062992125984"/>
  <pageSetup paperSize="9" scale="63" orientation="portrait" r:id="rId1"/>
  <headerFooter>
    <oddHeader>&amp;L&amp;"Arial,Vet"&amp;F&amp;R&amp;"Arial,Vet"&amp;A</oddHeader>
    <oddFooter>&amp;L&amp;"Arial,Vet"keizer / goedhart / van den berg&amp;C&amp;"Arial,Vet"pagina &amp;P&amp;R&amp;"Arial,Vet"&amp;D</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N164"/>
  <sheetViews>
    <sheetView zoomScale="82" zoomScaleNormal="82" workbookViewId="0"/>
  </sheetViews>
  <sheetFormatPr defaultRowHeight="12.75" x14ac:dyDescent="0.2"/>
  <cols>
    <col min="1" max="1" width="4" style="128" customWidth="1"/>
    <col min="2" max="2" width="42.85546875" style="128" customWidth="1"/>
    <col min="3" max="9" width="16.85546875" style="128" customWidth="1"/>
    <col min="10" max="10" width="14.85546875" style="128" customWidth="1"/>
    <col min="11" max="11" width="12.5703125" style="128" customWidth="1"/>
    <col min="12" max="12" width="9.42578125" style="128" customWidth="1"/>
    <col min="13" max="16384" width="9.140625" style="128"/>
  </cols>
  <sheetData>
    <row r="2" spans="2:13" s="3" customFormat="1" x14ac:dyDescent="0.2">
      <c r="B2" s="3" t="s">
        <v>32</v>
      </c>
      <c r="C2" s="125" t="s">
        <v>45</v>
      </c>
      <c r="D2" s="125" t="s">
        <v>33</v>
      </c>
      <c r="E2" s="125" t="s">
        <v>115</v>
      </c>
      <c r="F2" s="125" t="s">
        <v>35</v>
      </c>
      <c r="G2" s="125" t="s">
        <v>36</v>
      </c>
      <c r="H2" s="125" t="s">
        <v>37</v>
      </c>
      <c r="I2" s="125" t="s">
        <v>46</v>
      </c>
      <c r="J2" s="125" t="s">
        <v>72</v>
      </c>
      <c r="K2" s="125" t="s">
        <v>73</v>
      </c>
    </row>
    <row r="3" spans="2:13" s="3" customFormat="1" x14ac:dyDescent="0.2">
      <c r="B3" s="3" t="s">
        <v>38</v>
      </c>
      <c r="C3" s="126">
        <v>41548</v>
      </c>
      <c r="D3" s="126">
        <v>41913</v>
      </c>
      <c r="E3" s="126">
        <v>42278</v>
      </c>
      <c r="F3" s="126">
        <v>42644</v>
      </c>
      <c r="G3" s="126">
        <v>43009</v>
      </c>
      <c r="H3" s="126">
        <v>43374</v>
      </c>
      <c r="I3" s="126">
        <v>43739</v>
      </c>
      <c r="J3" s="126">
        <v>44105</v>
      </c>
      <c r="K3" s="126">
        <v>44470</v>
      </c>
    </row>
    <row r="4" spans="2:13" s="3" customFormat="1" x14ac:dyDescent="0.2">
      <c r="B4" s="3" t="s">
        <v>39</v>
      </c>
      <c r="C4" s="3">
        <v>2014</v>
      </c>
      <c r="D4" s="3">
        <v>2015</v>
      </c>
      <c r="E4" s="125">
        <v>2016</v>
      </c>
      <c r="F4" s="3">
        <v>2017</v>
      </c>
      <c r="G4" s="3">
        <v>2018</v>
      </c>
      <c r="H4" s="3">
        <v>2019</v>
      </c>
      <c r="I4" s="3">
        <v>2020</v>
      </c>
      <c r="J4" s="3">
        <v>2021</v>
      </c>
      <c r="K4" s="3">
        <v>2022</v>
      </c>
    </row>
    <row r="5" spans="2:13" s="3" customFormat="1" x14ac:dyDescent="0.2">
      <c r="B5" s="3" t="s">
        <v>52</v>
      </c>
      <c r="C5" s="126">
        <v>41671</v>
      </c>
      <c r="D5" s="126">
        <v>42036</v>
      </c>
      <c r="E5" s="126">
        <v>42401</v>
      </c>
      <c r="F5" s="126">
        <v>42767</v>
      </c>
      <c r="G5" s="126">
        <v>43132</v>
      </c>
      <c r="H5" s="126">
        <v>43497</v>
      </c>
      <c r="I5" s="126">
        <v>43862</v>
      </c>
      <c r="J5" s="126">
        <v>44228</v>
      </c>
      <c r="K5" s="126">
        <v>44593</v>
      </c>
    </row>
    <row r="7" spans="2:13" x14ac:dyDescent="0.2">
      <c r="B7" s="127" t="s">
        <v>40</v>
      </c>
      <c r="C7" s="127"/>
      <c r="D7" s="127"/>
      <c r="E7" s="127"/>
    </row>
    <row r="8" spans="2:13" x14ac:dyDescent="0.2">
      <c r="B8" s="128" t="s">
        <v>41</v>
      </c>
      <c r="C8" s="260">
        <v>61673.47</v>
      </c>
      <c r="D8" s="260">
        <v>63941.2</v>
      </c>
      <c r="E8" s="260">
        <v>64086.99</v>
      </c>
      <c r="F8" s="260">
        <f t="shared" ref="F8:I8" si="0">+E8</f>
        <v>64086.99</v>
      </c>
      <c r="G8" s="260">
        <f t="shared" si="0"/>
        <v>64086.99</v>
      </c>
      <c r="H8" s="260">
        <f t="shared" si="0"/>
        <v>64086.99</v>
      </c>
      <c r="I8" s="260">
        <f t="shared" si="0"/>
        <v>64086.99</v>
      </c>
    </row>
    <row r="9" spans="2:13" x14ac:dyDescent="0.2">
      <c r="B9" s="128" t="s">
        <v>129</v>
      </c>
      <c r="C9" s="260">
        <v>36874.15</v>
      </c>
      <c r="D9" s="260">
        <v>38130.449999999997</v>
      </c>
      <c r="E9" s="260">
        <v>38184.21</v>
      </c>
      <c r="F9" s="260">
        <f>+E9</f>
        <v>38184.21</v>
      </c>
      <c r="G9" s="260">
        <f t="shared" ref="F9:I12" si="1">+F9</f>
        <v>38184.21</v>
      </c>
      <c r="H9" s="260">
        <f t="shared" si="1"/>
        <v>38184.21</v>
      </c>
      <c r="I9" s="260">
        <f t="shared" si="1"/>
        <v>38184.21</v>
      </c>
    </row>
    <row r="10" spans="2:13" x14ac:dyDescent="0.2">
      <c r="B10" s="128" t="s">
        <v>42</v>
      </c>
      <c r="C10" s="260">
        <v>21543.97</v>
      </c>
      <c r="D10" s="260">
        <v>22209.62</v>
      </c>
      <c r="E10" s="260">
        <v>22239.26</v>
      </c>
      <c r="F10" s="260">
        <f t="shared" si="1"/>
        <v>22239.26</v>
      </c>
      <c r="G10" s="260">
        <f t="shared" si="1"/>
        <v>22239.26</v>
      </c>
      <c r="H10" s="260">
        <f t="shared" si="1"/>
        <v>22239.26</v>
      </c>
      <c r="I10" s="260">
        <f t="shared" si="1"/>
        <v>22239.26</v>
      </c>
    </row>
    <row r="11" spans="2:13" x14ac:dyDescent="0.2">
      <c r="B11" s="128" t="s">
        <v>43</v>
      </c>
      <c r="C11" s="260">
        <v>975.91</v>
      </c>
      <c r="D11" s="260">
        <v>1006.07</v>
      </c>
      <c r="E11" s="260">
        <v>1007.41</v>
      </c>
      <c r="F11" s="260">
        <f t="shared" si="1"/>
        <v>1007.41</v>
      </c>
      <c r="G11" s="260">
        <f t="shared" si="1"/>
        <v>1007.41</v>
      </c>
      <c r="H11" s="260">
        <f t="shared" si="1"/>
        <v>1007.41</v>
      </c>
      <c r="I11" s="260">
        <f t="shared" si="1"/>
        <v>1007.41</v>
      </c>
    </row>
    <row r="12" spans="2:13" x14ac:dyDescent="0.2">
      <c r="B12" s="128" t="s">
        <v>44</v>
      </c>
      <c r="C12" s="261">
        <v>41.12</v>
      </c>
      <c r="D12" s="262">
        <v>41.48</v>
      </c>
      <c r="E12" s="262">
        <v>41.54</v>
      </c>
      <c r="F12" s="262">
        <f t="shared" si="1"/>
        <v>41.54</v>
      </c>
      <c r="G12" s="262">
        <f t="shared" si="1"/>
        <v>41.54</v>
      </c>
      <c r="H12" s="262">
        <f t="shared" si="1"/>
        <v>41.54</v>
      </c>
      <c r="I12" s="262">
        <f t="shared" si="1"/>
        <v>41.54</v>
      </c>
    </row>
    <row r="14" spans="2:13" x14ac:dyDescent="0.2">
      <c r="B14" s="129" t="s">
        <v>77</v>
      </c>
      <c r="C14" s="130"/>
      <c r="D14" s="130"/>
      <c r="E14" s="130"/>
      <c r="F14" s="130"/>
      <c r="G14" s="130"/>
      <c r="H14" s="130"/>
      <c r="I14" s="130"/>
      <c r="J14" s="130"/>
      <c r="K14" s="130"/>
      <c r="L14" s="130"/>
      <c r="M14" s="130"/>
    </row>
    <row r="15" spans="2:13" x14ac:dyDescent="0.2">
      <c r="B15" s="129" t="s">
        <v>10</v>
      </c>
      <c r="C15" s="130"/>
      <c r="D15" s="130"/>
      <c r="E15" s="130"/>
      <c r="F15" s="130"/>
      <c r="G15" s="130"/>
      <c r="H15" s="130"/>
      <c r="I15" s="130"/>
      <c r="J15" s="130"/>
      <c r="K15" s="130"/>
      <c r="L15" s="130"/>
      <c r="M15" s="130"/>
    </row>
    <row r="16" spans="2:13" x14ac:dyDescent="0.2">
      <c r="B16" s="131"/>
      <c r="C16" s="132" t="s">
        <v>11</v>
      </c>
      <c r="D16" s="133"/>
      <c r="E16" s="134" t="s">
        <v>12</v>
      </c>
      <c r="F16" s="132"/>
      <c r="G16" s="133"/>
      <c r="H16" s="134" t="s">
        <v>13</v>
      </c>
      <c r="I16" s="132"/>
      <c r="J16" s="133"/>
      <c r="K16" s="134" t="s">
        <v>14</v>
      </c>
      <c r="L16" s="132"/>
      <c r="M16" s="133"/>
    </row>
    <row r="17" spans="2:13" x14ac:dyDescent="0.2">
      <c r="B17" s="135"/>
      <c r="C17" s="136" t="s">
        <v>15</v>
      </c>
      <c r="D17" s="136" t="s">
        <v>16</v>
      </c>
      <c r="E17" s="137" t="s">
        <v>17</v>
      </c>
      <c r="F17" s="137" t="s">
        <v>18</v>
      </c>
      <c r="G17" s="136" t="s">
        <v>19</v>
      </c>
      <c r="H17" s="137" t="s">
        <v>17</v>
      </c>
      <c r="I17" s="137" t="s">
        <v>18</v>
      </c>
      <c r="J17" s="136" t="s">
        <v>19</v>
      </c>
      <c r="K17" s="137" t="s">
        <v>17</v>
      </c>
      <c r="L17" s="137" t="s">
        <v>18</v>
      </c>
      <c r="M17" s="136" t="s">
        <v>19</v>
      </c>
    </row>
    <row r="18" spans="2:13" x14ac:dyDescent="0.2">
      <c r="B18" s="138" t="s">
        <v>20</v>
      </c>
      <c r="C18" s="139">
        <v>1.1734</v>
      </c>
      <c r="D18" s="139"/>
      <c r="E18" s="140"/>
      <c r="F18" s="140"/>
      <c r="G18" s="139"/>
      <c r="H18" s="140"/>
      <c r="I18" s="140"/>
      <c r="J18" s="139"/>
      <c r="K18" s="140"/>
      <c r="L18" s="140"/>
      <c r="M18" s="139"/>
    </row>
    <row r="19" spans="2:13" x14ac:dyDescent="0.2">
      <c r="B19" s="138" t="s">
        <v>3</v>
      </c>
      <c r="C19" s="139">
        <v>5.6500000000000002E-2</v>
      </c>
      <c r="D19" s="241">
        <f>+C19*C$8</f>
        <v>3484.5510550000004</v>
      </c>
      <c r="E19" s="140">
        <v>6.3700000000000007E-2</v>
      </c>
      <c r="F19" s="140">
        <v>6.1600000000000002E-2</v>
      </c>
      <c r="G19" s="139">
        <v>0.13039999999999999</v>
      </c>
      <c r="H19" s="140">
        <v>0.1182</v>
      </c>
      <c r="I19" s="140">
        <v>0.22869999999999999</v>
      </c>
      <c r="J19" s="139">
        <v>0.28960000000000002</v>
      </c>
      <c r="K19" s="274">
        <v>480.79</v>
      </c>
      <c r="L19" s="274">
        <v>623.97</v>
      </c>
      <c r="M19" s="275">
        <v>850.23</v>
      </c>
    </row>
    <row r="20" spans="2:13" x14ac:dyDescent="0.2">
      <c r="B20" s="138" t="s">
        <v>4</v>
      </c>
      <c r="C20" s="139">
        <v>3.9300000000000002E-2</v>
      </c>
      <c r="D20" s="241">
        <f t="shared" ref="D20:D21" si="2">+C20*C$8</f>
        <v>2423.7673710000004</v>
      </c>
      <c r="E20" s="140">
        <v>8.0100000000000005E-2</v>
      </c>
      <c r="F20" s="140">
        <v>7.8799999999999995E-2</v>
      </c>
      <c r="G20" s="139">
        <v>0.14760000000000001</v>
      </c>
      <c r="H20" s="140">
        <v>6.8699999999999997E-2</v>
      </c>
      <c r="I20" s="140">
        <v>0.22869999999999999</v>
      </c>
      <c r="J20" s="139">
        <v>0.28960000000000002</v>
      </c>
      <c r="K20" s="274">
        <v>480.79</v>
      </c>
      <c r="L20" s="274">
        <v>623.97</v>
      </c>
      <c r="M20" s="275">
        <v>850.23</v>
      </c>
    </row>
    <row r="21" spans="2:13" x14ac:dyDescent="0.2">
      <c r="B21" s="138" t="s">
        <v>5</v>
      </c>
      <c r="C21" s="139">
        <v>7.6499999999999999E-2</v>
      </c>
      <c r="D21" s="241">
        <f t="shared" si="2"/>
        <v>4718.0204549999999</v>
      </c>
      <c r="E21" s="140">
        <v>0.10290000000000001</v>
      </c>
      <c r="F21" s="140">
        <v>0.12540000000000001</v>
      </c>
      <c r="G21" s="139">
        <v>0.12970000000000001</v>
      </c>
      <c r="H21" s="140">
        <v>5.2900000000000003E-2</v>
      </c>
      <c r="I21" s="140">
        <v>0.19620000000000001</v>
      </c>
      <c r="J21" s="139">
        <v>0.28920000000000001</v>
      </c>
      <c r="K21" s="274">
        <v>549.19000000000005</v>
      </c>
      <c r="L21" s="274">
        <v>731.75</v>
      </c>
      <c r="M21" s="275">
        <v>868.19</v>
      </c>
    </row>
    <row r="22" spans="2:13" x14ac:dyDescent="0.2">
      <c r="B22" s="138" t="s">
        <v>75</v>
      </c>
      <c r="C22" s="139">
        <v>3.85E-2</v>
      </c>
      <c r="D22" s="139"/>
      <c r="E22" s="140"/>
      <c r="F22" s="140"/>
      <c r="G22" s="139"/>
      <c r="H22" s="140"/>
      <c r="I22" s="140"/>
      <c r="J22" s="139"/>
      <c r="K22" s="140"/>
      <c r="L22" s="140"/>
      <c r="M22" s="139"/>
    </row>
    <row r="23" spans="2:13" x14ac:dyDescent="0.2">
      <c r="B23" s="138" t="s">
        <v>6</v>
      </c>
      <c r="C23" s="139"/>
      <c r="D23" s="263">
        <v>452.97</v>
      </c>
      <c r="E23" s="140"/>
      <c r="F23" s="140"/>
      <c r="G23" s="139"/>
      <c r="H23" s="140"/>
      <c r="I23" s="140"/>
      <c r="J23" s="139"/>
      <c r="K23" s="140"/>
      <c r="L23" s="140"/>
      <c r="M23" s="139"/>
    </row>
    <row r="24" spans="2:13" x14ac:dyDescent="0.2">
      <c r="B24" s="142" t="s">
        <v>74</v>
      </c>
      <c r="C24" s="143"/>
      <c r="D24" s="264">
        <v>132.69999999999999</v>
      </c>
      <c r="E24" s="145"/>
      <c r="F24" s="145"/>
      <c r="G24" s="143"/>
      <c r="H24" s="145"/>
      <c r="I24" s="145"/>
      <c r="J24" s="143"/>
      <c r="K24" s="145"/>
      <c r="L24" s="145"/>
      <c r="M24" s="143"/>
    </row>
    <row r="25" spans="2:13" x14ac:dyDescent="0.2">
      <c r="B25" s="146" t="s">
        <v>1493</v>
      </c>
      <c r="C25" s="130"/>
      <c r="D25" s="130"/>
      <c r="E25" s="130"/>
      <c r="F25" s="130"/>
      <c r="G25" s="130"/>
      <c r="H25" s="130"/>
      <c r="I25" s="130"/>
      <c r="J25" s="130"/>
      <c r="K25" s="130"/>
      <c r="L25" s="130"/>
      <c r="M25" s="130"/>
    </row>
    <row r="26" spans="2:13" x14ac:dyDescent="0.2">
      <c r="B26" s="131"/>
      <c r="C26" s="298" t="s">
        <v>21</v>
      </c>
      <c r="D26" s="299"/>
      <c r="E26" s="147" t="s">
        <v>22</v>
      </c>
      <c r="F26" s="148"/>
      <c r="G26" s="149"/>
      <c r="H26" s="130"/>
      <c r="I26" s="130"/>
      <c r="J26" s="130"/>
      <c r="K26" s="130"/>
      <c r="L26" s="130"/>
      <c r="M26" s="130"/>
    </row>
    <row r="27" spans="2:13" x14ac:dyDescent="0.2">
      <c r="B27" s="150"/>
      <c r="C27" s="151" t="s">
        <v>23</v>
      </c>
      <c r="D27" s="152" t="s">
        <v>24</v>
      </c>
      <c r="E27" s="135" t="s">
        <v>17</v>
      </c>
      <c r="F27" s="153" t="s">
        <v>18</v>
      </c>
      <c r="G27" s="154" t="s">
        <v>19</v>
      </c>
      <c r="H27" s="130"/>
      <c r="I27" s="130"/>
      <c r="J27" s="130"/>
      <c r="K27" s="130"/>
      <c r="L27" s="130"/>
      <c r="M27" s="130"/>
    </row>
    <row r="28" spans="2:13" x14ac:dyDescent="0.2">
      <c r="B28" s="155" t="s">
        <v>25</v>
      </c>
      <c r="C28" s="209">
        <f>ROUND(+C18*$E$10,2)</f>
        <v>26095.55</v>
      </c>
      <c r="D28" s="209">
        <f>ROUND(+C18*$E$11,2)</f>
        <v>1182.0899999999999</v>
      </c>
      <c r="E28" s="208"/>
      <c r="F28" s="207"/>
      <c r="G28" s="171"/>
      <c r="H28" s="130"/>
      <c r="I28" s="130"/>
      <c r="J28" s="130"/>
      <c r="K28" s="130"/>
      <c r="L28" s="130"/>
      <c r="M28" s="130"/>
    </row>
    <row r="29" spans="2:13" x14ac:dyDescent="0.2">
      <c r="B29" s="156" t="s">
        <v>3</v>
      </c>
      <c r="C29" s="209">
        <f t="shared" ref="C29:C32" si="3">ROUND(+C19*$E$10,2)</f>
        <v>1256.52</v>
      </c>
      <c r="D29" s="209">
        <f t="shared" ref="D29:D32" si="4">ROUND(+C19*$E$11,2)</f>
        <v>56.92</v>
      </c>
      <c r="E29" s="173">
        <f>+E19*$E$8+H19*$E$9+K19</f>
        <v>9076.5048850000021</v>
      </c>
      <c r="F29" s="170">
        <f t="shared" ref="F29:G31" si="5">+F19*$E$8+I19*$E$9+L19</f>
        <v>13304.457410999998</v>
      </c>
      <c r="G29" s="141">
        <f t="shared" si="5"/>
        <v>20265.320712000001</v>
      </c>
      <c r="H29" s="130"/>
      <c r="I29" s="211">
        <f t="shared" ref="I29:K31" si="6">E29+G44</f>
        <v>9814.2148850000012</v>
      </c>
      <c r="J29" s="211">
        <f t="shared" si="6"/>
        <v>14512.567410999998</v>
      </c>
      <c r="K29" s="211">
        <f t="shared" si="6"/>
        <v>21847.900712000002</v>
      </c>
      <c r="L29" s="130"/>
      <c r="M29" s="130"/>
    </row>
    <row r="30" spans="2:13" x14ac:dyDescent="0.2">
      <c r="B30" s="156" t="s">
        <v>4</v>
      </c>
      <c r="C30" s="209">
        <f t="shared" si="3"/>
        <v>874</v>
      </c>
      <c r="D30" s="209">
        <f t="shared" si="4"/>
        <v>39.590000000000003</v>
      </c>
      <c r="E30" s="173">
        <f t="shared" ref="E30:E31" si="7">+E20*$E$8+H20*$E$9+K20</f>
        <v>8237.4131259999995</v>
      </c>
      <c r="F30" s="170">
        <f t="shared" si="5"/>
        <v>14406.753638999997</v>
      </c>
      <c r="G30" s="141">
        <f t="shared" si="5"/>
        <v>21367.616940000004</v>
      </c>
      <c r="H30" s="130"/>
      <c r="I30" s="211">
        <f t="shared" si="6"/>
        <v>9057.4331259999999</v>
      </c>
      <c r="J30" s="211">
        <f t="shared" si="6"/>
        <v>15695.743638999997</v>
      </c>
      <c r="K30" s="211">
        <f t="shared" si="6"/>
        <v>22943.826940000003</v>
      </c>
      <c r="L30" s="130"/>
      <c r="M30" s="130"/>
    </row>
    <row r="31" spans="2:13" x14ac:dyDescent="0.2">
      <c r="B31" s="156" t="s">
        <v>5</v>
      </c>
      <c r="C31" s="209">
        <f t="shared" si="3"/>
        <v>1701.3</v>
      </c>
      <c r="D31" s="209">
        <f t="shared" si="4"/>
        <v>77.069999999999993</v>
      </c>
      <c r="E31" s="173">
        <f t="shared" si="7"/>
        <v>9163.6859800000002</v>
      </c>
      <c r="F31" s="170">
        <f t="shared" si="5"/>
        <v>16260.000548</v>
      </c>
      <c r="G31" s="141">
        <f t="shared" si="5"/>
        <v>20223.146134999999</v>
      </c>
      <c r="H31" s="130"/>
      <c r="I31" s="211">
        <f t="shared" si="6"/>
        <v>9774.1559799999995</v>
      </c>
      <c r="J31" s="211">
        <f t="shared" si="6"/>
        <v>17211.020548</v>
      </c>
      <c r="K31" s="211">
        <f t="shared" si="6"/>
        <v>21326.236134999999</v>
      </c>
      <c r="L31" s="130"/>
      <c r="M31" s="130"/>
    </row>
    <row r="32" spans="2:13" x14ac:dyDescent="0.2">
      <c r="B32" s="157" t="s">
        <v>75</v>
      </c>
      <c r="C32" s="210">
        <f t="shared" si="3"/>
        <v>856.21</v>
      </c>
      <c r="D32" s="210">
        <f t="shared" si="4"/>
        <v>38.79</v>
      </c>
      <c r="E32" s="174"/>
      <c r="F32" s="172"/>
      <c r="G32" s="144"/>
      <c r="H32" s="130"/>
      <c r="I32" s="158"/>
      <c r="J32" s="158"/>
      <c r="K32" s="158"/>
      <c r="L32" s="130"/>
      <c r="M32" s="130"/>
    </row>
    <row r="33" spans="2:14" x14ac:dyDescent="0.2">
      <c r="B33" s="160"/>
      <c r="C33" s="159"/>
      <c r="D33" s="140"/>
      <c r="E33" s="130"/>
      <c r="F33" s="130"/>
      <c r="G33" s="130"/>
      <c r="H33" s="130"/>
      <c r="I33" s="130"/>
      <c r="J33" s="130"/>
      <c r="K33" s="130"/>
      <c r="L33" s="130"/>
      <c r="M33" s="130"/>
    </row>
    <row r="35" spans="2:14" x14ac:dyDescent="0.2">
      <c r="B35" s="162" t="s">
        <v>144</v>
      </c>
      <c r="C35" s="130"/>
      <c r="D35" s="130"/>
      <c r="E35" s="130"/>
      <c r="F35" s="130"/>
      <c r="G35" s="130"/>
      <c r="H35" s="130"/>
      <c r="I35" s="130"/>
      <c r="J35" s="130"/>
      <c r="K35" s="130"/>
      <c r="L35" s="130"/>
      <c r="M35" s="130"/>
      <c r="N35" s="130"/>
    </row>
    <row r="36" spans="2:14" x14ac:dyDescent="0.2">
      <c r="B36" s="300" t="s">
        <v>27</v>
      </c>
      <c r="C36" s="301"/>
      <c r="D36" s="301"/>
      <c r="E36" s="301"/>
      <c r="F36" s="163"/>
      <c r="G36" s="147" t="s">
        <v>28</v>
      </c>
      <c r="H36" s="148"/>
      <c r="I36" s="149"/>
      <c r="J36" s="130"/>
      <c r="K36" s="130"/>
      <c r="L36" s="130"/>
      <c r="M36" s="130"/>
      <c r="N36" s="130"/>
    </row>
    <row r="37" spans="2:14" x14ac:dyDescent="0.2">
      <c r="B37" s="164"/>
      <c r="C37" s="214" t="s">
        <v>2</v>
      </c>
      <c r="D37" s="137" t="s">
        <v>7</v>
      </c>
      <c r="E37" s="137" t="s">
        <v>8</v>
      </c>
      <c r="F37" s="136" t="s">
        <v>70</v>
      </c>
      <c r="G37" s="150" t="s">
        <v>17</v>
      </c>
      <c r="H37" s="165" t="s">
        <v>18</v>
      </c>
      <c r="I37" s="166" t="s">
        <v>19</v>
      </c>
      <c r="J37" s="130"/>
      <c r="K37" s="130"/>
      <c r="L37" s="130"/>
      <c r="M37" s="130"/>
      <c r="N37" s="130"/>
    </row>
    <row r="38" spans="2:14" x14ac:dyDescent="0.2">
      <c r="B38" s="167" t="s">
        <v>29</v>
      </c>
      <c r="C38" s="170">
        <v>18910.650000000001</v>
      </c>
      <c r="D38" s="170">
        <v>8163.76</v>
      </c>
      <c r="E38" s="170">
        <v>14405.41</v>
      </c>
      <c r="F38" s="171">
        <v>22569.17</v>
      </c>
      <c r="G38" s="131"/>
      <c r="H38" s="132"/>
      <c r="I38" s="133"/>
      <c r="J38" s="130"/>
      <c r="K38" s="168"/>
      <c r="L38" s="168"/>
      <c r="M38" s="168"/>
      <c r="N38" s="130"/>
    </row>
    <row r="39" spans="2:14" x14ac:dyDescent="0.2">
      <c r="B39" s="61" t="s">
        <v>30</v>
      </c>
      <c r="C39" s="170">
        <v>27034.880000000001</v>
      </c>
      <c r="D39" s="170">
        <v>20424.78</v>
      </c>
      <c r="E39" s="170">
        <v>20337.28</v>
      </c>
      <c r="F39" s="141">
        <v>40762.06</v>
      </c>
      <c r="G39" s="138"/>
      <c r="H39" s="140"/>
      <c r="I39" s="139"/>
      <c r="J39" s="130"/>
      <c r="K39" s="168"/>
      <c r="L39" s="168"/>
      <c r="M39" s="168"/>
      <c r="N39" s="130"/>
    </row>
    <row r="40" spans="2:14" x14ac:dyDescent="0.2">
      <c r="B40" s="167" t="s">
        <v>51</v>
      </c>
      <c r="C40" s="170">
        <v>20782.599999999999</v>
      </c>
      <c r="D40" s="170">
        <v>8639.34</v>
      </c>
      <c r="E40" s="170">
        <v>13476.2</v>
      </c>
      <c r="F40" s="141">
        <v>22115.54</v>
      </c>
      <c r="G40" s="138"/>
      <c r="H40" s="140"/>
      <c r="I40" s="139"/>
      <c r="J40" s="130"/>
      <c r="K40" s="168"/>
      <c r="L40" s="168"/>
      <c r="M40" s="168"/>
      <c r="N40" s="130"/>
    </row>
    <row r="41" spans="2:14" x14ac:dyDescent="0.2">
      <c r="B41" s="167" t="s">
        <v>53</v>
      </c>
      <c r="C41" s="170">
        <v>24575.34</v>
      </c>
      <c r="D41" s="170">
        <v>7219.97</v>
      </c>
      <c r="E41" s="170">
        <v>9933.67</v>
      </c>
      <c r="F41" s="141">
        <v>17153.64</v>
      </c>
      <c r="G41" s="138"/>
      <c r="H41" s="140"/>
      <c r="I41" s="139"/>
      <c r="J41" s="130"/>
      <c r="K41" s="168"/>
      <c r="L41" s="168"/>
      <c r="M41" s="168"/>
      <c r="N41" s="130"/>
    </row>
    <row r="42" spans="2:14" x14ac:dyDescent="0.2">
      <c r="B42" s="61" t="s">
        <v>31</v>
      </c>
      <c r="C42" s="170">
        <v>20111.78</v>
      </c>
      <c r="D42" s="170">
        <v>10397.6</v>
      </c>
      <c r="E42" s="170">
        <v>13047.15</v>
      </c>
      <c r="F42" s="141">
        <v>23444.75</v>
      </c>
      <c r="G42" s="138"/>
      <c r="H42" s="140"/>
      <c r="I42" s="139"/>
      <c r="J42" s="130"/>
      <c r="K42" s="168"/>
      <c r="L42" s="168"/>
      <c r="M42" s="168"/>
      <c r="N42" s="130"/>
    </row>
    <row r="43" spans="2:14" x14ac:dyDescent="0.2">
      <c r="B43" s="138" t="s">
        <v>103</v>
      </c>
      <c r="C43" s="170"/>
      <c r="D43" s="170">
        <v>3972.2</v>
      </c>
      <c r="E43" s="170"/>
      <c r="F43" s="141"/>
      <c r="G43" s="138"/>
      <c r="H43" s="140"/>
      <c r="I43" s="139"/>
      <c r="J43" s="130"/>
      <c r="K43" s="130"/>
      <c r="L43" s="130"/>
      <c r="M43" s="130"/>
      <c r="N43" s="130"/>
    </row>
    <row r="44" spans="2:14" x14ac:dyDescent="0.2">
      <c r="B44" s="169" t="s">
        <v>3</v>
      </c>
      <c r="C44" s="170">
        <v>659.14</v>
      </c>
      <c r="D44" s="170"/>
      <c r="E44" s="170"/>
      <c r="F44" s="141"/>
      <c r="G44" s="173">
        <v>737.71</v>
      </c>
      <c r="H44" s="170">
        <v>1208.1099999999999</v>
      </c>
      <c r="I44" s="141">
        <v>1582.58</v>
      </c>
      <c r="J44" s="130"/>
      <c r="K44" s="130"/>
      <c r="L44" s="130"/>
      <c r="M44" s="130"/>
      <c r="N44" s="130"/>
    </row>
    <row r="45" spans="2:14" x14ac:dyDescent="0.2">
      <c r="B45" s="169" t="s">
        <v>4</v>
      </c>
      <c r="C45" s="170">
        <v>578.78</v>
      </c>
      <c r="D45" s="170"/>
      <c r="E45" s="170"/>
      <c r="F45" s="141"/>
      <c r="G45" s="173">
        <v>820.02</v>
      </c>
      <c r="H45" s="170">
        <v>1288.99</v>
      </c>
      <c r="I45" s="141">
        <v>1576.21</v>
      </c>
      <c r="J45" s="130"/>
      <c r="K45" s="130"/>
      <c r="L45" s="130"/>
      <c r="M45" s="130"/>
      <c r="N45" s="130"/>
    </row>
    <row r="46" spans="2:14" x14ac:dyDescent="0.2">
      <c r="B46" s="150" t="s">
        <v>5</v>
      </c>
      <c r="C46" s="172">
        <v>1198.19</v>
      </c>
      <c r="D46" s="172"/>
      <c r="E46" s="172"/>
      <c r="F46" s="144"/>
      <c r="G46" s="174">
        <v>610.47</v>
      </c>
      <c r="H46" s="172">
        <v>951.02</v>
      </c>
      <c r="I46" s="144">
        <v>1103.0899999999999</v>
      </c>
      <c r="J46" s="130"/>
      <c r="K46" s="130"/>
      <c r="L46" s="130"/>
      <c r="M46" s="130"/>
      <c r="N46" s="130"/>
    </row>
    <row r="48" spans="2:14" x14ac:dyDescent="0.2">
      <c r="B48" s="162" t="s">
        <v>1494</v>
      </c>
      <c r="C48" s="276">
        <v>0</v>
      </c>
      <c r="D48" s="130"/>
      <c r="E48" s="130"/>
      <c r="F48" s="130"/>
      <c r="G48" s="130"/>
      <c r="H48" s="130"/>
      <c r="I48" s="130"/>
    </row>
    <row r="49" spans="2:9" x14ac:dyDescent="0.2">
      <c r="B49" s="300" t="s">
        <v>27</v>
      </c>
      <c r="C49" s="301"/>
      <c r="D49" s="301"/>
      <c r="E49" s="301"/>
      <c r="F49" s="163"/>
      <c r="G49" s="147" t="s">
        <v>28</v>
      </c>
      <c r="H49" s="148"/>
      <c r="I49" s="149"/>
    </row>
    <row r="50" spans="2:9" x14ac:dyDescent="0.2">
      <c r="B50" s="164"/>
      <c r="C50" s="214" t="s">
        <v>2</v>
      </c>
      <c r="D50" s="137" t="s">
        <v>7</v>
      </c>
      <c r="E50" s="137" t="s">
        <v>8</v>
      </c>
      <c r="F50" s="136" t="s">
        <v>70</v>
      </c>
      <c r="G50" s="150" t="s">
        <v>17</v>
      </c>
      <c r="H50" s="165" t="s">
        <v>18</v>
      </c>
      <c r="I50" s="166" t="s">
        <v>19</v>
      </c>
    </row>
    <row r="51" spans="2:9" x14ac:dyDescent="0.2">
      <c r="B51" s="167" t="s">
        <v>29</v>
      </c>
      <c r="C51" s="170">
        <f t="shared" ref="C51:I57" si="8">ROUND(+C38*(1+$C$48),2)</f>
        <v>18910.650000000001</v>
      </c>
      <c r="D51" s="170">
        <f t="shared" si="8"/>
        <v>8163.76</v>
      </c>
      <c r="E51" s="207">
        <f>ROUND(+E38*(1+$C$48),2)-0.01</f>
        <v>14405.4</v>
      </c>
      <c r="F51" s="171">
        <f>+D51+E51</f>
        <v>22569.16</v>
      </c>
      <c r="G51" s="208"/>
      <c r="H51" s="207"/>
      <c r="I51" s="171"/>
    </row>
    <row r="52" spans="2:9" x14ac:dyDescent="0.2">
      <c r="B52" s="61" t="s">
        <v>30</v>
      </c>
      <c r="C52" s="170">
        <f t="shared" si="8"/>
        <v>27034.880000000001</v>
      </c>
      <c r="D52" s="170">
        <f t="shared" si="8"/>
        <v>20424.78</v>
      </c>
      <c r="E52" s="170">
        <f t="shared" si="8"/>
        <v>20337.28</v>
      </c>
      <c r="F52" s="141">
        <f>+D52+E52</f>
        <v>40762.06</v>
      </c>
      <c r="G52" s="173"/>
      <c r="H52" s="170"/>
      <c r="I52" s="141"/>
    </row>
    <row r="53" spans="2:9" x14ac:dyDescent="0.2">
      <c r="B53" s="167" t="s">
        <v>51</v>
      </c>
      <c r="C53" s="170">
        <f t="shared" si="8"/>
        <v>20782.599999999999</v>
      </c>
      <c r="D53" s="170">
        <f t="shared" si="8"/>
        <v>8639.34</v>
      </c>
      <c r="E53" s="170">
        <f t="shared" si="8"/>
        <v>13476.2</v>
      </c>
      <c r="F53" s="141">
        <f>+D53+E53</f>
        <v>22115.54</v>
      </c>
      <c r="G53" s="173"/>
      <c r="H53" s="170"/>
      <c r="I53" s="141"/>
    </row>
    <row r="54" spans="2:9" x14ac:dyDescent="0.2">
      <c r="B54" s="167" t="s">
        <v>53</v>
      </c>
      <c r="C54" s="170">
        <f t="shared" si="8"/>
        <v>24575.34</v>
      </c>
      <c r="D54" s="170">
        <f t="shared" si="8"/>
        <v>7219.97</v>
      </c>
      <c r="E54" s="170">
        <f t="shared" si="8"/>
        <v>9933.67</v>
      </c>
      <c r="F54" s="141">
        <f>+D54+E54</f>
        <v>17153.64</v>
      </c>
      <c r="G54" s="173"/>
      <c r="H54" s="170"/>
      <c r="I54" s="141"/>
    </row>
    <row r="55" spans="2:9" x14ac:dyDescent="0.2">
      <c r="B55" s="61" t="s">
        <v>31</v>
      </c>
      <c r="C55" s="170">
        <f t="shared" si="8"/>
        <v>20111.78</v>
      </c>
      <c r="D55" s="170">
        <f>ROUND(+D42*(1+$C$48),2)+0.01</f>
        <v>10397.61</v>
      </c>
      <c r="E55" s="170">
        <f t="shared" si="8"/>
        <v>13047.15</v>
      </c>
      <c r="F55" s="141">
        <f>+D55+E55</f>
        <v>23444.760000000002</v>
      </c>
      <c r="G55" s="173"/>
      <c r="H55" s="170"/>
      <c r="I55" s="141"/>
    </row>
    <row r="56" spans="2:9" x14ac:dyDescent="0.2">
      <c r="B56" s="138" t="s">
        <v>103</v>
      </c>
      <c r="C56" s="170"/>
      <c r="D56" s="170">
        <f t="shared" si="8"/>
        <v>3972.2</v>
      </c>
      <c r="E56" s="170"/>
      <c r="F56" s="141"/>
      <c r="G56" s="173"/>
      <c r="H56" s="170"/>
      <c r="I56" s="141"/>
    </row>
    <row r="57" spans="2:9" x14ac:dyDescent="0.2">
      <c r="B57" s="169" t="s">
        <v>3</v>
      </c>
      <c r="C57" s="170">
        <f t="shared" si="8"/>
        <v>659.14</v>
      </c>
      <c r="D57" s="170"/>
      <c r="E57" s="170"/>
      <c r="F57" s="141"/>
      <c r="G57" s="173">
        <f t="shared" si="8"/>
        <v>737.71</v>
      </c>
      <c r="H57" s="170">
        <f t="shared" si="8"/>
        <v>1208.1099999999999</v>
      </c>
      <c r="I57" s="141">
        <f t="shared" si="8"/>
        <v>1582.58</v>
      </c>
    </row>
    <row r="58" spans="2:9" x14ac:dyDescent="0.2">
      <c r="B58" s="169" t="s">
        <v>4</v>
      </c>
      <c r="C58" s="170">
        <f t="shared" ref="C58" si="9">ROUND(+C45*(1+$C$48),2)</f>
        <v>578.78</v>
      </c>
      <c r="D58" s="170"/>
      <c r="E58" s="170"/>
      <c r="F58" s="141"/>
      <c r="G58" s="173">
        <f t="shared" ref="G58:I58" si="10">ROUND(+G45*(1+$C$48),2)</f>
        <v>820.02</v>
      </c>
      <c r="H58" s="170">
        <f t="shared" si="10"/>
        <v>1288.99</v>
      </c>
      <c r="I58" s="141">
        <f t="shared" si="10"/>
        <v>1576.21</v>
      </c>
    </row>
    <row r="59" spans="2:9" x14ac:dyDescent="0.2">
      <c r="B59" s="150" t="s">
        <v>5</v>
      </c>
      <c r="C59" s="172">
        <f t="shared" ref="C59" si="11">ROUND(+C46*(1+$C$48),2)</f>
        <v>1198.19</v>
      </c>
      <c r="D59" s="172"/>
      <c r="E59" s="172"/>
      <c r="F59" s="144"/>
      <c r="G59" s="174">
        <f t="shared" ref="G59:I59" si="12">ROUND(+G46*(1+$C$48),2)</f>
        <v>610.47</v>
      </c>
      <c r="H59" s="172">
        <f t="shared" si="12"/>
        <v>951.02</v>
      </c>
      <c r="I59" s="144">
        <f t="shared" si="12"/>
        <v>1103.0899999999999</v>
      </c>
    </row>
    <row r="61" spans="2:9" x14ac:dyDescent="0.2">
      <c r="C61" s="161"/>
      <c r="D61" s="161"/>
      <c r="E61" s="161"/>
      <c r="F61" s="161"/>
      <c r="G61" s="161"/>
    </row>
    <row r="62" spans="2:9" s="168" customFormat="1" ht="46.5" customHeight="1" x14ac:dyDescent="0.25">
      <c r="B62" s="91" t="s">
        <v>143</v>
      </c>
    </row>
    <row r="63" spans="2:9" s="168" customFormat="1" x14ac:dyDescent="0.2"/>
    <row r="64" spans="2:9" s="168" customFormat="1" x14ac:dyDescent="0.2"/>
    <row r="65" s="168" customFormat="1" x14ac:dyDescent="0.2"/>
    <row r="66" s="168" customFormat="1" x14ac:dyDescent="0.2"/>
    <row r="67" s="168" customFormat="1" x14ac:dyDescent="0.2"/>
    <row r="68" s="168" customFormat="1" x14ac:dyDescent="0.2"/>
    <row r="69" s="168" customFormat="1" x14ac:dyDescent="0.2"/>
    <row r="70" s="168" customFormat="1" x14ac:dyDescent="0.2"/>
    <row r="71" s="168" customFormat="1" x14ac:dyDescent="0.2"/>
    <row r="72" s="168" customFormat="1" x14ac:dyDescent="0.2"/>
    <row r="73" s="168" customFormat="1" x14ac:dyDescent="0.2"/>
    <row r="74" s="168" customFormat="1" x14ac:dyDescent="0.2"/>
    <row r="75" s="168" customFormat="1" x14ac:dyDescent="0.2"/>
    <row r="76" s="168" customFormat="1" x14ac:dyDescent="0.2"/>
    <row r="77" s="168" customFormat="1" x14ac:dyDescent="0.2"/>
    <row r="78" s="168" customFormat="1" x14ac:dyDescent="0.2"/>
    <row r="79" s="168" customFormat="1" x14ac:dyDescent="0.2"/>
    <row r="80" s="168" customFormat="1" x14ac:dyDescent="0.2"/>
    <row r="81" s="168" customFormat="1" x14ac:dyDescent="0.2"/>
    <row r="82" s="168" customFormat="1" x14ac:dyDescent="0.2"/>
    <row r="83" s="168" customFormat="1" x14ac:dyDescent="0.2"/>
    <row r="84" s="168" customFormat="1" x14ac:dyDescent="0.2"/>
    <row r="85" s="168" customFormat="1" x14ac:dyDescent="0.2"/>
    <row r="86" s="168" customFormat="1" x14ac:dyDescent="0.2"/>
    <row r="87" s="168" customFormat="1" x14ac:dyDescent="0.2"/>
    <row r="88" s="168" customFormat="1" x14ac:dyDescent="0.2"/>
    <row r="89" s="168" customFormat="1" x14ac:dyDescent="0.2"/>
    <row r="90" s="168" customFormat="1" x14ac:dyDescent="0.2"/>
    <row r="91" s="168" customFormat="1" x14ac:dyDescent="0.2"/>
    <row r="92" s="168" customFormat="1" x14ac:dyDescent="0.2"/>
    <row r="93" s="168" customFormat="1" x14ac:dyDescent="0.2"/>
    <row r="94" s="168" customFormat="1" x14ac:dyDescent="0.2"/>
    <row r="95" s="168" customFormat="1" x14ac:dyDescent="0.2"/>
    <row r="96" s="168" customFormat="1" x14ac:dyDescent="0.2"/>
    <row r="97" s="168" customFormat="1" x14ac:dyDescent="0.2"/>
    <row r="98" s="168" customFormat="1" x14ac:dyDescent="0.2"/>
    <row r="99" s="168" customFormat="1" x14ac:dyDescent="0.2"/>
    <row r="100" s="168" customFormat="1" x14ac:dyDescent="0.2"/>
    <row r="101" s="168" customFormat="1" x14ac:dyDescent="0.2"/>
    <row r="102" s="168" customFormat="1" x14ac:dyDescent="0.2"/>
    <row r="103" s="168" customFormat="1" x14ac:dyDescent="0.2"/>
    <row r="104" s="168" customFormat="1" x14ac:dyDescent="0.2"/>
    <row r="105" s="168" customFormat="1" x14ac:dyDescent="0.2"/>
    <row r="106" s="168" customFormat="1" x14ac:dyDescent="0.2"/>
    <row r="107" s="168" customFormat="1" x14ac:dyDescent="0.2"/>
    <row r="108" s="168" customFormat="1" x14ac:dyDescent="0.2"/>
    <row r="109" s="168" customFormat="1" x14ac:dyDescent="0.2"/>
    <row r="110" s="168" customFormat="1" x14ac:dyDescent="0.2"/>
    <row r="111" s="168" customFormat="1" x14ac:dyDescent="0.2"/>
    <row r="112" s="168" customFormat="1" x14ac:dyDescent="0.2"/>
    <row r="113" s="168" customFormat="1" x14ac:dyDescent="0.2"/>
    <row r="114" s="168" customFormat="1" x14ac:dyDescent="0.2"/>
    <row r="115" s="168" customFormat="1" x14ac:dyDescent="0.2"/>
    <row r="116" s="168" customFormat="1" x14ac:dyDescent="0.2"/>
    <row r="117" s="168" customFormat="1" x14ac:dyDescent="0.2"/>
    <row r="118" s="168" customFormat="1" x14ac:dyDescent="0.2"/>
    <row r="119" s="168" customFormat="1" x14ac:dyDescent="0.2"/>
    <row r="120" s="168" customFormat="1" x14ac:dyDescent="0.2"/>
    <row r="121" s="168" customFormat="1" x14ac:dyDescent="0.2"/>
    <row r="122" s="168" customFormat="1" x14ac:dyDescent="0.2"/>
    <row r="123" s="168" customFormat="1" x14ac:dyDescent="0.2"/>
    <row r="124" s="168" customFormat="1" x14ac:dyDescent="0.2"/>
    <row r="125" s="168" customFormat="1" x14ac:dyDescent="0.2"/>
    <row r="126" s="168" customFormat="1" x14ac:dyDescent="0.2"/>
    <row r="127" s="168" customFormat="1" x14ac:dyDescent="0.2"/>
    <row r="128" s="168" customFormat="1" x14ac:dyDescent="0.2"/>
    <row r="129" s="168" customFormat="1" x14ac:dyDescent="0.2"/>
    <row r="130" s="168" customFormat="1" x14ac:dyDescent="0.2"/>
    <row r="131" s="168" customFormat="1" x14ac:dyDescent="0.2"/>
    <row r="132" s="168" customFormat="1" x14ac:dyDescent="0.2"/>
    <row r="133" s="168" customFormat="1" x14ac:dyDescent="0.2"/>
    <row r="134" s="168" customFormat="1" x14ac:dyDescent="0.2"/>
    <row r="135" s="168" customFormat="1" x14ac:dyDescent="0.2"/>
    <row r="136" s="168" customFormat="1" x14ac:dyDescent="0.2"/>
    <row r="137" s="168" customFormat="1" x14ac:dyDescent="0.2"/>
    <row r="138" s="168" customFormat="1" x14ac:dyDescent="0.2"/>
    <row r="139" s="168" customFormat="1" x14ac:dyDescent="0.2"/>
    <row r="140" s="168" customFormat="1" x14ac:dyDescent="0.2"/>
    <row r="141" s="168" customFormat="1" x14ac:dyDescent="0.2"/>
    <row r="142" s="168" customFormat="1" x14ac:dyDescent="0.2"/>
    <row r="143" s="168" customFormat="1" x14ac:dyDescent="0.2"/>
    <row r="144" s="168" customFormat="1" x14ac:dyDescent="0.2"/>
    <row r="145" s="168" customFormat="1" x14ac:dyDescent="0.2"/>
    <row r="146" s="168" customFormat="1" x14ac:dyDescent="0.2"/>
    <row r="147" s="168" customFormat="1" x14ac:dyDescent="0.2"/>
    <row r="148" s="168" customFormat="1" x14ac:dyDescent="0.2"/>
    <row r="149" s="168" customFormat="1" x14ac:dyDescent="0.2"/>
    <row r="150" s="168" customFormat="1" x14ac:dyDescent="0.2"/>
    <row r="151" s="168" customFormat="1" x14ac:dyDescent="0.2"/>
    <row r="152" s="168" customFormat="1" x14ac:dyDescent="0.2"/>
    <row r="153" s="168" customFormat="1" x14ac:dyDescent="0.2"/>
    <row r="154" s="168" customFormat="1" x14ac:dyDescent="0.2"/>
    <row r="155" s="168" customFormat="1" x14ac:dyDescent="0.2"/>
    <row r="156" s="168" customFormat="1" x14ac:dyDescent="0.2"/>
    <row r="157" s="168" customFormat="1" x14ac:dyDescent="0.2"/>
    <row r="158" s="168" customFormat="1" x14ac:dyDescent="0.2"/>
    <row r="159" s="168" customFormat="1" x14ac:dyDescent="0.2"/>
    <row r="160" s="168" customFormat="1" x14ac:dyDescent="0.2"/>
    <row r="161" s="168" customFormat="1" x14ac:dyDescent="0.2"/>
    <row r="162" s="168" customFormat="1" x14ac:dyDescent="0.2"/>
    <row r="163" s="168" customFormat="1" x14ac:dyDescent="0.2"/>
    <row r="164" s="168" customFormat="1" x14ac:dyDescent="0.2"/>
  </sheetData>
  <sheetProtection algorithmName="SHA-512" hashValue="Z1bZAaAC8KG4aLfuFFM8ghncmM1oi5wNzW+DeZWuNrP/Eu/tTjNUAG4UrBHPnWNtSfEsBesI3GwqpEZDX3D9wg==" saltValue="7ZfGOSMyer68d3uNDIEHMQ==" spinCount="100000" sheet="1" objects="1" scenarios="1"/>
  <mergeCells count="3">
    <mergeCell ref="C26:D26"/>
    <mergeCell ref="B36:E36"/>
    <mergeCell ref="B49:E49"/>
  </mergeCells>
  <printOptions gridLines="1"/>
  <pageMargins left="0.70866141732283472" right="0.70866141732283472" top="0.74803149606299213" bottom="0.74803149606299213" header="0.31496062992125984" footer="0.31496062992125984"/>
  <pageSetup paperSize="9" scale="59" orientation="landscape" r:id="rId1"/>
  <headerFooter>
    <oddHeader>&amp;L&amp;"Arial,Vet"&amp;F&amp;R&amp;"Arial,Vet"&amp;A</oddHeader>
    <oddFooter>&amp;L&amp;"Arial,Vet"keizer / goedhart&amp;C&amp;"Arial,Vet"pagina &amp;P&amp;R&amp;"Arial,Vet"&amp;D</oddFooter>
  </headerFooter>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toel</vt:lpstr>
      <vt:lpstr>1 februari</vt:lpstr>
      <vt:lpstr>1 febr 2016</vt:lpstr>
      <vt:lpstr>1 febr 2017</vt:lpstr>
      <vt:lpstr>1 febr 2018</vt:lpstr>
      <vt:lpstr>1 febr 2019</vt:lpstr>
      <vt:lpstr>1 febr 2020</vt:lpstr>
      <vt:lpstr>Totaal weergave</vt:lpstr>
      <vt:lpstr>tab</vt:lpstr>
      <vt:lpstr>kijkglas 3</vt:lpstr>
      <vt:lpstr>SWV gegevens</vt:lpstr>
      <vt:lpstr>'1 febr 2016'!Afdrukbereik</vt:lpstr>
      <vt:lpstr>'1 febr 2017'!Afdrukbereik</vt:lpstr>
      <vt:lpstr>'1 febr 2018'!Afdrukbereik</vt:lpstr>
      <vt:lpstr>'1 febr 2019'!Afdrukbereik</vt:lpstr>
      <vt:lpstr>'1 febr 2020'!Afdrukbereik</vt:lpstr>
      <vt:lpstr>'1 februari'!Afdrukbereik</vt:lpstr>
      <vt:lpstr>tab!Afdrukbereik</vt:lpstr>
      <vt:lpstr>toel!Afdrukbereik</vt:lpstr>
      <vt:lpstr>'Totaal weergave'!Afdrukbereik</vt:lpstr>
      <vt:lpstr>categorie</vt:lpstr>
      <vt:lpstr>MIvast</vt:lpstr>
      <vt:lpstr>Schaal2013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Keizer</dc:creator>
  <cp:lastModifiedBy>B. Keizer</cp:lastModifiedBy>
  <cp:lastPrinted>2015-11-02T21:24:59Z</cp:lastPrinted>
  <dcterms:created xsi:type="dcterms:W3CDTF">2012-10-29T13:09:26Z</dcterms:created>
  <dcterms:modified xsi:type="dcterms:W3CDTF">2016-05-18T10:25:20Z</dcterms:modified>
</cp:coreProperties>
</file>