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d:\Users\B. Keizer\Documents\Instrumenten\toolbox 2016\so\"/>
    </mc:Choice>
  </mc:AlternateContent>
  <bookViews>
    <workbookView xWindow="0" yWindow="0" windowWidth="14370" windowHeight="7515" tabRatio="782" activeTab="1"/>
  </bookViews>
  <sheets>
    <sheet name="toel" sheetId="6" r:id="rId1"/>
    <sheet name="groei 1 febr" sheetId="7" r:id="rId2"/>
    <sheet name="tab" sheetId="4" r:id="rId3"/>
    <sheet name="kijkglazen" sheetId="8" r:id="rId4"/>
    <sheet name="SWV gegevens" sheetId="9" r:id="rId5"/>
  </sheets>
  <definedNames>
    <definedName name="_xlnm._FilterDatabase" localSheetId="1" hidden="1">'groei 1 febr'!$C$17:$E$38</definedName>
    <definedName name="_xlnm.Print_Area" localSheetId="1">'groei 1 febr'!$B$2:$Z$124</definedName>
    <definedName name="_xlnm.Print_Area" localSheetId="3">kijkglazen!$W$1:$AJ$22</definedName>
    <definedName name="_xlnm.Print_Area" localSheetId="2">tab!$B$2:$M$59</definedName>
    <definedName name="_xlnm.Print_Area" localSheetId="0">toel!$C$2:$C$42</definedName>
    <definedName name="baden">tab!#REF!</definedName>
    <definedName name="categorie">tab!$G$44:$I$46</definedName>
    <definedName name="MIvast">tab!$B$51:$F$55</definedName>
    <definedName name="Schaal2013">tab!#REF!</definedName>
  </definedNames>
  <calcPr calcId="152511"/>
</workbook>
</file>

<file path=xl/calcChain.xml><?xml version="1.0" encoding="utf-8"?>
<calcChain xmlns="http://schemas.openxmlformats.org/spreadsheetml/2006/main">
  <c r="I71" i="4" l="1"/>
  <c r="H71" i="4"/>
  <c r="G71" i="4"/>
  <c r="I70" i="4"/>
  <c r="H70" i="4"/>
  <c r="G70" i="4"/>
  <c r="I69" i="4"/>
  <c r="H69" i="4"/>
  <c r="G69" i="4"/>
  <c r="C71" i="4"/>
  <c r="C70" i="4"/>
  <c r="C69" i="4"/>
  <c r="D68" i="4"/>
  <c r="D63" i="4"/>
  <c r="E63" i="4"/>
  <c r="F63" i="4"/>
  <c r="D64" i="4"/>
  <c r="E64" i="4"/>
  <c r="F64" i="4"/>
  <c r="D65" i="4"/>
  <c r="E65" i="4"/>
  <c r="F65" i="4"/>
  <c r="D66" i="4"/>
  <c r="E66" i="4"/>
  <c r="F66" i="4"/>
  <c r="D67" i="4"/>
  <c r="E67" i="4"/>
  <c r="F67" i="4"/>
  <c r="C64" i="4"/>
  <c r="C65" i="4"/>
  <c r="C66" i="4"/>
  <c r="C67" i="4"/>
  <c r="C63" i="4"/>
  <c r="U5" i="8" l="1"/>
  <c r="U6" i="8"/>
  <c r="U7" i="8"/>
  <c r="U8" i="8"/>
  <c r="U9" i="8"/>
  <c r="U10" i="8"/>
  <c r="U11" i="8"/>
  <c r="U12" i="8"/>
  <c r="U13" i="8"/>
  <c r="U14" i="8"/>
  <c r="U15" i="8"/>
  <c r="U16" i="8"/>
  <c r="U17" i="8"/>
  <c r="U18" i="8"/>
  <c r="U19" i="8"/>
  <c r="U20" i="8"/>
  <c r="U21" i="8"/>
  <c r="U22" i="8"/>
  <c r="U23" i="8"/>
  <c r="U24" i="8"/>
  <c r="U25" i="8"/>
  <c r="U26" i="8"/>
  <c r="U27" i="8"/>
  <c r="U28" i="8"/>
  <c r="U29" i="8"/>
  <c r="U30" i="8"/>
  <c r="U31" i="8"/>
  <c r="U32" i="8"/>
  <c r="U33" i="8"/>
  <c r="U34" i="8"/>
  <c r="U35" i="8"/>
  <c r="U36" i="8"/>
  <c r="U37" i="8"/>
  <c r="U38" i="8"/>
  <c r="U39" i="8"/>
  <c r="U40" i="8"/>
  <c r="U41" i="8"/>
  <c r="U42" i="8"/>
  <c r="U43" i="8"/>
  <c r="U44" i="8"/>
  <c r="U45" i="8"/>
  <c r="U46" i="8"/>
  <c r="U47" i="8"/>
  <c r="U48" i="8"/>
  <c r="U49" i="8"/>
  <c r="U50" i="8"/>
  <c r="U51" i="8"/>
  <c r="U52" i="8"/>
  <c r="U53" i="8"/>
  <c r="U54" i="8"/>
  <c r="U55" i="8"/>
  <c r="U56" i="8"/>
  <c r="U57" i="8"/>
  <c r="U58" i="8"/>
  <c r="U59" i="8"/>
  <c r="U60" i="8"/>
  <c r="U61" i="8"/>
  <c r="U62" i="8"/>
  <c r="U63" i="8"/>
  <c r="U64" i="8"/>
  <c r="U65" i="8"/>
  <c r="U66" i="8"/>
  <c r="U67" i="8"/>
  <c r="U68" i="8"/>
  <c r="U69" i="8"/>
  <c r="U70" i="8"/>
  <c r="U71" i="8"/>
  <c r="U72" i="8"/>
  <c r="U73" i="8"/>
  <c r="U74" i="8"/>
  <c r="U75" i="8"/>
  <c r="U76" i="8"/>
  <c r="U77" i="8"/>
  <c r="U78" i="8"/>
  <c r="U79" i="8"/>
  <c r="U80" i="8"/>
  <c r="U81" i="8"/>
  <c r="U82" i="8"/>
  <c r="U83" i="8"/>
  <c r="U84" i="8"/>
  <c r="U85" i="8"/>
  <c r="U86" i="8"/>
  <c r="U87" i="8"/>
  <c r="U88" i="8"/>
  <c r="U89" i="8"/>
  <c r="U90" i="8"/>
  <c r="U91" i="8"/>
  <c r="U92" i="8"/>
  <c r="U93" i="8"/>
  <c r="U94" i="8"/>
  <c r="U95" i="8"/>
  <c r="U96" i="8"/>
  <c r="U97" i="8"/>
  <c r="U98" i="8"/>
  <c r="U99" i="8"/>
  <c r="U100" i="8"/>
  <c r="U101" i="8"/>
  <c r="U102" i="8"/>
  <c r="U103" i="8"/>
  <c r="U104" i="8"/>
  <c r="U105" i="8"/>
  <c r="U106" i="8"/>
  <c r="U107" i="8"/>
  <c r="U108" i="8"/>
  <c r="U109" i="8"/>
  <c r="U110" i="8"/>
  <c r="U111" i="8"/>
  <c r="U112" i="8"/>
  <c r="U113" i="8"/>
  <c r="U114" i="8"/>
  <c r="U115" i="8"/>
  <c r="U116" i="8"/>
  <c r="U117" i="8"/>
  <c r="U118" i="8"/>
  <c r="U119" i="8"/>
  <c r="U120" i="8"/>
  <c r="U121" i="8"/>
  <c r="U122" i="8"/>
  <c r="U123" i="8"/>
  <c r="U124" i="8"/>
  <c r="U125" i="8"/>
  <c r="U126" i="8"/>
  <c r="U127" i="8"/>
  <c r="U128" i="8"/>
  <c r="U129" i="8"/>
  <c r="U130" i="8"/>
  <c r="U131" i="8"/>
  <c r="U132" i="8"/>
  <c r="U133" i="8"/>
  <c r="U134" i="8"/>
  <c r="U135" i="8"/>
  <c r="U136" i="8"/>
  <c r="U137" i="8"/>
  <c r="U138" i="8"/>
  <c r="U139" i="8"/>
  <c r="U140" i="8"/>
  <c r="U141" i="8"/>
  <c r="U142" i="8"/>
  <c r="U143" i="8"/>
  <c r="U144" i="8"/>
  <c r="U145" i="8"/>
  <c r="U146" i="8"/>
  <c r="U147" i="8"/>
  <c r="U148" i="8"/>
  <c r="U149" i="8"/>
  <c r="U150" i="8"/>
  <c r="U151" i="8"/>
  <c r="U152" i="8"/>
  <c r="U153" i="8"/>
  <c r="U154" i="8"/>
  <c r="U155" i="8"/>
  <c r="U156" i="8"/>
  <c r="U157" i="8"/>
  <c r="U158" i="8"/>
  <c r="U159" i="8"/>
  <c r="U160" i="8"/>
  <c r="U161" i="8"/>
  <c r="U162" i="8"/>
  <c r="U163" i="8"/>
  <c r="U164" i="8"/>
  <c r="U165" i="8"/>
  <c r="U166" i="8"/>
  <c r="U167" i="8"/>
  <c r="U168" i="8"/>
  <c r="U169" i="8"/>
  <c r="U170" i="8"/>
  <c r="U171" i="8"/>
  <c r="U172" i="8"/>
  <c r="U173" i="8"/>
  <c r="U174" i="8"/>
  <c r="U175" i="8"/>
  <c r="U176" i="8"/>
  <c r="U177" i="8"/>
  <c r="U178" i="8"/>
  <c r="U179" i="8"/>
  <c r="U180" i="8"/>
  <c r="U181" i="8"/>
  <c r="U182" i="8"/>
  <c r="U183" i="8"/>
  <c r="U184" i="8"/>
  <c r="U185" i="8"/>
  <c r="U186" i="8"/>
  <c r="U187" i="8"/>
  <c r="U188" i="8"/>
  <c r="U189" i="8"/>
  <c r="U190" i="8"/>
  <c r="U191" i="8"/>
  <c r="U192" i="8"/>
  <c r="U193" i="8"/>
  <c r="U194" i="8"/>
  <c r="U195" i="8"/>
  <c r="U196" i="8"/>
  <c r="U197" i="8"/>
  <c r="U198" i="8"/>
  <c r="U199" i="8"/>
  <c r="U200" i="8"/>
  <c r="U201" i="8"/>
  <c r="U202" i="8"/>
  <c r="U203" i="8"/>
  <c r="U204" i="8"/>
  <c r="U205" i="8"/>
  <c r="U206" i="8"/>
  <c r="U207" i="8"/>
  <c r="U208" i="8"/>
  <c r="U209" i="8"/>
  <c r="U210" i="8"/>
  <c r="U211" i="8"/>
  <c r="U212" i="8"/>
  <c r="U213" i="8"/>
  <c r="U214" i="8"/>
  <c r="U215" i="8"/>
  <c r="U216" i="8"/>
  <c r="U217" i="8"/>
  <c r="U218" i="8"/>
  <c r="U219" i="8"/>
  <c r="U220" i="8"/>
  <c r="U221" i="8"/>
  <c r="U222" i="8"/>
  <c r="U223" i="8"/>
  <c r="U224" i="8"/>
  <c r="U225" i="8"/>
  <c r="U226" i="8"/>
  <c r="U227" i="8"/>
  <c r="U228" i="8"/>
  <c r="U229" i="8"/>
  <c r="U230" i="8"/>
  <c r="U231" i="8"/>
  <c r="U232" i="8"/>
  <c r="U233" i="8"/>
  <c r="U234" i="8"/>
  <c r="U235" i="8"/>
  <c r="U236" i="8"/>
  <c r="U237" i="8"/>
  <c r="U238" i="8"/>
  <c r="U239" i="8"/>
  <c r="U240" i="8"/>
  <c r="U241" i="8"/>
  <c r="U242" i="8"/>
  <c r="U243" i="8"/>
  <c r="U244" i="8"/>
  <c r="U245" i="8"/>
  <c r="U246" i="8"/>
  <c r="U247" i="8"/>
  <c r="U248" i="8"/>
  <c r="U249" i="8"/>
  <c r="U250" i="8"/>
  <c r="U251" i="8"/>
  <c r="U252" i="8"/>
  <c r="U253" i="8"/>
  <c r="U254" i="8"/>
  <c r="U255" i="8"/>
  <c r="U256" i="8"/>
  <c r="U257" i="8"/>
  <c r="U258" i="8"/>
  <c r="U259" i="8"/>
  <c r="U260" i="8"/>
  <c r="U261" i="8"/>
  <c r="U262" i="8"/>
  <c r="U263" i="8"/>
  <c r="U264" i="8"/>
  <c r="U265" i="8"/>
  <c r="U266" i="8"/>
  <c r="U267" i="8"/>
  <c r="U268" i="8"/>
  <c r="U269" i="8"/>
  <c r="U270" i="8"/>
  <c r="U271" i="8"/>
  <c r="U272" i="8"/>
  <c r="U273" i="8"/>
  <c r="U274" i="8"/>
  <c r="U275" i="8"/>
  <c r="U276" i="8"/>
  <c r="U277" i="8"/>
  <c r="U278" i="8"/>
  <c r="U279" i="8"/>
  <c r="U280" i="8"/>
  <c r="U281" i="8"/>
  <c r="U282" i="8"/>
  <c r="U283" i="8"/>
  <c r="U284" i="8"/>
  <c r="U285" i="8"/>
  <c r="U286" i="8"/>
  <c r="U287" i="8"/>
  <c r="U288" i="8"/>
  <c r="U289" i="8"/>
  <c r="U290" i="8"/>
  <c r="U291" i="8"/>
  <c r="U292" i="8"/>
  <c r="U293" i="8"/>
  <c r="U294" i="8"/>
  <c r="U295" i="8"/>
  <c r="U296" i="8"/>
  <c r="U297" i="8"/>
  <c r="U298" i="8"/>
  <c r="U299" i="8"/>
  <c r="U300" i="8"/>
  <c r="U301" i="8"/>
  <c r="U302" i="8"/>
  <c r="U303" i="8"/>
  <c r="U304" i="8"/>
  <c r="U305" i="8"/>
  <c r="U306" i="8"/>
  <c r="U307" i="8"/>
  <c r="U308" i="8"/>
  <c r="U309" i="8"/>
  <c r="U310" i="8"/>
  <c r="U311" i="8"/>
  <c r="U312" i="8"/>
  <c r="U313" i="8"/>
  <c r="U314" i="8"/>
  <c r="U315" i="8"/>
  <c r="U316" i="8"/>
  <c r="U317" i="8"/>
  <c r="U318" i="8"/>
  <c r="U319" i="8"/>
  <c r="U320" i="8"/>
  <c r="U321" i="8"/>
  <c r="U322" i="8"/>
  <c r="U323" i="8"/>
  <c r="U324" i="8"/>
  <c r="U325" i="8"/>
  <c r="U326" i="8"/>
  <c r="U327" i="8"/>
  <c r="U328" i="8"/>
  <c r="U329" i="8"/>
  <c r="U330" i="8"/>
  <c r="U331" i="8"/>
  <c r="U332" i="8"/>
  <c r="U333" i="8"/>
  <c r="U334" i="8"/>
  <c r="U335" i="8"/>
  <c r="U336" i="8"/>
  <c r="U337" i="8"/>
  <c r="U338" i="8"/>
  <c r="U339" i="8"/>
  <c r="U340" i="8"/>
  <c r="U341" i="8"/>
  <c r="U342" i="8"/>
  <c r="U343" i="8"/>
  <c r="U344" i="8"/>
  <c r="U345" i="8"/>
  <c r="U346" i="8"/>
  <c r="U347" i="8"/>
  <c r="U348" i="8"/>
  <c r="U349" i="8"/>
  <c r="U350" i="8"/>
  <c r="U351" i="8"/>
  <c r="U352" i="8"/>
  <c r="U353" i="8"/>
  <c r="U354" i="8"/>
  <c r="U355" i="8"/>
  <c r="U356" i="8"/>
  <c r="U357" i="8"/>
  <c r="U358" i="8"/>
  <c r="U359" i="8"/>
  <c r="U360" i="8"/>
  <c r="U361" i="8"/>
  <c r="U362" i="8"/>
  <c r="U363" i="8"/>
  <c r="U364" i="8"/>
  <c r="U365" i="8"/>
  <c r="U366" i="8"/>
  <c r="U367" i="8"/>
  <c r="U368" i="8"/>
  <c r="U369" i="8"/>
  <c r="U370" i="8"/>
  <c r="U371" i="8"/>
  <c r="U372" i="8"/>
  <c r="U373" i="8"/>
  <c r="U374" i="8"/>
  <c r="U375" i="8"/>
  <c r="U376" i="8"/>
  <c r="U377" i="8"/>
  <c r="U378" i="8"/>
  <c r="U379" i="8"/>
  <c r="U380" i="8"/>
  <c r="U381" i="8"/>
  <c r="U382" i="8"/>
  <c r="U383" i="8"/>
  <c r="U384" i="8"/>
  <c r="U385" i="8"/>
  <c r="U386" i="8"/>
  <c r="U387" i="8"/>
  <c r="U388" i="8"/>
  <c r="U389" i="8"/>
  <c r="U390" i="8"/>
  <c r="U391" i="8"/>
  <c r="U392" i="8"/>
  <c r="U393" i="8"/>
  <c r="U394" i="8"/>
  <c r="U395" i="8"/>
  <c r="U396" i="8"/>
  <c r="U397" i="8"/>
  <c r="U398" i="8"/>
  <c r="U399" i="8"/>
  <c r="U400" i="8"/>
  <c r="U401" i="8"/>
  <c r="U402" i="8"/>
  <c r="U403" i="8"/>
  <c r="U404" i="8"/>
  <c r="U405" i="8"/>
  <c r="U406" i="8"/>
  <c r="U407" i="8"/>
  <c r="U408" i="8"/>
  <c r="U409" i="8"/>
  <c r="U410" i="8"/>
  <c r="U411" i="8"/>
  <c r="U412" i="8"/>
  <c r="U413" i="8"/>
  <c r="U414" i="8"/>
  <c r="U415" i="8"/>
  <c r="U416" i="8"/>
  <c r="U417" i="8"/>
  <c r="U418" i="8"/>
  <c r="U419" i="8"/>
  <c r="U420" i="8"/>
  <c r="U421" i="8"/>
  <c r="U422" i="8"/>
  <c r="U423" i="8"/>
  <c r="U424" i="8"/>
  <c r="U425" i="8"/>
  <c r="U426" i="8"/>
  <c r="U427" i="8"/>
  <c r="U428" i="8"/>
  <c r="U429" i="8"/>
  <c r="U430" i="8"/>
  <c r="U431" i="8"/>
  <c r="U432" i="8"/>
  <c r="U433" i="8"/>
  <c r="U434" i="8"/>
  <c r="U435" i="8"/>
  <c r="U436" i="8"/>
  <c r="U437" i="8"/>
  <c r="U438" i="8"/>
  <c r="U439" i="8"/>
  <c r="U440" i="8"/>
  <c r="U441" i="8"/>
  <c r="U442" i="8"/>
  <c r="U443" i="8"/>
  <c r="U444" i="8"/>
  <c r="U445" i="8"/>
  <c r="U446" i="8"/>
  <c r="U447" i="8"/>
  <c r="U448" i="8"/>
  <c r="U449" i="8"/>
  <c r="U450" i="8"/>
  <c r="U451" i="8"/>
  <c r="U452" i="8"/>
  <c r="U453" i="8"/>
  <c r="U454" i="8"/>
  <c r="U455" i="8"/>
  <c r="U456" i="8"/>
  <c r="U457" i="8"/>
  <c r="U458" i="8"/>
  <c r="U459" i="8"/>
  <c r="U460" i="8"/>
  <c r="U461" i="8"/>
  <c r="U462" i="8"/>
  <c r="U463" i="8"/>
  <c r="U464" i="8"/>
  <c r="U465" i="8"/>
  <c r="U466" i="8"/>
  <c r="U467" i="8"/>
  <c r="U468" i="8"/>
  <c r="U469" i="8"/>
  <c r="U470" i="8"/>
  <c r="U471" i="8"/>
  <c r="U472" i="8"/>
  <c r="U473" i="8"/>
  <c r="U474" i="8"/>
  <c r="U475" i="8"/>
  <c r="U476" i="8"/>
  <c r="U477" i="8"/>
  <c r="U478" i="8"/>
  <c r="U479" i="8"/>
  <c r="U480" i="8"/>
  <c r="U481" i="8"/>
  <c r="U482" i="8"/>
  <c r="U483" i="8"/>
  <c r="U484" i="8"/>
  <c r="U485" i="8"/>
  <c r="U486" i="8"/>
  <c r="U487" i="8"/>
  <c r="U488" i="8"/>
  <c r="U489" i="8"/>
  <c r="U490" i="8"/>
  <c r="U491" i="8"/>
  <c r="U492" i="8"/>
  <c r="U493" i="8"/>
  <c r="U494" i="8"/>
  <c r="U495" i="8"/>
  <c r="U496" i="8"/>
  <c r="U497" i="8"/>
  <c r="U498" i="8"/>
  <c r="U4" i="8"/>
  <c r="B22" i="8" l="1"/>
  <c r="D55" i="4" l="1"/>
  <c r="E51" i="4" l="1"/>
  <c r="G7" i="7" l="1"/>
  <c r="G10" i="7"/>
  <c r="G9" i="7"/>
  <c r="AJ761" i="8" l="1"/>
  <c r="AJ760" i="8"/>
  <c r="AJ759" i="8"/>
  <c r="AJ758" i="8"/>
  <c r="AJ757" i="8"/>
  <c r="AJ756" i="8"/>
  <c r="AJ755" i="8"/>
  <c r="AJ754" i="8"/>
  <c r="AJ753" i="8"/>
  <c r="AJ752" i="8"/>
  <c r="AJ751" i="8"/>
  <c r="AJ750" i="8"/>
  <c r="AJ749" i="8"/>
  <c r="AJ748" i="8"/>
  <c r="AJ747" i="8"/>
  <c r="AJ746" i="8"/>
  <c r="AJ745" i="8"/>
  <c r="AJ744" i="8"/>
  <c r="AJ743" i="8"/>
  <c r="AJ742" i="8"/>
  <c r="AJ741" i="8"/>
  <c r="AJ740" i="8"/>
  <c r="Y740" i="8"/>
  <c r="Y741" i="8" s="1"/>
  <c r="AJ739" i="8"/>
  <c r="AJ738" i="8"/>
  <c r="AJ737" i="8"/>
  <c r="AJ736" i="8"/>
  <c r="AJ735" i="8"/>
  <c r="AJ734" i="8"/>
  <c r="AJ733" i="8"/>
  <c r="AJ732" i="8"/>
  <c r="AJ731" i="8"/>
  <c r="AJ730" i="8"/>
  <c r="AJ729" i="8"/>
  <c r="AJ728" i="8"/>
  <c r="AJ727" i="8"/>
  <c r="AJ726" i="8"/>
  <c r="AJ725" i="8"/>
  <c r="AJ724" i="8"/>
  <c r="AJ723" i="8"/>
  <c r="AJ722" i="8"/>
  <c r="AJ721" i="8"/>
  <c r="AJ720" i="8"/>
  <c r="AJ719" i="8"/>
  <c r="AJ718" i="8"/>
  <c r="AJ717" i="8"/>
  <c r="AJ716" i="8"/>
  <c r="AJ715" i="8"/>
  <c r="AJ714" i="8"/>
  <c r="AJ713" i="8"/>
  <c r="AJ712" i="8"/>
  <c r="AJ711" i="8"/>
  <c r="AJ710" i="8"/>
  <c r="AJ709" i="8"/>
  <c r="AJ708" i="8"/>
  <c r="AJ707" i="8"/>
  <c r="AJ706" i="8"/>
  <c r="AJ705" i="8"/>
  <c r="AJ704" i="8"/>
  <c r="AJ703" i="8"/>
  <c r="AJ702" i="8"/>
  <c r="AJ701" i="8"/>
  <c r="AJ700" i="8"/>
  <c r="AJ699" i="8"/>
  <c r="AJ698" i="8"/>
  <c r="AJ697" i="8"/>
  <c r="AJ696" i="8"/>
  <c r="AJ695" i="8"/>
  <c r="AJ694" i="8"/>
  <c r="AJ693" i="8"/>
  <c r="AJ692" i="8"/>
  <c r="AJ691" i="8"/>
  <c r="AJ690" i="8"/>
  <c r="AJ689" i="8"/>
  <c r="AJ688" i="8"/>
  <c r="AJ687" i="8"/>
  <c r="AJ686" i="8"/>
  <c r="AJ685" i="8"/>
  <c r="AJ684" i="8"/>
  <c r="AJ683" i="8"/>
  <c r="AJ682" i="8"/>
  <c r="AJ681" i="8"/>
  <c r="AJ680" i="8"/>
  <c r="AJ679" i="8"/>
  <c r="AJ678" i="8"/>
  <c r="AJ677" i="8"/>
  <c r="AJ676" i="8"/>
  <c r="AJ675" i="8"/>
  <c r="AJ674" i="8"/>
  <c r="AJ673" i="8"/>
  <c r="AJ672" i="8"/>
  <c r="AJ671" i="8"/>
  <c r="AJ670" i="8"/>
  <c r="AJ669" i="8"/>
  <c r="AJ668" i="8"/>
  <c r="AJ667" i="8"/>
  <c r="AJ666" i="8"/>
  <c r="AJ665" i="8"/>
  <c r="AJ664" i="8"/>
  <c r="AJ663" i="8"/>
  <c r="AJ662" i="8"/>
  <c r="AJ661" i="8"/>
  <c r="AJ660" i="8"/>
  <c r="AJ659" i="8"/>
  <c r="AJ658" i="8"/>
  <c r="AJ657" i="8"/>
  <c r="AJ656" i="8"/>
  <c r="AJ655" i="8"/>
  <c r="AJ654" i="8"/>
  <c r="AJ653" i="8"/>
  <c r="AJ652" i="8"/>
  <c r="AJ651" i="8"/>
  <c r="AJ650" i="8"/>
  <c r="AJ649" i="8"/>
  <c r="AJ648" i="8"/>
  <c r="AJ647" i="8"/>
  <c r="AJ646" i="8"/>
  <c r="AJ645" i="8"/>
  <c r="AJ644" i="8"/>
  <c r="AJ643" i="8"/>
  <c r="AJ642" i="8"/>
  <c r="AJ641" i="8"/>
  <c r="AJ640" i="8"/>
  <c r="AJ639" i="8"/>
  <c r="AJ638" i="8"/>
  <c r="AJ637" i="8"/>
  <c r="AJ636" i="8"/>
  <c r="AJ635" i="8"/>
  <c r="Y635" i="8"/>
  <c r="X635" i="8" s="1"/>
  <c r="AJ634" i="8"/>
  <c r="AJ633" i="8"/>
  <c r="AJ632" i="8"/>
  <c r="AJ631" i="8"/>
  <c r="AJ630" i="8"/>
  <c r="AJ629" i="8"/>
  <c r="AJ628" i="8"/>
  <c r="AJ627" i="8"/>
  <c r="AJ626" i="8"/>
  <c r="AJ625" i="8"/>
  <c r="AJ624" i="8"/>
  <c r="AJ623" i="8"/>
  <c r="AJ622" i="8"/>
  <c r="AJ621" i="8"/>
  <c r="AJ620" i="8"/>
  <c r="AJ619" i="8"/>
  <c r="AJ618" i="8"/>
  <c r="AJ617" i="8"/>
  <c r="AJ616" i="8"/>
  <c r="AJ615" i="8"/>
  <c r="AJ614" i="8"/>
  <c r="AJ613" i="8"/>
  <c r="AJ612" i="8"/>
  <c r="Y612" i="8"/>
  <c r="X612" i="8" s="1"/>
  <c r="AJ611" i="8"/>
  <c r="Y611" i="8"/>
  <c r="X611" i="8" s="1"/>
  <c r="AJ610" i="8"/>
  <c r="AJ609" i="8"/>
  <c r="Y609" i="8"/>
  <c r="Y610" i="8" s="1"/>
  <c r="X610" i="8" s="1"/>
  <c r="AJ608" i="8"/>
  <c r="AJ607" i="8"/>
  <c r="AJ606" i="8"/>
  <c r="AJ605" i="8"/>
  <c r="AJ604" i="8"/>
  <c r="AJ603" i="8"/>
  <c r="AJ602" i="8"/>
  <c r="AJ601" i="8"/>
  <c r="AJ600" i="8"/>
  <c r="AJ599" i="8"/>
  <c r="AJ598" i="8"/>
  <c r="AJ597" i="8"/>
  <c r="AJ596" i="8"/>
  <c r="AJ595" i="8"/>
  <c r="AJ594" i="8"/>
  <c r="AJ593" i="8"/>
  <c r="AJ592" i="8"/>
  <c r="AJ591" i="8"/>
  <c r="AJ590" i="8"/>
  <c r="AJ589" i="8"/>
  <c r="AJ588" i="8"/>
  <c r="AJ587" i="8"/>
  <c r="AJ586" i="8"/>
  <c r="AJ585" i="8"/>
  <c r="AJ584" i="8"/>
  <c r="AJ583" i="8"/>
  <c r="AJ582" i="8"/>
  <c r="AJ581" i="8"/>
  <c r="AJ580" i="8"/>
  <c r="AJ579" i="8"/>
  <c r="AJ578" i="8"/>
  <c r="AJ577" i="8"/>
  <c r="AJ576" i="8"/>
  <c r="AJ575" i="8"/>
  <c r="AJ574" i="8"/>
  <c r="AJ573" i="8"/>
  <c r="AJ572" i="8"/>
  <c r="AJ571" i="8"/>
  <c r="AJ570" i="8"/>
  <c r="AJ569" i="8"/>
  <c r="AJ568" i="8"/>
  <c r="AJ567" i="8"/>
  <c r="Y567" i="8"/>
  <c r="X567" i="8" s="1"/>
  <c r="AJ566" i="8"/>
  <c r="Y566" i="8"/>
  <c r="X566" i="8" s="1"/>
  <c r="AJ565" i="8"/>
  <c r="AJ564" i="8"/>
  <c r="AJ563" i="8"/>
  <c r="Y563" i="8"/>
  <c r="X563" i="8" s="1"/>
  <c r="AJ562" i="8"/>
  <c r="AJ561" i="8"/>
  <c r="AJ560" i="8"/>
  <c r="AJ559" i="8"/>
  <c r="AJ558" i="8"/>
  <c r="AJ557" i="8"/>
  <c r="AJ556" i="8"/>
  <c r="AJ555" i="8"/>
  <c r="AJ554" i="8"/>
  <c r="AJ553" i="8"/>
  <c r="AJ552" i="8"/>
  <c r="AJ551" i="8"/>
  <c r="AJ550" i="8"/>
  <c r="AJ549" i="8"/>
  <c r="AJ548" i="8"/>
  <c r="AJ547" i="8"/>
  <c r="AJ546" i="8"/>
  <c r="AJ545" i="8"/>
  <c r="AJ544" i="8"/>
  <c r="AJ543" i="8"/>
  <c r="AJ542" i="8"/>
  <c r="Y542" i="8"/>
  <c r="AJ541" i="8"/>
  <c r="AJ540" i="8"/>
  <c r="AJ539" i="8"/>
  <c r="Y539" i="8"/>
  <c r="Y540" i="8" s="1"/>
  <c r="Y541" i="8" s="1"/>
  <c r="X541" i="8" s="1"/>
  <c r="AJ538" i="8"/>
  <c r="AJ537" i="8"/>
  <c r="AJ536" i="8"/>
  <c r="AJ535" i="8"/>
  <c r="AJ534" i="8"/>
  <c r="AJ533" i="8"/>
  <c r="AJ532" i="8"/>
  <c r="AJ531" i="8"/>
  <c r="AJ530" i="8"/>
  <c r="AJ529" i="8"/>
  <c r="AJ528" i="8"/>
  <c r="AJ527" i="8"/>
  <c r="AJ526" i="8"/>
  <c r="AJ525" i="8"/>
  <c r="AJ524" i="8"/>
  <c r="AJ523" i="8"/>
  <c r="AJ522" i="8"/>
  <c r="AJ521" i="8"/>
  <c r="AJ520" i="8"/>
  <c r="AJ519" i="8"/>
  <c r="AJ518" i="8"/>
  <c r="AJ517" i="8"/>
  <c r="AJ516" i="8"/>
  <c r="AJ515" i="8"/>
  <c r="Y515" i="8"/>
  <c r="X515" i="8" s="1"/>
  <c r="AJ514" i="8"/>
  <c r="AJ513" i="8"/>
  <c r="AJ512" i="8"/>
  <c r="AJ511" i="8"/>
  <c r="AJ510" i="8"/>
  <c r="AJ509" i="8"/>
  <c r="AJ508" i="8"/>
  <c r="AJ507" i="8"/>
  <c r="AJ506" i="8"/>
  <c r="AJ505" i="8"/>
  <c r="AJ504" i="8"/>
  <c r="AJ503" i="8"/>
  <c r="AJ502" i="8"/>
  <c r="AJ501" i="8"/>
  <c r="AJ500" i="8"/>
  <c r="AJ499" i="8"/>
  <c r="AJ498" i="8"/>
  <c r="AJ497" i="8"/>
  <c r="AJ496" i="8"/>
  <c r="AJ495" i="8"/>
  <c r="AJ494" i="8"/>
  <c r="AJ493" i="8"/>
  <c r="AJ492" i="8"/>
  <c r="AJ491" i="8"/>
  <c r="AJ490" i="8"/>
  <c r="AJ489" i="8"/>
  <c r="AJ488" i="8"/>
  <c r="AJ487" i="8"/>
  <c r="AJ486" i="8"/>
  <c r="AJ485" i="8"/>
  <c r="AJ484" i="8"/>
  <c r="AJ483" i="8"/>
  <c r="AJ482" i="8"/>
  <c r="AJ481" i="8"/>
  <c r="AJ480" i="8"/>
  <c r="AJ479" i="8"/>
  <c r="AJ478" i="8"/>
  <c r="AJ477" i="8"/>
  <c r="AJ476" i="8"/>
  <c r="AJ475" i="8"/>
  <c r="AJ474" i="8"/>
  <c r="AJ473" i="8"/>
  <c r="AJ472" i="8"/>
  <c r="AJ471" i="8"/>
  <c r="AJ470" i="8"/>
  <c r="AJ469" i="8"/>
  <c r="AJ468" i="8"/>
  <c r="AJ467" i="8"/>
  <c r="AJ466" i="8"/>
  <c r="AJ465" i="8"/>
  <c r="AJ464" i="8"/>
  <c r="AJ463" i="8"/>
  <c r="AJ462" i="8"/>
  <c r="AJ461" i="8"/>
  <c r="AJ460" i="8"/>
  <c r="AJ459" i="8"/>
  <c r="AJ458" i="8"/>
  <c r="AJ457" i="8"/>
  <c r="AJ456" i="8"/>
  <c r="AJ455" i="8"/>
  <c r="AJ454" i="8"/>
  <c r="AJ453" i="8"/>
  <c r="AJ452" i="8"/>
  <c r="AJ451" i="8"/>
  <c r="AJ450" i="8"/>
  <c r="AJ449" i="8"/>
  <c r="AJ448" i="8"/>
  <c r="AJ447" i="8"/>
  <c r="AJ446" i="8"/>
  <c r="AJ445" i="8"/>
  <c r="AJ444" i="8"/>
  <c r="AJ443" i="8"/>
  <c r="AJ442" i="8"/>
  <c r="AJ441" i="8"/>
  <c r="AJ440" i="8"/>
  <c r="AJ439" i="8"/>
  <c r="AJ438" i="8"/>
  <c r="AJ437" i="8"/>
  <c r="AJ436" i="8"/>
  <c r="AJ435" i="8"/>
  <c r="AJ434" i="8"/>
  <c r="AJ433" i="8"/>
  <c r="AJ432" i="8"/>
  <c r="AJ431" i="8"/>
  <c r="AJ430" i="8"/>
  <c r="AJ429" i="8"/>
  <c r="AJ428" i="8"/>
  <c r="AJ427" i="8"/>
  <c r="AJ426" i="8"/>
  <c r="AJ425" i="8"/>
  <c r="AJ424" i="8"/>
  <c r="AJ423" i="8"/>
  <c r="AJ422" i="8"/>
  <c r="AJ421" i="8"/>
  <c r="AJ420" i="8"/>
  <c r="AJ419" i="8"/>
  <c r="AJ418" i="8"/>
  <c r="AJ417" i="8"/>
  <c r="AJ416" i="8"/>
  <c r="AJ415" i="8"/>
  <c r="AJ414" i="8"/>
  <c r="AJ413" i="8"/>
  <c r="AJ412" i="8"/>
  <c r="AJ411" i="8"/>
  <c r="AJ410" i="8"/>
  <c r="AJ409" i="8"/>
  <c r="AJ408" i="8"/>
  <c r="AJ407" i="8"/>
  <c r="AJ406" i="8"/>
  <c r="AJ405" i="8"/>
  <c r="AJ404" i="8"/>
  <c r="AJ403" i="8"/>
  <c r="AJ402" i="8"/>
  <c r="AJ401" i="8"/>
  <c r="AJ400" i="8"/>
  <c r="AJ399" i="8"/>
  <c r="AJ398" i="8"/>
  <c r="AJ397" i="8"/>
  <c r="AJ396" i="8"/>
  <c r="AJ395" i="8"/>
  <c r="AJ394" i="8"/>
  <c r="AJ393" i="8"/>
  <c r="AJ392" i="8"/>
  <c r="AJ391" i="8"/>
  <c r="AJ390" i="8"/>
  <c r="AJ389" i="8"/>
  <c r="AJ388" i="8"/>
  <c r="AJ387" i="8"/>
  <c r="AJ386" i="8"/>
  <c r="AJ385" i="8"/>
  <c r="AJ384" i="8"/>
  <c r="AJ383" i="8"/>
  <c r="AJ382" i="8"/>
  <c r="AJ381" i="8"/>
  <c r="AJ380" i="8"/>
  <c r="AJ379" i="8"/>
  <c r="AJ378" i="8"/>
  <c r="AJ377" i="8"/>
  <c r="AJ376" i="8"/>
  <c r="AJ375" i="8"/>
  <c r="AJ374" i="8"/>
  <c r="AJ373" i="8"/>
  <c r="AJ372" i="8"/>
  <c r="AJ371" i="8"/>
  <c r="AJ370" i="8"/>
  <c r="AJ369" i="8"/>
  <c r="AJ368" i="8"/>
  <c r="AJ367" i="8"/>
  <c r="AJ366" i="8"/>
  <c r="AJ365" i="8"/>
  <c r="AJ364" i="8"/>
  <c r="AJ363" i="8"/>
  <c r="AJ362" i="8"/>
  <c r="AJ361" i="8"/>
  <c r="AJ360" i="8"/>
  <c r="AJ359" i="8"/>
  <c r="AJ358" i="8"/>
  <c r="AJ357" i="8"/>
  <c r="AJ356" i="8"/>
  <c r="AJ355" i="8"/>
  <c r="AJ354" i="8"/>
  <c r="AJ353" i="8"/>
  <c r="AJ352" i="8"/>
  <c r="AJ351" i="8"/>
  <c r="AJ350" i="8"/>
  <c r="AJ349" i="8"/>
  <c r="AJ348" i="8"/>
  <c r="AJ347" i="8"/>
  <c r="AJ346" i="8"/>
  <c r="AJ345" i="8"/>
  <c r="Y345" i="8"/>
  <c r="X345" i="8" s="1"/>
  <c r="AJ344" i="8"/>
  <c r="AJ343" i="8"/>
  <c r="AJ342" i="8"/>
  <c r="AJ341" i="8"/>
  <c r="AJ340" i="8"/>
  <c r="AJ339" i="8"/>
  <c r="AJ338" i="8"/>
  <c r="AJ337" i="8"/>
  <c r="AJ336" i="8"/>
  <c r="AJ335" i="8"/>
  <c r="AJ334" i="8"/>
  <c r="AJ333" i="8"/>
  <c r="AJ332" i="8"/>
  <c r="AJ331" i="8"/>
  <c r="AJ330" i="8"/>
  <c r="AJ329" i="8"/>
  <c r="AJ328" i="8"/>
  <c r="AJ327" i="8"/>
  <c r="AJ326" i="8"/>
  <c r="AJ325" i="8"/>
  <c r="AJ324" i="8"/>
  <c r="AJ323" i="8"/>
  <c r="AJ322" i="8"/>
  <c r="AJ321" i="8"/>
  <c r="AJ320" i="8"/>
  <c r="AJ319" i="8"/>
  <c r="AJ318" i="8"/>
  <c r="AJ317" i="8"/>
  <c r="AJ316" i="8"/>
  <c r="AJ315" i="8"/>
  <c r="AJ314" i="8"/>
  <c r="AJ313" i="8"/>
  <c r="AJ312" i="8"/>
  <c r="AJ311" i="8"/>
  <c r="AJ310" i="8"/>
  <c r="AJ309" i="8"/>
  <c r="AJ308" i="8"/>
  <c r="AJ307" i="8"/>
  <c r="AJ306" i="8"/>
  <c r="AJ305" i="8"/>
  <c r="AJ304" i="8"/>
  <c r="AJ303" i="8"/>
  <c r="AJ302" i="8"/>
  <c r="AJ301" i="8"/>
  <c r="AJ300" i="8"/>
  <c r="AJ299" i="8"/>
  <c r="AJ298" i="8"/>
  <c r="AJ297" i="8"/>
  <c r="AJ296" i="8"/>
  <c r="AJ295" i="8"/>
  <c r="AJ294" i="8"/>
  <c r="AJ293" i="8"/>
  <c r="AJ292" i="8"/>
  <c r="AJ291" i="8"/>
  <c r="AJ290" i="8"/>
  <c r="AJ289" i="8"/>
  <c r="AJ288" i="8"/>
  <c r="AJ287" i="8"/>
  <c r="AJ286" i="8"/>
  <c r="AJ285" i="8"/>
  <c r="AJ284" i="8"/>
  <c r="AJ283" i="8"/>
  <c r="AJ282" i="8"/>
  <c r="AJ281" i="8"/>
  <c r="AJ280" i="8"/>
  <c r="AJ279" i="8"/>
  <c r="AJ278" i="8"/>
  <c r="AJ277" i="8"/>
  <c r="AJ276" i="8"/>
  <c r="AJ275" i="8"/>
  <c r="AJ274" i="8"/>
  <c r="AJ273" i="8"/>
  <c r="AJ272" i="8"/>
  <c r="AJ271" i="8"/>
  <c r="AJ270" i="8"/>
  <c r="AJ269" i="8"/>
  <c r="AJ268" i="8"/>
  <c r="AJ267" i="8"/>
  <c r="AJ266" i="8"/>
  <c r="AJ265" i="8"/>
  <c r="AJ264" i="8"/>
  <c r="AJ263" i="8"/>
  <c r="AJ262" i="8"/>
  <c r="AJ261" i="8"/>
  <c r="AJ260" i="8"/>
  <c r="AJ259" i="8"/>
  <c r="AJ258" i="8"/>
  <c r="AJ257" i="8"/>
  <c r="AJ256" i="8"/>
  <c r="AJ255" i="8"/>
  <c r="AJ254" i="8"/>
  <c r="AJ253" i="8"/>
  <c r="AJ252" i="8"/>
  <c r="AJ251" i="8"/>
  <c r="AJ250" i="8"/>
  <c r="AJ249" i="8"/>
  <c r="AJ248" i="8"/>
  <c r="AJ247" i="8"/>
  <c r="AJ246" i="8"/>
  <c r="AJ245" i="8"/>
  <c r="AJ244" i="8"/>
  <c r="AJ243" i="8"/>
  <c r="AJ242" i="8"/>
  <c r="AJ241" i="8"/>
  <c r="AJ240" i="8"/>
  <c r="U63" i="7"/>
  <c r="U62" i="7"/>
  <c r="U61" i="7"/>
  <c r="U60" i="7"/>
  <c r="U59" i="7"/>
  <c r="U58" i="7"/>
  <c r="U57" i="7"/>
  <c r="U56" i="7"/>
  <c r="U55" i="7"/>
  <c r="U53" i="7"/>
  <c r="U52" i="7"/>
  <c r="U50" i="7"/>
  <c r="U49" i="7"/>
  <c r="U48" i="7"/>
  <c r="U47" i="7"/>
  <c r="U46" i="7"/>
  <c r="U45" i="7"/>
  <c r="U44" i="7"/>
  <c r="Y564" i="8" l="1"/>
  <c r="X564" i="8" s="1"/>
  <c r="Y668" i="8"/>
  <c r="X668" i="8" s="1"/>
  <c r="Y568" i="8"/>
  <c r="X568" i="8" s="1"/>
  <c r="Y516" i="8"/>
  <c r="Y613" i="8"/>
  <c r="Y520" i="8"/>
  <c r="Y346" i="8"/>
  <c r="Y636" i="8"/>
  <c r="X636" i="8" s="1"/>
  <c r="X740" i="8"/>
  <c r="X539" i="8"/>
  <c r="Y291" i="8"/>
  <c r="X291" i="8" s="1"/>
  <c r="Y569" i="8"/>
  <c r="Y756" i="8"/>
  <c r="Y757" i="8" s="1"/>
  <c r="Y758" i="8" s="1"/>
  <c r="X609" i="8"/>
  <c r="X540" i="8"/>
  <c r="Y669" i="8"/>
  <c r="X669" i="8" s="1"/>
  <c r="Y375" i="8"/>
  <c r="Y459" i="8"/>
  <c r="Y313" i="8"/>
  <c r="Y455" i="8"/>
  <c r="Y565" i="8"/>
  <c r="X565" i="8" s="1"/>
  <c r="Y615" i="8"/>
  <c r="Y626" i="8"/>
  <c r="Y742" i="8"/>
  <c r="X741" i="8"/>
  <c r="Y407" i="8"/>
  <c r="Y491" i="8"/>
  <c r="Y543" i="8"/>
  <c r="X542" i="8"/>
  <c r="X520" i="8" l="1"/>
  <c r="Y521" i="8"/>
  <c r="X516" i="8"/>
  <c r="Y517" i="8"/>
  <c r="X757" i="8"/>
  <c r="X455" i="8"/>
  <c r="Y456" i="8"/>
  <c r="X543" i="8"/>
  <c r="Y544" i="8"/>
  <c r="X569" i="8"/>
  <c r="Y570" i="8"/>
  <c r="Y724" i="8"/>
  <c r="X346" i="8"/>
  <c r="Y347" i="8"/>
  <c r="X613" i="8"/>
  <c r="Y614" i="8"/>
  <c r="X614" i="8" s="1"/>
  <c r="Y655" i="8"/>
  <c r="Y637" i="8"/>
  <c r="X637" i="8" s="1"/>
  <c r="X756" i="8"/>
  <c r="Y670" i="8"/>
  <c r="Y671" i="8" s="1"/>
  <c r="Y292" i="8"/>
  <c r="Y759" i="8"/>
  <c r="X758" i="8"/>
  <c r="Y286" i="8"/>
  <c r="X491" i="8"/>
  <c r="Y492" i="8"/>
  <c r="Y408" i="8"/>
  <c r="X407" i="8"/>
  <c r="Y751" i="8"/>
  <c r="Y735" i="8"/>
  <c r="X626" i="8"/>
  <c r="Y627" i="8"/>
  <c r="X615" i="8"/>
  <c r="Y616" i="8"/>
  <c r="Y478" i="8"/>
  <c r="Y743" i="8"/>
  <c r="X742" i="8"/>
  <c r="Y514" i="8"/>
  <c r="X514" i="8" s="1"/>
  <c r="Y430" i="8"/>
  <c r="Y460" i="8"/>
  <c r="X459" i="8"/>
  <c r="Y600" i="8"/>
  <c r="Y572" i="8"/>
  <c r="Y314" i="8"/>
  <c r="X313" i="8"/>
  <c r="X375" i="8"/>
  <c r="Y376" i="8"/>
  <c r="Y638" i="8"/>
  <c r="Y298" i="8"/>
  <c r="Y282" i="8"/>
  <c r="G8" i="7"/>
  <c r="P113" i="7" l="1"/>
  <c r="N113" i="7"/>
  <c r="M113" i="7"/>
  <c r="G113" i="7"/>
  <c r="M112" i="7"/>
  <c r="G112" i="7"/>
  <c r="M111" i="7"/>
  <c r="G111" i="7"/>
  <c r="M110" i="7"/>
  <c r="G110" i="7"/>
  <c r="M109" i="7"/>
  <c r="G109" i="7"/>
  <c r="M108" i="7"/>
  <c r="G108" i="7"/>
  <c r="M107" i="7"/>
  <c r="G107" i="7"/>
  <c r="M106" i="7"/>
  <c r="G106" i="7"/>
  <c r="M105" i="7"/>
  <c r="G105" i="7"/>
  <c r="M104" i="7"/>
  <c r="G104" i="7"/>
  <c r="M103" i="7"/>
  <c r="G103" i="7"/>
  <c r="M102" i="7"/>
  <c r="G102" i="7"/>
  <c r="M101" i="7"/>
  <c r="G101" i="7"/>
  <c r="M100" i="7"/>
  <c r="G100" i="7"/>
  <c r="M99" i="7"/>
  <c r="G99" i="7"/>
  <c r="M98" i="7"/>
  <c r="G98" i="7"/>
  <c r="M97" i="7"/>
  <c r="G97" i="7"/>
  <c r="M96" i="7"/>
  <c r="G96" i="7"/>
  <c r="M95" i="7"/>
  <c r="G95" i="7"/>
  <c r="M94" i="7"/>
  <c r="G94" i="7"/>
  <c r="M93" i="7"/>
  <c r="G93" i="7"/>
  <c r="M92" i="7"/>
  <c r="G92" i="7"/>
  <c r="M91" i="7"/>
  <c r="G91" i="7"/>
  <c r="M90" i="7"/>
  <c r="G90" i="7"/>
  <c r="M89" i="7"/>
  <c r="G89" i="7"/>
  <c r="M88" i="7"/>
  <c r="G88" i="7"/>
  <c r="M87" i="7"/>
  <c r="G87" i="7"/>
  <c r="M86" i="7"/>
  <c r="G86" i="7"/>
  <c r="M85" i="7"/>
  <c r="G85" i="7"/>
  <c r="M84" i="7"/>
  <c r="G84" i="7"/>
  <c r="M83" i="7"/>
  <c r="G83" i="7"/>
  <c r="M82" i="7"/>
  <c r="G82" i="7"/>
  <c r="M81" i="7"/>
  <c r="G81" i="7"/>
  <c r="M80" i="7"/>
  <c r="G80" i="7"/>
  <c r="M79" i="7"/>
  <c r="G79" i="7"/>
  <c r="M78" i="7"/>
  <c r="G78" i="7"/>
  <c r="M77" i="7"/>
  <c r="G77" i="7"/>
  <c r="M76" i="7"/>
  <c r="G76" i="7"/>
  <c r="M75" i="7"/>
  <c r="G75" i="7"/>
  <c r="M74" i="7"/>
  <c r="G74" i="7"/>
  <c r="M73" i="7"/>
  <c r="G73" i="7"/>
  <c r="M72" i="7"/>
  <c r="G72" i="7"/>
  <c r="M71" i="7"/>
  <c r="L113" i="7"/>
  <c r="E113" i="7"/>
  <c r="L112" i="7"/>
  <c r="E112" i="7"/>
  <c r="L111" i="7"/>
  <c r="E111" i="7"/>
  <c r="L110" i="7"/>
  <c r="E110" i="7"/>
  <c r="L109" i="7"/>
  <c r="E109" i="7"/>
  <c r="L108" i="7"/>
  <c r="E108" i="7"/>
  <c r="L107" i="7"/>
  <c r="E107" i="7"/>
  <c r="L106" i="7"/>
  <c r="E106" i="7"/>
  <c r="L105" i="7"/>
  <c r="E105" i="7"/>
  <c r="L104" i="7"/>
  <c r="E104" i="7"/>
  <c r="L103" i="7"/>
  <c r="E103" i="7"/>
  <c r="L102" i="7"/>
  <c r="E102" i="7"/>
  <c r="L101" i="7"/>
  <c r="E101" i="7"/>
  <c r="L100" i="7"/>
  <c r="E100" i="7"/>
  <c r="L99" i="7"/>
  <c r="E99" i="7"/>
  <c r="L98" i="7"/>
  <c r="E98" i="7"/>
  <c r="L97" i="7"/>
  <c r="E97" i="7"/>
  <c r="L96" i="7"/>
  <c r="E96" i="7"/>
  <c r="L95" i="7"/>
  <c r="E95" i="7"/>
  <c r="L94" i="7"/>
  <c r="E94" i="7"/>
  <c r="L93" i="7"/>
  <c r="E93" i="7"/>
  <c r="L92" i="7"/>
  <c r="E92" i="7"/>
  <c r="L91" i="7"/>
  <c r="E91" i="7"/>
  <c r="L90" i="7"/>
  <c r="E90" i="7"/>
  <c r="L89" i="7"/>
  <c r="E89" i="7"/>
  <c r="L88" i="7"/>
  <c r="E88" i="7"/>
  <c r="L87" i="7"/>
  <c r="E87" i="7"/>
  <c r="L86" i="7"/>
  <c r="E86" i="7"/>
  <c r="L85" i="7"/>
  <c r="E85" i="7"/>
  <c r="L84" i="7"/>
  <c r="E84" i="7"/>
  <c r="L83" i="7"/>
  <c r="E83" i="7"/>
  <c r="L82" i="7"/>
  <c r="E82" i="7"/>
  <c r="L81" i="7"/>
  <c r="E81" i="7"/>
  <c r="L80" i="7"/>
  <c r="E80" i="7"/>
  <c r="L79" i="7"/>
  <c r="E79" i="7"/>
  <c r="L78" i="7"/>
  <c r="E78" i="7"/>
  <c r="L77" i="7"/>
  <c r="E77" i="7"/>
  <c r="L76" i="7"/>
  <c r="E76" i="7"/>
  <c r="L75" i="7"/>
  <c r="E75" i="7"/>
  <c r="L74" i="7"/>
  <c r="E74" i="7"/>
  <c r="L73" i="7"/>
  <c r="E73" i="7"/>
  <c r="L72" i="7"/>
  <c r="E72" i="7"/>
  <c r="L71" i="7"/>
  <c r="I113" i="7"/>
  <c r="I112" i="7"/>
  <c r="I111" i="7"/>
  <c r="I110" i="7"/>
  <c r="I109" i="7"/>
  <c r="I108" i="7"/>
  <c r="I107" i="7"/>
  <c r="I106" i="7"/>
  <c r="I105" i="7"/>
  <c r="I104" i="7"/>
  <c r="I103" i="7"/>
  <c r="I102" i="7"/>
  <c r="I101" i="7"/>
  <c r="I100" i="7"/>
  <c r="I99" i="7"/>
  <c r="I98" i="7"/>
  <c r="I97" i="7"/>
  <c r="I96" i="7"/>
  <c r="I95" i="7"/>
  <c r="I94" i="7"/>
  <c r="I93" i="7"/>
  <c r="I92" i="7"/>
  <c r="I91" i="7"/>
  <c r="I90" i="7"/>
  <c r="I89" i="7"/>
  <c r="I88" i="7"/>
  <c r="I87" i="7"/>
  <c r="I86" i="7"/>
  <c r="I85" i="7"/>
  <c r="I84" i="7"/>
  <c r="I83" i="7"/>
  <c r="I82" i="7"/>
  <c r="I81" i="7"/>
  <c r="I80" i="7"/>
  <c r="I79" i="7"/>
  <c r="I78" i="7"/>
  <c r="I77" i="7"/>
  <c r="I76" i="7"/>
  <c r="I75" i="7"/>
  <c r="I74" i="7"/>
  <c r="I73" i="7"/>
  <c r="I72" i="7"/>
  <c r="I71" i="7"/>
  <c r="P70" i="7"/>
  <c r="I70" i="7"/>
  <c r="P69" i="7"/>
  <c r="I69" i="7"/>
  <c r="N63" i="7"/>
  <c r="H113" i="7"/>
  <c r="H112" i="7"/>
  <c r="H111" i="7"/>
  <c r="H110" i="7"/>
  <c r="H109" i="7"/>
  <c r="H108" i="7"/>
  <c r="H107" i="7"/>
  <c r="H106" i="7"/>
  <c r="H104" i="7"/>
  <c r="H103" i="7"/>
  <c r="H101" i="7"/>
  <c r="H99" i="7"/>
  <c r="H98" i="7"/>
  <c r="H97" i="7"/>
  <c r="H96" i="7"/>
  <c r="H91" i="7"/>
  <c r="H89" i="7"/>
  <c r="H88" i="7"/>
  <c r="H86" i="7"/>
  <c r="H81" i="7"/>
  <c r="H78" i="7"/>
  <c r="H77" i="7"/>
  <c r="H75" i="7"/>
  <c r="H73" i="7"/>
  <c r="H71" i="7"/>
  <c r="N70" i="7"/>
  <c r="H70" i="7"/>
  <c r="H69" i="7"/>
  <c r="P112" i="7"/>
  <c r="P111" i="7"/>
  <c r="P110" i="7"/>
  <c r="P109" i="7"/>
  <c r="P108" i="7"/>
  <c r="P107" i="7"/>
  <c r="P106" i="7"/>
  <c r="P105" i="7"/>
  <c r="P104" i="7"/>
  <c r="P103" i="7"/>
  <c r="P102" i="7"/>
  <c r="P101" i="7"/>
  <c r="P100" i="7"/>
  <c r="P99" i="7"/>
  <c r="P98" i="7"/>
  <c r="P97" i="7"/>
  <c r="P96" i="7"/>
  <c r="P95" i="7"/>
  <c r="P94" i="7"/>
  <c r="P93" i="7"/>
  <c r="P92" i="7"/>
  <c r="P91" i="7"/>
  <c r="P90" i="7"/>
  <c r="P89" i="7"/>
  <c r="P88" i="7"/>
  <c r="P87" i="7"/>
  <c r="P86" i="7"/>
  <c r="P85" i="7"/>
  <c r="P84" i="7"/>
  <c r="P83" i="7"/>
  <c r="P82" i="7"/>
  <c r="P81" i="7"/>
  <c r="P80" i="7"/>
  <c r="P79" i="7"/>
  <c r="P78" i="7"/>
  <c r="P77" i="7"/>
  <c r="P76" i="7"/>
  <c r="P75" i="7"/>
  <c r="P74" i="7"/>
  <c r="P73" i="7"/>
  <c r="P72" i="7"/>
  <c r="P71" i="7"/>
  <c r="G71" i="7"/>
  <c r="M70" i="7"/>
  <c r="G70" i="7"/>
  <c r="M69" i="7"/>
  <c r="G69" i="7"/>
  <c r="N112" i="7"/>
  <c r="N111" i="7"/>
  <c r="N110" i="7"/>
  <c r="N109" i="7"/>
  <c r="N108" i="7"/>
  <c r="N107" i="7"/>
  <c r="N106" i="7"/>
  <c r="N105" i="7"/>
  <c r="N104" i="7"/>
  <c r="N103" i="7"/>
  <c r="N102" i="7"/>
  <c r="N101" i="7"/>
  <c r="N100" i="7"/>
  <c r="N99" i="7"/>
  <c r="N98" i="7"/>
  <c r="N97" i="7"/>
  <c r="N96" i="7"/>
  <c r="N95" i="7"/>
  <c r="N94" i="7"/>
  <c r="N93" i="7"/>
  <c r="N92" i="7"/>
  <c r="N91" i="7"/>
  <c r="N90" i="7"/>
  <c r="N89" i="7"/>
  <c r="N88" i="7"/>
  <c r="N87" i="7"/>
  <c r="N86" i="7"/>
  <c r="N85" i="7"/>
  <c r="N84" i="7"/>
  <c r="N83" i="7"/>
  <c r="N82" i="7"/>
  <c r="N81" i="7"/>
  <c r="N80" i="7"/>
  <c r="N79" i="7"/>
  <c r="N78" i="7"/>
  <c r="N77" i="7"/>
  <c r="N76" i="7"/>
  <c r="N75" i="7"/>
  <c r="N74" i="7"/>
  <c r="N73" i="7"/>
  <c r="N72" i="7"/>
  <c r="N71" i="7"/>
  <c r="E71" i="7"/>
  <c r="L70" i="7"/>
  <c r="E70" i="7"/>
  <c r="L69" i="7"/>
  <c r="E69" i="7"/>
  <c r="H105" i="7"/>
  <c r="H102" i="7"/>
  <c r="H100" i="7"/>
  <c r="H95" i="7"/>
  <c r="H94" i="7"/>
  <c r="H93" i="7"/>
  <c r="H92" i="7"/>
  <c r="H90" i="7"/>
  <c r="H87" i="7"/>
  <c r="H85" i="7"/>
  <c r="H84" i="7"/>
  <c r="H83" i="7"/>
  <c r="H82" i="7"/>
  <c r="H80" i="7"/>
  <c r="H79" i="7"/>
  <c r="H76" i="7"/>
  <c r="H74" i="7"/>
  <c r="H72" i="7"/>
  <c r="N69" i="7"/>
  <c r="X570" i="8"/>
  <c r="Y571" i="8"/>
  <c r="X571" i="8" s="1"/>
  <c r="X456" i="8"/>
  <c r="Y457" i="8"/>
  <c r="Y518" i="8"/>
  <c r="X517" i="8"/>
  <c r="X282" i="8"/>
  <c r="Y283" i="8"/>
  <c r="X655" i="8"/>
  <c r="Y656" i="8"/>
  <c r="X544" i="8"/>
  <c r="Y545" i="8"/>
  <c r="Y522" i="8"/>
  <c r="X521" i="8"/>
  <c r="Y666" i="8"/>
  <c r="X671" i="8"/>
  <c r="Y672" i="8"/>
  <c r="Y721" i="8"/>
  <c r="X347" i="8"/>
  <c r="Y348" i="8"/>
  <c r="Y331" i="8"/>
  <c r="X314" i="8"/>
  <c r="Y315" i="8"/>
  <c r="Y725" i="8"/>
  <c r="X724" i="8"/>
  <c r="X292" i="8"/>
  <c r="Y293" i="8"/>
  <c r="X670" i="8"/>
  <c r="X376" i="8"/>
  <c r="Y377" i="8"/>
  <c r="Y601" i="8"/>
  <c r="X600" i="8"/>
  <c r="Y383" i="8"/>
  <c r="Y628" i="8"/>
  <c r="X627" i="8"/>
  <c r="Y327" i="8"/>
  <c r="Y760" i="8"/>
  <c r="X759" i="8"/>
  <c r="Y573" i="8"/>
  <c r="X572" i="8"/>
  <c r="Y431" i="8"/>
  <c r="X430" i="8"/>
  <c r="Y479" i="8"/>
  <c r="X478" i="8"/>
  <c r="Y617" i="8"/>
  <c r="X616" i="8"/>
  <c r="Y676" i="8"/>
  <c r="Y493" i="8"/>
  <c r="X492" i="8"/>
  <c r="Y752" i="8"/>
  <c r="X751" i="8"/>
  <c r="Y299" i="8"/>
  <c r="X298" i="8"/>
  <c r="X638" i="8"/>
  <c r="Y639" i="8"/>
  <c r="Y461" i="8"/>
  <c r="X460" i="8"/>
  <c r="Y744" i="8"/>
  <c r="X743" i="8"/>
  <c r="Y736" i="8"/>
  <c r="X735" i="8"/>
  <c r="Y409" i="8"/>
  <c r="X408" i="8"/>
  <c r="Y287" i="8"/>
  <c r="X286" i="8"/>
  <c r="Y107" i="8"/>
  <c r="X107" i="8" s="1"/>
  <c r="Y4" i="8"/>
  <c r="B497" i="8"/>
  <c r="A497" i="8" s="1"/>
  <c r="B496" i="8"/>
  <c r="A496" i="8" s="1"/>
  <c r="B495" i="8"/>
  <c r="A495" i="8" s="1"/>
  <c r="B493" i="8"/>
  <c r="B485" i="8"/>
  <c r="A485" i="8" s="1"/>
  <c r="B476" i="8"/>
  <c r="B463" i="8"/>
  <c r="B442" i="8"/>
  <c r="A442" i="8" s="1"/>
  <c r="B436" i="8"/>
  <c r="B433" i="8"/>
  <c r="B431" i="8"/>
  <c r="A431" i="8" s="1"/>
  <c r="B429" i="8"/>
  <c r="B421" i="8"/>
  <c r="B418" i="8"/>
  <c r="B412" i="8"/>
  <c r="B409" i="8"/>
  <c r="A409" i="8" s="1"/>
  <c r="B403" i="8"/>
  <c r="A403" i="8" s="1"/>
  <c r="B401" i="8"/>
  <c r="B399" i="8"/>
  <c r="A399" i="8" s="1"/>
  <c r="B394" i="8"/>
  <c r="A394" i="8" s="1"/>
  <c r="B392" i="8"/>
  <c r="B390" i="8"/>
  <c r="B387" i="8"/>
  <c r="B386" i="8"/>
  <c r="A386" i="8" s="1"/>
  <c r="B384" i="8"/>
  <c r="B382" i="8"/>
  <c r="A382" i="8" s="1"/>
  <c r="B381" i="8"/>
  <c r="A381" i="8" s="1"/>
  <c r="B379" i="8"/>
  <c r="A379" i="8" s="1"/>
  <c r="B372" i="8"/>
  <c r="A372" i="8" s="1"/>
  <c r="B371" i="8"/>
  <c r="A371" i="8" s="1"/>
  <c r="B363" i="8"/>
  <c r="A363" i="8" s="1"/>
  <c r="B362" i="8"/>
  <c r="A362" i="8" s="1"/>
  <c r="B357" i="8"/>
  <c r="B355" i="8"/>
  <c r="B349" i="8"/>
  <c r="A349" i="8" s="1"/>
  <c r="B348" i="8"/>
  <c r="A348" i="8" s="1"/>
  <c r="B342" i="8"/>
  <c r="A342" i="8" s="1"/>
  <c r="B332" i="8"/>
  <c r="B331" i="8"/>
  <c r="A331" i="8" s="1"/>
  <c r="B330" i="8"/>
  <c r="A330" i="8" s="1"/>
  <c r="B325" i="8"/>
  <c r="B321" i="8"/>
  <c r="B320" i="8"/>
  <c r="A320" i="8" s="1"/>
  <c r="B314" i="8"/>
  <c r="A314" i="8" s="1"/>
  <c r="B313" i="8"/>
  <c r="A313" i="8" s="1"/>
  <c r="B312" i="8"/>
  <c r="A312" i="8" s="1"/>
  <c r="B310" i="8"/>
  <c r="A310" i="8" s="1"/>
  <c r="B305" i="8"/>
  <c r="B293" i="8"/>
  <c r="B291" i="8"/>
  <c r="B290" i="8"/>
  <c r="A290" i="8" s="1"/>
  <c r="B277" i="8"/>
  <c r="A277" i="8" s="1"/>
  <c r="B276" i="8"/>
  <c r="A276" i="8" s="1"/>
  <c r="B264" i="8"/>
  <c r="B258" i="8"/>
  <c r="A258" i="8" s="1"/>
  <c r="B251" i="8"/>
  <c r="A251" i="8" s="1"/>
  <c r="B244" i="8"/>
  <c r="B241" i="8"/>
  <c r="B237" i="8"/>
  <c r="B225" i="8"/>
  <c r="B221" i="8"/>
  <c r="B217" i="8"/>
  <c r="A217" i="8" s="1"/>
  <c r="B209" i="8"/>
  <c r="B203" i="8"/>
  <c r="B192" i="8"/>
  <c r="A192" i="8" s="1"/>
  <c r="B191" i="8"/>
  <c r="A191" i="8" s="1"/>
  <c r="B190" i="8"/>
  <c r="A190" i="8" s="1"/>
  <c r="B187" i="8"/>
  <c r="B186" i="8"/>
  <c r="A186" i="8" s="1"/>
  <c r="B185" i="8"/>
  <c r="A185" i="8" s="1"/>
  <c r="B172" i="8"/>
  <c r="B168" i="8"/>
  <c r="A168" i="8" s="1"/>
  <c r="B166" i="8"/>
  <c r="A166" i="8" s="1"/>
  <c r="B165" i="8"/>
  <c r="A165" i="8" s="1"/>
  <c r="B162" i="8"/>
  <c r="A162" i="8" s="1"/>
  <c r="B161" i="8"/>
  <c r="A161" i="8" s="1"/>
  <c r="B159" i="8"/>
  <c r="A159" i="8" s="1"/>
  <c r="B151" i="8"/>
  <c r="B128" i="8"/>
  <c r="B105" i="8"/>
  <c r="B101" i="8"/>
  <c r="B87" i="8"/>
  <c r="B84" i="8"/>
  <c r="A84" i="8" s="1"/>
  <c r="B75" i="8"/>
  <c r="B74" i="8"/>
  <c r="A74" i="8" s="1"/>
  <c r="B62" i="8"/>
  <c r="A62" i="8" s="1"/>
  <c r="B61" i="8"/>
  <c r="A61" i="8" s="1"/>
  <c r="B60" i="8"/>
  <c r="A60" i="8" s="1"/>
  <c r="B59" i="8"/>
  <c r="A59" i="8" s="1"/>
  <c r="B40" i="8"/>
  <c r="B34" i="8"/>
  <c r="A34" i="8" s="1"/>
  <c r="A22" i="8"/>
  <c r="B17" i="8"/>
  <c r="B4" i="8"/>
  <c r="A4" i="8" s="1"/>
  <c r="AJ27" i="8"/>
  <c r="AJ104" i="8"/>
  <c r="AJ190" i="8"/>
  <c r="AJ157" i="8"/>
  <c r="AJ26" i="8"/>
  <c r="AJ204" i="8"/>
  <c r="AJ8" i="8"/>
  <c r="AJ98" i="8"/>
  <c r="AJ107" i="8"/>
  <c r="AJ152" i="8"/>
  <c r="AJ97" i="8"/>
  <c r="AJ201" i="8"/>
  <c r="AJ129" i="8"/>
  <c r="AJ114" i="8"/>
  <c r="AJ55" i="8"/>
  <c r="AJ158" i="8"/>
  <c r="AJ108" i="8"/>
  <c r="AJ77" i="8"/>
  <c r="AJ185" i="8"/>
  <c r="AJ133" i="8"/>
  <c r="AJ80" i="8"/>
  <c r="AJ153" i="8"/>
  <c r="AJ66" i="8"/>
  <c r="AJ53" i="8"/>
  <c r="AJ105" i="8"/>
  <c r="AJ48" i="8"/>
  <c r="AJ69" i="8"/>
  <c r="AJ60" i="8"/>
  <c r="AJ220" i="8"/>
  <c r="AJ50" i="8"/>
  <c r="AJ36" i="8"/>
  <c r="AJ149" i="8"/>
  <c r="AJ217" i="8"/>
  <c r="AJ194" i="8"/>
  <c r="AJ222" i="8"/>
  <c r="AJ49" i="8"/>
  <c r="AJ74" i="8"/>
  <c r="AJ57" i="8"/>
  <c r="AJ88" i="8"/>
  <c r="AJ229" i="8"/>
  <c r="AJ205" i="8"/>
  <c r="AJ174" i="8"/>
  <c r="AJ193" i="8"/>
  <c r="AJ130" i="8"/>
  <c r="AJ127" i="8"/>
  <c r="AJ86" i="8"/>
  <c r="AJ161" i="8"/>
  <c r="AJ76" i="8"/>
  <c r="AJ239" i="8"/>
  <c r="AJ75" i="8"/>
  <c r="AJ154" i="8"/>
  <c r="AJ227" i="8"/>
  <c r="AJ72" i="8"/>
  <c r="AJ200" i="8"/>
  <c r="AJ33" i="8"/>
  <c r="AJ61" i="8"/>
  <c r="AJ52" i="8"/>
  <c r="AJ51" i="8"/>
  <c r="AJ62" i="8"/>
  <c r="AJ184" i="8"/>
  <c r="AJ54" i="8"/>
  <c r="AJ47" i="8"/>
  <c r="AJ91" i="8"/>
  <c r="AJ214" i="8"/>
  <c r="AJ116" i="8"/>
  <c r="AJ112" i="8"/>
  <c r="AJ30" i="8"/>
  <c r="AJ96" i="8"/>
  <c r="AJ230" i="8"/>
  <c r="AJ93" i="8"/>
  <c r="AJ71" i="8"/>
  <c r="AJ207" i="8"/>
  <c r="AJ199" i="8"/>
  <c r="AJ147" i="8"/>
  <c r="AJ146" i="8"/>
  <c r="AJ141" i="8"/>
  <c r="AJ218" i="8"/>
  <c r="AJ192" i="8"/>
  <c r="AJ21" i="8"/>
  <c r="AJ223" i="8"/>
  <c r="AJ101" i="8"/>
  <c r="AJ172" i="8"/>
  <c r="AJ81" i="8"/>
  <c r="AJ210" i="8"/>
  <c r="AJ79" i="8"/>
  <c r="AJ89" i="8"/>
  <c r="AJ118" i="8"/>
  <c r="AJ219" i="8"/>
  <c r="AJ68" i="8"/>
  <c r="AJ202" i="8"/>
  <c r="AJ124" i="8"/>
  <c r="AJ4" i="8"/>
  <c r="AJ35" i="8"/>
  <c r="AJ228" i="8"/>
  <c r="AJ208" i="8"/>
  <c r="AJ70" i="8"/>
  <c r="AJ171" i="8"/>
  <c r="AJ125" i="8"/>
  <c r="AJ41" i="8"/>
  <c r="AJ196" i="8"/>
  <c r="AJ63" i="8"/>
  <c r="AJ106" i="8"/>
  <c r="AJ191" i="8"/>
  <c r="AJ138" i="8"/>
  <c r="AJ189" i="8"/>
  <c r="AJ187" i="8"/>
  <c r="AJ137" i="8"/>
  <c r="AJ102" i="8"/>
  <c r="AJ59" i="8"/>
  <c r="AJ186" i="8"/>
  <c r="AJ135" i="8"/>
  <c r="AJ134" i="8"/>
  <c r="AJ132" i="8"/>
  <c r="AJ90" i="8"/>
  <c r="AJ164" i="8"/>
  <c r="AJ119" i="8"/>
  <c r="AJ163" i="8"/>
  <c r="AJ115" i="8"/>
  <c r="AJ123" i="8"/>
  <c r="AJ235" i="8"/>
  <c r="AJ155" i="8"/>
  <c r="AJ111" i="8"/>
  <c r="AJ37" i="8"/>
  <c r="AJ94" i="8"/>
  <c r="AJ65" i="8"/>
  <c r="AJ151" i="8"/>
  <c r="AJ92" i="8"/>
  <c r="AJ24" i="8"/>
  <c r="AJ206" i="8"/>
  <c r="AJ145" i="8"/>
  <c r="AJ42" i="8"/>
  <c r="AJ198" i="8"/>
  <c r="AJ170" i="8"/>
  <c r="AJ197" i="8"/>
  <c r="AJ144" i="8"/>
  <c r="AJ110" i="8"/>
  <c r="AJ203" i="8"/>
  <c r="AJ150" i="8"/>
  <c r="AJ143" i="8"/>
  <c r="AJ148" i="8"/>
  <c r="AJ142" i="8"/>
  <c r="AJ109" i="8"/>
  <c r="AJ173" i="8"/>
  <c r="AJ140" i="8"/>
  <c r="AJ139" i="8"/>
  <c r="AJ195" i="8"/>
  <c r="AJ23" i="8"/>
  <c r="AJ226" i="8"/>
  <c r="AJ22" i="8"/>
  <c r="AJ169" i="8"/>
  <c r="AJ20" i="8"/>
  <c r="AJ225" i="8"/>
  <c r="AJ168" i="8"/>
  <c r="AJ19" i="8"/>
  <c r="AJ224" i="8"/>
  <c r="AJ103" i="8"/>
  <c r="AJ18" i="8"/>
  <c r="AJ188" i="8"/>
  <c r="AJ17" i="8"/>
  <c r="AJ16" i="8"/>
  <c r="AJ216" i="8"/>
  <c r="AJ221" i="8"/>
  <c r="AJ84" i="8"/>
  <c r="AJ15" i="8"/>
  <c r="AJ122" i="8"/>
  <c r="AJ58" i="8"/>
  <c r="AJ131" i="8"/>
  <c r="AJ167" i="8"/>
  <c r="AJ14" i="8"/>
  <c r="AJ166" i="8"/>
  <c r="AJ212" i="8"/>
  <c r="AJ83" i="8"/>
  <c r="AJ82" i="8"/>
  <c r="AJ136" i="8"/>
  <c r="AJ46" i="8"/>
  <c r="AJ13" i="8"/>
  <c r="AJ211" i="8"/>
  <c r="AJ121" i="8"/>
  <c r="AJ12" i="8"/>
  <c r="AJ209" i="8"/>
  <c r="AJ32" i="8"/>
  <c r="AJ183" i="8"/>
  <c r="AJ182" i="8"/>
  <c r="AJ215" i="8"/>
  <c r="AJ165" i="8"/>
  <c r="AJ120" i="8"/>
  <c r="AJ56" i="8"/>
  <c r="AJ11" i="8"/>
  <c r="AJ181" i="8"/>
  <c r="AJ128" i="8"/>
  <c r="AJ73" i="8"/>
  <c r="AJ10" i="8"/>
  <c r="AJ180" i="8"/>
  <c r="AJ179" i="8"/>
  <c r="AJ126" i="8"/>
  <c r="AJ213" i="8"/>
  <c r="AJ178" i="8"/>
  <c r="AJ162" i="8"/>
  <c r="AJ117" i="8"/>
  <c r="AJ87" i="8"/>
  <c r="AJ67" i="8"/>
  <c r="AJ85" i="8"/>
  <c r="AJ9" i="8"/>
  <c r="AJ160" i="8"/>
  <c r="AJ100" i="8"/>
  <c r="AJ31" i="8"/>
  <c r="AJ159" i="8"/>
  <c r="AJ113" i="8"/>
  <c r="AJ99" i="8"/>
  <c r="AJ78" i="8"/>
  <c r="AJ7" i="8"/>
  <c r="AJ238" i="8"/>
  <c r="AJ156" i="8"/>
  <c r="AJ6" i="8"/>
  <c r="AJ237" i="8"/>
  <c r="AJ177" i="8"/>
  <c r="AJ40" i="8"/>
  <c r="AJ236" i="8"/>
  <c r="AJ45" i="8"/>
  <c r="AJ39" i="8"/>
  <c r="AJ29" i="8"/>
  <c r="AJ28" i="8"/>
  <c r="AJ5" i="8"/>
  <c r="AJ234" i="8"/>
  <c r="AJ25" i="8"/>
  <c r="AJ233" i="8"/>
  <c r="AJ232" i="8"/>
  <c r="AJ38" i="8"/>
  <c r="AJ231" i="8"/>
  <c r="AJ44" i="8"/>
  <c r="AJ176" i="8"/>
  <c r="AJ95" i="8"/>
  <c r="AJ43" i="8"/>
  <c r="AJ64" i="8"/>
  <c r="AJ34" i="8"/>
  <c r="AJ175" i="8"/>
  <c r="Y108" i="8" l="1"/>
  <c r="Y109" i="8" s="1"/>
  <c r="X721" i="8"/>
  <c r="Y722" i="8"/>
  <c r="Y284" i="8"/>
  <c r="X283" i="8"/>
  <c r="Y458" i="8"/>
  <c r="X458" i="8" s="1"/>
  <c r="X457" i="8"/>
  <c r="X666" i="8"/>
  <c r="Y667" i="8"/>
  <c r="X667" i="8" s="1"/>
  <c r="X725" i="8"/>
  <c r="Y726" i="8"/>
  <c r="X545" i="8"/>
  <c r="Y546" i="8"/>
  <c r="X327" i="8"/>
  <c r="Y328" i="8"/>
  <c r="X383" i="8"/>
  <c r="Y384" i="8"/>
  <c r="X331" i="8"/>
  <c r="Y332" i="8"/>
  <c r="X656" i="8"/>
  <c r="Y657" i="8"/>
  <c r="X522" i="8"/>
  <c r="Y523" i="8"/>
  <c r="X518" i="8"/>
  <c r="Y519" i="8"/>
  <c r="X519" i="8" s="1"/>
  <c r="Y54" i="8"/>
  <c r="X672" i="8"/>
  <c r="Y673" i="8"/>
  <c r="Y382" i="8"/>
  <c r="X382" i="8" s="1"/>
  <c r="Y713" i="8"/>
  <c r="X293" i="8"/>
  <c r="Y294" i="8"/>
  <c r="Y659" i="8"/>
  <c r="Y316" i="8"/>
  <c r="X315" i="8"/>
  <c r="Y349" i="8"/>
  <c r="X348" i="8"/>
  <c r="X377" i="8"/>
  <c r="Y378" i="8"/>
  <c r="B252" i="8"/>
  <c r="B253" i="8" s="1"/>
  <c r="B432" i="8"/>
  <c r="A432" i="8" s="1"/>
  <c r="B373" i="8"/>
  <c r="A373" i="8" s="1"/>
  <c r="B167" i="8"/>
  <c r="A167" i="8" s="1"/>
  <c r="B311" i="8"/>
  <c r="A311" i="8" s="1"/>
  <c r="B35" i="8"/>
  <c r="A35" i="8" s="1"/>
  <c r="B395" i="8"/>
  <c r="A395" i="8" s="1"/>
  <c r="B404" i="8"/>
  <c r="B405" i="8" s="1"/>
  <c r="B169" i="8"/>
  <c r="B170" i="8" s="1"/>
  <c r="B343" i="8"/>
  <c r="B350" i="8"/>
  <c r="A350" i="8" s="1"/>
  <c r="B218" i="8"/>
  <c r="A218" i="8" s="1"/>
  <c r="B278" i="8"/>
  <c r="A278" i="8" s="1"/>
  <c r="B383" i="8"/>
  <c r="A383" i="8" s="1"/>
  <c r="B400" i="8"/>
  <c r="A400" i="8" s="1"/>
  <c r="B486" i="8"/>
  <c r="A486" i="8" s="1"/>
  <c r="B380" i="8"/>
  <c r="A380" i="8" s="1"/>
  <c r="B410" i="8"/>
  <c r="A410" i="8" s="1"/>
  <c r="B498" i="8"/>
  <c r="A498" i="8" s="1"/>
  <c r="B63" i="8"/>
  <c r="B85" i="8"/>
  <c r="A85" i="8" s="1"/>
  <c r="B193" i="8"/>
  <c r="B443" i="8"/>
  <c r="B444" i="8" s="1"/>
  <c r="B92" i="8"/>
  <c r="B93" i="8" s="1"/>
  <c r="B375" i="8"/>
  <c r="B163" i="8"/>
  <c r="A163" i="8" s="1"/>
  <c r="B5" i="8"/>
  <c r="B6" i="8" s="1"/>
  <c r="B23" i="8"/>
  <c r="A23" i="8" s="1"/>
  <c r="B160" i="8"/>
  <c r="A160" i="8" s="1"/>
  <c r="B315" i="8"/>
  <c r="B316" i="8" s="1"/>
  <c r="B364" i="8"/>
  <c r="A364" i="8" s="1"/>
  <c r="B24" i="8"/>
  <c r="A418" i="8"/>
  <c r="B419" i="8"/>
  <c r="B86" i="8"/>
  <c r="A86" i="8" s="1"/>
  <c r="A404" i="8"/>
  <c r="B413" i="8"/>
  <c r="A412" i="8"/>
  <c r="B437" i="8"/>
  <c r="A436" i="8"/>
  <c r="Y150" i="8"/>
  <c r="B76" i="8"/>
  <c r="A75" i="8"/>
  <c r="B188" i="8"/>
  <c r="A187" i="8"/>
  <c r="B222" i="8"/>
  <c r="A221" i="8"/>
  <c r="B230" i="8"/>
  <c r="A291" i="8"/>
  <c r="B292" i="8"/>
  <c r="A292" i="8" s="1"/>
  <c r="B361" i="8"/>
  <c r="A361" i="8" s="1"/>
  <c r="A390" i="8"/>
  <c r="B391" i="8"/>
  <c r="A391" i="8" s="1"/>
  <c r="X4" i="8"/>
  <c r="Y5" i="8"/>
  <c r="B53" i="8"/>
  <c r="A151" i="8"/>
  <c r="B152" i="8"/>
  <c r="B265" i="8"/>
  <c r="A264" i="8"/>
  <c r="B477" i="8"/>
  <c r="A476" i="8"/>
  <c r="Y86" i="8"/>
  <c r="B204" i="8"/>
  <c r="A203" i="8"/>
  <c r="B242" i="8"/>
  <c r="A241" i="8"/>
  <c r="B356" i="8"/>
  <c r="A356" i="8" s="1"/>
  <c r="A355" i="8"/>
  <c r="Y56" i="8"/>
  <c r="Y65" i="8"/>
  <c r="B18" i="8"/>
  <c r="A17" i="8"/>
  <c r="B41" i="8"/>
  <c r="A40" i="8"/>
  <c r="B83" i="8"/>
  <c r="A83" i="8" s="1"/>
  <c r="B156" i="8"/>
  <c r="B173" i="8"/>
  <c r="A172" i="8"/>
  <c r="B196" i="8"/>
  <c r="B206" i="8"/>
  <c r="B226" i="8"/>
  <c r="A225" i="8"/>
  <c r="A252" i="8"/>
  <c r="B259" i="8"/>
  <c r="B294" i="8"/>
  <c r="A293" i="8"/>
  <c r="B300" i="8"/>
  <c r="B358" i="8"/>
  <c r="A357" i="8"/>
  <c r="B393" i="8"/>
  <c r="A393" i="8" s="1"/>
  <c r="A392" i="8"/>
  <c r="B402" i="8"/>
  <c r="A402" i="8" s="1"/>
  <c r="A401" i="8"/>
  <c r="B434" i="8"/>
  <c r="A433" i="8"/>
  <c r="B451" i="8"/>
  <c r="B487" i="8"/>
  <c r="Y199" i="8"/>
  <c r="B16" i="8"/>
  <c r="A16" i="8" s="1"/>
  <c r="B36" i="8"/>
  <c r="B45" i="8"/>
  <c r="B58" i="8"/>
  <c r="A58" i="8" s="1"/>
  <c r="B88" i="8"/>
  <c r="A87" i="8"/>
  <c r="B102" i="8"/>
  <c r="A101" i="8"/>
  <c r="A169" i="8"/>
  <c r="B182" i="8"/>
  <c r="B306" i="8"/>
  <c r="A305" i="8"/>
  <c r="B322" i="8"/>
  <c r="A321" i="8"/>
  <c r="B385" i="8"/>
  <c r="A385" i="8" s="1"/>
  <c r="A384" i="8"/>
  <c r="B440" i="8"/>
  <c r="B65" i="8"/>
  <c r="B106" i="8"/>
  <c r="A105" i="8"/>
  <c r="B129" i="8"/>
  <c r="A128" i="8"/>
  <c r="B210" i="8"/>
  <c r="A209" i="8"/>
  <c r="B238" i="8"/>
  <c r="A237" i="8"/>
  <c r="B245" i="8"/>
  <c r="A244" i="8"/>
  <c r="B296" i="8"/>
  <c r="B302" i="8"/>
  <c r="B326" i="8"/>
  <c r="A325" i="8"/>
  <c r="B333" i="8"/>
  <c r="A332" i="8"/>
  <c r="B345" i="8"/>
  <c r="B365" i="8"/>
  <c r="B388" i="8"/>
  <c r="A387" i="8"/>
  <c r="B422" i="8"/>
  <c r="A421" i="8"/>
  <c r="B430" i="8"/>
  <c r="A430" i="8" s="1"/>
  <c r="A429" i="8"/>
  <c r="B464" i="8"/>
  <c r="A463" i="8"/>
  <c r="B482" i="8"/>
  <c r="B494" i="8"/>
  <c r="A494" i="8" s="1"/>
  <c r="A493" i="8"/>
  <c r="X409" i="8"/>
  <c r="Y410" i="8"/>
  <c r="X461" i="8"/>
  <c r="Y462" i="8"/>
  <c r="X299" i="8"/>
  <c r="Y300" i="8"/>
  <c r="Y753" i="8"/>
  <c r="X752" i="8"/>
  <c r="X479" i="8"/>
  <c r="Y480" i="8"/>
  <c r="X573" i="8"/>
  <c r="Y574" i="8"/>
  <c r="Y640" i="8"/>
  <c r="X639" i="8"/>
  <c r="X287" i="8"/>
  <c r="Y288" i="8"/>
  <c r="Y737" i="8"/>
  <c r="X736" i="8"/>
  <c r="Y745" i="8"/>
  <c r="X744" i="8"/>
  <c r="X493" i="8"/>
  <c r="Y494" i="8"/>
  <c r="Y618" i="8"/>
  <c r="X617" i="8"/>
  <c r="X431" i="8"/>
  <c r="Y432" i="8"/>
  <c r="Y761" i="8"/>
  <c r="X761" i="8" s="1"/>
  <c r="X760" i="8"/>
  <c r="X676" i="8"/>
  <c r="Y677" i="8"/>
  <c r="Y629" i="8"/>
  <c r="X628" i="8"/>
  <c r="X601" i="8"/>
  <c r="Y602" i="8"/>
  <c r="B351" i="8" l="1"/>
  <c r="B374" i="8"/>
  <c r="A374" i="8" s="1"/>
  <c r="X108" i="8"/>
  <c r="X150" i="8"/>
  <c r="Y151" i="8"/>
  <c r="X657" i="8"/>
  <c r="Y658" i="8"/>
  <c r="X658" i="8" s="1"/>
  <c r="X384" i="8"/>
  <c r="Y385" i="8"/>
  <c r="X546" i="8"/>
  <c r="Y547" i="8"/>
  <c r="X713" i="8"/>
  <c r="Y714" i="8"/>
  <c r="X284" i="8"/>
  <c r="Y285" i="8"/>
  <c r="X285" i="8" s="1"/>
  <c r="X523" i="8"/>
  <c r="Y524" i="8"/>
  <c r="X332" i="8"/>
  <c r="Y333" i="8"/>
  <c r="X328" i="8"/>
  <c r="Y329" i="8"/>
  <c r="X726" i="8"/>
  <c r="Y727" i="8"/>
  <c r="X722" i="8"/>
  <c r="Y723" i="8"/>
  <c r="X723" i="8" s="1"/>
  <c r="X86" i="8"/>
  <c r="Y87" i="8"/>
  <c r="X378" i="8"/>
  <c r="Y379" i="8"/>
  <c r="X54" i="8"/>
  <c r="Y55" i="8"/>
  <c r="X55" i="8" s="1"/>
  <c r="Y148" i="8"/>
  <c r="Y75" i="8"/>
  <c r="Y700" i="8"/>
  <c r="Y718" i="8"/>
  <c r="Y79" i="8"/>
  <c r="Y64" i="8"/>
  <c r="X64" i="8" s="1"/>
  <c r="Y77" i="8"/>
  <c r="Y660" i="8"/>
  <c r="X659" i="8"/>
  <c r="Y624" i="8"/>
  <c r="X300" i="8"/>
  <c r="Y301" i="8"/>
  <c r="Y350" i="8"/>
  <c r="X349" i="8"/>
  <c r="X316" i="8"/>
  <c r="Y317" i="8"/>
  <c r="X618" i="8"/>
  <c r="Y619" i="8"/>
  <c r="Y295" i="8"/>
  <c r="X294" i="8"/>
  <c r="Y674" i="8"/>
  <c r="X673" i="8"/>
  <c r="A443" i="8"/>
  <c r="B396" i="8"/>
  <c r="A396" i="8" s="1"/>
  <c r="A193" i="8"/>
  <c r="B194" i="8"/>
  <c r="B397" i="8"/>
  <c r="A444" i="8"/>
  <c r="B445" i="8"/>
  <c r="A296" i="8"/>
  <c r="B297" i="8"/>
  <c r="A106" i="8"/>
  <c r="B107" i="8"/>
  <c r="A322" i="8"/>
  <c r="B323" i="8"/>
  <c r="B219" i="8"/>
  <c r="A219" i="8" s="1"/>
  <c r="A204" i="8"/>
  <c r="B205" i="8"/>
  <c r="A205" i="8" s="1"/>
  <c r="A413" i="8"/>
  <c r="B414" i="8"/>
  <c r="A5" i="8"/>
  <c r="A316" i="8"/>
  <c r="B317" i="8"/>
  <c r="B164" i="8"/>
  <c r="A164" i="8" s="1"/>
  <c r="B279" i="8"/>
  <c r="A279" i="8" s="1"/>
  <c r="A294" i="8"/>
  <c r="B295" i="8"/>
  <c r="A295" i="8" s="1"/>
  <c r="A92" i="8"/>
  <c r="A63" i="8"/>
  <c r="B64" i="8"/>
  <c r="A64" i="8" s="1"/>
  <c r="A343" i="8"/>
  <c r="B344" i="8"/>
  <c r="A344" i="8" s="1"/>
  <c r="A300" i="8"/>
  <c r="B301" i="8"/>
  <c r="A301" i="8" s="1"/>
  <c r="A226" i="8"/>
  <c r="B227" i="8"/>
  <c r="A173" i="8"/>
  <c r="B174" i="8"/>
  <c r="A24" i="8"/>
  <c r="B25" i="8"/>
  <c r="A65" i="8"/>
  <c r="B66" i="8"/>
  <c r="A88" i="8"/>
  <c r="B89" i="8"/>
  <c r="A434" i="8"/>
  <c r="B435" i="8"/>
  <c r="A435" i="8" s="1"/>
  <c r="A41" i="8"/>
  <c r="B42" i="8"/>
  <c r="A375" i="8"/>
  <c r="B376" i="8"/>
  <c r="B411" i="8"/>
  <c r="A411" i="8" s="1"/>
  <c r="A315" i="8"/>
  <c r="B280" i="8"/>
  <c r="B281" i="8" s="1"/>
  <c r="A351" i="8"/>
  <c r="B352" i="8"/>
  <c r="X5" i="8"/>
  <c r="Y6" i="8"/>
  <c r="Y72" i="8"/>
  <c r="Y134" i="8"/>
  <c r="B465" i="8"/>
  <c r="A464" i="8"/>
  <c r="B366" i="8"/>
  <c r="A365" i="8"/>
  <c r="A326" i="8"/>
  <c r="B327" i="8"/>
  <c r="B246" i="8"/>
  <c r="A245" i="8"/>
  <c r="B441" i="8"/>
  <c r="A441" i="8" s="1"/>
  <c r="A440" i="8"/>
  <c r="B183" i="8"/>
  <c r="A182" i="8"/>
  <c r="B103" i="8"/>
  <c r="A102" i="8"/>
  <c r="B37" i="8"/>
  <c r="A36" i="8"/>
  <c r="B488" i="8"/>
  <c r="A487" i="8"/>
  <c r="Y57" i="8"/>
  <c r="X56" i="8"/>
  <c r="A242" i="8"/>
  <c r="B243" i="8"/>
  <c r="A243" i="8" s="1"/>
  <c r="B266" i="8"/>
  <c r="A265" i="8"/>
  <c r="B452" i="8"/>
  <c r="A451" i="8"/>
  <c r="B260" i="8"/>
  <c r="A259" i="8"/>
  <c r="B207" i="8"/>
  <c r="A206" i="8"/>
  <c r="B127" i="8"/>
  <c r="A127" i="8" s="1"/>
  <c r="B223" i="8"/>
  <c r="A222" i="8"/>
  <c r="B189" i="8"/>
  <c r="A189" i="8" s="1"/>
  <c r="A188" i="8"/>
  <c r="B77" i="8"/>
  <c r="A76" i="8"/>
  <c r="B7" i="8"/>
  <c r="A6" i="8"/>
  <c r="B483" i="8"/>
  <c r="A482" i="8"/>
  <c r="B423" i="8"/>
  <c r="A422" i="8"/>
  <c r="B389" i="8"/>
  <c r="A389" i="8" s="1"/>
  <c r="A388" i="8"/>
  <c r="B346" i="8"/>
  <c r="A345" i="8"/>
  <c r="B334" i="8"/>
  <c r="A333" i="8"/>
  <c r="B303" i="8"/>
  <c r="A302" i="8"/>
  <c r="B239" i="8"/>
  <c r="A238" i="8"/>
  <c r="A210" i="8"/>
  <c r="B211" i="8"/>
  <c r="B130" i="8"/>
  <c r="A129" i="8"/>
  <c r="A306" i="8"/>
  <c r="B307" i="8"/>
  <c r="B171" i="8"/>
  <c r="A171" i="8" s="1"/>
  <c r="A170" i="8"/>
  <c r="B46" i="8"/>
  <c r="A45" i="8"/>
  <c r="Y200" i="8"/>
  <c r="X199" i="8"/>
  <c r="B220" i="8"/>
  <c r="A220" i="8" s="1"/>
  <c r="B19" i="8"/>
  <c r="A18" i="8"/>
  <c r="X65" i="8"/>
  <c r="Y66" i="8"/>
  <c r="B269" i="8"/>
  <c r="B478" i="8"/>
  <c r="A477" i="8"/>
  <c r="B282" i="8"/>
  <c r="A281" i="8"/>
  <c r="B153" i="8"/>
  <c r="A152" i="8"/>
  <c r="A419" i="8"/>
  <c r="B420" i="8"/>
  <c r="A420" i="8" s="1"/>
  <c r="A358" i="8"/>
  <c r="B359" i="8"/>
  <c r="B254" i="8"/>
  <c r="A253" i="8"/>
  <c r="B216" i="8"/>
  <c r="A216" i="8" s="1"/>
  <c r="B197" i="8"/>
  <c r="A196" i="8"/>
  <c r="B157" i="8"/>
  <c r="A156" i="8"/>
  <c r="B54" i="8"/>
  <c r="A53" i="8"/>
  <c r="A230" i="8"/>
  <c r="B231" i="8"/>
  <c r="X109" i="8"/>
  <c r="Y110" i="8"/>
  <c r="B438" i="8"/>
  <c r="A437" i="8"/>
  <c r="B406" i="8"/>
  <c r="A405" i="8"/>
  <c r="B94" i="8"/>
  <c r="A93" i="8"/>
  <c r="B249" i="8"/>
  <c r="Y738" i="8"/>
  <c r="X737" i="8"/>
  <c r="Y754" i="8"/>
  <c r="X753" i="8"/>
  <c r="Y289" i="8"/>
  <c r="X288" i="8"/>
  <c r="X480" i="8"/>
  <c r="Y481" i="8"/>
  <c r="Y630" i="8"/>
  <c r="X629" i="8"/>
  <c r="Y746" i="8"/>
  <c r="X745" i="8"/>
  <c r="X640" i="8"/>
  <c r="Y641" i="8"/>
  <c r="Y531" i="8"/>
  <c r="Y603" i="8"/>
  <c r="X602" i="8"/>
  <c r="Y678" i="8"/>
  <c r="X677" i="8"/>
  <c r="Y353" i="8"/>
  <c r="X432" i="8"/>
  <c r="Y433" i="8"/>
  <c r="Y495" i="8"/>
  <c r="X494" i="8"/>
  <c r="Y575" i="8"/>
  <c r="X574" i="8"/>
  <c r="Y463" i="8"/>
  <c r="X462" i="8"/>
  <c r="Y411" i="8"/>
  <c r="X410" i="8"/>
  <c r="D23" i="4"/>
  <c r="D19" i="4"/>
  <c r="X77" i="8" l="1"/>
  <c r="Y78" i="8"/>
  <c r="X78" i="8" s="1"/>
  <c r="X87" i="8"/>
  <c r="Y88" i="8"/>
  <c r="X624" i="8"/>
  <c r="Y625" i="8"/>
  <c r="X625" i="8" s="1"/>
  <c r="X75" i="8"/>
  <c r="Y76" i="8"/>
  <c r="X76" i="8" s="1"/>
  <c r="X727" i="8"/>
  <c r="Y728" i="8"/>
  <c r="X754" i="8"/>
  <c r="Y755" i="8"/>
  <c r="X755" i="8" s="1"/>
  <c r="X718" i="8"/>
  <c r="Y719" i="8"/>
  <c r="X700" i="8"/>
  <c r="Y701" i="8"/>
  <c r="X148" i="8"/>
  <c r="Y149" i="8"/>
  <c r="X149" i="8" s="1"/>
  <c r="X379" i="8"/>
  <c r="Y380" i="8"/>
  <c r="Y330" i="8"/>
  <c r="X330" i="8" s="1"/>
  <c r="X329" i="8"/>
  <c r="Y525" i="8"/>
  <c r="X524" i="8"/>
  <c r="X714" i="8"/>
  <c r="Y715" i="8"/>
  <c r="Y386" i="8"/>
  <c r="X385" i="8"/>
  <c r="X151" i="8"/>
  <c r="Y152" i="8"/>
  <c r="X110" i="8"/>
  <c r="Y111" i="8"/>
  <c r="X72" i="8"/>
  <c r="Y73" i="8"/>
  <c r="X79" i="8"/>
  <c r="Y80" i="8"/>
  <c r="Y334" i="8"/>
  <c r="X333" i="8"/>
  <c r="X547" i="8"/>
  <c r="Y548" i="8"/>
  <c r="X674" i="8"/>
  <c r="Y675" i="8"/>
  <c r="X675" i="8" s="1"/>
  <c r="Y406" i="8"/>
  <c r="X406" i="8" s="1"/>
  <c r="X317" i="8"/>
  <c r="Y318" i="8"/>
  <c r="Y302" i="8"/>
  <c r="X301" i="8"/>
  <c r="X289" i="8"/>
  <c r="Y290" i="8"/>
  <c r="X290" i="8" s="1"/>
  <c r="Y620" i="8"/>
  <c r="X619" i="8"/>
  <c r="X678" i="8"/>
  <c r="Y679" i="8"/>
  <c r="X66" i="8"/>
  <c r="Y67" i="8"/>
  <c r="Y70" i="8"/>
  <c r="Y296" i="8"/>
  <c r="X295" i="8"/>
  <c r="X350" i="8"/>
  <c r="Y351" i="8"/>
  <c r="X660" i="8"/>
  <c r="Y661" i="8"/>
  <c r="A359" i="8"/>
  <c r="B360" i="8"/>
  <c r="A360" i="8" s="1"/>
  <c r="A280" i="8"/>
  <c r="B318" i="8"/>
  <c r="A317" i="8"/>
  <c r="A323" i="8"/>
  <c r="B324" i="8"/>
  <c r="A324" i="8" s="1"/>
  <c r="A297" i="8"/>
  <c r="B298" i="8"/>
  <c r="A397" i="8"/>
  <c r="B398" i="8"/>
  <c r="A398" i="8" s="1"/>
  <c r="A478" i="8"/>
  <c r="B479" i="8"/>
  <c r="A223" i="8"/>
  <c r="B224" i="8"/>
  <c r="A224" i="8" s="1"/>
  <c r="A266" i="8"/>
  <c r="B267" i="8"/>
  <c r="A103" i="8"/>
  <c r="B104" i="8"/>
  <c r="A104" i="8" s="1"/>
  <c r="A246" i="8"/>
  <c r="B247" i="8"/>
  <c r="A376" i="8"/>
  <c r="B377" i="8"/>
  <c r="A66" i="8"/>
  <c r="B67" i="8"/>
  <c r="A174" i="8"/>
  <c r="B175" i="8"/>
  <c r="B108" i="8"/>
  <c r="A107" i="8"/>
  <c r="A445" i="8"/>
  <c r="B446" i="8"/>
  <c r="A194" i="8"/>
  <c r="B195" i="8"/>
  <c r="A195" i="8" s="1"/>
  <c r="A438" i="8"/>
  <c r="B439" i="8"/>
  <c r="A439" i="8" s="1"/>
  <c r="A197" i="8"/>
  <c r="B198" i="8"/>
  <c r="A269" i="8"/>
  <c r="B270" i="8"/>
  <c r="A130" i="8"/>
  <c r="B131" i="8"/>
  <c r="A239" i="8"/>
  <c r="B240" i="8"/>
  <c r="A240" i="8" s="1"/>
  <c r="A303" i="8"/>
  <c r="B304" i="8"/>
  <c r="A304" i="8" s="1"/>
  <c r="A42" i="8"/>
  <c r="B43" i="8"/>
  <c r="B90" i="8"/>
  <c r="A89" i="8"/>
  <c r="A25" i="8"/>
  <c r="B26" i="8"/>
  <c r="A227" i="8"/>
  <c r="B228" i="8"/>
  <c r="A414" i="8"/>
  <c r="B415" i="8"/>
  <c r="A352" i="8"/>
  <c r="B353" i="8"/>
  <c r="B212" i="8"/>
  <c r="A211" i="8"/>
  <c r="B250" i="8"/>
  <c r="A250" i="8" s="1"/>
  <c r="A249" i="8"/>
  <c r="B407" i="8"/>
  <c r="A406" i="8"/>
  <c r="B178" i="8"/>
  <c r="B55" i="8"/>
  <c r="A54" i="8"/>
  <c r="B158" i="8"/>
  <c r="A158" i="8" s="1"/>
  <c r="A157" i="8"/>
  <c r="B154" i="8"/>
  <c r="A153" i="8"/>
  <c r="A46" i="8"/>
  <c r="B47" i="8"/>
  <c r="B30" i="8"/>
  <c r="B208" i="8"/>
  <c r="A208" i="8" s="1"/>
  <c r="A207" i="8"/>
  <c r="B453" i="8"/>
  <c r="A452" i="8"/>
  <c r="Y58" i="8"/>
  <c r="X57" i="8"/>
  <c r="B38" i="8"/>
  <c r="A37" i="8"/>
  <c r="B142" i="8"/>
  <c r="B466" i="8"/>
  <c r="A465" i="8"/>
  <c r="Y135" i="8"/>
  <c r="X134" i="8"/>
  <c r="B308" i="8"/>
  <c r="A307" i="8"/>
  <c r="B232" i="8"/>
  <c r="A231" i="8"/>
  <c r="B328" i="8"/>
  <c r="A327" i="8"/>
  <c r="Y7" i="8"/>
  <c r="X6" i="8"/>
  <c r="B20" i="8"/>
  <c r="A19" i="8"/>
  <c r="B335" i="8"/>
  <c r="A334" i="8"/>
  <c r="B484" i="8"/>
  <c r="A484" i="8" s="1"/>
  <c r="A483" i="8"/>
  <c r="B78" i="8"/>
  <c r="A77" i="8"/>
  <c r="B95" i="8"/>
  <c r="A94" i="8"/>
  <c r="B255" i="8"/>
  <c r="A254" i="8"/>
  <c r="B283" i="8"/>
  <c r="A282" i="8"/>
  <c r="Y201" i="8"/>
  <c r="X200" i="8"/>
  <c r="B347" i="8"/>
  <c r="A347" i="8" s="1"/>
  <c r="A346" i="8"/>
  <c r="B424" i="8"/>
  <c r="A423" i="8"/>
  <c r="B8" i="8"/>
  <c r="A7" i="8"/>
  <c r="B261" i="8"/>
  <c r="A260" i="8"/>
  <c r="B489" i="8"/>
  <c r="A488" i="8"/>
  <c r="B184" i="8"/>
  <c r="A184" i="8" s="1"/>
  <c r="A183" i="8"/>
  <c r="B367" i="8"/>
  <c r="A366" i="8"/>
  <c r="Y576" i="8"/>
  <c r="X575" i="8"/>
  <c r="Y354" i="8"/>
  <c r="X353" i="8"/>
  <c r="X531" i="8"/>
  <c r="Y532" i="8"/>
  <c r="Y434" i="8"/>
  <c r="X433" i="8"/>
  <c r="Y642" i="8"/>
  <c r="X641" i="8"/>
  <c r="Y482" i="8"/>
  <c r="X481" i="8"/>
  <c r="X463" i="8"/>
  <c r="Y464" i="8"/>
  <c r="X495" i="8"/>
  <c r="Y496" i="8"/>
  <c r="X603" i="8"/>
  <c r="Y604" i="8"/>
  <c r="X746" i="8"/>
  <c r="Y747" i="8"/>
  <c r="X411" i="8"/>
  <c r="Y412" i="8"/>
  <c r="X630" i="8"/>
  <c r="Y631" i="8"/>
  <c r="X738" i="8"/>
  <c r="Y739" i="8"/>
  <c r="X739" i="8" s="1"/>
  <c r="D21" i="4"/>
  <c r="D22" i="4"/>
  <c r="D20" i="4"/>
  <c r="X67" i="8" l="1"/>
  <c r="Y68" i="8"/>
  <c r="X548" i="8"/>
  <c r="Y549" i="8"/>
  <c r="X80" i="8"/>
  <c r="Y81" i="8"/>
  <c r="Y112" i="8"/>
  <c r="X111" i="8"/>
  <c r="Y381" i="8"/>
  <c r="X381" i="8" s="1"/>
  <c r="X380" i="8"/>
  <c r="Y702" i="8"/>
  <c r="X701" i="8"/>
  <c r="Y89" i="8"/>
  <c r="X88" i="8"/>
  <c r="X576" i="8"/>
  <c r="Y577" i="8"/>
  <c r="X386" i="8"/>
  <c r="Y387" i="8"/>
  <c r="Y526" i="8"/>
  <c r="X525" i="8"/>
  <c r="X70" i="8"/>
  <c r="Y71" i="8"/>
  <c r="X71" i="8" s="1"/>
  <c r="X73" i="8"/>
  <c r="Y74" i="8"/>
  <c r="X74" i="8" s="1"/>
  <c r="Y153" i="8"/>
  <c r="X152" i="8"/>
  <c r="X715" i="8"/>
  <c r="Y716" i="8"/>
  <c r="X719" i="8"/>
  <c r="Y720" i="8"/>
  <c r="X720" i="8" s="1"/>
  <c r="X728" i="8"/>
  <c r="Y729" i="8"/>
  <c r="X620" i="8"/>
  <c r="Y621" i="8"/>
  <c r="X334" i="8"/>
  <c r="Y335" i="8"/>
  <c r="X351" i="8"/>
  <c r="Y352" i="8"/>
  <c r="X352" i="8" s="1"/>
  <c r="Y680" i="8"/>
  <c r="X679" i="8"/>
  <c r="Y586" i="8"/>
  <c r="Y279" i="8"/>
  <c r="X318" i="8"/>
  <c r="Y319" i="8"/>
  <c r="Y513" i="8"/>
  <c r="X513" i="8" s="1"/>
  <c r="X201" i="8"/>
  <c r="Y202" i="8"/>
  <c r="X135" i="8"/>
  <c r="Y136" i="8"/>
  <c r="X747" i="8"/>
  <c r="Y748" i="8"/>
  <c r="X58" i="8"/>
  <c r="Y59" i="8"/>
  <c r="X661" i="8"/>
  <c r="Y662" i="8"/>
  <c r="X296" i="8"/>
  <c r="Y297" i="8"/>
  <c r="X297" i="8" s="1"/>
  <c r="Y708" i="8"/>
  <c r="X302" i="8"/>
  <c r="Y303" i="8"/>
  <c r="A415" i="8"/>
  <c r="B416" i="8"/>
  <c r="A26" i="8"/>
  <c r="B27" i="8"/>
  <c r="A43" i="8"/>
  <c r="B44" i="8"/>
  <c r="A44" i="8" s="1"/>
  <c r="A270" i="8"/>
  <c r="B271" i="8"/>
  <c r="A446" i="8"/>
  <c r="B447" i="8"/>
  <c r="B176" i="8"/>
  <c r="A175" i="8"/>
  <c r="A377" i="8"/>
  <c r="B378" i="8"/>
  <c r="A378" i="8" s="1"/>
  <c r="A90" i="8"/>
  <c r="B91" i="8"/>
  <c r="A91" i="8" s="1"/>
  <c r="A108" i="8"/>
  <c r="B109" i="8"/>
  <c r="A318" i="8"/>
  <c r="B319" i="8"/>
  <c r="A319" i="8" s="1"/>
  <c r="A255" i="8"/>
  <c r="B256" i="8"/>
  <c r="A335" i="8"/>
  <c r="B336" i="8"/>
  <c r="A154" i="8"/>
  <c r="B155" i="8"/>
  <c r="A155" i="8" s="1"/>
  <c r="A228" i="8"/>
  <c r="B229" i="8"/>
  <c r="A229" i="8" s="1"/>
  <c r="A131" i="8"/>
  <c r="B132" i="8"/>
  <c r="A198" i="8"/>
  <c r="B199" i="8"/>
  <c r="A67" i="8"/>
  <c r="B68" i="8"/>
  <c r="B248" i="8"/>
  <c r="A248" i="8" s="1"/>
  <c r="A247" i="8"/>
  <c r="B268" i="8"/>
  <c r="A268" i="8" s="1"/>
  <c r="A267" i="8"/>
  <c r="A479" i="8"/>
  <c r="B480" i="8"/>
  <c r="A298" i="8"/>
  <c r="B299" i="8"/>
  <c r="A299" i="8" s="1"/>
  <c r="B354" i="8"/>
  <c r="A354" i="8" s="1"/>
  <c r="A353" i="8"/>
  <c r="Y28" i="8"/>
  <c r="B9" i="8"/>
  <c r="A8" i="8"/>
  <c r="B96" i="8"/>
  <c r="A95" i="8"/>
  <c r="B79" i="8"/>
  <c r="A78" i="8"/>
  <c r="Y115" i="8"/>
  <c r="B467" i="8"/>
  <c r="A466" i="8"/>
  <c r="B31" i="8"/>
  <c r="A30" i="8"/>
  <c r="Y38" i="8"/>
  <c r="B179" i="8"/>
  <c r="A178" i="8"/>
  <c r="B48" i="8"/>
  <c r="A47" i="8"/>
  <c r="B368" i="8"/>
  <c r="A367" i="8"/>
  <c r="B275" i="8"/>
  <c r="A275" i="8" s="1"/>
  <c r="B329" i="8"/>
  <c r="A329" i="8" s="1"/>
  <c r="A328" i="8"/>
  <c r="B490" i="8"/>
  <c r="A489" i="8"/>
  <c r="B262" i="8"/>
  <c r="A261" i="8"/>
  <c r="B425" i="8"/>
  <c r="A424" i="8"/>
  <c r="B284" i="8"/>
  <c r="A283" i="8"/>
  <c r="B21" i="8"/>
  <c r="A21" i="8" s="1"/>
  <c r="A20" i="8"/>
  <c r="Y8" i="8"/>
  <c r="X7" i="8"/>
  <c r="B233" i="8"/>
  <c r="A232" i="8"/>
  <c r="B309" i="8"/>
  <c r="A309" i="8" s="1"/>
  <c r="A308" i="8"/>
  <c r="B143" i="8"/>
  <c r="A142" i="8"/>
  <c r="B39" i="8"/>
  <c r="A39" i="8" s="1"/>
  <c r="A38" i="8"/>
  <c r="B454" i="8"/>
  <c r="A453" i="8"/>
  <c r="Y207" i="8"/>
  <c r="B56" i="8"/>
  <c r="A55" i="8"/>
  <c r="B408" i="8"/>
  <c r="A408" i="8" s="1"/>
  <c r="A407" i="8"/>
  <c r="B213" i="8"/>
  <c r="A212" i="8"/>
  <c r="X412" i="8"/>
  <c r="Y413" i="8"/>
  <c r="X464" i="8"/>
  <c r="Y465" i="8"/>
  <c r="Y605" i="8"/>
  <c r="X604" i="8"/>
  <c r="X354" i="8"/>
  <c r="Y355" i="8"/>
  <c r="X496" i="8"/>
  <c r="Y497" i="8"/>
  <c r="Y533" i="8"/>
  <c r="X532" i="8"/>
  <c r="X642" i="8"/>
  <c r="Y643" i="8"/>
  <c r="Y632" i="8"/>
  <c r="X631" i="8"/>
  <c r="Y483" i="8"/>
  <c r="X482" i="8"/>
  <c r="Y435" i="8"/>
  <c r="X434" i="8"/>
  <c r="C30" i="4"/>
  <c r="Y336" i="8" l="1"/>
  <c r="X335" i="8"/>
  <c r="X716" i="8"/>
  <c r="Y717" i="8"/>
  <c r="X717" i="8" s="1"/>
  <c r="Y550" i="8"/>
  <c r="X549" i="8"/>
  <c r="X526" i="8"/>
  <c r="Y527" i="8"/>
  <c r="X702" i="8"/>
  <c r="Y703" i="8"/>
  <c r="X112" i="8"/>
  <c r="Y113" i="8"/>
  <c r="X729" i="8"/>
  <c r="Y730" i="8"/>
  <c r="X586" i="8"/>
  <c r="Y587" i="8"/>
  <c r="X621" i="8"/>
  <c r="Y622" i="8"/>
  <c r="X387" i="8"/>
  <c r="Y388" i="8"/>
  <c r="Y82" i="8"/>
  <c r="X81" i="8"/>
  <c r="Y69" i="8"/>
  <c r="X69" i="8" s="1"/>
  <c r="X68" i="8"/>
  <c r="X708" i="8"/>
  <c r="Y709" i="8"/>
  <c r="X279" i="8"/>
  <c r="Y280" i="8"/>
  <c r="Y578" i="8"/>
  <c r="X577" i="8"/>
  <c r="Y154" i="8"/>
  <c r="X153" i="8"/>
  <c r="X89" i="8"/>
  <c r="Y90" i="8"/>
  <c r="X303" i="8"/>
  <c r="Y304" i="8"/>
  <c r="Y530" i="8"/>
  <c r="X530" i="8" s="1"/>
  <c r="X59" i="8"/>
  <c r="Y60" i="8"/>
  <c r="Y93" i="8"/>
  <c r="Y339" i="8"/>
  <c r="Y681" i="8"/>
  <c r="X680" i="8"/>
  <c r="Y693" i="8"/>
  <c r="Y663" i="8"/>
  <c r="X662" i="8"/>
  <c r="Y749" i="8"/>
  <c r="X748" i="8"/>
  <c r="Y137" i="8"/>
  <c r="X136" i="8"/>
  <c r="X202" i="8"/>
  <c r="Y203" i="8"/>
  <c r="X319" i="8"/>
  <c r="Y320" i="8"/>
  <c r="B177" i="8"/>
  <c r="A177" i="8" s="1"/>
  <c r="A176" i="8"/>
  <c r="A425" i="8"/>
  <c r="B426" i="8"/>
  <c r="A48" i="8"/>
  <c r="B49" i="8"/>
  <c r="B69" i="8"/>
  <c r="A68" i="8"/>
  <c r="A132" i="8"/>
  <c r="B133" i="8"/>
  <c r="A256" i="8"/>
  <c r="B257" i="8"/>
  <c r="A257" i="8" s="1"/>
  <c r="B110" i="8"/>
  <c r="A109" i="8"/>
  <c r="A447" i="8"/>
  <c r="B448" i="8"/>
  <c r="B417" i="8"/>
  <c r="A417" i="8" s="1"/>
  <c r="A416" i="8"/>
  <c r="A213" i="8"/>
  <c r="B214" i="8"/>
  <c r="A56" i="8"/>
  <c r="B57" i="8"/>
  <c r="A57" i="8" s="1"/>
  <c r="A262" i="8"/>
  <c r="B263" i="8"/>
  <c r="A263" i="8" s="1"/>
  <c r="A480" i="8"/>
  <c r="B481" i="8"/>
  <c r="A481" i="8" s="1"/>
  <c r="B200" i="8"/>
  <c r="A199" i="8"/>
  <c r="A336" i="8"/>
  <c r="B337" i="8"/>
  <c r="B272" i="8"/>
  <c r="A271" i="8"/>
  <c r="B28" i="8"/>
  <c r="A27" i="8"/>
  <c r="Y342" i="8"/>
  <c r="B234" i="8"/>
  <c r="A233" i="8"/>
  <c r="B285" i="8"/>
  <c r="A284" i="8"/>
  <c r="B491" i="8"/>
  <c r="A490" i="8"/>
  <c r="B455" i="8"/>
  <c r="A454" i="8"/>
  <c r="B144" i="8"/>
  <c r="A143" i="8"/>
  <c r="Y39" i="8"/>
  <c r="X38" i="8"/>
  <c r="B468" i="8"/>
  <c r="A467" i="8"/>
  <c r="B97" i="8"/>
  <c r="A96" i="8"/>
  <c r="B10" i="8"/>
  <c r="A9" i="8"/>
  <c r="Y9" i="8"/>
  <c r="X8" i="8"/>
  <c r="Y84" i="8"/>
  <c r="B369" i="8"/>
  <c r="A368" i="8"/>
  <c r="Y29" i="8"/>
  <c r="X28" i="8"/>
  <c r="Y116" i="8"/>
  <c r="X115" i="8"/>
  <c r="Y208" i="8"/>
  <c r="X207" i="8"/>
  <c r="B180" i="8"/>
  <c r="A179" i="8"/>
  <c r="B32" i="8"/>
  <c r="A31" i="8"/>
  <c r="B80" i="8"/>
  <c r="A79" i="8"/>
  <c r="Y644" i="8"/>
  <c r="X643" i="8"/>
  <c r="X355" i="8"/>
  <c r="Y356" i="8"/>
  <c r="Y466" i="8"/>
  <c r="X465" i="8"/>
  <c r="X632" i="8"/>
  <c r="Y633" i="8"/>
  <c r="Y606" i="8"/>
  <c r="X605" i="8"/>
  <c r="X413" i="8"/>
  <c r="Y414" i="8"/>
  <c r="Y498" i="8"/>
  <c r="X497" i="8"/>
  <c r="X435" i="8"/>
  <c r="Y436" i="8"/>
  <c r="X483" i="8"/>
  <c r="Y484" i="8"/>
  <c r="X533" i="8"/>
  <c r="Y534" i="8"/>
  <c r="D56" i="4"/>
  <c r="Y114" i="8" l="1"/>
  <c r="X114" i="8" s="1"/>
  <c r="X113" i="8"/>
  <c r="X693" i="8"/>
  <c r="Y694" i="8"/>
  <c r="X587" i="8"/>
  <c r="Y588" i="8"/>
  <c r="Y281" i="8"/>
  <c r="X281" i="8" s="1"/>
  <c r="X280" i="8"/>
  <c r="Y389" i="8"/>
  <c r="X388" i="8"/>
  <c r="X527" i="8"/>
  <c r="Y528" i="8"/>
  <c r="X84" i="8"/>
  <c r="Y85" i="8"/>
  <c r="X85" i="8" s="1"/>
  <c r="X339" i="8"/>
  <c r="Y340" i="8"/>
  <c r="Y91" i="8"/>
  <c r="X90" i="8"/>
  <c r="X709" i="8"/>
  <c r="Y710" i="8"/>
  <c r="X622" i="8"/>
  <c r="Y623" i="8"/>
  <c r="X623" i="8" s="1"/>
  <c r="X730" i="8"/>
  <c r="Y731" i="8"/>
  <c r="Y704" i="8"/>
  <c r="X703" i="8"/>
  <c r="X749" i="8"/>
  <c r="Y750" i="8"/>
  <c r="X750" i="8" s="1"/>
  <c r="Y155" i="8"/>
  <c r="X154" i="8"/>
  <c r="X663" i="8"/>
  <c r="Y664" i="8"/>
  <c r="X93" i="8"/>
  <c r="Y94" i="8"/>
  <c r="X578" i="8"/>
  <c r="Y579" i="8"/>
  <c r="X82" i="8"/>
  <c r="Y83" i="8"/>
  <c r="X83" i="8" s="1"/>
  <c r="Y551" i="8"/>
  <c r="X550" i="8"/>
  <c r="Y337" i="8"/>
  <c r="X336" i="8"/>
  <c r="X534" i="8"/>
  <c r="Y535" i="8"/>
  <c r="X414" i="8"/>
  <c r="Y415" i="8"/>
  <c r="X320" i="8"/>
  <c r="Y321" i="8"/>
  <c r="X208" i="8"/>
  <c r="Y209" i="8"/>
  <c r="Y138" i="8"/>
  <c r="X137" i="8"/>
  <c r="X681" i="8"/>
  <c r="Y682" i="8"/>
  <c r="Y204" i="8"/>
  <c r="X203" i="8"/>
  <c r="Y61" i="8"/>
  <c r="X60" i="8"/>
  <c r="X304" i="8"/>
  <c r="Y305" i="8"/>
  <c r="Y734" i="8"/>
  <c r="X734" i="8" s="1"/>
  <c r="A214" i="8"/>
  <c r="B215" i="8"/>
  <c r="A215" i="8" s="1"/>
  <c r="A448" i="8"/>
  <c r="B449" i="8"/>
  <c r="A426" i="8"/>
  <c r="B427" i="8"/>
  <c r="B29" i="8"/>
  <c r="A29" i="8" s="1"/>
  <c r="A28" i="8"/>
  <c r="A285" i="8"/>
  <c r="B286" i="8"/>
  <c r="B273" i="8"/>
  <c r="A272" i="8"/>
  <c r="B201" i="8"/>
  <c r="A200" i="8"/>
  <c r="G19" i="7"/>
  <c r="B70" i="8"/>
  <c r="A69" i="8"/>
  <c r="A337" i="8"/>
  <c r="B338" i="8"/>
  <c r="B134" i="8"/>
  <c r="A133" i="8"/>
  <c r="A49" i="8"/>
  <c r="B50" i="8"/>
  <c r="A180" i="8"/>
  <c r="B181" i="8"/>
  <c r="A181" i="8" s="1"/>
  <c r="A110" i="8"/>
  <c r="B111" i="8"/>
  <c r="Y343" i="8"/>
  <c r="X342" i="8"/>
  <c r="B33" i="8"/>
  <c r="A33" i="8" s="1"/>
  <c r="A32" i="8"/>
  <c r="Y117" i="8"/>
  <c r="X116" i="8"/>
  <c r="Y30" i="8"/>
  <c r="X29" i="8"/>
  <c r="B98" i="8"/>
  <c r="A97" i="8"/>
  <c r="B115" i="8"/>
  <c r="Y10" i="8"/>
  <c r="X9" i="8"/>
  <c r="B145" i="8"/>
  <c r="A144" i="8"/>
  <c r="B81" i="8"/>
  <c r="A80" i="8"/>
  <c r="B370" i="8"/>
  <c r="A370" i="8" s="1"/>
  <c r="A369" i="8"/>
  <c r="B11" i="8"/>
  <c r="A10" i="8"/>
  <c r="E19" i="7" s="1"/>
  <c r="D19" i="7" s="1"/>
  <c r="B469" i="8"/>
  <c r="A468" i="8"/>
  <c r="Y40" i="8"/>
  <c r="X39" i="8"/>
  <c r="B456" i="8"/>
  <c r="A455" i="8"/>
  <c r="B492" i="8"/>
  <c r="A492" i="8" s="1"/>
  <c r="A491" i="8"/>
  <c r="B235" i="8"/>
  <c r="A234" i="8"/>
  <c r="Y499" i="8"/>
  <c r="X498" i="8"/>
  <c r="Y607" i="8"/>
  <c r="X606" i="8"/>
  <c r="Y357" i="8"/>
  <c r="X356" i="8"/>
  <c r="Y437" i="8"/>
  <c r="X436" i="8"/>
  <c r="Y634" i="8"/>
  <c r="X634" i="8" s="1"/>
  <c r="X633" i="8"/>
  <c r="Y485" i="8"/>
  <c r="X484" i="8"/>
  <c r="Y467" i="8"/>
  <c r="X466" i="8"/>
  <c r="Y645" i="8"/>
  <c r="X644" i="8"/>
  <c r="Q45" i="7"/>
  <c r="Q46" i="7"/>
  <c r="Q47" i="7"/>
  <c r="Q48" i="7"/>
  <c r="Q49" i="7"/>
  <c r="Q50" i="7"/>
  <c r="Q51" i="7"/>
  <c r="Q52" i="7"/>
  <c r="Q53" i="7"/>
  <c r="Q54" i="7"/>
  <c r="Q55" i="7"/>
  <c r="Q56" i="7"/>
  <c r="Q57" i="7"/>
  <c r="Q58" i="7"/>
  <c r="Q59" i="7"/>
  <c r="Q60" i="7"/>
  <c r="Q61" i="7"/>
  <c r="Q62" i="7"/>
  <c r="Q63" i="7"/>
  <c r="Q44" i="7"/>
  <c r="Y580" i="8" l="1"/>
  <c r="X579" i="8"/>
  <c r="X664" i="8"/>
  <c r="Y665" i="8"/>
  <c r="X665" i="8" s="1"/>
  <c r="X731" i="8"/>
  <c r="Y732" i="8"/>
  <c r="X710" i="8"/>
  <c r="Y711" i="8"/>
  <c r="X340" i="8"/>
  <c r="Y341" i="8"/>
  <c r="X341" i="8" s="1"/>
  <c r="X528" i="8"/>
  <c r="Y529" i="8"/>
  <c r="X529" i="8" s="1"/>
  <c r="X694" i="8"/>
  <c r="Y695" i="8"/>
  <c r="X551" i="8"/>
  <c r="Y552" i="8"/>
  <c r="X607" i="8"/>
  <c r="Y608" i="8"/>
  <c r="X608" i="8" s="1"/>
  <c r="X40" i="8"/>
  <c r="Y41" i="8"/>
  <c r="Y95" i="8"/>
  <c r="X94" i="8"/>
  <c r="X588" i="8"/>
  <c r="Y589" i="8"/>
  <c r="X61" i="8"/>
  <c r="Y62" i="8"/>
  <c r="X337" i="8"/>
  <c r="Y338" i="8"/>
  <c r="X338" i="8" s="1"/>
  <c r="Y156" i="8"/>
  <c r="X155" i="8"/>
  <c r="Y705" i="8"/>
  <c r="X704" i="8"/>
  <c r="X91" i="8"/>
  <c r="Y92" i="8"/>
  <c r="X92" i="8" s="1"/>
  <c r="Y390" i="8"/>
  <c r="X389" i="8"/>
  <c r="Y374" i="8"/>
  <c r="X374" i="8" s="1"/>
  <c r="Y99" i="8"/>
  <c r="X415" i="8"/>
  <c r="Y416" i="8"/>
  <c r="Y205" i="8"/>
  <c r="X204" i="8"/>
  <c r="Y139" i="8"/>
  <c r="X138" i="8"/>
  <c r="Y306" i="8"/>
  <c r="X305" i="8"/>
  <c r="Y133" i="8"/>
  <c r="X133" i="8" s="1"/>
  <c r="X682" i="8"/>
  <c r="Y683" i="8"/>
  <c r="X209" i="8"/>
  <c r="Y210" i="8"/>
  <c r="X321" i="8"/>
  <c r="Y322" i="8"/>
  <c r="X535" i="8"/>
  <c r="Y536" i="8"/>
  <c r="B274" i="8"/>
  <c r="A274" i="8" s="1"/>
  <c r="A273" i="8"/>
  <c r="A449" i="8"/>
  <c r="B450" i="8"/>
  <c r="A450" i="8" s="1"/>
  <c r="A235" i="8"/>
  <c r="B236" i="8"/>
  <c r="A236" i="8" s="1"/>
  <c r="A81" i="8"/>
  <c r="B82" i="8"/>
  <c r="A82" i="8" s="1"/>
  <c r="B135" i="8"/>
  <c r="A134" i="8"/>
  <c r="B71" i="8"/>
  <c r="A70" i="8"/>
  <c r="A286" i="8"/>
  <c r="B287" i="8"/>
  <c r="A427" i="8"/>
  <c r="B428" i="8"/>
  <c r="A428" i="8" s="1"/>
  <c r="B112" i="8"/>
  <c r="A111" i="8"/>
  <c r="B51" i="8"/>
  <c r="A50" i="8"/>
  <c r="A338" i="8"/>
  <c r="B339" i="8"/>
  <c r="A201" i="8"/>
  <c r="I23" i="7" s="1"/>
  <c r="B202" i="8"/>
  <c r="A202" i="8" s="1"/>
  <c r="L24" i="7" s="1"/>
  <c r="G47" i="7"/>
  <c r="N47" i="7"/>
  <c r="N44" i="7"/>
  <c r="G21" i="7"/>
  <c r="L45" i="7"/>
  <c r="H19" i="7"/>
  <c r="M46" i="7"/>
  <c r="H46" i="7"/>
  <c r="M45" i="7"/>
  <c r="H47" i="7"/>
  <c r="M48" i="7"/>
  <c r="L19" i="7"/>
  <c r="E21" i="7"/>
  <c r="M20" i="7"/>
  <c r="I48" i="7"/>
  <c r="L48" i="7"/>
  <c r="P21" i="7"/>
  <c r="P46" i="7" s="1"/>
  <c r="P22" i="7"/>
  <c r="P47" i="7" s="1"/>
  <c r="P20" i="7"/>
  <c r="P45" i="7" s="1"/>
  <c r="L22" i="7"/>
  <c r="N45" i="7"/>
  <c r="M19" i="7"/>
  <c r="G46" i="7"/>
  <c r="H48" i="7"/>
  <c r="G44" i="7"/>
  <c r="M23" i="7"/>
  <c r="H20" i="7"/>
  <c r="N46" i="7"/>
  <c r="I47" i="7"/>
  <c r="M22" i="7"/>
  <c r="L23" i="7"/>
  <c r="H45" i="7"/>
  <c r="G22" i="7"/>
  <c r="H22" i="7"/>
  <c r="N23" i="7"/>
  <c r="I21" i="7"/>
  <c r="N19" i="7"/>
  <c r="P19" i="7"/>
  <c r="P44" i="7" s="1"/>
  <c r="L47" i="7"/>
  <c r="N22" i="7"/>
  <c r="I45" i="7"/>
  <c r="G23" i="7"/>
  <c r="G45" i="7"/>
  <c r="I22" i="7"/>
  <c r="P23" i="7"/>
  <c r="P48" i="7" s="1"/>
  <c r="L21" i="7"/>
  <c r="H44" i="7"/>
  <c r="M44" i="7"/>
  <c r="L20" i="7"/>
  <c r="I20" i="7"/>
  <c r="E23" i="7"/>
  <c r="E22" i="7"/>
  <c r="I19" i="7"/>
  <c r="H21" i="7"/>
  <c r="N20" i="7"/>
  <c r="M47" i="7"/>
  <c r="N48" i="7"/>
  <c r="G20" i="7"/>
  <c r="M21" i="7"/>
  <c r="H23" i="7"/>
  <c r="L46" i="7"/>
  <c r="I46" i="7"/>
  <c r="I44" i="7"/>
  <c r="L44" i="7"/>
  <c r="E20" i="7"/>
  <c r="N21" i="7"/>
  <c r="X343" i="8"/>
  <c r="Y344" i="8"/>
  <c r="X344" i="8" s="1"/>
  <c r="B457" i="8"/>
  <c r="A456" i="8"/>
  <c r="B470" i="8"/>
  <c r="A469" i="8"/>
  <c r="Y106" i="8"/>
  <c r="X106" i="8" s="1"/>
  <c r="Y11" i="8"/>
  <c r="X10" i="8"/>
  <c r="B116" i="8"/>
  <c r="A115" i="8"/>
  <c r="Y31" i="8"/>
  <c r="X30" i="8"/>
  <c r="B12" i="8"/>
  <c r="A11" i="8"/>
  <c r="B146" i="8"/>
  <c r="A145" i="8"/>
  <c r="G24" i="7" s="1"/>
  <c r="B99" i="8"/>
  <c r="A98" i="8"/>
  <c r="Y118" i="8"/>
  <c r="X117" i="8"/>
  <c r="Y646" i="8"/>
  <c r="X645" i="8"/>
  <c r="X485" i="8"/>
  <c r="Y486" i="8"/>
  <c r="X437" i="8"/>
  <c r="Y438" i="8"/>
  <c r="X467" i="8"/>
  <c r="Y468" i="8"/>
  <c r="Y358" i="8"/>
  <c r="X357" i="8"/>
  <c r="Y500" i="8"/>
  <c r="X499" i="8"/>
  <c r="D33" i="4"/>
  <c r="D32" i="4"/>
  <c r="C33" i="4"/>
  <c r="C32" i="4"/>
  <c r="C31" i="4"/>
  <c r="D24" i="4"/>
  <c r="J20" i="7" l="1"/>
  <c r="X205" i="8"/>
  <c r="Y206" i="8"/>
  <c r="X206" i="8" s="1"/>
  <c r="X390" i="8"/>
  <c r="Y391" i="8"/>
  <c r="X705" i="8"/>
  <c r="Y706" i="8"/>
  <c r="X99" i="8"/>
  <c r="Y100" i="8"/>
  <c r="Y590" i="8"/>
  <c r="X589" i="8"/>
  <c r="X41" i="8"/>
  <c r="Y42" i="8"/>
  <c r="X552" i="8"/>
  <c r="Y553" i="8"/>
  <c r="Y712" i="8"/>
  <c r="X712" i="8" s="1"/>
  <c r="X711" i="8"/>
  <c r="Y63" i="8"/>
  <c r="X63" i="8" s="1"/>
  <c r="X62" i="8"/>
  <c r="Y696" i="8"/>
  <c r="X695" i="8"/>
  <c r="Y733" i="8"/>
  <c r="X733" i="8" s="1"/>
  <c r="X732" i="8"/>
  <c r="Y157" i="8"/>
  <c r="X156" i="8"/>
  <c r="Y96" i="8"/>
  <c r="X95" i="8"/>
  <c r="X580" i="8"/>
  <c r="Y581" i="8"/>
  <c r="Y323" i="8"/>
  <c r="X322" i="8"/>
  <c r="X683" i="8"/>
  <c r="Y684" i="8"/>
  <c r="Y307" i="8"/>
  <c r="X306" i="8"/>
  <c r="X139" i="8"/>
  <c r="Y140" i="8"/>
  <c r="X536" i="8"/>
  <c r="Y537" i="8"/>
  <c r="Y211" i="8"/>
  <c r="X210" i="8"/>
  <c r="Y417" i="8"/>
  <c r="X416" i="8"/>
  <c r="A51" i="8"/>
  <c r="B52" i="8"/>
  <c r="A52" i="8" s="1"/>
  <c r="B72" i="8"/>
  <c r="A71" i="8"/>
  <c r="B340" i="8"/>
  <c r="A339" i="8"/>
  <c r="B288" i="8"/>
  <c r="A287" i="8"/>
  <c r="G48" i="7"/>
  <c r="J48" i="7" s="1"/>
  <c r="B113" i="8"/>
  <c r="A112" i="8"/>
  <c r="B136" i="8"/>
  <c r="A135" i="8"/>
  <c r="O46" i="7"/>
  <c r="O44" i="7"/>
  <c r="E45" i="7"/>
  <c r="D20" i="7"/>
  <c r="D45" i="7" s="1"/>
  <c r="I49" i="7"/>
  <c r="D22" i="7"/>
  <c r="D47" i="7" s="1"/>
  <c r="E47" i="7"/>
  <c r="J22" i="7"/>
  <c r="O23" i="7"/>
  <c r="J44" i="7"/>
  <c r="E24" i="7"/>
  <c r="H24" i="7"/>
  <c r="M49" i="7"/>
  <c r="O45" i="7"/>
  <c r="J47" i="7"/>
  <c r="H49" i="7"/>
  <c r="O20" i="7"/>
  <c r="W20" i="7" s="1"/>
  <c r="J45" i="7"/>
  <c r="I24" i="7"/>
  <c r="D21" i="7"/>
  <c r="D46" i="7" s="1"/>
  <c r="E46" i="7"/>
  <c r="D44" i="7"/>
  <c r="E44" i="7"/>
  <c r="P24" i="7"/>
  <c r="P49" i="7" s="1"/>
  <c r="J23" i="7"/>
  <c r="O21" i="7"/>
  <c r="L49" i="7"/>
  <c r="G49" i="7"/>
  <c r="N49" i="7"/>
  <c r="E48" i="7"/>
  <c r="D23" i="7"/>
  <c r="D48" i="7" s="1"/>
  <c r="N24" i="7"/>
  <c r="J46" i="7"/>
  <c r="O22" i="7"/>
  <c r="O48" i="7"/>
  <c r="M24" i="7"/>
  <c r="J21" i="7"/>
  <c r="O47" i="7"/>
  <c r="Y32" i="8"/>
  <c r="X31" i="8"/>
  <c r="Y119" i="8"/>
  <c r="X118" i="8"/>
  <c r="B100" i="8"/>
  <c r="A100" i="8" s="1"/>
  <c r="A99" i="8"/>
  <c r="B147" i="8"/>
  <c r="A146" i="8"/>
  <c r="B13" i="8"/>
  <c r="A12" i="8"/>
  <c r="Y12" i="8"/>
  <c r="X11" i="8"/>
  <c r="B471" i="8"/>
  <c r="A470" i="8"/>
  <c r="B117" i="8"/>
  <c r="A116" i="8"/>
  <c r="B458" i="8"/>
  <c r="A457" i="8"/>
  <c r="Y439" i="8"/>
  <c r="X438" i="8"/>
  <c r="X646" i="8"/>
  <c r="Y647" i="8"/>
  <c r="Y648" i="8" s="1"/>
  <c r="X358" i="8"/>
  <c r="Y359" i="8"/>
  <c r="Y487" i="8"/>
  <c r="X486" i="8"/>
  <c r="Y469" i="8"/>
  <c r="X468" i="8"/>
  <c r="Y501" i="8"/>
  <c r="X500" i="8"/>
  <c r="O19" i="7"/>
  <c r="J19" i="7"/>
  <c r="X648" i="8" l="1"/>
  <c r="Y649" i="8"/>
  <c r="Y582" i="8"/>
  <c r="X581" i="8"/>
  <c r="X42" i="8"/>
  <c r="Y43" i="8"/>
  <c r="X100" i="8"/>
  <c r="Y101" i="8"/>
  <c r="Y392" i="8"/>
  <c r="X391" i="8"/>
  <c r="X157" i="8"/>
  <c r="Y158" i="8"/>
  <c r="X696" i="8"/>
  <c r="Y697" i="8"/>
  <c r="X553" i="8"/>
  <c r="Y554" i="8"/>
  <c r="Y707" i="8"/>
  <c r="X707" i="8" s="1"/>
  <c r="X706" i="8"/>
  <c r="Y97" i="8"/>
  <c r="X96" i="8"/>
  <c r="Y591" i="8"/>
  <c r="X590" i="8"/>
  <c r="X487" i="8"/>
  <c r="Y488" i="8"/>
  <c r="Y398" i="8"/>
  <c r="X359" i="8"/>
  <c r="Y360" i="8"/>
  <c r="X684" i="8"/>
  <c r="Y685" i="8"/>
  <c r="X439" i="8"/>
  <c r="Y440" i="8"/>
  <c r="X211" i="8"/>
  <c r="Y212" i="8"/>
  <c r="X307" i="8"/>
  <c r="Y308" i="8"/>
  <c r="X537" i="8"/>
  <c r="Y538" i="8"/>
  <c r="X538" i="8" s="1"/>
  <c r="X140" i="8"/>
  <c r="Y141" i="8"/>
  <c r="X32" i="8"/>
  <c r="Y33" i="8"/>
  <c r="X417" i="8"/>
  <c r="Y418" i="8"/>
  <c r="X323" i="8"/>
  <c r="Y324" i="8"/>
  <c r="B137" i="8"/>
  <c r="A136" i="8"/>
  <c r="B289" i="8"/>
  <c r="A289" i="8" s="1"/>
  <c r="A288" i="8"/>
  <c r="B73" i="8"/>
  <c r="A73" i="8" s="1"/>
  <c r="A72" i="8"/>
  <c r="B114" i="8"/>
  <c r="A114" i="8" s="1"/>
  <c r="A113" i="8"/>
  <c r="R47" i="7"/>
  <c r="A340" i="8"/>
  <c r="B341" i="8"/>
  <c r="A341" i="8" s="1"/>
  <c r="R45" i="7"/>
  <c r="R19" i="7"/>
  <c r="R48" i="7"/>
  <c r="W46" i="7"/>
  <c r="R46" i="7"/>
  <c r="W44" i="7"/>
  <c r="R44" i="7"/>
  <c r="W21" i="7"/>
  <c r="W23" i="7"/>
  <c r="W47" i="7"/>
  <c r="W19" i="7"/>
  <c r="W45" i="7"/>
  <c r="W48" i="7"/>
  <c r="W22" i="7"/>
  <c r="J49" i="7"/>
  <c r="J24" i="7"/>
  <c r="O49" i="7"/>
  <c r="O24" i="7"/>
  <c r="E49" i="7"/>
  <c r="D24" i="7"/>
  <c r="D49" i="7" s="1"/>
  <c r="B118" i="8"/>
  <c r="A117" i="8"/>
  <c r="B472" i="8"/>
  <c r="A471" i="8"/>
  <c r="B148" i="8"/>
  <c r="A147" i="8"/>
  <c r="Y120" i="8"/>
  <c r="X119" i="8"/>
  <c r="B459" i="8"/>
  <c r="A458" i="8"/>
  <c r="Y13" i="8"/>
  <c r="X12" i="8"/>
  <c r="B14" i="8"/>
  <c r="A13" i="8"/>
  <c r="X501" i="8"/>
  <c r="Y502" i="8"/>
  <c r="X469" i="8"/>
  <c r="Y470" i="8"/>
  <c r="X647" i="8"/>
  <c r="V19" i="7"/>
  <c r="V20" i="7"/>
  <c r="R20" i="7"/>
  <c r="V21" i="7"/>
  <c r="R21" i="7"/>
  <c r="V22" i="7"/>
  <c r="R22" i="7"/>
  <c r="V23" i="7"/>
  <c r="R23" i="7"/>
  <c r="V44" i="7"/>
  <c r="V45" i="7"/>
  <c r="V46" i="7"/>
  <c r="V47" i="7"/>
  <c r="V48" i="7"/>
  <c r="Y98" i="8" l="1"/>
  <c r="X98" i="8" s="1"/>
  <c r="X97" i="8"/>
  <c r="X582" i="8"/>
  <c r="Y583" i="8"/>
  <c r="Y555" i="8"/>
  <c r="X554" i="8"/>
  <c r="Y159" i="8"/>
  <c r="X158" i="8"/>
  <c r="X324" i="8"/>
  <c r="Y325" i="8"/>
  <c r="X685" i="8"/>
  <c r="Y686" i="8"/>
  <c r="X398" i="8"/>
  <c r="Y399" i="8"/>
  <c r="X697" i="8"/>
  <c r="Y698" i="8"/>
  <c r="X43" i="8"/>
  <c r="Y44" i="8"/>
  <c r="X649" i="8"/>
  <c r="Y650" i="8"/>
  <c r="Y102" i="8"/>
  <c r="X101" i="8"/>
  <c r="X591" i="8"/>
  <c r="Y592" i="8"/>
  <c r="X392" i="8"/>
  <c r="Y393" i="8"/>
  <c r="X212" i="8"/>
  <c r="Y213" i="8"/>
  <c r="Y146" i="8"/>
  <c r="X308" i="8"/>
  <c r="Y309" i="8"/>
  <c r="X33" i="8"/>
  <c r="Y34" i="8"/>
  <c r="Y441" i="8"/>
  <c r="X440" i="8"/>
  <c r="X418" i="8"/>
  <c r="Y419" i="8"/>
  <c r="Y142" i="8"/>
  <c r="X141" i="8"/>
  <c r="Y361" i="8"/>
  <c r="X360" i="8"/>
  <c r="X488" i="8"/>
  <c r="Y489" i="8"/>
  <c r="A14" i="8"/>
  <c r="B15" i="8"/>
  <c r="A15" i="8" s="1"/>
  <c r="A137" i="8"/>
  <c r="B138" i="8"/>
  <c r="R49" i="7"/>
  <c r="W49" i="7"/>
  <c r="W24" i="7"/>
  <c r="V49" i="7"/>
  <c r="S24" i="7"/>
  <c r="R24" i="7"/>
  <c r="V24" i="7"/>
  <c r="X21" i="7"/>
  <c r="B473" i="8"/>
  <c r="A472" i="8"/>
  <c r="B149" i="8"/>
  <c r="A148" i="8"/>
  <c r="X22" i="7"/>
  <c r="X19" i="7"/>
  <c r="Y14" i="8"/>
  <c r="X13" i="8"/>
  <c r="B460" i="8"/>
  <c r="A459" i="8"/>
  <c r="Y121" i="8"/>
  <c r="X120" i="8"/>
  <c r="B119" i="8"/>
  <c r="A118" i="8"/>
  <c r="Y471" i="8"/>
  <c r="X470" i="8"/>
  <c r="Y503" i="8"/>
  <c r="X502" i="8"/>
  <c r="X48" i="7"/>
  <c r="X45" i="7"/>
  <c r="X44" i="7"/>
  <c r="X47" i="7"/>
  <c r="X23" i="7"/>
  <c r="X46" i="7"/>
  <c r="X20" i="7"/>
  <c r="X146" i="8" l="1"/>
  <c r="Y147" i="8"/>
  <c r="X147" i="8" s="1"/>
  <c r="X592" i="8"/>
  <c r="Y593" i="8"/>
  <c r="Y651" i="8"/>
  <c r="X650" i="8"/>
  <c r="X698" i="8"/>
  <c r="Y699" i="8"/>
  <c r="X699" i="8" s="1"/>
  <c r="X686" i="8"/>
  <c r="Y687" i="8"/>
  <c r="X583" i="8"/>
  <c r="Y584" i="8"/>
  <c r="Y160" i="8"/>
  <c r="X159" i="8"/>
  <c r="Y394" i="8"/>
  <c r="X393" i="8"/>
  <c r="X44" i="8"/>
  <c r="Y45" i="8"/>
  <c r="Y400" i="8"/>
  <c r="X399" i="8"/>
  <c r="Y326" i="8"/>
  <c r="X326" i="8" s="1"/>
  <c r="X325" i="8"/>
  <c r="Y103" i="8"/>
  <c r="X102" i="8"/>
  <c r="Y556" i="8"/>
  <c r="X555" i="8"/>
  <c r="Y143" i="8"/>
  <c r="X142" i="8"/>
  <c r="Y52" i="8"/>
  <c r="X419" i="8"/>
  <c r="Y420" i="8"/>
  <c r="X34" i="8"/>
  <c r="Y35" i="8"/>
  <c r="X309" i="8"/>
  <c r="Y310" i="8"/>
  <c r="X361" i="8"/>
  <c r="Y362" i="8"/>
  <c r="Y596" i="8"/>
  <c r="Y442" i="8"/>
  <c r="X441" i="8"/>
  <c r="X489" i="8"/>
  <c r="Y490" i="8"/>
  <c r="X490" i="8" s="1"/>
  <c r="X213" i="8"/>
  <c r="Y214" i="8"/>
  <c r="A138" i="8"/>
  <c r="B139" i="8"/>
  <c r="X49" i="7"/>
  <c r="T24" i="7"/>
  <c r="X24" i="7"/>
  <c r="G51" i="7"/>
  <c r="H51" i="7"/>
  <c r="G26" i="7"/>
  <c r="N52" i="7"/>
  <c r="I52" i="7"/>
  <c r="G25" i="7"/>
  <c r="I26" i="7"/>
  <c r="E27" i="7"/>
  <c r="L52" i="7"/>
  <c r="G52" i="7"/>
  <c r="L51" i="7"/>
  <c r="M52" i="7"/>
  <c r="L50" i="7"/>
  <c r="P26" i="7"/>
  <c r="I25" i="7"/>
  <c r="H26" i="7"/>
  <c r="M51" i="7"/>
  <c r="P27" i="7"/>
  <c r="M26" i="7"/>
  <c r="P25" i="7"/>
  <c r="M50" i="7"/>
  <c r="L26" i="7"/>
  <c r="H25" i="7"/>
  <c r="N27" i="7"/>
  <c r="L25" i="7"/>
  <c r="H50" i="7"/>
  <c r="I50" i="7"/>
  <c r="I27" i="7"/>
  <c r="I51" i="7"/>
  <c r="N51" i="7"/>
  <c r="N26" i="7"/>
  <c r="H52" i="7"/>
  <c r="L27" i="7"/>
  <c r="N25" i="7"/>
  <c r="G27" i="7"/>
  <c r="G50" i="7"/>
  <c r="M25" i="7"/>
  <c r="E25" i="7"/>
  <c r="E26" i="7"/>
  <c r="H27" i="7"/>
  <c r="M27" i="7"/>
  <c r="N50" i="7"/>
  <c r="B474" i="8"/>
  <c r="A473" i="8"/>
  <c r="Y122" i="8"/>
  <c r="X121" i="8"/>
  <c r="Y15" i="8"/>
  <c r="X14" i="8"/>
  <c r="B150" i="8"/>
  <c r="A150" i="8" s="1"/>
  <c r="L63" i="7" s="1"/>
  <c r="A149" i="8"/>
  <c r="I28" i="7" s="1"/>
  <c r="B120" i="8"/>
  <c r="A119" i="8"/>
  <c r="B461" i="8"/>
  <c r="A460" i="8"/>
  <c r="Y162" i="8"/>
  <c r="X471" i="8"/>
  <c r="Y472" i="8"/>
  <c r="X503" i="8"/>
  <c r="Y504" i="8"/>
  <c r="X214" i="8" l="1"/>
  <c r="Y215" i="8"/>
  <c r="X584" i="8"/>
  <c r="Y585" i="8"/>
  <c r="X585" i="8" s="1"/>
  <c r="Y594" i="8"/>
  <c r="X593" i="8"/>
  <c r="X45" i="8"/>
  <c r="Y46" i="8"/>
  <c r="Y104" i="8"/>
  <c r="X103" i="8"/>
  <c r="Y401" i="8"/>
  <c r="X400" i="8"/>
  <c r="X394" i="8"/>
  <c r="Y395" i="8"/>
  <c r="X687" i="8"/>
  <c r="Y688" i="8"/>
  <c r="X52" i="8"/>
  <c r="Y53" i="8"/>
  <c r="X53" i="8" s="1"/>
  <c r="X556" i="8"/>
  <c r="Y557" i="8"/>
  <c r="Y161" i="8"/>
  <c r="X161" i="8" s="1"/>
  <c r="X160" i="8"/>
  <c r="X651" i="8"/>
  <c r="Y652" i="8"/>
  <c r="Y311" i="8"/>
  <c r="X310" i="8"/>
  <c r="Y421" i="8"/>
  <c r="X420" i="8"/>
  <c r="X472" i="8"/>
  <c r="Y473" i="8"/>
  <c r="Y443" i="8"/>
  <c r="X442" i="8"/>
  <c r="X122" i="8"/>
  <c r="Y123" i="8"/>
  <c r="Y597" i="8"/>
  <c r="X596" i="8"/>
  <c r="Y363" i="8"/>
  <c r="X362" i="8"/>
  <c r="Y36" i="8"/>
  <c r="X35" i="8"/>
  <c r="Y144" i="8"/>
  <c r="X143" i="8"/>
  <c r="B140" i="8"/>
  <c r="A139" i="8"/>
  <c r="M54" i="7"/>
  <c r="M38" i="7"/>
  <c r="I32" i="7"/>
  <c r="P38" i="7"/>
  <c r="E31" i="7"/>
  <c r="H53" i="7"/>
  <c r="J27" i="7"/>
  <c r="G35" i="7"/>
  <c r="G28" i="7"/>
  <c r="N37" i="7"/>
  <c r="I31" i="7"/>
  <c r="E29" i="7"/>
  <c r="M60" i="7"/>
  <c r="G34" i="7"/>
  <c r="E38" i="7"/>
  <c r="O26" i="7"/>
  <c r="H28" i="7"/>
  <c r="I56" i="7"/>
  <c r="P50" i="7"/>
  <c r="H61" i="7"/>
  <c r="H58" i="7"/>
  <c r="N29" i="7"/>
  <c r="I62" i="7"/>
  <c r="H54" i="7"/>
  <c r="M61" i="7"/>
  <c r="L56" i="7"/>
  <c r="M36" i="7"/>
  <c r="L33" i="7"/>
  <c r="H56" i="7"/>
  <c r="I55" i="7"/>
  <c r="P31" i="7"/>
  <c r="G29" i="7"/>
  <c r="L60" i="7"/>
  <c r="L57" i="7"/>
  <c r="E52" i="7"/>
  <c r="D27" i="7"/>
  <c r="D52" i="7" s="1"/>
  <c r="I33" i="7"/>
  <c r="I58" i="7"/>
  <c r="E28" i="7"/>
  <c r="M55" i="7"/>
  <c r="N56" i="7"/>
  <c r="N53" i="7"/>
  <c r="H35" i="7"/>
  <c r="H36" i="7"/>
  <c r="L31" i="7"/>
  <c r="I54" i="7"/>
  <c r="L54" i="7"/>
  <c r="H63" i="7"/>
  <c r="M56" i="7"/>
  <c r="N34" i="7"/>
  <c r="M33" i="7"/>
  <c r="M32" i="7"/>
  <c r="N60" i="7"/>
  <c r="L30" i="7"/>
  <c r="L61" i="7"/>
  <c r="P32" i="7"/>
  <c r="N33" i="7"/>
  <c r="M37" i="7"/>
  <c r="P33" i="7"/>
  <c r="H33" i="7"/>
  <c r="P51" i="7"/>
  <c r="H62" i="7"/>
  <c r="L38" i="7"/>
  <c r="I34" i="7"/>
  <c r="O51" i="7"/>
  <c r="G62" i="7"/>
  <c r="H60" i="7"/>
  <c r="N28" i="7"/>
  <c r="I63" i="7"/>
  <c r="N58" i="7"/>
  <c r="L36" i="7"/>
  <c r="N55" i="7"/>
  <c r="E36" i="7"/>
  <c r="M28" i="7"/>
  <c r="H59" i="7"/>
  <c r="N61" i="7"/>
  <c r="H32" i="7"/>
  <c r="J50" i="7"/>
  <c r="M29" i="7"/>
  <c r="P36" i="7"/>
  <c r="G33" i="7"/>
  <c r="D26" i="7"/>
  <c r="D51" i="7" s="1"/>
  <c r="E51" i="7"/>
  <c r="I29" i="7"/>
  <c r="G30" i="7"/>
  <c r="L28" i="7"/>
  <c r="I57" i="7"/>
  <c r="M63" i="7"/>
  <c r="N31" i="7"/>
  <c r="G59" i="7"/>
  <c r="G58" i="7"/>
  <c r="M62" i="7"/>
  <c r="E35" i="7"/>
  <c r="N62" i="7"/>
  <c r="L34" i="7"/>
  <c r="L29" i="7"/>
  <c r="M58" i="7"/>
  <c r="I59" i="7"/>
  <c r="P29" i="7"/>
  <c r="H30" i="7"/>
  <c r="P52" i="7"/>
  <c r="G31" i="7"/>
  <c r="G63" i="7"/>
  <c r="M53" i="7"/>
  <c r="G55" i="7"/>
  <c r="L37" i="7"/>
  <c r="O37" i="7" s="1"/>
  <c r="G38" i="7"/>
  <c r="G54" i="7"/>
  <c r="I37" i="7"/>
  <c r="G61" i="7"/>
  <c r="O50" i="7"/>
  <c r="H38" i="7"/>
  <c r="N32" i="7"/>
  <c r="M57" i="7"/>
  <c r="J52" i="7"/>
  <c r="H34" i="7"/>
  <c r="L35" i="7"/>
  <c r="G32" i="7"/>
  <c r="I53" i="7"/>
  <c r="G37" i="7"/>
  <c r="L62" i="7"/>
  <c r="L55" i="7"/>
  <c r="J26" i="7"/>
  <c r="P28" i="7"/>
  <c r="P37" i="7"/>
  <c r="P30" i="7"/>
  <c r="J51" i="7"/>
  <c r="H29" i="7"/>
  <c r="I36" i="7"/>
  <c r="E32" i="7"/>
  <c r="H37" i="7"/>
  <c r="E50" i="7"/>
  <c r="D25" i="7"/>
  <c r="D50" i="7" s="1"/>
  <c r="M30" i="7"/>
  <c r="G57" i="7"/>
  <c r="O27" i="7"/>
  <c r="N54" i="7"/>
  <c r="H31" i="7"/>
  <c r="L59" i="7"/>
  <c r="L32" i="7"/>
  <c r="P35" i="7"/>
  <c r="M31" i="7"/>
  <c r="O25" i="7"/>
  <c r="L53" i="7"/>
  <c r="N35" i="7"/>
  <c r="G53" i="7"/>
  <c r="H57" i="7"/>
  <c r="E37" i="7"/>
  <c r="L58" i="7"/>
  <c r="G60" i="7"/>
  <c r="P34" i="7"/>
  <c r="I61" i="7"/>
  <c r="I60" i="7"/>
  <c r="N38" i="7"/>
  <c r="G36" i="7"/>
  <c r="H55" i="7"/>
  <c r="I30" i="7"/>
  <c r="M35" i="7"/>
  <c r="N36" i="7"/>
  <c r="N59" i="7"/>
  <c r="E34" i="7"/>
  <c r="N57" i="7"/>
  <c r="O52" i="7"/>
  <c r="J25" i="7"/>
  <c r="M59" i="7"/>
  <c r="M34" i="7"/>
  <c r="E30" i="7"/>
  <c r="E33" i="7"/>
  <c r="I38" i="7"/>
  <c r="N30" i="7"/>
  <c r="G56" i="7"/>
  <c r="I35" i="7"/>
  <c r="Y163" i="8"/>
  <c r="X162" i="8"/>
  <c r="B121" i="8"/>
  <c r="A120" i="8"/>
  <c r="Y187" i="8"/>
  <c r="B462" i="8"/>
  <c r="A462" i="8" s="1"/>
  <c r="A461" i="8"/>
  <c r="Y16" i="8"/>
  <c r="X15" i="8"/>
  <c r="B475" i="8"/>
  <c r="A475" i="8" s="1"/>
  <c r="A474" i="8"/>
  <c r="Y505" i="8"/>
  <c r="X504" i="8"/>
  <c r="D51" i="4"/>
  <c r="D52" i="4"/>
  <c r="E52" i="4"/>
  <c r="D53" i="4"/>
  <c r="E53" i="4"/>
  <c r="D54" i="4"/>
  <c r="E54" i="4"/>
  <c r="E55" i="4"/>
  <c r="C52" i="4"/>
  <c r="C53" i="4"/>
  <c r="C54" i="4"/>
  <c r="C55" i="4"/>
  <c r="C51" i="4"/>
  <c r="O58" i="7" l="1"/>
  <c r="Y47" i="8"/>
  <c r="X46" i="8"/>
  <c r="X144" i="8"/>
  <c r="Y145" i="8"/>
  <c r="X145" i="8" s="1"/>
  <c r="X557" i="8"/>
  <c r="Y558" i="8"/>
  <c r="X401" i="8"/>
  <c r="Y402" i="8"/>
  <c r="X652" i="8"/>
  <c r="Y653" i="8"/>
  <c r="Y689" i="8"/>
  <c r="X688" i="8"/>
  <c r="X505" i="8"/>
  <c r="Y506" i="8"/>
  <c r="X395" i="8"/>
  <c r="Y396" i="8"/>
  <c r="X215" i="8"/>
  <c r="Y216" i="8"/>
  <c r="X311" i="8"/>
  <c r="Y312" i="8"/>
  <c r="X312" i="8" s="1"/>
  <c r="X104" i="8"/>
  <c r="Y105" i="8"/>
  <c r="X105" i="8" s="1"/>
  <c r="Y595" i="8"/>
  <c r="X595" i="8" s="1"/>
  <c r="X594" i="8"/>
  <c r="X123" i="8"/>
  <c r="Y124" i="8"/>
  <c r="Y364" i="8"/>
  <c r="X363" i="8"/>
  <c r="X443" i="8"/>
  <c r="Y444" i="8"/>
  <c r="X421" i="8"/>
  <c r="Y422" i="8"/>
  <c r="Y474" i="8"/>
  <c r="X473" i="8"/>
  <c r="Y37" i="8"/>
  <c r="X37" i="8" s="1"/>
  <c r="X36" i="8"/>
  <c r="Y598" i="8"/>
  <c r="X597" i="8"/>
  <c r="J56" i="7"/>
  <c r="J53" i="7"/>
  <c r="J58" i="7"/>
  <c r="A121" i="8"/>
  <c r="B122" i="8"/>
  <c r="B141" i="8"/>
  <c r="A141" i="8" s="1"/>
  <c r="A140" i="8"/>
  <c r="W51" i="7"/>
  <c r="R51" i="7"/>
  <c r="R52" i="7"/>
  <c r="R50" i="7"/>
  <c r="O29" i="7"/>
  <c r="M64" i="7"/>
  <c r="W26" i="7"/>
  <c r="W52" i="7"/>
  <c r="W27" i="7"/>
  <c r="W50" i="7"/>
  <c r="W25" i="7"/>
  <c r="O54" i="7"/>
  <c r="J62" i="7"/>
  <c r="N39" i="7"/>
  <c r="H39" i="7"/>
  <c r="I39" i="7"/>
  <c r="I64" i="7"/>
  <c r="M39" i="7"/>
  <c r="J63" i="7"/>
  <c r="O55" i="7"/>
  <c r="G39" i="7"/>
  <c r="O28" i="7"/>
  <c r="O63" i="7"/>
  <c r="H64" i="7"/>
  <c r="L64" i="7"/>
  <c r="O32" i="7"/>
  <c r="O62" i="7"/>
  <c r="J33" i="7"/>
  <c r="J28" i="7"/>
  <c r="E58" i="7"/>
  <c r="D33" i="7"/>
  <c r="D58" i="7" s="1"/>
  <c r="D34" i="7"/>
  <c r="D59" i="7" s="1"/>
  <c r="E59" i="7"/>
  <c r="J60" i="7"/>
  <c r="L39" i="7"/>
  <c r="P60" i="7"/>
  <c r="D32" i="7"/>
  <c r="D57" i="7" s="1"/>
  <c r="E57" i="7"/>
  <c r="V51" i="7"/>
  <c r="V26" i="7"/>
  <c r="R26" i="7"/>
  <c r="V52" i="7"/>
  <c r="J59" i="7"/>
  <c r="G64" i="7"/>
  <c r="O36" i="7"/>
  <c r="O38" i="7"/>
  <c r="J54" i="7"/>
  <c r="D28" i="7"/>
  <c r="D53" i="7" s="1"/>
  <c r="E53" i="7"/>
  <c r="P56" i="7"/>
  <c r="J34" i="7"/>
  <c r="P55" i="7"/>
  <c r="J38" i="7"/>
  <c r="D35" i="7"/>
  <c r="D60" i="7" s="1"/>
  <c r="E60" i="7"/>
  <c r="J30" i="7"/>
  <c r="V50" i="7"/>
  <c r="P57" i="7"/>
  <c r="O53" i="7"/>
  <c r="O57" i="7"/>
  <c r="J55" i="7"/>
  <c r="O56" i="7"/>
  <c r="E56" i="7"/>
  <c r="D31" i="7"/>
  <c r="D56" i="7" s="1"/>
  <c r="D30" i="7"/>
  <c r="D55" i="7" s="1"/>
  <c r="E55" i="7"/>
  <c r="J36" i="7"/>
  <c r="E62" i="7"/>
  <c r="D37" i="7"/>
  <c r="D62" i="7" s="1"/>
  <c r="O59" i="7"/>
  <c r="J57" i="7"/>
  <c r="P62" i="7"/>
  <c r="O35" i="7"/>
  <c r="J61" i="7"/>
  <c r="J31" i="7"/>
  <c r="P61" i="7"/>
  <c r="J32" i="7"/>
  <c r="E61" i="7"/>
  <c r="D36" i="7"/>
  <c r="D61" i="7" s="1"/>
  <c r="P58" i="7"/>
  <c r="O61" i="7"/>
  <c r="O31" i="7"/>
  <c r="O60" i="7"/>
  <c r="E63" i="7"/>
  <c r="D38" i="7"/>
  <c r="D63" i="7" s="1"/>
  <c r="E54" i="7"/>
  <c r="D29" i="7"/>
  <c r="D54" i="7" s="1"/>
  <c r="J35" i="7"/>
  <c r="P63" i="7"/>
  <c r="N64" i="7"/>
  <c r="R25" i="7"/>
  <c r="V25" i="7"/>
  <c r="P59" i="7"/>
  <c r="P53" i="7"/>
  <c r="J37" i="7"/>
  <c r="W37" i="7" s="1"/>
  <c r="P54" i="7"/>
  <c r="O34" i="7"/>
  <c r="O30" i="7"/>
  <c r="J29" i="7"/>
  <c r="O33" i="7"/>
  <c r="V27" i="7"/>
  <c r="R27" i="7"/>
  <c r="Y17" i="8"/>
  <c r="X16" i="8"/>
  <c r="Y188" i="8"/>
  <c r="X187" i="8"/>
  <c r="Y164" i="8"/>
  <c r="X163" i="8"/>
  <c r="F55" i="4"/>
  <c r="F54" i="4"/>
  <c r="F53" i="4"/>
  <c r="F52" i="4"/>
  <c r="F51" i="4"/>
  <c r="R58" i="7" l="1"/>
  <c r="W58" i="7"/>
  <c r="V58" i="7"/>
  <c r="S58" i="7"/>
  <c r="T58" i="7" s="1"/>
  <c r="R56" i="7"/>
  <c r="Y690" i="8"/>
  <c r="X689" i="8"/>
  <c r="Y217" i="8"/>
  <c r="X216" i="8"/>
  <c r="X506" i="8"/>
  <c r="Y507" i="8"/>
  <c r="X653" i="8"/>
  <c r="Y654" i="8"/>
  <c r="X654" i="8" s="1"/>
  <c r="X558" i="8"/>
  <c r="Y559" i="8"/>
  <c r="Y397" i="8"/>
  <c r="X397" i="8" s="1"/>
  <c r="X396" i="8"/>
  <c r="Y403" i="8"/>
  <c r="X402" i="8"/>
  <c r="Y48" i="8"/>
  <c r="X47" i="8"/>
  <c r="W53" i="7"/>
  <c r="Y475" i="8"/>
  <c r="X474" i="8"/>
  <c r="X444" i="8"/>
  <c r="Y445" i="8"/>
  <c r="Y125" i="8"/>
  <c r="X124" i="8"/>
  <c r="Y599" i="8"/>
  <c r="X599" i="8" s="1"/>
  <c r="X598" i="8"/>
  <c r="Y365" i="8"/>
  <c r="X364" i="8"/>
  <c r="X422" i="8"/>
  <c r="Y423" i="8"/>
  <c r="Y562" i="8"/>
  <c r="X562" i="8" s="1"/>
  <c r="A122" i="8"/>
  <c r="B123" i="8"/>
  <c r="R57" i="7"/>
  <c r="R54" i="7"/>
  <c r="R59" i="7"/>
  <c r="R63" i="7"/>
  <c r="R61" i="7"/>
  <c r="R60" i="7"/>
  <c r="W29" i="7"/>
  <c r="W55" i="7"/>
  <c r="R55" i="7"/>
  <c r="R62" i="7"/>
  <c r="R53" i="7"/>
  <c r="W35" i="7"/>
  <c r="W38" i="7"/>
  <c r="W54" i="7"/>
  <c r="W28" i="7"/>
  <c r="W32" i="7"/>
  <c r="W63" i="7"/>
  <c r="W31" i="7"/>
  <c r="W57" i="7"/>
  <c r="W36" i="7"/>
  <c r="W30" i="7"/>
  <c r="W60" i="7"/>
  <c r="W61" i="7"/>
  <c r="W34" i="7"/>
  <c r="W59" i="7"/>
  <c r="W62" i="7"/>
  <c r="W33" i="7"/>
  <c r="W56" i="7"/>
  <c r="S62" i="7"/>
  <c r="X51" i="7"/>
  <c r="X50" i="7"/>
  <c r="V28" i="7"/>
  <c r="R28" i="7"/>
  <c r="S28" i="7"/>
  <c r="X52" i="7"/>
  <c r="V53" i="7"/>
  <c r="V33" i="7"/>
  <c r="V62" i="7"/>
  <c r="R33" i="7"/>
  <c r="S63" i="7"/>
  <c r="S56" i="7"/>
  <c r="J39" i="7"/>
  <c r="V63" i="7"/>
  <c r="X27" i="7"/>
  <c r="O39" i="7"/>
  <c r="X26" i="7"/>
  <c r="S61" i="7"/>
  <c r="V61" i="7"/>
  <c r="X58" i="7"/>
  <c r="S57" i="7"/>
  <c r="V57" i="7"/>
  <c r="S31" i="7"/>
  <c r="V31" i="7"/>
  <c r="R31" i="7"/>
  <c r="V55" i="7"/>
  <c r="S33" i="7"/>
  <c r="O64" i="7"/>
  <c r="V56" i="7"/>
  <c r="S59" i="7"/>
  <c r="V59" i="7"/>
  <c r="V34" i="7"/>
  <c r="S34" i="7"/>
  <c r="R34" i="7"/>
  <c r="S36" i="7"/>
  <c r="R36" i="7"/>
  <c r="V36" i="7"/>
  <c r="V30" i="7"/>
  <c r="S30" i="7"/>
  <c r="R30" i="7"/>
  <c r="R29" i="7"/>
  <c r="S29" i="7"/>
  <c r="V29" i="7"/>
  <c r="S32" i="7"/>
  <c r="R32" i="7"/>
  <c r="V32" i="7"/>
  <c r="J64" i="7"/>
  <c r="S35" i="7"/>
  <c r="V35" i="7"/>
  <c r="R35" i="7"/>
  <c r="R37" i="7"/>
  <c r="S37" i="7"/>
  <c r="V37" i="7"/>
  <c r="X25" i="7"/>
  <c r="V38" i="7"/>
  <c r="S38" i="7"/>
  <c r="R38" i="7"/>
  <c r="S54" i="7"/>
  <c r="V54" i="7"/>
  <c r="V60" i="7"/>
  <c r="S60" i="7"/>
  <c r="Y189" i="8"/>
  <c r="X188" i="8"/>
  <c r="Y18" i="8"/>
  <c r="X17" i="8"/>
  <c r="Y165" i="8"/>
  <c r="X164" i="8"/>
  <c r="C29" i="4"/>
  <c r="G31" i="4"/>
  <c r="K31" i="4" s="1"/>
  <c r="G30" i="4"/>
  <c r="K30" i="4" s="1"/>
  <c r="F32" i="4"/>
  <c r="J32" i="4" s="1"/>
  <c r="E31" i="4"/>
  <c r="E30" i="4"/>
  <c r="G32" i="4"/>
  <c r="K32" i="4" s="1"/>
  <c r="F31" i="4"/>
  <c r="J31" i="4" s="1"/>
  <c r="F30" i="4"/>
  <c r="J30" i="4" s="1"/>
  <c r="E32" i="4"/>
  <c r="D31" i="4"/>
  <c r="D29" i="4"/>
  <c r="D30" i="4"/>
  <c r="T56" i="7" l="1"/>
  <c r="Y49" i="8"/>
  <c r="X48" i="8"/>
  <c r="Y218" i="8"/>
  <c r="X217" i="8"/>
  <c r="X559" i="8"/>
  <c r="Y560" i="8"/>
  <c r="X507" i="8"/>
  <c r="Y508" i="8"/>
  <c r="Y404" i="8"/>
  <c r="X403" i="8"/>
  <c r="Y691" i="8"/>
  <c r="X690" i="8"/>
  <c r="X53" i="7"/>
  <c r="Y366" i="8"/>
  <c r="X365" i="8"/>
  <c r="X125" i="8"/>
  <c r="Y126" i="8"/>
  <c r="X423" i="8"/>
  <c r="Y424" i="8"/>
  <c r="X445" i="8"/>
  <c r="Y446" i="8"/>
  <c r="X475" i="8"/>
  <c r="Y476" i="8"/>
  <c r="X63" i="7"/>
  <c r="A123" i="8"/>
  <c r="B124" i="8"/>
  <c r="S23" i="7"/>
  <c r="T23" i="7" s="1"/>
  <c r="X33" i="7"/>
  <c r="T62" i="7"/>
  <c r="T33" i="7"/>
  <c r="T29" i="7"/>
  <c r="X62" i="7"/>
  <c r="T54" i="7"/>
  <c r="X60" i="7"/>
  <c r="X54" i="7"/>
  <c r="X28" i="7"/>
  <c r="X56" i="7"/>
  <c r="T28" i="7"/>
  <c r="T61" i="7"/>
  <c r="T60" i="7"/>
  <c r="T36" i="7"/>
  <c r="X59" i="7"/>
  <c r="T31" i="7"/>
  <c r="X30" i="7"/>
  <c r="X55" i="7"/>
  <c r="X31" i="7"/>
  <c r="T57" i="7"/>
  <c r="T63" i="7"/>
  <c r="X35" i="7"/>
  <c r="X34" i="7"/>
  <c r="T59" i="7"/>
  <c r="X37" i="7"/>
  <c r="T32" i="7"/>
  <c r="X57" i="7"/>
  <c r="X61" i="7"/>
  <c r="S49" i="7"/>
  <c r="T49" i="7" s="1"/>
  <c r="S46" i="7"/>
  <c r="T46" i="7" s="1"/>
  <c r="S52" i="7"/>
  <c r="T52" i="7" s="1"/>
  <c r="S51" i="7"/>
  <c r="T51" i="7" s="1"/>
  <c r="S50" i="7"/>
  <c r="T50" i="7" s="1"/>
  <c r="S53" i="7"/>
  <c r="T53" i="7" s="1"/>
  <c r="T38" i="7"/>
  <c r="X32" i="7"/>
  <c r="T30" i="7"/>
  <c r="X36" i="7"/>
  <c r="T34" i="7"/>
  <c r="T37" i="7"/>
  <c r="S55" i="7"/>
  <c r="T55" i="7" s="1"/>
  <c r="S22" i="7"/>
  <c r="T22" i="7" s="1"/>
  <c r="S27" i="7"/>
  <c r="T27" i="7" s="1"/>
  <c r="S26" i="7"/>
  <c r="T26" i="7" s="1"/>
  <c r="S25" i="7"/>
  <c r="T25" i="7" s="1"/>
  <c r="X38" i="7"/>
  <c r="T35" i="7"/>
  <c r="X29" i="7"/>
  <c r="Y19" i="8"/>
  <c r="X18" i="8"/>
  <c r="Y166" i="8"/>
  <c r="X165" i="8"/>
  <c r="Y190" i="8"/>
  <c r="X189" i="8"/>
  <c r="S19" i="7"/>
  <c r="T19" i="7" s="1"/>
  <c r="S20" i="7"/>
  <c r="T20" i="7" s="1"/>
  <c r="S21" i="7"/>
  <c r="T21" i="7" s="1"/>
  <c r="S44" i="7"/>
  <c r="T44" i="7" s="1"/>
  <c r="S45" i="7"/>
  <c r="T45" i="7" s="1"/>
  <c r="S47" i="7"/>
  <c r="T47" i="7" s="1"/>
  <c r="S48" i="7"/>
  <c r="T48" i="7" s="1"/>
  <c r="I30" i="4"/>
  <c r="I31" i="4"/>
  <c r="I32" i="4"/>
  <c r="Y509" i="8" l="1"/>
  <c r="X508" i="8"/>
  <c r="X560" i="8"/>
  <c r="Y561" i="8"/>
  <c r="X561" i="8" s="1"/>
  <c r="X691" i="8"/>
  <c r="Y692" i="8"/>
  <c r="X692" i="8" s="1"/>
  <c r="X218" i="8"/>
  <c r="Y219" i="8"/>
  <c r="X476" i="8"/>
  <c r="Y477" i="8"/>
  <c r="X477" i="8" s="1"/>
  <c r="X404" i="8"/>
  <c r="Y405" i="8"/>
  <c r="X405" i="8" s="1"/>
  <c r="Y50" i="8"/>
  <c r="X49" i="8"/>
  <c r="Y425" i="8"/>
  <c r="X424" i="8"/>
  <c r="Y367" i="8"/>
  <c r="X366" i="8"/>
  <c r="Y447" i="8"/>
  <c r="X446" i="8"/>
  <c r="Y127" i="8"/>
  <c r="X126" i="8"/>
  <c r="A124" i="8"/>
  <c r="B125" i="8"/>
  <c r="X64" i="7"/>
  <c r="X119" i="7" s="1"/>
  <c r="X39" i="7"/>
  <c r="X118" i="7" s="1"/>
  <c r="Y191" i="8"/>
  <c r="X190" i="8"/>
  <c r="Y20" i="8"/>
  <c r="X19" i="8"/>
  <c r="Y167" i="8"/>
  <c r="X166" i="8"/>
  <c r="T64" i="7"/>
  <c r="T119" i="7" s="1"/>
  <c r="T39" i="7"/>
  <c r="T118" i="7" s="1"/>
  <c r="X219" i="8" l="1"/>
  <c r="Y220" i="8"/>
  <c r="X127" i="8"/>
  <c r="Y128" i="8"/>
  <c r="Y51" i="8"/>
  <c r="X51" i="8" s="1"/>
  <c r="X50" i="8"/>
  <c r="Y510" i="8"/>
  <c r="X509" i="8"/>
  <c r="X20" i="8"/>
  <c r="Y21" i="8"/>
  <c r="X367" i="8"/>
  <c r="Y368" i="8"/>
  <c r="X447" i="8"/>
  <c r="Y448" i="8"/>
  <c r="X425" i="8"/>
  <c r="Y426" i="8"/>
  <c r="A125" i="8"/>
  <c r="B126" i="8"/>
  <c r="A126" i="8" s="1"/>
  <c r="Y168" i="8"/>
  <c r="X167" i="8"/>
  <c r="Y192" i="8"/>
  <c r="X191" i="8"/>
  <c r="Y129" i="8" l="1"/>
  <c r="X128" i="8"/>
  <c r="X510" i="8"/>
  <c r="Y511" i="8"/>
  <c r="X426" i="8"/>
  <c r="Y427" i="8"/>
  <c r="X220" i="8"/>
  <c r="Y221" i="8"/>
  <c r="X448" i="8"/>
  <c r="Y449" i="8"/>
  <c r="X368" i="8"/>
  <c r="Y369" i="8"/>
  <c r="X21" i="8"/>
  <c r="Y22" i="8"/>
  <c r="Y169" i="8"/>
  <c r="X168" i="8"/>
  <c r="Y193" i="8"/>
  <c r="X192" i="8"/>
  <c r="X221" i="8" l="1"/>
  <c r="Y222" i="8"/>
  <c r="X427" i="8"/>
  <c r="Y428" i="8"/>
  <c r="X511" i="8"/>
  <c r="Y512" i="8"/>
  <c r="X512" i="8" s="1"/>
  <c r="X129" i="8"/>
  <c r="Y130" i="8"/>
  <c r="X22" i="8"/>
  <c r="Y23" i="8"/>
  <c r="X449" i="8"/>
  <c r="Y450" i="8"/>
  <c r="X169" i="8"/>
  <c r="Y170" i="8"/>
  <c r="Y370" i="8"/>
  <c r="X369" i="8"/>
  <c r="Y194" i="8"/>
  <c r="X193" i="8"/>
  <c r="X130" i="8" l="1"/>
  <c r="Y131" i="8"/>
  <c r="Y429" i="8"/>
  <c r="X429" i="8" s="1"/>
  <c r="X428" i="8"/>
  <c r="Y223" i="8"/>
  <c r="X222" i="8"/>
  <c r="X450" i="8"/>
  <c r="Y451" i="8"/>
  <c r="X370" i="8"/>
  <c r="Y371" i="8"/>
  <c r="Y171" i="8"/>
  <c r="X170" i="8"/>
  <c r="X23" i="8"/>
  <c r="Y24" i="8"/>
  <c r="Y195" i="8"/>
  <c r="X194" i="8"/>
  <c r="Y132" i="8" l="1"/>
  <c r="X132" i="8" s="1"/>
  <c r="X131" i="8"/>
  <c r="Y224" i="8"/>
  <c r="X223" i="8"/>
  <c r="Y372" i="8"/>
  <c r="X371" i="8"/>
  <c r="X171" i="8"/>
  <c r="Y172" i="8"/>
  <c r="X24" i="8"/>
  <c r="Y25" i="8"/>
  <c r="X451" i="8"/>
  <c r="Y452" i="8"/>
  <c r="Y196" i="8"/>
  <c r="X195" i="8"/>
  <c r="X224" i="8" l="1"/>
  <c r="Y225" i="8"/>
  <c r="X25" i="8"/>
  <c r="Y26" i="8"/>
  <c r="X372" i="8"/>
  <c r="Y373" i="8"/>
  <c r="X373" i="8" s="1"/>
  <c r="X172" i="8"/>
  <c r="Y173" i="8"/>
  <c r="Y453" i="8"/>
  <c r="X452" i="8"/>
  <c r="Y197" i="8"/>
  <c r="X196" i="8"/>
  <c r="Y27" i="8" l="1"/>
  <c r="X27" i="8" s="1"/>
  <c r="X26" i="8"/>
  <c r="Y226" i="8"/>
  <c r="X225" i="8"/>
  <c r="X197" i="8"/>
  <c r="Y198" i="8"/>
  <c r="X198" i="8" s="1"/>
  <c r="X453" i="8"/>
  <c r="Y454" i="8"/>
  <c r="X454" i="8" s="1"/>
  <c r="X173" i="8"/>
  <c r="Y174" i="8"/>
  <c r="Y250" i="8"/>
  <c r="Y227" i="8" l="1"/>
  <c r="X226" i="8"/>
  <c r="X174" i="8"/>
  <c r="Y175" i="8"/>
  <c r="X250" i="8"/>
  <c r="Y251" i="8"/>
  <c r="Y228" i="8" l="1"/>
  <c r="X227" i="8"/>
  <c r="Y176" i="8"/>
  <c r="X175" i="8"/>
  <c r="X251" i="8"/>
  <c r="Y252" i="8"/>
  <c r="Y229" i="8" l="1"/>
  <c r="X228" i="8"/>
  <c r="Y177" i="8"/>
  <c r="X176" i="8"/>
  <c r="X252" i="8"/>
  <c r="Y253" i="8"/>
  <c r="Y230" i="8" l="1"/>
  <c r="X229" i="8"/>
  <c r="Y178" i="8"/>
  <c r="X177" i="8"/>
  <c r="Y254" i="8"/>
  <c r="X253" i="8"/>
  <c r="X230" i="8" l="1"/>
  <c r="Y231" i="8"/>
  <c r="Y179" i="8"/>
  <c r="X178" i="8"/>
  <c r="X254" i="8"/>
  <c r="Y255" i="8"/>
  <c r="X231" i="8" l="1"/>
  <c r="Y232" i="8"/>
  <c r="Y180" i="8"/>
  <c r="X179" i="8"/>
  <c r="Y256" i="8"/>
  <c r="X255" i="8"/>
  <c r="X232" i="8" l="1"/>
  <c r="Y233" i="8"/>
  <c r="X180" i="8"/>
  <c r="Y181" i="8"/>
  <c r="Y257" i="8"/>
  <c r="X256" i="8"/>
  <c r="Y234" i="8" l="1"/>
  <c r="X233" i="8"/>
  <c r="Y182" i="8"/>
  <c r="X181" i="8"/>
  <c r="D71" i="7"/>
  <c r="D96" i="7"/>
  <c r="D82" i="7"/>
  <c r="D78" i="7"/>
  <c r="D90" i="7"/>
  <c r="D85" i="7"/>
  <c r="D73" i="7"/>
  <c r="D79" i="7"/>
  <c r="D69" i="7"/>
  <c r="D89" i="7"/>
  <c r="D95" i="7"/>
  <c r="D81" i="7"/>
  <c r="D80" i="7"/>
  <c r="D91" i="7"/>
  <c r="D77" i="7"/>
  <c r="D88" i="7"/>
  <c r="J85" i="7"/>
  <c r="D75" i="7"/>
  <c r="D87" i="7"/>
  <c r="D97" i="7"/>
  <c r="D72" i="7"/>
  <c r="D74" i="7"/>
  <c r="D70" i="7"/>
  <c r="D76" i="7"/>
  <c r="D84" i="7"/>
  <c r="D93" i="7"/>
  <c r="D94" i="7"/>
  <c r="D92" i="7"/>
  <c r="D86" i="7"/>
  <c r="D83" i="7"/>
  <c r="Y258" i="8"/>
  <c r="X257" i="8"/>
  <c r="D98" i="7" s="1"/>
  <c r="Y235" i="8" l="1"/>
  <c r="X234" i="8"/>
  <c r="X182" i="8"/>
  <c r="Y183" i="8"/>
  <c r="J78" i="7"/>
  <c r="J77" i="7"/>
  <c r="J83" i="7"/>
  <c r="J70" i="7"/>
  <c r="O81" i="7"/>
  <c r="J74" i="7"/>
  <c r="O90" i="7"/>
  <c r="J91" i="7"/>
  <c r="O83" i="7"/>
  <c r="J89" i="7"/>
  <c r="J90" i="7"/>
  <c r="R90" i="7" s="1"/>
  <c r="O84" i="7"/>
  <c r="J81" i="7"/>
  <c r="O74" i="7"/>
  <c r="J87" i="7"/>
  <c r="O69" i="7"/>
  <c r="O95" i="7"/>
  <c r="J95" i="7"/>
  <c r="J88" i="7"/>
  <c r="O85" i="7"/>
  <c r="V85" i="7" s="1"/>
  <c r="O91" i="7"/>
  <c r="O71" i="7"/>
  <c r="J73" i="7"/>
  <c r="Y259" i="8"/>
  <c r="X258" i="8"/>
  <c r="J94" i="7"/>
  <c r="O70" i="7"/>
  <c r="O93" i="7"/>
  <c r="J97" i="7"/>
  <c r="J80" i="7"/>
  <c r="J69" i="7"/>
  <c r="J86" i="7"/>
  <c r="J76" i="7"/>
  <c r="J96" i="7"/>
  <c r="J72" i="7"/>
  <c r="O75" i="7"/>
  <c r="O82" i="7"/>
  <c r="O73" i="7"/>
  <c r="J93" i="7"/>
  <c r="O92" i="7"/>
  <c r="O76" i="7"/>
  <c r="J75" i="7"/>
  <c r="O77" i="7"/>
  <c r="O96" i="7"/>
  <c r="O79" i="7"/>
  <c r="O87" i="7"/>
  <c r="J71" i="7"/>
  <c r="O72" i="7"/>
  <c r="J82" i="7"/>
  <c r="J84" i="7"/>
  <c r="O78" i="7"/>
  <c r="O94" i="7"/>
  <c r="O88" i="7"/>
  <c r="O97" i="7"/>
  <c r="O86" i="7"/>
  <c r="O89" i="7"/>
  <c r="O80" i="7"/>
  <c r="J79" i="7"/>
  <c r="J92" i="7"/>
  <c r="S78" i="7" l="1"/>
  <c r="X183" i="8"/>
  <c r="Y184" i="8"/>
  <c r="Y236" i="8"/>
  <c r="X235" i="8"/>
  <c r="R71" i="7"/>
  <c r="R72" i="7"/>
  <c r="R83" i="7"/>
  <c r="R73" i="7"/>
  <c r="R87" i="7"/>
  <c r="R93" i="7"/>
  <c r="R69" i="7"/>
  <c r="W82" i="7"/>
  <c r="R82" i="7"/>
  <c r="R76" i="7"/>
  <c r="R80" i="7"/>
  <c r="R88" i="7"/>
  <c r="R86" i="7"/>
  <c r="R97" i="7"/>
  <c r="R94" i="7"/>
  <c r="R95" i="7"/>
  <c r="R89" i="7"/>
  <c r="R74" i="7"/>
  <c r="R77" i="7"/>
  <c r="W81" i="7"/>
  <c r="R81" i="7"/>
  <c r="R78" i="7"/>
  <c r="W92" i="7"/>
  <c r="R92" i="7"/>
  <c r="W79" i="7"/>
  <c r="R79" i="7"/>
  <c r="W84" i="7"/>
  <c r="R84" i="7"/>
  <c r="W75" i="7"/>
  <c r="R75" i="7"/>
  <c r="W96" i="7"/>
  <c r="R96" i="7"/>
  <c r="R91" i="7"/>
  <c r="R70" i="7"/>
  <c r="R85" i="7"/>
  <c r="W70" i="7"/>
  <c r="W71" i="7"/>
  <c r="W69" i="7"/>
  <c r="W91" i="7"/>
  <c r="W83" i="7"/>
  <c r="W95" i="7"/>
  <c r="W80" i="7"/>
  <c r="W88" i="7"/>
  <c r="W90" i="7"/>
  <c r="W86" i="7"/>
  <c r="W97" i="7"/>
  <c r="W94" i="7"/>
  <c r="W89" i="7"/>
  <c r="W74" i="7"/>
  <c r="W77" i="7"/>
  <c r="W76" i="7"/>
  <c r="W73" i="7"/>
  <c r="W87" i="7"/>
  <c r="W93" i="7"/>
  <c r="W72" i="7"/>
  <c r="W78" i="7"/>
  <c r="W85" i="7"/>
  <c r="X85" i="7" s="1"/>
  <c r="S90" i="7"/>
  <c r="V90" i="7"/>
  <c r="S77" i="7"/>
  <c r="V83" i="7"/>
  <c r="O98" i="7"/>
  <c r="S91" i="7"/>
  <c r="S83" i="7"/>
  <c r="S85" i="7"/>
  <c r="V81" i="7"/>
  <c r="V86" i="7"/>
  <c r="S74" i="7"/>
  <c r="V89" i="7"/>
  <c r="V77" i="7"/>
  <c r="J98" i="7"/>
  <c r="S81" i="7"/>
  <c r="V91" i="7"/>
  <c r="V74" i="7"/>
  <c r="V70" i="7"/>
  <c r="S71" i="7"/>
  <c r="S76" i="7"/>
  <c r="V76" i="7"/>
  <c r="S79" i="7"/>
  <c r="V79" i="7"/>
  <c r="V78" i="7"/>
  <c r="S80" i="7"/>
  <c r="S93" i="7"/>
  <c r="V95" i="7"/>
  <c r="S89" i="7"/>
  <c r="S73" i="7"/>
  <c r="V73" i="7"/>
  <c r="S88" i="7"/>
  <c r="V88" i="7"/>
  <c r="S86" i="7"/>
  <c r="S94" i="7"/>
  <c r="V94" i="7"/>
  <c r="S95" i="7"/>
  <c r="V92" i="7"/>
  <c r="S92" i="7"/>
  <c r="V84" i="7"/>
  <c r="S84" i="7"/>
  <c r="V71" i="7"/>
  <c r="V93" i="7"/>
  <c r="V72" i="7"/>
  <c r="S72" i="7"/>
  <c r="V80" i="7"/>
  <c r="S82" i="7"/>
  <c r="V82" i="7"/>
  <c r="S75" i="7"/>
  <c r="V75" i="7"/>
  <c r="V96" i="7"/>
  <c r="S96" i="7"/>
  <c r="V69" i="7"/>
  <c r="S69" i="7"/>
  <c r="S97" i="7"/>
  <c r="V97" i="7"/>
  <c r="X259" i="8"/>
  <c r="Y260" i="8"/>
  <c r="S70" i="7"/>
  <c r="S87" i="7"/>
  <c r="V87" i="7"/>
  <c r="T78" i="7" l="1"/>
  <c r="X236" i="8"/>
  <c r="Y237" i="8"/>
  <c r="Y185" i="8"/>
  <c r="X184" i="8"/>
  <c r="X81" i="7"/>
  <c r="T77" i="7"/>
  <c r="R98" i="7"/>
  <c r="T90" i="7"/>
  <c r="X74" i="7"/>
  <c r="T91" i="7"/>
  <c r="W98" i="7"/>
  <c r="X90" i="7"/>
  <c r="X83" i="7"/>
  <c r="T83" i="7"/>
  <c r="T85" i="7"/>
  <c r="S98" i="7"/>
  <c r="X95" i="7"/>
  <c r="V98" i="7"/>
  <c r="T73" i="7"/>
  <c r="X78" i="7"/>
  <c r="X89" i="7"/>
  <c r="X70" i="7"/>
  <c r="X80" i="7"/>
  <c r="X86" i="7"/>
  <c r="X77" i="7"/>
  <c r="X97" i="7"/>
  <c r="T96" i="7"/>
  <c r="T92" i="7"/>
  <c r="T81" i="7"/>
  <c r="T69" i="7"/>
  <c r="T93" i="7"/>
  <c r="T71" i="7"/>
  <c r="T88" i="7"/>
  <c r="X91" i="7"/>
  <c r="T70" i="7"/>
  <c r="T74" i="7"/>
  <c r="T72" i="7"/>
  <c r="X84" i="7"/>
  <c r="X72" i="7"/>
  <c r="X93" i="7"/>
  <c r="T84" i="7"/>
  <c r="X79" i="7"/>
  <c r="X87" i="7"/>
  <c r="T97" i="7"/>
  <c r="X71" i="7"/>
  <c r="T75" i="7"/>
  <c r="X73" i="7"/>
  <c r="X260" i="8"/>
  <c r="Y261" i="8"/>
  <c r="T82" i="7"/>
  <c r="T94" i="7"/>
  <c r="X88" i="7"/>
  <c r="T80" i="7"/>
  <c r="X76" i="7"/>
  <c r="T87" i="7"/>
  <c r="X69" i="7"/>
  <c r="X96" i="7"/>
  <c r="X75" i="7"/>
  <c r="X82" i="7"/>
  <c r="X92" i="7"/>
  <c r="T95" i="7"/>
  <c r="X94" i="7"/>
  <c r="T86" i="7"/>
  <c r="T89" i="7"/>
  <c r="T79" i="7"/>
  <c r="T76" i="7"/>
  <c r="X185" i="8" l="1"/>
  <c r="Y186" i="8"/>
  <c r="X186" i="8" s="1"/>
  <c r="Y238" i="8"/>
  <c r="X237" i="8"/>
  <c r="T98" i="7"/>
  <c r="X98" i="7"/>
  <c r="X261" i="8"/>
  <c r="Y262" i="8"/>
  <c r="Y239" i="8" l="1"/>
  <c r="X238" i="8"/>
  <c r="Y249" i="8"/>
  <c r="X249" i="8" s="1"/>
  <c r="X262" i="8"/>
  <c r="Y263" i="8"/>
  <c r="X239" i="8" l="1"/>
  <c r="Y240" i="8"/>
  <c r="X263" i="8"/>
  <c r="Y264" i="8"/>
  <c r="Y241" i="8" l="1"/>
  <c r="X240" i="8"/>
  <c r="Y265" i="8"/>
  <c r="X264" i="8"/>
  <c r="X241" i="8" l="1"/>
  <c r="Y242" i="8"/>
  <c r="Y266" i="8"/>
  <c r="X265" i="8"/>
  <c r="Y243" i="8" l="1"/>
  <c r="X242" i="8"/>
  <c r="X266" i="8"/>
  <c r="Y267" i="8"/>
  <c r="Y244" i="8" l="1"/>
  <c r="X243" i="8"/>
  <c r="X267" i="8"/>
  <c r="Y268" i="8"/>
  <c r="Y245" i="8" l="1"/>
  <c r="X244" i="8"/>
  <c r="Y269" i="8"/>
  <c r="Y270" i="8" s="1"/>
  <c r="X268" i="8"/>
  <c r="Y246" i="8" l="1"/>
  <c r="X245" i="8"/>
  <c r="X270" i="8"/>
  <c r="Y271" i="8"/>
  <c r="D107" i="7"/>
  <c r="D105" i="7"/>
  <c r="D106" i="7"/>
  <c r="D113" i="7"/>
  <c r="D102" i="7"/>
  <c r="D108" i="7"/>
  <c r="D111" i="7"/>
  <c r="D104" i="7"/>
  <c r="D103" i="7"/>
  <c r="D109" i="7"/>
  <c r="D110" i="7"/>
  <c r="D100" i="7"/>
  <c r="D101" i="7"/>
  <c r="D99" i="7"/>
  <c r="X269" i="8"/>
  <c r="X246" i="8" l="1"/>
  <c r="Y247" i="8"/>
  <c r="X271" i="8"/>
  <c r="Y272" i="8"/>
  <c r="J100" i="7"/>
  <c r="O103" i="7"/>
  <c r="O102" i="7"/>
  <c r="J109" i="7"/>
  <c r="O105" i="7"/>
  <c r="J103" i="7"/>
  <c r="R103" i="7" s="1"/>
  <c r="J105" i="7"/>
  <c r="O104" i="7"/>
  <c r="O100" i="7"/>
  <c r="J108" i="7"/>
  <c r="O107" i="7"/>
  <c r="J107" i="7"/>
  <c r="J101" i="7"/>
  <c r="O112" i="7"/>
  <c r="J110" i="7"/>
  <c r="J111" i="7"/>
  <c r="J102" i="7"/>
  <c r="I114" i="7"/>
  <c r="I116" i="7" s="1"/>
  <c r="G114" i="7"/>
  <c r="O106" i="7"/>
  <c r="J104" i="7"/>
  <c r="J106" i="7"/>
  <c r="O109" i="7"/>
  <c r="O108" i="7"/>
  <c r="D112" i="7"/>
  <c r="O101" i="7"/>
  <c r="J99" i="7"/>
  <c r="O113" i="7"/>
  <c r="O99" i="7"/>
  <c r="X247" i="8" l="1"/>
  <c r="Y248" i="8"/>
  <c r="X248" i="8" s="1"/>
  <c r="Y273" i="8"/>
  <c r="X272" i="8"/>
  <c r="R102" i="7"/>
  <c r="R107" i="7"/>
  <c r="R105" i="7"/>
  <c r="R109" i="7"/>
  <c r="R99" i="7"/>
  <c r="R106" i="7"/>
  <c r="R104" i="7"/>
  <c r="R108" i="7"/>
  <c r="R101" i="7"/>
  <c r="R100" i="7"/>
  <c r="W107" i="7"/>
  <c r="W102" i="7"/>
  <c r="W108" i="7"/>
  <c r="W109" i="7"/>
  <c r="W104" i="7"/>
  <c r="W105" i="7"/>
  <c r="S103" i="7"/>
  <c r="W103" i="7"/>
  <c r="W99" i="7"/>
  <c r="W106" i="7"/>
  <c r="W101" i="7"/>
  <c r="W100" i="7"/>
  <c r="V100" i="7"/>
  <c r="S101" i="7"/>
  <c r="S100" i="7"/>
  <c r="V105" i="7"/>
  <c r="M114" i="7"/>
  <c r="M116" i="7" s="1"/>
  <c r="S105" i="7"/>
  <c r="V103" i="7"/>
  <c r="V107" i="7"/>
  <c r="N114" i="7"/>
  <c r="N116" i="7" s="1"/>
  <c r="O111" i="7"/>
  <c r="R111" i="7" s="1"/>
  <c r="S107" i="7"/>
  <c r="H114" i="7"/>
  <c r="H116" i="7" s="1"/>
  <c r="O110" i="7"/>
  <c r="V110" i="7" s="1"/>
  <c r="V101" i="7"/>
  <c r="L114" i="7"/>
  <c r="S109" i="7"/>
  <c r="J112" i="7"/>
  <c r="V108" i="7"/>
  <c r="S104" i="7"/>
  <c r="V104" i="7"/>
  <c r="V106" i="7"/>
  <c r="S106" i="7"/>
  <c r="V109" i="7"/>
  <c r="S108" i="7"/>
  <c r="S102" i="7"/>
  <c r="V102" i="7"/>
  <c r="V99" i="7"/>
  <c r="S99" i="7"/>
  <c r="G116" i="7"/>
  <c r="J113" i="7"/>
  <c r="Y274" i="8" l="1"/>
  <c r="X273" i="8"/>
  <c r="T101" i="7"/>
  <c r="W112" i="7"/>
  <c r="R112" i="7"/>
  <c r="R110" i="7"/>
  <c r="W113" i="7"/>
  <c r="R113" i="7"/>
  <c r="X100" i="7"/>
  <c r="T103" i="7"/>
  <c r="W110" i="7"/>
  <c r="X110" i="7" s="1"/>
  <c r="W111" i="7"/>
  <c r="X105" i="7"/>
  <c r="T100" i="7"/>
  <c r="X103" i="7"/>
  <c r="T105" i="7"/>
  <c r="T102" i="7"/>
  <c r="X108" i="7"/>
  <c r="J114" i="7"/>
  <c r="J116" i="7" s="1"/>
  <c r="T108" i="7"/>
  <c r="X107" i="7"/>
  <c r="X109" i="7"/>
  <c r="S111" i="7"/>
  <c r="T111" i="7" s="1"/>
  <c r="V111" i="7"/>
  <c r="T107" i="7"/>
  <c r="X101" i="7"/>
  <c r="X99" i="7"/>
  <c r="T109" i="7"/>
  <c r="S110" i="7"/>
  <c r="X106" i="7"/>
  <c r="T104" i="7"/>
  <c r="S113" i="7"/>
  <c r="V113" i="7"/>
  <c r="X104" i="7"/>
  <c r="O114" i="7"/>
  <c r="O116" i="7" s="1"/>
  <c r="L116" i="7"/>
  <c r="S112" i="7"/>
  <c r="V112" i="7"/>
  <c r="T99" i="7"/>
  <c r="X102" i="7"/>
  <c r="T106" i="7"/>
  <c r="X274" i="8" l="1"/>
  <c r="Y275" i="8"/>
  <c r="X111" i="7"/>
  <c r="T110" i="7"/>
  <c r="X112" i="7"/>
  <c r="T113" i="7"/>
  <c r="T112" i="7"/>
  <c r="X113" i="7"/>
  <c r="X275" i="8" l="1"/>
  <c r="Y276" i="8"/>
  <c r="T114" i="7"/>
  <c r="T120" i="7" s="1"/>
  <c r="T121" i="7" s="1"/>
  <c r="X114" i="7"/>
  <c r="X120" i="7" s="1"/>
  <c r="X121" i="7" s="1"/>
  <c r="X276" i="8" l="1"/>
  <c r="Y277" i="8"/>
  <c r="X277" i="8" l="1"/>
  <c r="Y278" i="8"/>
  <c r="X278" i="8" s="1"/>
</calcChain>
</file>

<file path=xl/comments1.xml><?xml version="1.0" encoding="utf-8"?>
<comments xmlns="http://schemas.openxmlformats.org/spreadsheetml/2006/main">
  <authors>
    <author>Keizer</author>
  </authors>
  <commentList>
    <comment ref="R18" authorId="0" shapeId="0">
      <text>
        <r>
          <rPr>
            <sz val="9"/>
            <color indexed="81"/>
            <rFont val="Tahoma"/>
            <family val="2"/>
          </rPr>
          <t xml:space="preserve">
Voor de overdracht werkt het SWV met de landelijke GPL.</t>
        </r>
      </text>
    </comment>
  </commentList>
</comments>
</file>

<file path=xl/comments2.xml><?xml version="1.0" encoding="utf-8"?>
<comments xmlns="http://schemas.openxmlformats.org/spreadsheetml/2006/main">
  <authors>
    <author>Keizer</author>
    <author>B. Keizer</author>
  </authors>
  <commentList>
    <comment ref="C7" authorId="0" shapeId="0">
      <text>
        <r>
          <rPr>
            <sz val="9"/>
            <color indexed="81"/>
            <rFont val="Tahoma"/>
            <family val="2"/>
          </rPr>
          <t xml:space="preserve">
GPL 2016-2017, maart 2016.</t>
        </r>
      </text>
    </comment>
    <comment ref="B12" authorId="0" shapeId="0">
      <text>
        <r>
          <rPr>
            <sz val="9"/>
            <color indexed="81"/>
            <rFont val="Tahoma"/>
            <family val="2"/>
          </rPr>
          <t xml:space="preserve">
Is gelijk aan het bedrag per leerling basisschool.</t>
        </r>
      </text>
    </comment>
    <comment ref="C60" authorId="1" shapeId="0">
      <text>
        <r>
          <rPr>
            <sz val="9"/>
            <color indexed="81"/>
            <rFont val="Tahoma"/>
            <family val="2"/>
          </rPr>
          <t xml:space="preserve">
Bedragen voor 2017, met in sept. 2016 te publiceren verhoging.</t>
        </r>
      </text>
    </comment>
  </commentList>
</comments>
</file>

<file path=xl/sharedStrings.xml><?xml version="1.0" encoding="utf-8"?>
<sst xmlns="http://schemas.openxmlformats.org/spreadsheetml/2006/main" count="5095" uniqueCount="1630">
  <si>
    <t>kernonderwijs</t>
  </si>
  <si>
    <t>VSO</t>
  </si>
  <si>
    <t>Vast bedrag per school</t>
  </si>
  <si>
    <t>per leerling SO &lt;8</t>
  </si>
  <si>
    <t>per leerling SO &gt;=8</t>
  </si>
  <si>
    <t>per leerling VSO</t>
  </si>
  <si>
    <t xml:space="preserve">per leerling P&amp;A </t>
  </si>
  <si>
    <t>Vast bedrag SO</t>
  </si>
  <si>
    <t>Vast bedrag VSO</t>
  </si>
  <si>
    <t>in fte's</t>
  </si>
  <si>
    <t>basis bekostiging</t>
  </si>
  <si>
    <t>fte ondersteuning_op</t>
  </si>
  <si>
    <t>fte ondersteuning_oop</t>
  </si>
  <si>
    <t>p&amp;a ondersteuning</t>
  </si>
  <si>
    <t>fte's</t>
  </si>
  <si>
    <t>p&amp;a</t>
  </si>
  <si>
    <t>cat 1</t>
  </si>
  <si>
    <t>cat 2</t>
  </si>
  <si>
    <t>cat 3</t>
  </si>
  <si>
    <t>Vast per school</t>
  </si>
  <si>
    <t>basisbekostiging</t>
  </si>
  <si>
    <t>ondersteuningskosten P per leerling</t>
  </si>
  <si>
    <t>vast</t>
  </si>
  <si>
    <t>x GGL</t>
  </si>
  <si>
    <t>Vast per school exlusief directie</t>
  </si>
  <si>
    <t>SOVSO</t>
  </si>
  <si>
    <t>vaste bedragen en basisbekostiging</t>
  </si>
  <si>
    <t>ondersteuningskosten MI per leerling</t>
  </si>
  <si>
    <t xml:space="preserve"> </t>
  </si>
  <si>
    <t>cluster 4</t>
  </si>
  <si>
    <t>LG</t>
  </si>
  <si>
    <t>ZMLK</t>
  </si>
  <si>
    <t>schooljaar</t>
  </si>
  <si>
    <t>2016/17</t>
  </si>
  <si>
    <t>2017/18</t>
  </si>
  <si>
    <t>2018/19</t>
  </si>
  <si>
    <t>2019/20</t>
  </si>
  <si>
    <t>teldatum</t>
  </si>
  <si>
    <t>kalenderjaar</t>
  </si>
  <si>
    <t>GPL bedragen</t>
  </si>
  <si>
    <t>OP (landelijk)</t>
  </si>
  <si>
    <t>OP leeftijdsgecorrigeerd : voet</t>
  </si>
  <si>
    <t>OP leeftijdsgecorrigeerd : bedrag * GGL</t>
  </si>
  <si>
    <t xml:space="preserve">basisbekostiging Budget Pers Arb Beleid </t>
  </si>
  <si>
    <t>Landelijke GGL =</t>
  </si>
  <si>
    <t>2020/21</t>
  </si>
  <si>
    <t>SO</t>
  </si>
  <si>
    <t>Naam school</t>
  </si>
  <si>
    <t>Brinnummer</t>
  </si>
  <si>
    <t>Samenstelling school</t>
  </si>
  <si>
    <t>LZ</t>
  </si>
  <si>
    <t>Peildatum</t>
  </si>
  <si>
    <t>MG</t>
  </si>
  <si>
    <t>afdeling MG</t>
  </si>
  <si>
    <t>ja</t>
  </si>
  <si>
    <t>SO &lt; 8 jr</t>
  </si>
  <si>
    <t>Samenwerkingsverbanden</t>
  </si>
  <si>
    <t>SWV</t>
  </si>
  <si>
    <t xml:space="preserve">Totaal </t>
  </si>
  <si>
    <t>naam</t>
  </si>
  <si>
    <t>nummer</t>
  </si>
  <si>
    <t>Tot</t>
  </si>
  <si>
    <t>SO 8 jr en ouder</t>
  </si>
  <si>
    <t>Overdrachten VSO</t>
  </si>
  <si>
    <t>Totaal SO &lt; 8 jr</t>
  </si>
  <si>
    <t>Totaal VSO</t>
  </si>
  <si>
    <t>basis</t>
  </si>
  <si>
    <t>ondersteuning</t>
  </si>
  <si>
    <t>Totaal SO &gt;= 8 jr</t>
  </si>
  <si>
    <t>Totaal bekostiging</t>
  </si>
  <si>
    <t>Vast bedrag SOVSO</t>
  </si>
  <si>
    <t>Totaal aantal leerlingen</t>
  </si>
  <si>
    <t>2021/22</t>
  </si>
  <si>
    <t>2022/23</t>
  </si>
  <si>
    <t xml:space="preserve">per cumi-leerling P&amp;A </t>
  </si>
  <si>
    <t>cumi-leerling</t>
  </si>
  <si>
    <t>Personeel</t>
  </si>
  <si>
    <t>Algemeen</t>
  </si>
  <si>
    <t>Desgewenst kunt u het model dus aanpassen, maar kennis van Excel is dan wel vereist.</t>
  </si>
  <si>
    <t>Werkblad Toelichting (toel)</t>
  </si>
  <si>
    <t>Die spreekt hopelijk voor zich.</t>
  </si>
  <si>
    <t>Nadere informatie</t>
  </si>
  <si>
    <t xml:space="preserve">Hebt u vragen of opmerkingen, adviezen enzovoorts over dit instrument, dan zijn we daar nieuwsgierig naar: </t>
  </si>
  <si>
    <t xml:space="preserve">Reinier Goedhart, e-mail: r.goedhart@poraad.nl </t>
  </si>
  <si>
    <t>overdracht</t>
  </si>
  <si>
    <t>van SWV</t>
  </si>
  <si>
    <r>
      <t xml:space="preserve">Het model is beveiligd met het wachtwoord: </t>
    </r>
    <r>
      <rPr>
        <b/>
        <sz val="11"/>
        <rFont val="Calibri"/>
        <family val="2"/>
      </rPr>
      <t>poraad</t>
    </r>
    <r>
      <rPr>
        <sz val="11"/>
        <rFont val="Calibri"/>
        <family val="2"/>
      </rPr>
      <t xml:space="preserve"> onder Start/Opmaak/Blad beveiligen.</t>
    </r>
  </si>
  <si>
    <t xml:space="preserve">Bé Keizer, e-mail: be.keizer@wxs.nl </t>
  </si>
  <si>
    <t>Werkblad Tabellen (tab)</t>
  </si>
  <si>
    <t>extra voor regulier MG afdeling</t>
  </si>
  <si>
    <t xml:space="preserve">OBP </t>
  </si>
  <si>
    <t>groeibudget</t>
  </si>
  <si>
    <t>2023/24</t>
  </si>
  <si>
    <t>MI 2016 bekostiging, kalenderjaar</t>
  </si>
  <si>
    <t>nieuwe TLV's</t>
  </si>
  <si>
    <t>uitschrijvingen</t>
  </si>
  <si>
    <t>pers. bas. bek.</t>
  </si>
  <si>
    <t xml:space="preserve"> basis</t>
  </si>
  <si>
    <t>mat. bek.</t>
  </si>
  <si>
    <t>Totaal pers</t>
  </si>
  <si>
    <t>Totaal mat</t>
  </si>
  <si>
    <t>BEKOSTIGING TUSSENTIJDSE GROEI PERSONEEL EN MATERIEEL</t>
  </si>
  <si>
    <t>P+M</t>
  </si>
  <si>
    <t>Kortheidshalve worden de ondersteuningscategorien laag, midden en hoog in de hierna volgende werkbladen aangeduid als cat 1, cat 2 resp. cat 3.</t>
  </si>
  <si>
    <t>De werking van de groeiregeling</t>
  </si>
  <si>
    <t xml:space="preserve">Bovendien moet de groei verminderd worden met de leerlingen die in dezelfde periode uitgeschreven worden. Niet alleen uitgeschreven bij de betreffende school, maar uitgeschreven worden uit het SO cluster 3 en 4 als zodanig. Als een leerling overgaat van SO naar VSO is er ook sprake van uitschrijving uit het SO en inschrijving in het VSO waarvoor een nieuwe TLV van het SWV VO nodig is. Leerlingen die uitgeschreven worden omdat ze overgaan naar een andere school voor SO resp. VSO van cluster 3 en 4 (doorstroom, geen uitstroom), blijven in dit kader dus buiten beschouwing. </t>
  </si>
  <si>
    <t>In-uitstroom in het (V)SO &lt;8</t>
  </si>
  <si>
    <t>In-uitstroom in het (V)SO 8+</t>
  </si>
  <si>
    <t>Instroom SWV-BRIN</t>
  </si>
  <si>
    <t>Uitstroom SWV-BRIN</t>
  </si>
  <si>
    <t>SL</t>
  </si>
  <si>
    <t>volgnr SWV</t>
  </si>
  <si>
    <t>BRIN (V)SO</t>
  </si>
  <si>
    <t>CAT LAAG</t>
  </si>
  <si>
    <t>CAT MIDDEN</t>
  </si>
  <si>
    <t>CAT HOOG</t>
  </si>
  <si>
    <t>TOTAAL</t>
  </si>
  <si>
    <t>groei</t>
  </si>
  <si>
    <t>PO0001</t>
  </si>
  <si>
    <t>00KM</t>
  </si>
  <si>
    <t>01AI</t>
  </si>
  <si>
    <t>01AJ</t>
  </si>
  <si>
    <t>01UC</t>
  </si>
  <si>
    <t>04AK</t>
  </si>
  <si>
    <t>04EY</t>
  </si>
  <si>
    <t>08PQ</t>
  </si>
  <si>
    <t>23XK</t>
  </si>
  <si>
    <t>26MN</t>
  </si>
  <si>
    <t>26MW</t>
  </si>
  <si>
    <t>26NC</t>
  </si>
  <si>
    <t>26NU</t>
  </si>
  <si>
    <t>PO2001</t>
  </si>
  <si>
    <t>02YR</t>
  </si>
  <si>
    <t>14WT</t>
  </si>
  <si>
    <t>19SO</t>
  </si>
  <si>
    <t>19TZ</t>
  </si>
  <si>
    <t>19VO</t>
  </si>
  <si>
    <t>19WD</t>
  </si>
  <si>
    <t>20BG</t>
  </si>
  <si>
    <t>26MU</t>
  </si>
  <si>
    <t>26NL</t>
  </si>
  <si>
    <t>PO2101</t>
  </si>
  <si>
    <t>00LD</t>
  </si>
  <si>
    <t>00MU</t>
  </si>
  <si>
    <t>02EP</t>
  </si>
  <si>
    <t>02XF</t>
  </si>
  <si>
    <t>02YN</t>
  </si>
  <si>
    <t>03PB</t>
  </si>
  <si>
    <t>06SV</t>
  </si>
  <si>
    <t>08ST</t>
  </si>
  <si>
    <t>16TF</t>
  </si>
  <si>
    <t>19TX</t>
  </si>
  <si>
    <t>23JT</t>
  </si>
  <si>
    <t>26LD</t>
  </si>
  <si>
    <t>26MC</t>
  </si>
  <si>
    <t>PO2201</t>
  </si>
  <si>
    <t>PO2202</t>
  </si>
  <si>
    <t>00SU</t>
  </si>
  <si>
    <t>PO2203</t>
  </si>
  <si>
    <t>19SK</t>
  </si>
  <si>
    <t>23HU</t>
  </si>
  <si>
    <t>PO2301</t>
  </si>
  <si>
    <t>01FX</t>
  </si>
  <si>
    <t>01RE</t>
  </si>
  <si>
    <t>02GD</t>
  </si>
  <si>
    <t>19QO</t>
  </si>
  <si>
    <t>PO2302</t>
  </si>
  <si>
    <t>00RL</t>
  </si>
  <si>
    <t>00ZN</t>
  </si>
  <si>
    <t>01CN</t>
  </si>
  <si>
    <t>01JH</t>
  </si>
  <si>
    <t>01WX</t>
  </si>
  <si>
    <t>18QP</t>
  </si>
  <si>
    <t>19LZ</t>
  </si>
  <si>
    <t>19VD</t>
  </si>
  <si>
    <t>PO2303</t>
  </si>
  <si>
    <t>02GM</t>
  </si>
  <si>
    <t>14XF</t>
  </si>
  <si>
    <t>19SY</t>
  </si>
  <si>
    <t>PO2304</t>
  </si>
  <si>
    <t>06RJ</t>
  </si>
  <si>
    <t>16QX</t>
  </si>
  <si>
    <t>PO2305</t>
  </si>
  <si>
    <t>02CP</t>
  </si>
  <si>
    <t>05PZ</t>
  </si>
  <si>
    <t>19QK</t>
  </si>
  <si>
    <t>26NR</t>
  </si>
  <si>
    <t>PO2401</t>
  </si>
  <si>
    <t>05LW</t>
  </si>
  <si>
    <t>23FA</t>
  </si>
  <si>
    <t>23GL</t>
  </si>
  <si>
    <t>30EF</t>
  </si>
  <si>
    <t>PO2402</t>
  </si>
  <si>
    <t>PO2403</t>
  </si>
  <si>
    <t>03RH</t>
  </si>
  <si>
    <t>14WS</t>
  </si>
  <si>
    <t>15MR</t>
  </si>
  <si>
    <t>23VR</t>
  </si>
  <si>
    <t>PO2501</t>
  </si>
  <si>
    <t>04EJ</t>
  </si>
  <si>
    <t>19TG</t>
  </si>
  <si>
    <t>PO2502</t>
  </si>
  <si>
    <t>00SO</t>
  </si>
  <si>
    <t>PO2503</t>
  </si>
  <si>
    <t>01GF</t>
  </si>
  <si>
    <t>05MF</t>
  </si>
  <si>
    <t>14OP</t>
  </si>
  <si>
    <t>22ML</t>
  </si>
  <si>
    <t>PO2504</t>
  </si>
  <si>
    <t>04AN</t>
  </si>
  <si>
    <t>14RB</t>
  </si>
  <si>
    <t>PO2505</t>
  </si>
  <si>
    <t>02VX</t>
  </si>
  <si>
    <t>16TL</t>
  </si>
  <si>
    <t>20OJ</t>
  </si>
  <si>
    <t>24HY</t>
  </si>
  <si>
    <t>PO2506</t>
  </si>
  <si>
    <t>00ON</t>
  </si>
  <si>
    <t>00TO</t>
  </si>
  <si>
    <t>01JE</t>
  </si>
  <si>
    <t>03IJ</t>
  </si>
  <si>
    <t>PO2507</t>
  </si>
  <si>
    <t>00OS</t>
  </si>
  <si>
    <t>02RO</t>
  </si>
  <si>
    <t>02RV</t>
  </si>
  <si>
    <t>04EP</t>
  </si>
  <si>
    <t>21IZ</t>
  </si>
  <si>
    <t>PO2508</t>
  </si>
  <si>
    <t>02RF</t>
  </si>
  <si>
    <t>02SK</t>
  </si>
  <si>
    <t>07IC</t>
  </si>
  <si>
    <t>PO2509</t>
  </si>
  <si>
    <t>16OJ</t>
  </si>
  <si>
    <t>18ZJ</t>
  </si>
  <si>
    <t>PO2510</t>
  </si>
  <si>
    <t>22NX</t>
  </si>
  <si>
    <t>PO2601</t>
  </si>
  <si>
    <t>00PQ</t>
  </si>
  <si>
    <t>00VV</t>
  </si>
  <si>
    <t>02YT</t>
  </si>
  <si>
    <t>03ND</t>
  </si>
  <si>
    <t>04BF</t>
  </si>
  <si>
    <t>26LF</t>
  </si>
  <si>
    <t>PO2602</t>
  </si>
  <si>
    <t>01TQ</t>
  </si>
  <si>
    <t>02AC</t>
  </si>
  <si>
    <t>02YP</t>
  </si>
  <si>
    <t>19SU</t>
  </si>
  <si>
    <t>19TJ</t>
  </si>
  <si>
    <t>PO2603</t>
  </si>
  <si>
    <t>00AW</t>
  </si>
  <si>
    <t>01OZ</t>
  </si>
  <si>
    <t>PO2604</t>
  </si>
  <si>
    <t>00NT</t>
  </si>
  <si>
    <t>05YX</t>
  </si>
  <si>
    <t>20YN</t>
  </si>
  <si>
    <t>PO2605</t>
  </si>
  <si>
    <t>05PE</t>
  </si>
  <si>
    <t>PO2701</t>
  </si>
  <si>
    <t>07IT</t>
  </si>
  <si>
    <t>PO2702</t>
  </si>
  <si>
    <t>04GJ</t>
  </si>
  <si>
    <t>15DZ</t>
  </si>
  <si>
    <t>PO2703</t>
  </si>
  <si>
    <t>01LB</t>
  </si>
  <si>
    <t>PO2704</t>
  </si>
  <si>
    <t>01MI</t>
  </si>
  <si>
    <t>02EJ</t>
  </si>
  <si>
    <t>05XA</t>
  </si>
  <si>
    <t>09QN</t>
  </si>
  <si>
    <t>18BV</t>
  </si>
  <si>
    <t>18EC</t>
  </si>
  <si>
    <t>18IS</t>
  </si>
  <si>
    <t>18LW</t>
  </si>
  <si>
    <t>20WW</t>
  </si>
  <si>
    <t>20YC</t>
  </si>
  <si>
    <t>PO2705</t>
  </si>
  <si>
    <t>01KX</t>
  </si>
  <si>
    <t>14UA</t>
  </si>
  <si>
    <t>16KI</t>
  </si>
  <si>
    <t>PO2706</t>
  </si>
  <si>
    <t>12QB</t>
  </si>
  <si>
    <t>20WU</t>
  </si>
  <si>
    <t>PO2707</t>
  </si>
  <si>
    <t>20WV</t>
  </si>
  <si>
    <t>20XV</t>
  </si>
  <si>
    <t>20YD</t>
  </si>
  <si>
    <t>23JU</t>
  </si>
  <si>
    <t>PO2708</t>
  </si>
  <si>
    <t>20WX</t>
  </si>
  <si>
    <t>PO2709</t>
  </si>
  <si>
    <t>00SL</t>
  </si>
  <si>
    <t>PO2710</t>
  </si>
  <si>
    <t>PO2711</t>
  </si>
  <si>
    <t>PO2801</t>
  </si>
  <si>
    <t>00OQ</t>
  </si>
  <si>
    <t>00SI</t>
  </si>
  <si>
    <t>14MY</t>
  </si>
  <si>
    <t>19OV</t>
  </si>
  <si>
    <t>PO2802</t>
  </si>
  <si>
    <t>00PZ</t>
  </si>
  <si>
    <t>01OY</t>
  </si>
  <si>
    <t>02YJ</t>
  </si>
  <si>
    <t>16VG</t>
  </si>
  <si>
    <t>17WK</t>
  </si>
  <si>
    <t>20KP</t>
  </si>
  <si>
    <t>20RX</t>
  </si>
  <si>
    <t>20VT</t>
  </si>
  <si>
    <t>PO2803</t>
  </si>
  <si>
    <t>PO2804</t>
  </si>
  <si>
    <t>01PE</t>
  </si>
  <si>
    <t>PO2805</t>
  </si>
  <si>
    <t>18KC</t>
  </si>
  <si>
    <t>20RL</t>
  </si>
  <si>
    <t>PO2806</t>
  </si>
  <si>
    <t>02XM</t>
  </si>
  <si>
    <t>04AD</t>
  </si>
  <si>
    <t>20RI</t>
  </si>
  <si>
    <t>20RJ</t>
  </si>
  <si>
    <t>20RK</t>
  </si>
  <si>
    <t>20RT</t>
  </si>
  <si>
    <t>PO2807</t>
  </si>
  <si>
    <t>19QU</t>
  </si>
  <si>
    <t>PO2808</t>
  </si>
  <si>
    <t>18BD</t>
  </si>
  <si>
    <t>PO2809</t>
  </si>
  <si>
    <t>00KK</t>
  </si>
  <si>
    <t>14OH</t>
  </si>
  <si>
    <t>PO2810</t>
  </si>
  <si>
    <t>21SG</t>
  </si>
  <si>
    <t>PO2811</t>
  </si>
  <si>
    <t>PO2812</t>
  </si>
  <si>
    <t>19UQ</t>
  </si>
  <si>
    <t>PO2813</t>
  </si>
  <si>
    <t>04EF</t>
  </si>
  <si>
    <t>PO2814</t>
  </si>
  <si>
    <t>15KH</t>
  </si>
  <si>
    <t>19XZ</t>
  </si>
  <si>
    <t>PO2815</t>
  </si>
  <si>
    <t>02DE</t>
  </si>
  <si>
    <t>02GA</t>
  </si>
  <si>
    <t>03HW</t>
  </si>
  <si>
    <t>20IX</t>
  </si>
  <si>
    <t>20JE</t>
  </si>
  <si>
    <t>20JG</t>
  </si>
  <si>
    <t>20JM</t>
  </si>
  <si>
    <t>PO2816</t>
  </si>
  <si>
    <t>23GY</t>
  </si>
  <si>
    <t>26MR</t>
  </si>
  <si>
    <t>PO2817</t>
  </si>
  <si>
    <t>PO2818</t>
  </si>
  <si>
    <t>16LO</t>
  </si>
  <si>
    <t>20KH</t>
  </si>
  <si>
    <t>PO2901</t>
  </si>
  <si>
    <t>00OJ</t>
  </si>
  <si>
    <t>02CK</t>
  </si>
  <si>
    <t>PO2902</t>
  </si>
  <si>
    <t>02RH</t>
  </si>
  <si>
    <t>07WD</t>
  </si>
  <si>
    <t>14PR</t>
  </si>
  <si>
    <t>26NN</t>
  </si>
  <si>
    <t>PO2903</t>
  </si>
  <si>
    <t>05HS</t>
  </si>
  <si>
    <t>PO3001</t>
  </si>
  <si>
    <t>PO3002</t>
  </si>
  <si>
    <t>02SZ</t>
  </si>
  <si>
    <t>21RO</t>
  </si>
  <si>
    <t>PO3003</t>
  </si>
  <si>
    <t>02RK</t>
  </si>
  <si>
    <t>02ZX</t>
  </si>
  <si>
    <t>16SN</t>
  </si>
  <si>
    <t>18CZ</t>
  </si>
  <si>
    <t>PO3004</t>
  </si>
  <si>
    <t>03XK</t>
  </si>
  <si>
    <t>PO3005</t>
  </si>
  <si>
    <t>01PD</t>
  </si>
  <si>
    <t>21GN</t>
  </si>
  <si>
    <t>PO3006</t>
  </si>
  <si>
    <t>00RT</t>
  </si>
  <si>
    <t>01PA</t>
  </si>
  <si>
    <t>02SW</t>
  </si>
  <si>
    <t>14NA</t>
  </si>
  <si>
    <t>14OT</t>
  </si>
  <si>
    <t>19ES</t>
  </si>
  <si>
    <t>PO3007</t>
  </si>
  <si>
    <t>10OL</t>
  </si>
  <si>
    <t>16SO</t>
  </si>
  <si>
    <t>19HT</t>
  </si>
  <si>
    <t>PO3008</t>
  </si>
  <si>
    <t>05HJ</t>
  </si>
  <si>
    <t>14VL</t>
  </si>
  <si>
    <t>17GQ</t>
  </si>
  <si>
    <t>PO3009</t>
  </si>
  <si>
    <t>00LH</t>
  </si>
  <si>
    <t>01PJ</t>
  </si>
  <si>
    <t>PO3010</t>
  </si>
  <si>
    <t>PO3101</t>
  </si>
  <si>
    <t>00UT</t>
  </si>
  <si>
    <t>01UQ</t>
  </si>
  <si>
    <t>02QV</t>
  </si>
  <si>
    <t>22OH</t>
  </si>
  <si>
    <t>PO3102</t>
  </si>
  <si>
    <t>01UO</t>
  </si>
  <si>
    <t>17IP</t>
  </si>
  <si>
    <t>PO3103</t>
  </si>
  <si>
    <t>PO3104</t>
  </si>
  <si>
    <t>01RB</t>
  </si>
  <si>
    <t>12QN</t>
  </si>
  <si>
    <t>PO3105</t>
  </si>
  <si>
    <t>00SH</t>
  </si>
  <si>
    <t>14VR</t>
  </si>
  <si>
    <t>17LV</t>
  </si>
  <si>
    <t>PO3106</t>
  </si>
  <si>
    <t>16PB</t>
  </si>
  <si>
    <t>20IF</t>
  </si>
  <si>
    <t>VO0001</t>
  </si>
  <si>
    <t>01QH</t>
  </si>
  <si>
    <t>26NE</t>
  </si>
  <si>
    <t>VO2001</t>
  </si>
  <si>
    <t>00ZF</t>
  </si>
  <si>
    <t>02EY</t>
  </si>
  <si>
    <t>02YL</t>
  </si>
  <si>
    <t>02YM</t>
  </si>
  <si>
    <t>14OR</t>
  </si>
  <si>
    <t>VO2002</t>
  </si>
  <si>
    <t>00RS</t>
  </si>
  <si>
    <t>26MK</t>
  </si>
  <si>
    <t>VO2101</t>
  </si>
  <si>
    <t>03TV</t>
  </si>
  <si>
    <t>07IQ</t>
  </si>
  <si>
    <t>17JJ</t>
  </si>
  <si>
    <t>VO2102</t>
  </si>
  <si>
    <t>02YU</t>
  </si>
  <si>
    <t>VO2103</t>
  </si>
  <si>
    <t>VO2201</t>
  </si>
  <si>
    <t>VO2202</t>
  </si>
  <si>
    <t>02PQ</t>
  </si>
  <si>
    <t>VO2203</t>
  </si>
  <si>
    <t>02KX</t>
  </si>
  <si>
    <t>VO2301</t>
  </si>
  <si>
    <t>00AO</t>
  </si>
  <si>
    <t>23KF</t>
  </si>
  <si>
    <t>VO2302</t>
  </si>
  <si>
    <t>02RM</t>
  </si>
  <si>
    <t>VO2303</t>
  </si>
  <si>
    <t>VO2305</t>
  </si>
  <si>
    <t>23GK</t>
  </si>
  <si>
    <t>VO2307</t>
  </si>
  <si>
    <t>VO2401</t>
  </si>
  <si>
    <t>21EJ</t>
  </si>
  <si>
    <t>VO2402</t>
  </si>
  <si>
    <t>VO2403</t>
  </si>
  <si>
    <t>VO2501</t>
  </si>
  <si>
    <t>04YK</t>
  </si>
  <si>
    <t>14PG</t>
  </si>
  <si>
    <t>VO2502</t>
  </si>
  <si>
    <t>01BS</t>
  </si>
  <si>
    <t>01JR</t>
  </si>
  <si>
    <t>23GH</t>
  </si>
  <si>
    <t>23GJ</t>
  </si>
  <si>
    <t>VO2503</t>
  </si>
  <si>
    <t>03AE</t>
  </si>
  <si>
    <t>VO2504</t>
  </si>
  <si>
    <t>VO2505</t>
  </si>
  <si>
    <t>18XY</t>
  </si>
  <si>
    <t>VO2506</t>
  </si>
  <si>
    <t>03RM</t>
  </si>
  <si>
    <t>16QF</t>
  </si>
  <si>
    <t>16QL</t>
  </si>
  <si>
    <t>22OG</t>
  </si>
  <si>
    <t>VO2507</t>
  </si>
  <si>
    <t>22OB</t>
  </si>
  <si>
    <t>VO2508</t>
  </si>
  <si>
    <t>VO2509</t>
  </si>
  <si>
    <t>VO2510</t>
  </si>
  <si>
    <t>01KI</t>
  </si>
  <si>
    <t>VO2511</t>
  </si>
  <si>
    <t>VO2601</t>
  </si>
  <si>
    <t>14RZ</t>
  </si>
  <si>
    <t>VO2602</t>
  </si>
  <si>
    <t>VO2603</t>
  </si>
  <si>
    <t>VO2604</t>
  </si>
  <si>
    <t>VO2605</t>
  </si>
  <si>
    <t>VO2701</t>
  </si>
  <si>
    <t>VO2702</t>
  </si>
  <si>
    <t>02SJ</t>
  </si>
  <si>
    <t>VO2703</t>
  </si>
  <si>
    <t>00TD</t>
  </si>
  <si>
    <t>VO2704</t>
  </si>
  <si>
    <t>VO2705</t>
  </si>
  <si>
    <t>VO2706</t>
  </si>
  <si>
    <t>21EN</t>
  </si>
  <si>
    <t>VO2707</t>
  </si>
  <si>
    <t>VO2708</t>
  </si>
  <si>
    <t>VO2709</t>
  </si>
  <si>
    <t>VO2710</t>
  </si>
  <si>
    <t>VO2801</t>
  </si>
  <si>
    <t>VO2802</t>
  </si>
  <si>
    <t>VO2803</t>
  </si>
  <si>
    <t>VO2804</t>
  </si>
  <si>
    <t>00RK</t>
  </si>
  <si>
    <t>VO2805</t>
  </si>
  <si>
    <t>VO2806</t>
  </si>
  <si>
    <t>VO2807</t>
  </si>
  <si>
    <t>VO2808</t>
  </si>
  <si>
    <t>VO2809</t>
  </si>
  <si>
    <t>VO2810</t>
  </si>
  <si>
    <t>26LY</t>
  </si>
  <si>
    <t>VO2811</t>
  </si>
  <si>
    <t>VO2812</t>
  </si>
  <si>
    <t>VO2813</t>
  </si>
  <si>
    <t>VO2814</t>
  </si>
  <si>
    <t>VO2901</t>
  </si>
  <si>
    <t>VO2902</t>
  </si>
  <si>
    <t>VO2903</t>
  </si>
  <si>
    <t>VO3001</t>
  </si>
  <si>
    <t>VO3002</t>
  </si>
  <si>
    <t>VO3003</t>
  </si>
  <si>
    <t>01UB</t>
  </si>
  <si>
    <t>VO3004</t>
  </si>
  <si>
    <t>VO3005</t>
  </si>
  <si>
    <t>VO3006</t>
  </si>
  <si>
    <t>VO3007</t>
  </si>
  <si>
    <t>VO3008</t>
  </si>
  <si>
    <t>VO3009</t>
  </si>
  <si>
    <t>VO3101</t>
  </si>
  <si>
    <t>VO3102</t>
  </si>
  <si>
    <t>00KX</t>
  </si>
  <si>
    <t>VO3103</t>
  </si>
  <si>
    <t>VO3104</t>
  </si>
  <si>
    <t>VO3105</t>
  </si>
  <si>
    <t>14YY</t>
  </si>
  <si>
    <t>VO3106</t>
  </si>
  <si>
    <t>vn</t>
  </si>
  <si>
    <t>SWV_lrl</t>
  </si>
  <si>
    <t>BRIN</t>
  </si>
  <si>
    <t>naam_kort</t>
  </si>
  <si>
    <t>adres</t>
  </si>
  <si>
    <t>postcode_vest</t>
  </si>
  <si>
    <t>naam_gemeente_vest</t>
  </si>
  <si>
    <t>nr_bevoegd_gezag</t>
  </si>
  <si>
    <t>Reformatorisch Samenwerkingsverband PO</t>
  </si>
  <si>
    <t>VSO ZMOK De Bolster</t>
  </si>
  <si>
    <t>Beelelaan 6</t>
  </si>
  <si>
    <t>7383BH</t>
  </si>
  <si>
    <t>Voorst</t>
  </si>
  <si>
    <t>Stichting Samenwerkingsverband PO 20-01</t>
  </si>
  <si>
    <t>Bergse Veld Sch SO/IOBK</t>
  </si>
  <si>
    <t>Mozartlaan 150</t>
  </si>
  <si>
    <t>3055KM</t>
  </si>
  <si>
    <t>Rotterdam</t>
  </si>
  <si>
    <t>Stg. Samenwerkingsverband Passend Onderwijs PO Friesland 2101</t>
  </si>
  <si>
    <t>Mytylschool De Vlij</t>
  </si>
  <si>
    <t>Dr. L.L. Zamenhoflaan 5</t>
  </si>
  <si>
    <t>3312AX</t>
  </si>
  <si>
    <t>Dordrecht</t>
  </si>
  <si>
    <t>Samenwerkingsverband PO Noord-Drenthe.</t>
  </si>
  <si>
    <t>Attendiz</t>
  </si>
  <si>
    <t>Welbergweg 20</t>
  </si>
  <si>
    <t>7556PE</t>
  </si>
  <si>
    <t>Hengelo</t>
  </si>
  <si>
    <t>Stichting samenwerkingsverband 22-02</t>
  </si>
  <si>
    <t>Herman Broerenschool</t>
  </si>
  <si>
    <t>Keulsebaan 508</t>
  </si>
  <si>
    <t>6045GL</t>
  </si>
  <si>
    <t>Roermond</t>
  </si>
  <si>
    <t>SWV PO Hoogeveen, Meppel, Steenwijk e.o.</t>
  </si>
  <si>
    <t>School Lyndensteyn</t>
  </si>
  <si>
    <t>Hoofdstraat 1</t>
  </si>
  <si>
    <t>9244CL</t>
  </si>
  <si>
    <t>Opsterland</t>
  </si>
  <si>
    <t>Samenwerkingsverband Twente Noord PO</t>
  </si>
  <si>
    <t>Prins W Alexanderschool</t>
  </si>
  <si>
    <t>Blaarthemseweg 83</t>
  </si>
  <si>
    <t>5502JT</t>
  </si>
  <si>
    <t>Veldhoven</t>
  </si>
  <si>
    <t>Stichting Samenwerkingsverband 23-02</t>
  </si>
  <si>
    <t>De Witakker</t>
  </si>
  <si>
    <t>Marderleane 3</t>
  </si>
  <si>
    <t>8572WG</t>
  </si>
  <si>
    <t>De Friese Meren</t>
  </si>
  <si>
    <t>Sine Limite, Cooperatie Passend Ond. Deventer</t>
  </si>
  <si>
    <t>Prof Dr Leo Kannerschool</t>
  </si>
  <si>
    <t>Endegeesterstraatweg 26</t>
  </si>
  <si>
    <t>2342AK</t>
  </si>
  <si>
    <t>Oegstgeest</t>
  </si>
  <si>
    <t>Samenwerkingsverband PO Veld Vaart &amp; Vecht</t>
  </si>
  <si>
    <t>Klimopschool</t>
  </si>
  <si>
    <t>Grevelingenstraat 10</t>
  </si>
  <si>
    <t>4335XG</t>
  </si>
  <si>
    <t>Middelburg</t>
  </si>
  <si>
    <t>Stichting Passend Onderwijs 23-05</t>
  </si>
  <si>
    <t>PI-School</t>
  </si>
  <si>
    <t>Hengstdal 2</t>
  </si>
  <si>
    <t>6522JV</t>
  </si>
  <si>
    <t>Nijmegen</t>
  </si>
  <si>
    <t>Stichting Leerlingzorg Primair Onderwijs Almere</t>
  </si>
  <si>
    <t>Korte Vlietsch voor ZMLK</t>
  </si>
  <si>
    <t>Schubertlaan 131</t>
  </si>
  <si>
    <t>2324CR</t>
  </si>
  <si>
    <t>Leiden</t>
  </si>
  <si>
    <t>Samenwerkingsverband PO Noordoostpolder-Urk</t>
  </si>
  <si>
    <t>St Maartensch</t>
  </si>
  <si>
    <t>Hengstdal 3</t>
  </si>
  <si>
    <t>6574NA</t>
  </si>
  <si>
    <t>Ubbergen</t>
  </si>
  <si>
    <t>Stichting Samenwerkingsverband 24-03</t>
  </si>
  <si>
    <t>De Pels</t>
  </si>
  <si>
    <t>Noordse Parklaan 2</t>
  </si>
  <si>
    <t>3513GV</t>
  </si>
  <si>
    <t>Utrecht</t>
  </si>
  <si>
    <t>Samenwerkingsverband IJssel/Berkel</t>
  </si>
  <si>
    <t>Clara van Sparwoudestr 1</t>
  </si>
  <si>
    <t>2612SP</t>
  </si>
  <si>
    <t>Delft</t>
  </si>
  <si>
    <t>SWV Oost Achterhoek</t>
  </si>
  <si>
    <t>De Stroom</t>
  </si>
  <si>
    <t>Reeweg Zuid 22</t>
  </si>
  <si>
    <t>3317NH</t>
  </si>
  <si>
    <t>SWV Primair Passend Onderwijs Doetinchem</t>
  </si>
  <si>
    <t>Antoniusschool</t>
  </si>
  <si>
    <t>Heereweg 100</t>
  </si>
  <si>
    <t>1901ME</t>
  </si>
  <si>
    <t>Castricum</t>
  </si>
  <si>
    <t>Samenwerkingsverband De Liemers PO</t>
  </si>
  <si>
    <t>Talryk</t>
  </si>
  <si>
    <t>Harddraversdijk 26</t>
  </si>
  <si>
    <t>9201HJ</t>
  </si>
  <si>
    <t>Smallingerland</t>
  </si>
  <si>
    <t>St. Samenwerkingsverband Passend Onderwijs Apeldoorn</t>
  </si>
  <si>
    <t>De Sonnewijser</t>
  </si>
  <si>
    <t>Gerrit van der Veenstr 24</t>
  </si>
  <si>
    <t>5348RD</t>
  </si>
  <si>
    <t>Oss</t>
  </si>
  <si>
    <t>Samenwerkingsverband 25-06 PO</t>
  </si>
  <si>
    <t>Inst v Orthopedagog Ond</t>
  </si>
  <si>
    <t>Severenstraat 18</t>
  </si>
  <si>
    <t>6225AR</t>
  </si>
  <si>
    <t>Maastricht</t>
  </si>
  <si>
    <t>SWV Stromenland PO 2507</t>
  </si>
  <si>
    <t>OZC Orion</t>
  </si>
  <si>
    <t>Simon Smitweg 7</t>
  </si>
  <si>
    <t>2353GA</t>
  </si>
  <si>
    <t>Leiderdorp</t>
  </si>
  <si>
    <t>Coöperatie Betuws Primair Passend Onderwijs U.A.</t>
  </si>
  <si>
    <t>Stichting Mozarthof</t>
  </si>
  <si>
    <t>Mozartlaan 29</t>
  </si>
  <si>
    <t>1217CM</t>
  </si>
  <si>
    <t>Hilversum</t>
  </si>
  <si>
    <t>SWV 25-09 PO</t>
  </si>
  <si>
    <t>Hamalandschool</t>
  </si>
  <si>
    <t>van Ostadestraat 17</t>
  </si>
  <si>
    <t>7131VB</t>
  </si>
  <si>
    <t>Oost Gelre</t>
  </si>
  <si>
    <t>Vereniging van samenwerkingsverband Passen onderwijs Rijn &amp; Gelderse Vallei PO</t>
  </si>
  <si>
    <t>Opb. School v. ZMLK Emmen</t>
  </si>
  <si>
    <t>Zuidlaarderbrink 4</t>
  </si>
  <si>
    <t>7812GE</t>
  </si>
  <si>
    <t>Emmen</t>
  </si>
  <si>
    <t>Samenwerkingsverband Utrecht PO</t>
  </si>
  <si>
    <t>De Zevensprong</t>
  </si>
  <si>
    <t>Grote Houtweg 180</t>
  </si>
  <si>
    <t>1944HJ</t>
  </si>
  <si>
    <t>Beverwijk</t>
  </si>
  <si>
    <t>Samenwerkingsverband PO De Eem</t>
  </si>
  <si>
    <t>Talita Koemi School</t>
  </si>
  <si>
    <t>Burgemeester Daleslaan 1</t>
  </si>
  <si>
    <t>6532CL</t>
  </si>
  <si>
    <t>Samenwerkingsverband PO Zuidoost Utrecht</t>
  </si>
  <si>
    <t>BLO School Lataste</t>
  </si>
  <si>
    <t>Bergerweg 37</t>
  </si>
  <si>
    <t>6085AT</t>
  </si>
  <si>
    <t>Leudal</t>
  </si>
  <si>
    <t>Stichting Passenderwijs</t>
  </si>
  <si>
    <t>Prof Fritz Redlschool</t>
  </si>
  <si>
    <t>Heidelberglaan 100</t>
  </si>
  <si>
    <t>3584CX</t>
  </si>
  <si>
    <t>Profi Pendi</t>
  </si>
  <si>
    <t>00WP</t>
  </si>
  <si>
    <t>SO de Klimmer</t>
  </si>
  <si>
    <t>Generaal Smutslaan 9</t>
  </si>
  <si>
    <t>5021XA</t>
  </si>
  <si>
    <t>Tilburg</t>
  </si>
  <si>
    <t>Stichting Samenwerkingsverband Kop van Noord-Holland Passend PO</t>
  </si>
  <si>
    <t>De Atlas</t>
  </si>
  <si>
    <t>Vivaldilaan 46</t>
  </si>
  <si>
    <t>9402VE</t>
  </si>
  <si>
    <t>Assen</t>
  </si>
  <si>
    <t>Samenwerkingsverband De Westfriese Knoop</t>
  </si>
  <si>
    <t>Schuttes Bosschool</t>
  </si>
  <si>
    <t>Floraparkstraat 390</t>
  </si>
  <si>
    <t>7531HX</t>
  </si>
  <si>
    <t>Enschede</t>
  </si>
  <si>
    <t>Stichting Samenweringsverband Noord-Kennemerland PO</t>
  </si>
  <si>
    <t>Mw Dr CP Gelinksch</t>
  </si>
  <si>
    <t>Noordweg 14</t>
  </si>
  <si>
    <t>3233AV</t>
  </si>
  <si>
    <t>Westvoorne</t>
  </si>
  <si>
    <t>Samenwerkingsverband Passend Onderwijs Zuid-Kennemerland</t>
  </si>
  <si>
    <t>Dr A Verschoor School</t>
  </si>
  <si>
    <t>Groenelaantje 40</t>
  </si>
  <si>
    <t>8072DD</t>
  </si>
  <si>
    <t>Nunspeet</t>
  </si>
  <si>
    <t>Samenwerkingsverband PO 27-05 Zaanstreek</t>
  </si>
  <si>
    <t>Schreuder College</t>
  </si>
  <si>
    <t>De Villeneuvestraat 24</t>
  </si>
  <si>
    <t>3053ZV</t>
  </si>
  <si>
    <t>Stg. Samenwerkingsverband Waterland Primair Onderwijs</t>
  </si>
  <si>
    <t>'t Iemenschoer</t>
  </si>
  <si>
    <t>Ruijsdaelstraat 49</t>
  </si>
  <si>
    <t>7556WS</t>
  </si>
  <si>
    <t>Samenwerkingsverband Passend Onderwijs Amsterdam/Diemen</t>
  </si>
  <si>
    <t>ZML De Bodde</t>
  </si>
  <si>
    <t>Karel Boddenweg 1</t>
  </si>
  <si>
    <t>5044EL</t>
  </si>
  <si>
    <t>Amstelronde passend onderwijs</t>
  </si>
  <si>
    <t>SO4 De Windroos</t>
  </si>
  <si>
    <t>de Gildekamp 6012</t>
  </si>
  <si>
    <t>6545LX</t>
  </si>
  <si>
    <t>Unita</t>
  </si>
  <si>
    <t>De Ommezwaai</t>
  </si>
  <si>
    <t>Doorwerthlaan 2</t>
  </si>
  <si>
    <t>6825EX</t>
  </si>
  <si>
    <t>Arnhem</t>
  </si>
  <si>
    <t>SWV Passend Onderwijs Haarlemmermeer</t>
  </si>
  <si>
    <t>VSO School Werkenrode</t>
  </si>
  <si>
    <t>Nijmeegsebaan 9</t>
  </si>
  <si>
    <t>6561KE</t>
  </si>
  <si>
    <t>Groesbeek</t>
  </si>
  <si>
    <t>Stichting SWV Passend Onderwijs IJmond</t>
  </si>
  <si>
    <t>SSVO School De Sprong</t>
  </si>
  <si>
    <t>Valkenheide 41</t>
  </si>
  <si>
    <t>3953MC</t>
  </si>
  <si>
    <t>Utrechtse Heuvelrug</t>
  </si>
  <si>
    <t>Samenwerkingsverband Passend Primair Onderwijs regio Leiden</t>
  </si>
  <si>
    <t>Bets Frijlingschool</t>
  </si>
  <si>
    <t>Sportlaan 153</t>
  </si>
  <si>
    <t>1442EC</t>
  </si>
  <si>
    <t>Purmerend</t>
  </si>
  <si>
    <t>Stichting Passend Primair Onderwijs Delft e.o.</t>
  </si>
  <si>
    <t>De Ruimte</t>
  </si>
  <si>
    <t>Oudtburghweg 3</t>
  </si>
  <si>
    <t>1862PX</t>
  </si>
  <si>
    <t>Bergen (NH.)</t>
  </si>
  <si>
    <t>Stichting Samenwerkingsverband Primair Onderwijs Westland</t>
  </si>
  <si>
    <t>Heliomare Onderwijs</t>
  </si>
  <si>
    <t>Relweg 51</t>
  </si>
  <si>
    <t>1949EC</t>
  </si>
  <si>
    <t>Samenwerkingsverband Passend Primair Onderwijs Hoeksche Waard</t>
  </si>
  <si>
    <t>Kraaienest</t>
  </si>
  <si>
    <t>Brasserskade 4</t>
  </si>
  <si>
    <t>2631NC</t>
  </si>
  <si>
    <t>Pijnacker-Nootdorp</t>
  </si>
  <si>
    <t>RiBA</t>
  </si>
  <si>
    <t>P.I-school Hondsberg</t>
  </si>
  <si>
    <t>Hondsberg 5</t>
  </si>
  <si>
    <t>5062JT</t>
  </si>
  <si>
    <t>Oisterwijk</t>
  </si>
  <si>
    <t>Samenwerkingsverband Passend Primair Onderwijs Rotterdam</t>
  </si>
  <si>
    <t>Emiliusschool</t>
  </si>
  <si>
    <t>Nieuwstraat 72</t>
  </si>
  <si>
    <t>5691AE</t>
  </si>
  <si>
    <t>Son en Breugel</t>
  </si>
  <si>
    <t>Stg. SWV Schiedam, Vlaardingen, Maassluis onderwijs dat past</t>
  </si>
  <si>
    <t>De Dordtse Buitenschool</t>
  </si>
  <si>
    <t>Baden-Powelllaan 1</t>
  </si>
  <si>
    <t>3312AA</t>
  </si>
  <si>
    <t>Stg. Samenwerkingsverband Pas. Ond. Voorne-Putten/Rozenburg Prim. Ond</t>
  </si>
  <si>
    <t>Sch ZML De Groote Aard</t>
  </si>
  <si>
    <t>Mortel 1</t>
  </si>
  <si>
    <t>5521TP</t>
  </si>
  <si>
    <t>Eersel</t>
  </si>
  <si>
    <t>Samenwerkingsverband Passend Onderwijs Drechtsteden</t>
  </si>
  <si>
    <t>Sgm Klein Borculo</t>
  </si>
  <si>
    <t>Schoollaan 3</t>
  </si>
  <si>
    <t>7271NS</t>
  </si>
  <si>
    <t>Berkelland</t>
  </si>
  <si>
    <t>Stichting Samenwerkingsverband Passend Primair Onderwijs Dordrecht</t>
  </si>
  <si>
    <t>ZMLK De Maaskei</t>
  </si>
  <si>
    <t>Wessemerweg 3</t>
  </si>
  <si>
    <t>6097NA</t>
  </si>
  <si>
    <t>Maasgouw</t>
  </si>
  <si>
    <t>Stichting SWV Passend Primair Onderwijs Goeree-Overflakkee</t>
  </si>
  <si>
    <t>SGM Lichtenbeek (SO - LG)</t>
  </si>
  <si>
    <t>Wekeromseweg 6</t>
  </si>
  <si>
    <t>6816VC</t>
  </si>
  <si>
    <t>Stichting Samenwerkingsverband PO Duin- en Bollenstreek</t>
  </si>
  <si>
    <t>ZMLK School Klimop</t>
  </si>
  <si>
    <t>Hoflaan 10</t>
  </si>
  <si>
    <t>1217EA</t>
  </si>
  <si>
    <t>Stichting SWV Passend Onderwijs Rijnstreek</t>
  </si>
  <si>
    <t>VSO Parcours</t>
  </si>
  <si>
    <t>St Samenwerkingsverband PO Midden Holland</t>
  </si>
  <si>
    <t>Yulius Onderwijs</t>
  </si>
  <si>
    <t>Boerhaavelaan 2</t>
  </si>
  <si>
    <t>2992KZ</t>
  </si>
  <si>
    <t>Barendrecht</t>
  </si>
  <si>
    <t>Stg. Passend Primair Onderwijs Haaglanden (SPPOH)</t>
  </si>
  <si>
    <t>ZMOK School De Buitenhof</t>
  </si>
  <si>
    <t>Kloosterkensweg 6</t>
  </si>
  <si>
    <t>6419PJ</t>
  </si>
  <si>
    <t>Heerlen</t>
  </si>
  <si>
    <r>
      <t>Samenwerkingsverban</t>
    </r>
    <r>
      <rPr>
        <sz val="10"/>
        <rFont val="Verdana"/>
        <family val="2"/>
      </rPr>
      <t>d Driegang</t>
    </r>
  </si>
  <si>
    <t>De Wijnberg</t>
  </si>
  <si>
    <t>Postweg 88</t>
  </si>
  <si>
    <t>5915HB</t>
  </si>
  <si>
    <t>Venlo</t>
  </si>
  <si>
    <t>Stichting Samenwerkingsverband Passend Onderwijs 28-17 Zoetermeer</t>
  </si>
  <si>
    <t>De Alk</t>
  </si>
  <si>
    <t>Van Harenlaan 23</t>
  </si>
  <si>
    <t>1813KE</t>
  </si>
  <si>
    <t>Alkmaar</t>
  </si>
  <si>
    <t>Stg. SWV passend primair onderwijs Aan Den IJssel</t>
  </si>
  <si>
    <t>ZMLK School Kon Emma</t>
  </si>
  <si>
    <t>Heiligenbergerweg 185</t>
  </si>
  <si>
    <t>3816AJ</t>
  </si>
  <si>
    <t>Amersfoort</t>
  </si>
  <si>
    <t>Samenwerkingsverband Passend Primair Onderwijs Walcheren</t>
  </si>
  <si>
    <t>Mytylschool De Sprienke</t>
  </si>
  <si>
    <t>Vivaldipad 1</t>
  </si>
  <si>
    <t>4462JA</t>
  </si>
  <si>
    <t>Goes</t>
  </si>
  <si>
    <t>Samenwerkingsverband Passend Primair Onderwijs Oosterschelderegio</t>
  </si>
  <si>
    <t>De Wingerd</t>
  </si>
  <si>
    <t>Oosterlaan 147</t>
  </si>
  <si>
    <t>8072BW</t>
  </si>
  <si>
    <t>Stichting Samenwerkingsverband Passend Primair Onderwijs Zeeuws-Vlaanderen</t>
  </si>
  <si>
    <t>Bernardusschool</t>
  </si>
  <si>
    <t>Ruychrocklaan 340</t>
  </si>
  <si>
    <t>2597EE</t>
  </si>
  <si>
    <t>'s-Gravenhage</t>
  </si>
  <si>
    <t>Stichting Passend Onderwijs Brabantse Wal</t>
  </si>
  <si>
    <t>Leidse Buitenschool</t>
  </si>
  <si>
    <t>Duinoordweg 2</t>
  </si>
  <si>
    <t>2224CD</t>
  </si>
  <si>
    <t>Katwijk</t>
  </si>
  <si>
    <t>Samenwerkingsverband Passend Onderwijs Roosendaal-Moerdijk e.o.</t>
  </si>
  <si>
    <t>Caleidoscoop</t>
  </si>
  <si>
    <t>Wilaarderburen 2</t>
  </si>
  <si>
    <t>8924JK</t>
  </si>
  <si>
    <t>Leeuwarden</t>
  </si>
  <si>
    <t>SWV PO 30-03 Optimale Onderwijs Kans</t>
  </si>
  <si>
    <t>Hoenderloo College voor VSO</t>
  </si>
  <si>
    <t>Kampheuvellaan 60</t>
  </si>
  <si>
    <t>7351DA</t>
  </si>
  <si>
    <t>Apeldoorn</t>
  </si>
  <si>
    <t>Passend Onderwijs  PO 30-04</t>
  </si>
  <si>
    <t>Koetsveldschool</t>
  </si>
  <si>
    <t>Zwaardvegersgaarde 25</t>
  </si>
  <si>
    <t>2542TC</t>
  </si>
  <si>
    <t>Samenwerkingsverband Primair Onderwijs De Meierij</t>
  </si>
  <si>
    <t>OCR Het Roessingh</t>
  </si>
  <si>
    <t>Roessinghsbleekweg 35</t>
  </si>
  <si>
    <t>7522AH</t>
  </si>
  <si>
    <t>Samenwerkingsverband PO 3006</t>
  </si>
  <si>
    <t>Daniel De Brouwerschool</t>
  </si>
  <si>
    <t>Lathmerweg 4</t>
  </si>
  <si>
    <t>7384AN</t>
  </si>
  <si>
    <t>Samenwerkingsverband Passend Onderwijs Eindhoven e.o.</t>
  </si>
  <si>
    <t>Zmok Jozef</t>
  </si>
  <si>
    <t>Pater Kustersweg 3</t>
  </si>
  <si>
    <t>6267NL</t>
  </si>
  <si>
    <t>Eijsden-Margraten</t>
  </si>
  <si>
    <t>Samenwerkingsverband Passend onderwijs PO Helmond-Peelland</t>
  </si>
  <si>
    <t>Mytylschool Ulingshof</t>
  </si>
  <si>
    <t>Ulingshofweg 26</t>
  </si>
  <si>
    <t>5915PM</t>
  </si>
  <si>
    <t>Stichting samenwerkingsverband Passend Onderwijs De Kempen</t>
  </si>
  <si>
    <t>Berg en Boschschool</t>
  </si>
  <si>
    <t>Professor Bronkhorstlaan 22</t>
  </si>
  <si>
    <t>3723MB</t>
  </si>
  <si>
    <t>De Bilt</t>
  </si>
  <si>
    <t>Samenwerkingsverband PO 30-10</t>
  </si>
  <si>
    <t>Het Berkenhofcollege</t>
  </si>
  <si>
    <t>Galderseweg 87</t>
  </si>
  <si>
    <t>4836AD</t>
  </si>
  <si>
    <t>Breda</t>
  </si>
  <si>
    <t>Stichting SWV Primair passend Onderwijs Noord-Limburg</t>
  </si>
  <si>
    <t>Beukenrode Onderwijs</t>
  </si>
  <si>
    <t>Beukenrodelaan 2</t>
  </si>
  <si>
    <t>3941ZP</t>
  </si>
  <si>
    <t>SWV PO 31-02 Midden Limburg</t>
  </si>
  <si>
    <t>De Kom Sch v SO VSO ZMLK</t>
  </si>
  <si>
    <t>Pa Hoeklaan 2</t>
  </si>
  <si>
    <t>6651TG</t>
  </si>
  <si>
    <t>Druten</t>
  </si>
  <si>
    <t>Stichting Samenwerkingsverband PO Weert-Nederweert</t>
  </si>
  <si>
    <t>Mikado</t>
  </si>
  <si>
    <t>Stiemensweg 175</t>
  </si>
  <si>
    <t>6591MD</t>
  </si>
  <si>
    <t>Gennep</t>
  </si>
  <si>
    <t>Stichting Samenwerkingsverband Passend Onderwijs PO Westelijke Mijnstreek</t>
  </si>
  <si>
    <t>Mytylschool Gabriel</t>
  </si>
  <si>
    <t>Klokkenlaan 2</t>
  </si>
  <si>
    <t>5231BA</t>
  </si>
  <si>
    <t>'s-Hertogenbosch</t>
  </si>
  <si>
    <t>Sg. Passend Onderwijs Maastricht en Heuvelland PO</t>
  </si>
  <si>
    <t>02SP</t>
  </si>
  <si>
    <t>Don Boscoschool ZMOK</t>
  </si>
  <si>
    <t>Marienwaard 51</t>
  </si>
  <si>
    <t>6222AM</t>
  </si>
  <si>
    <t>Samenwerkingsverband Passend Onderwijs Heerlen e.o.</t>
  </si>
  <si>
    <t>RK Mytylschool</t>
  </si>
  <si>
    <t>Gezellelaan 13</t>
  </si>
  <si>
    <t>4707CC</t>
  </si>
  <si>
    <t>Roosendaal</t>
  </si>
  <si>
    <t>Chr School De Zonnehoek</t>
  </si>
  <si>
    <t>Citroenvlinder 77</t>
  </si>
  <si>
    <t>7323RC</t>
  </si>
  <si>
    <t>De Klimmer 21</t>
  </si>
  <si>
    <t>9104JT</t>
  </si>
  <si>
    <t>Dantumadiel</t>
  </si>
  <si>
    <t>A J Schreuderschool</t>
  </si>
  <si>
    <t>Guido Gezelleweg 24</t>
  </si>
  <si>
    <t>3076EB</t>
  </si>
  <si>
    <t>Maurice Maeterlincksch</t>
  </si>
  <si>
    <t>Buitenhofdreef 10</t>
  </si>
  <si>
    <t>2625XR</t>
  </si>
  <si>
    <t>Portalis</t>
  </si>
  <si>
    <t>Hoogeweg 9</t>
  </si>
  <si>
    <t>9746TN</t>
  </si>
  <si>
    <t>Groningen</t>
  </si>
  <si>
    <t>Mytylsch De Trappenberg</t>
  </si>
  <si>
    <t>Crailoseweg 116</t>
  </si>
  <si>
    <t>1272EX</t>
  </si>
  <si>
    <t>Huizen</t>
  </si>
  <si>
    <t>Prof W J Bladergroenschool</t>
  </si>
  <si>
    <t>Donderslaan 157</t>
  </si>
  <si>
    <t>9728KX</t>
  </si>
  <si>
    <t>Ariane De Ranitz</t>
  </si>
  <si>
    <t>Blauwe-Vogelweg 11</t>
  </si>
  <si>
    <t>3585LK</t>
  </si>
  <si>
    <t>VSO ZMOK School De Sprengen</t>
  </si>
  <si>
    <t>Groteweg 5</t>
  </si>
  <si>
    <t>8191JS</t>
  </si>
  <si>
    <t>Heerde</t>
  </si>
  <si>
    <t>Mytylsch Tilburg</t>
  </si>
  <si>
    <t>Professor Stoltehof 1</t>
  </si>
  <si>
    <t>5022KE</t>
  </si>
  <si>
    <t>Het Prisma</t>
  </si>
  <si>
    <t>Heijenoordseweg 5A</t>
  </si>
  <si>
    <t>6813GG</t>
  </si>
  <si>
    <t>Tyltylcentrum De Witte Vogel</t>
  </si>
  <si>
    <t>Willem Dreespark 307</t>
  </si>
  <si>
    <t>2531SX</t>
  </si>
  <si>
    <t>De Vaart / Vierbeek College</t>
  </si>
  <si>
    <t>Wijnand van Arnhemweg 1</t>
  </si>
  <si>
    <t>6862XM</t>
  </si>
  <si>
    <t>Renkum</t>
  </si>
  <si>
    <t>Utrechtse Buitenschool</t>
  </si>
  <si>
    <t>Orinocodreef 15</t>
  </si>
  <si>
    <t>3563ST</t>
  </si>
  <si>
    <t>SO Drachten De Lanen</t>
  </si>
  <si>
    <t>De Lanen 96</t>
  </si>
  <si>
    <t>9204WC</t>
  </si>
  <si>
    <t>St Tarcisiusschool</t>
  </si>
  <si>
    <t>Pater Eijmardweg 19</t>
  </si>
  <si>
    <t>6525RL</t>
  </si>
  <si>
    <t>Het Prisma  (VSO-MG)</t>
  </si>
  <si>
    <t>Heijenoordseweg 5 A</t>
  </si>
  <si>
    <t>De Korenaer</t>
  </si>
  <si>
    <t>Strausslaan 1</t>
  </si>
  <si>
    <t>5653AJ</t>
  </si>
  <si>
    <t>Eindhoven</t>
  </si>
  <si>
    <t>Michaëlschool</t>
  </si>
  <si>
    <t>Schijndelseweg 3</t>
  </si>
  <si>
    <t>5283AB</t>
  </si>
  <si>
    <t>Boxtel</t>
  </si>
  <si>
    <t>Instituut Mr Schats</t>
  </si>
  <si>
    <t>Van Enckevoirtlaan 129</t>
  </si>
  <si>
    <t>3052KR</t>
  </si>
  <si>
    <t>Dokter CP v Leersumsch</t>
  </si>
  <si>
    <t>Verlengde Slotlaan 113</t>
  </si>
  <si>
    <t>3707CE</t>
  </si>
  <si>
    <t>Zeist</t>
  </si>
  <si>
    <t>St Christoffelschool</t>
  </si>
  <si>
    <t>Polstraat 33</t>
  </si>
  <si>
    <t>6942VK</t>
  </si>
  <si>
    <t>Montferland</t>
  </si>
  <si>
    <t>Rafaelschool voor zmlk</t>
  </si>
  <si>
    <t>Attleeplantsoen 39</t>
  </si>
  <si>
    <t>3527BA</t>
  </si>
  <si>
    <t>Prisma</t>
  </si>
  <si>
    <t>Boterbloemweg 21B</t>
  </si>
  <si>
    <t>2403TR</t>
  </si>
  <si>
    <t>Alphen aan den Rijn</t>
  </si>
  <si>
    <t>Sch v Speciaal Onderwijs</t>
  </si>
  <si>
    <t>Schoollaan 1</t>
  </si>
  <si>
    <t>ZMOK Sch Xaverius</t>
  </si>
  <si>
    <t>Valkstraat 2A</t>
  </si>
  <si>
    <t>6135GC</t>
  </si>
  <si>
    <t>Sittard-Geleen</t>
  </si>
  <si>
    <t>SO/VSO Respont (Asteria)</t>
  </si>
  <si>
    <t>Korczakstraat 1</t>
  </si>
  <si>
    <t>4335ER</t>
  </si>
  <si>
    <t>De Eenhoorn zmlk</t>
  </si>
  <si>
    <t>Eikstraat 36</t>
  </si>
  <si>
    <t>1623LT</t>
  </si>
  <si>
    <t>Hoorn</t>
  </si>
  <si>
    <t>SGM Harreveld</t>
  </si>
  <si>
    <t>Kerkstraat 53</t>
  </si>
  <si>
    <t>7135JJ</t>
  </si>
  <si>
    <t>De Berkenschutse</t>
  </si>
  <si>
    <t>Sterkselseweg 65</t>
  </si>
  <si>
    <t>5591VE</t>
  </si>
  <si>
    <t>Heeze-Leende</t>
  </si>
  <si>
    <t>De Regenboog</t>
  </si>
  <si>
    <t>Madame Curiestraat 25</t>
  </si>
  <si>
    <t>4532LJ</t>
  </si>
  <si>
    <t>Terneuzen</t>
  </si>
  <si>
    <t>SGM Lichtenbeek (SO - ZML)</t>
  </si>
  <si>
    <t>Het Aladon</t>
  </si>
  <si>
    <t>Magnoliaplein 11</t>
  </si>
  <si>
    <t>7121AM</t>
  </si>
  <si>
    <t>Aalten</t>
  </si>
  <si>
    <t>De Waterlelie</t>
  </si>
  <si>
    <t>Spieringweg 801</t>
  </si>
  <si>
    <t>2142ED</t>
  </si>
  <si>
    <t>Haarlemmermeer</t>
  </si>
  <si>
    <t>School voor ZMLK De Schakel</t>
  </si>
  <si>
    <t>Hoefblad 9</t>
  </si>
  <si>
    <t>8265GM</t>
  </si>
  <si>
    <t>Kampen</t>
  </si>
  <si>
    <t>Professor Waterinkschool</t>
  </si>
  <si>
    <t>Kopjachtplein 19</t>
  </si>
  <si>
    <t>1034JG</t>
  </si>
  <si>
    <t>Amsterdam</t>
  </si>
  <si>
    <t>Parkschool voor ZMOK</t>
  </si>
  <si>
    <t>Ds. Meijerlaan 14</t>
  </si>
  <si>
    <t>2406JD</t>
  </si>
  <si>
    <t>Boslust School voor ZMLK</t>
  </si>
  <si>
    <t>Jhr. Repelaerlaan 2</t>
  </si>
  <si>
    <t>7731AN</t>
  </si>
  <si>
    <t>Ommen</t>
  </si>
  <si>
    <t>De Aventurijn</t>
  </si>
  <si>
    <t>Elzenlaan 10</t>
  </si>
  <si>
    <t>9422ES</t>
  </si>
  <si>
    <t>Midden-Drenthe</t>
  </si>
  <si>
    <t>Altra College</t>
  </si>
  <si>
    <t>Konijnenstraat 7</t>
  </si>
  <si>
    <t>1016SL</t>
  </si>
  <si>
    <t>De Meerpaal ZMLK/Linie College</t>
  </si>
  <si>
    <t>Cederhout 1</t>
  </si>
  <si>
    <t>1787RC</t>
  </si>
  <si>
    <t>Den Helder</t>
  </si>
  <si>
    <t>De Koperakker</t>
  </si>
  <si>
    <t>Montenslaan 2A</t>
  </si>
  <si>
    <t>4891SN</t>
  </si>
  <si>
    <t>Zundert</t>
  </si>
  <si>
    <t>Elimschool</t>
  </si>
  <si>
    <t>Luttenbergerweg 11</t>
  </si>
  <si>
    <t>7447PB</t>
  </si>
  <si>
    <t>Hellendoorn</t>
  </si>
  <si>
    <t>Piet Bakkerschool</t>
  </si>
  <si>
    <t>Plevierenpad 3</t>
  </si>
  <si>
    <t>8601XC</t>
  </si>
  <si>
    <t>Sudwest Fryslan</t>
  </si>
  <si>
    <t>De Schelp</t>
  </si>
  <si>
    <t>Nieuwe Landstraat 12</t>
  </si>
  <si>
    <t>2021DE</t>
  </si>
  <si>
    <t>Haarlem</t>
  </si>
  <si>
    <t>Zmok Sch De Rungraaf</t>
  </si>
  <si>
    <t>Vlokhovenseweg 41A</t>
  </si>
  <si>
    <t>5625WT</t>
  </si>
  <si>
    <t>De Parkschool</t>
  </si>
  <si>
    <t>Onderste Sittarderweg 4</t>
  </si>
  <si>
    <t>6141AZ</t>
  </si>
  <si>
    <t>De Duinpieper</t>
  </si>
  <si>
    <t>Stakman Bossestraat 79</t>
  </si>
  <si>
    <t>2203GH</t>
  </si>
  <si>
    <t>Noordwijk</t>
  </si>
  <si>
    <t>School Bleyburgh</t>
  </si>
  <si>
    <t>Maaslaan 6</t>
  </si>
  <si>
    <t>3363CJ</t>
  </si>
  <si>
    <t>Sliedrecht</t>
  </si>
  <si>
    <t>Roelant-Berk en Beuksch</t>
  </si>
  <si>
    <t>Hengstdal 4</t>
  </si>
  <si>
    <t>Hart de Ruyterschool</t>
  </si>
  <si>
    <t>Metaallaan 255</t>
  </si>
  <si>
    <t>9743BV</t>
  </si>
  <si>
    <t>SG Mariëndael (VSO-LG)</t>
  </si>
  <si>
    <t>Heijenoordseweg 9</t>
  </si>
  <si>
    <t>Deltaschool</t>
  </si>
  <si>
    <t>Naereboutstraat 24</t>
  </si>
  <si>
    <t>4461GT</t>
  </si>
  <si>
    <t>Jan Hein Donnerschool</t>
  </si>
  <si>
    <t>Rudolphlaan 5</t>
  </si>
  <si>
    <t>3794MZ</t>
  </si>
  <si>
    <t>Barneveld</t>
  </si>
  <si>
    <t>Pr Wilhelminasch v ZMLK</t>
  </si>
  <si>
    <t>Europalaan 89</t>
  </si>
  <si>
    <t>3526KP</t>
  </si>
  <si>
    <t>Adelante Onderwijs</t>
  </si>
  <si>
    <t>Onderstestraat 29</t>
  </si>
  <si>
    <t>6301KA</t>
  </si>
  <si>
    <t>Valkenburg aan de Geul</t>
  </si>
  <si>
    <t>Zonnebloemschool</t>
  </si>
  <si>
    <t>Geneveplein 1</t>
  </si>
  <si>
    <t>8303JZ</t>
  </si>
  <si>
    <t>Noordoostpolder</t>
  </si>
  <si>
    <t>De Verbetering 5</t>
  </si>
  <si>
    <t>9744DZ</t>
  </si>
  <si>
    <t>Tytylschool de Maasgouw</t>
  </si>
  <si>
    <t>Bemelergrubbe 5</t>
  </si>
  <si>
    <t>6226NK</t>
  </si>
  <si>
    <t>O.S.V.O. M.L. Kingschool</t>
  </si>
  <si>
    <t>Aletta Jacobslaan 7</t>
  </si>
  <si>
    <t>1442AG</t>
  </si>
  <si>
    <t>De Keerkring</t>
  </si>
  <si>
    <t>Chaplinstrook 2- 6</t>
  </si>
  <si>
    <t>2726SK</t>
  </si>
  <si>
    <t>Zoetermeer</t>
  </si>
  <si>
    <t>De Zevenster</t>
  </si>
  <si>
    <t>de Doelen 1011</t>
  </si>
  <si>
    <t>8233GP</t>
  </si>
  <si>
    <t>Lelystad</t>
  </si>
  <si>
    <t>Dynamica Onderwijs</t>
  </si>
  <si>
    <t>Molenwerf 1C</t>
  </si>
  <si>
    <t>1541WR</t>
  </si>
  <si>
    <t>Zaanstad</t>
  </si>
  <si>
    <t>De Kameleon</t>
  </si>
  <si>
    <t>Gerard ter Borchstraat 51</t>
  </si>
  <si>
    <t>4703NL</t>
  </si>
  <si>
    <t>ZMOK Sch Dr Dqr M Houwer</t>
  </si>
  <si>
    <t>Lageweg 4</t>
  </si>
  <si>
    <t>3815VG</t>
  </si>
  <si>
    <t>ZMLK Sch St Jan Baptist</t>
  </si>
  <si>
    <t>Heistraat 78</t>
  </si>
  <si>
    <t>6467LR</t>
  </si>
  <si>
    <t>Kerkrade</t>
  </si>
  <si>
    <t>De Toekomst</t>
  </si>
  <si>
    <t>Asakkerweg 5</t>
  </si>
  <si>
    <t>6718ZE</t>
  </si>
  <si>
    <t>Ede</t>
  </si>
  <si>
    <t>Kristallis</t>
  </si>
  <si>
    <t>Hatertseweg 400</t>
  </si>
  <si>
    <t>6533GV</t>
  </si>
  <si>
    <t>G J Vd Ploegsch V BUO</t>
  </si>
  <si>
    <t>van Goghlaan 3</t>
  </si>
  <si>
    <t>7901GK</t>
  </si>
  <si>
    <t>Hoogeveen</t>
  </si>
  <si>
    <t>Mytylschool</t>
  </si>
  <si>
    <t>Toledolaan 4</t>
  </si>
  <si>
    <t>5629CC</t>
  </si>
  <si>
    <t>De Rank</t>
  </si>
  <si>
    <t>Klokhuislaan 4</t>
  </si>
  <si>
    <t>9201JE</t>
  </si>
  <si>
    <t>PC ZMLK Sch De Lelie</t>
  </si>
  <si>
    <t>Thorbeckelaan 49</t>
  </si>
  <si>
    <t>3842DP</t>
  </si>
  <si>
    <t>Harderwijk</t>
  </si>
  <si>
    <t>De Opperd</t>
  </si>
  <si>
    <t>Van Vredenburchweg 168A</t>
  </si>
  <si>
    <t>2285SE</t>
  </si>
  <si>
    <t>Rijswijk</t>
  </si>
  <si>
    <t>Vijverhofschool</t>
  </si>
  <si>
    <t>Simon Stevinstraat 4</t>
  </si>
  <si>
    <t>5916PZ</t>
  </si>
  <si>
    <t>S.O. De Spoorzoeker</t>
  </si>
  <si>
    <t>Sloet van de Beelestraat 4</t>
  </si>
  <si>
    <t>6045HD</t>
  </si>
  <si>
    <t>Het Emaus College</t>
  </si>
  <si>
    <t>Groene Allee 46</t>
  </si>
  <si>
    <t>3853JW</t>
  </si>
  <si>
    <t>Ermelo</t>
  </si>
  <si>
    <t>Jan Baptist</t>
  </si>
  <si>
    <t>Porseleinstraat 14</t>
  </si>
  <si>
    <t>6216BP</t>
  </si>
  <si>
    <t>St Matth Sch VSO ZMLK</t>
  </si>
  <si>
    <t>Larikslaan 190</t>
  </si>
  <si>
    <t>3053LG</t>
  </si>
  <si>
    <t>Sch V Meerv Gebr Kind</t>
  </si>
  <si>
    <t>Kromme Zandweg 65</t>
  </si>
  <si>
    <t>3084NE</t>
  </si>
  <si>
    <t>Alb Schweitzerschool</t>
  </si>
  <si>
    <t>Planetenlaan 168</t>
  </si>
  <si>
    <t>2024EW</t>
  </si>
  <si>
    <t>Sch V ZMOK De Widdonck</t>
  </si>
  <si>
    <t>Meijelseweg 2B</t>
  </si>
  <si>
    <t>6089ND</t>
  </si>
  <si>
    <t>Prof Dr Gunningschool</t>
  </si>
  <si>
    <t>Korte Verspronckweg 7-9</t>
  </si>
  <si>
    <t>2023BS</t>
  </si>
  <si>
    <t>Dr A V Voorthuysenschool</t>
  </si>
  <si>
    <t>Professor Eijkmanlaan 1</t>
  </si>
  <si>
    <t>2035XA</t>
  </si>
  <si>
    <t>Mytylsch De Regenboog</t>
  </si>
  <si>
    <t>Frederik Hendriklaan 73</t>
  </si>
  <si>
    <t>2012SG</t>
  </si>
  <si>
    <t>De Leeuwerik</t>
  </si>
  <si>
    <t>Bleekenweg 1b</t>
  </si>
  <si>
    <t>7161AB</t>
  </si>
  <si>
    <t>Het Molenduin</t>
  </si>
  <si>
    <t>Dinkgrevelaan 32</t>
  </si>
  <si>
    <t>2071BP</t>
  </si>
  <si>
    <t>Velsen</t>
  </si>
  <si>
    <t>Opb sch zmok De Spinaker</t>
  </si>
  <si>
    <t>Kees Boekestraat 1</t>
  </si>
  <si>
    <t>1817EZ</t>
  </si>
  <si>
    <t>De Hilt OO voor SO en VSO</t>
  </si>
  <si>
    <t>Azalealaan 38</t>
  </si>
  <si>
    <t>5701CM</t>
  </si>
  <si>
    <t>Helmond</t>
  </si>
  <si>
    <t>Mgr Bekkersch</t>
  </si>
  <si>
    <t>Jacob Oppenheimstraat 1</t>
  </si>
  <si>
    <t>5652HG</t>
  </si>
  <si>
    <t>SO/VSO De Huifkar</t>
  </si>
  <si>
    <t>Keppelerdijk 2</t>
  </si>
  <si>
    <t>7535PE</t>
  </si>
  <si>
    <t>De Brug</t>
  </si>
  <si>
    <t>Wassenaarseweg 499</t>
  </si>
  <si>
    <t>2333AL</t>
  </si>
  <si>
    <t>De Twijn/Dr Itardschool</t>
  </si>
  <si>
    <t>Dokter Hengeveldweg 2</t>
  </si>
  <si>
    <t>8025AK</t>
  </si>
  <si>
    <t>Zwolle</t>
  </si>
  <si>
    <t>Dr Herderscheeschool</t>
  </si>
  <si>
    <t>Schapendijk 3</t>
  </si>
  <si>
    <t>7608LV</t>
  </si>
  <si>
    <t>Almelo</t>
  </si>
  <si>
    <t>Ericaschool</t>
  </si>
  <si>
    <t>Delftseveerweg 28</t>
  </si>
  <si>
    <t>3134JJ</t>
  </si>
  <si>
    <t>Vlaardingen</t>
  </si>
  <si>
    <t>Openbare Mackayschool voor ZML</t>
  </si>
  <si>
    <t>Colijnstraat 4</t>
  </si>
  <si>
    <t>7942BH</t>
  </si>
  <si>
    <t>Meppel</t>
  </si>
  <si>
    <t>W A V Liefland School</t>
  </si>
  <si>
    <t>Paterswoldseweg 131</t>
  </si>
  <si>
    <t>9727BE</t>
  </si>
  <si>
    <t>Dr A V Voorthuyzenschool</t>
  </si>
  <si>
    <t>OBS De Linde</t>
  </si>
  <si>
    <t>Splithofstraat 1</t>
  </si>
  <si>
    <t>7415CD</t>
  </si>
  <si>
    <t>Deventer</t>
  </si>
  <si>
    <t>Anne Flokstra Sch</t>
  </si>
  <si>
    <t>Emmalaan 2</t>
  </si>
  <si>
    <t>7204AS</t>
  </si>
  <si>
    <t>Zutphen</t>
  </si>
  <si>
    <t>Meester Duisterhoutsch</t>
  </si>
  <si>
    <t>Domela Nieuwenhuisweg 5</t>
  </si>
  <si>
    <t>8448GK</t>
  </si>
  <si>
    <t>Heerenveen</t>
  </si>
  <si>
    <t>Meentsch Openb Sch v SO</t>
  </si>
  <si>
    <t>P.C. Hooftlaan 99</t>
  </si>
  <si>
    <t>9673GV</t>
  </si>
  <si>
    <t>Oldambt</t>
  </si>
  <si>
    <t>Mytylschool De Thermiek</t>
  </si>
  <si>
    <t>Blauwe Vogelweg 1</t>
  </si>
  <si>
    <t>2333VK</t>
  </si>
  <si>
    <t>De Twijn/De Driemaster</t>
  </si>
  <si>
    <t>Boterdiep 5</t>
  </si>
  <si>
    <t>8032XW</t>
  </si>
  <si>
    <t>Prins Johan Friso</t>
  </si>
  <si>
    <t>Dilgtplein 1</t>
  </si>
  <si>
    <t>9751NJ</t>
  </si>
  <si>
    <t>Haren</t>
  </si>
  <si>
    <t>19WF</t>
  </si>
  <si>
    <t>Erasmusschool</t>
  </si>
  <si>
    <t>Van Heemskerckstraat 56</t>
  </si>
  <si>
    <t>9726GM</t>
  </si>
  <si>
    <t>De Ark</t>
  </si>
  <si>
    <t>Jan Luykenstraat 1</t>
  </si>
  <si>
    <t>2806PD</t>
  </si>
  <si>
    <t>Gouda</t>
  </si>
  <si>
    <t>V Lieflandschool</t>
  </si>
  <si>
    <t>Witterhoofdweg 1g</t>
  </si>
  <si>
    <t>9405HX</t>
  </si>
  <si>
    <t>SO VSO Catharina</t>
  </si>
  <si>
    <t>Smidserweg 4</t>
  </si>
  <si>
    <t>6419CP</t>
  </si>
  <si>
    <t>Insp W P Blokpoelschool</t>
  </si>
  <si>
    <t>Haardstede 1</t>
  </si>
  <si>
    <t>2543VS</t>
  </si>
  <si>
    <t>Eerste Ned Buitenschool</t>
  </si>
  <si>
    <t>Doorniksestraat 28</t>
  </si>
  <si>
    <t>2587XM</t>
  </si>
  <si>
    <t>Insp S De Vriesschool</t>
  </si>
  <si>
    <t>Heliotrooplaan 35</t>
  </si>
  <si>
    <t>2555MA</t>
  </si>
  <si>
    <t>De Piramide</t>
  </si>
  <si>
    <t>Melis Stokelaan 1185</t>
  </si>
  <si>
    <t>2541GA</t>
  </si>
  <si>
    <t>De Regenboog SO/VSO Zmlk</t>
  </si>
  <si>
    <t>Kelloggplaats 340</t>
  </si>
  <si>
    <t>3068XA</t>
  </si>
  <si>
    <t>De Strandwacht</t>
  </si>
  <si>
    <t>Paddepad 8</t>
  </si>
  <si>
    <t>2554HZ</t>
  </si>
  <si>
    <t>Van Voorthuysenschool</t>
  </si>
  <si>
    <t>Heuvellaan 1</t>
  </si>
  <si>
    <t>7314BN</t>
  </si>
  <si>
    <t>Rollostraat 85B</t>
  </si>
  <si>
    <t>3084PM</t>
  </si>
  <si>
    <t>A Willeboerschool</t>
  </si>
  <si>
    <t>Meindert Hobbemalaan 2</t>
  </si>
  <si>
    <t>3062SK</t>
  </si>
  <si>
    <t>Openluchtschool R'dam</t>
  </si>
  <si>
    <t>Olijflaan 4-6</t>
  </si>
  <si>
    <t>3053WK</t>
  </si>
  <si>
    <t>De Archipel</t>
  </si>
  <si>
    <t>Jan Ligthartstraat 10</t>
  </si>
  <si>
    <t>3083AM</t>
  </si>
  <si>
    <t>Mytylschool De Brug</t>
  </si>
  <si>
    <t>Ringdijk 84</t>
  </si>
  <si>
    <t>3054KV</t>
  </si>
  <si>
    <t>de Piloot</t>
  </si>
  <si>
    <t>Brongras 7</t>
  </si>
  <si>
    <t>3068PA</t>
  </si>
  <si>
    <t>Drostenburg 1</t>
  </si>
  <si>
    <t>1102AM</t>
  </si>
  <si>
    <t>Tyltylschool</t>
  </si>
  <si>
    <t>Drostenburg 1-4</t>
  </si>
  <si>
    <t>Coronelschool</t>
  </si>
  <si>
    <t>Jan Sluijtersstraat 3</t>
  </si>
  <si>
    <t>1062CJ</t>
  </si>
  <si>
    <t>WB Noteboomschool</t>
  </si>
  <si>
    <t>Drostenburg 1B</t>
  </si>
  <si>
    <t>Van Koetsveldschool</t>
  </si>
  <si>
    <t>Archimedesplantsoen 98</t>
  </si>
  <si>
    <t>1098KB</t>
  </si>
  <si>
    <t>Gerhardschool</t>
  </si>
  <si>
    <t>Valentijnkade 61-62</t>
  </si>
  <si>
    <t>1095JL</t>
  </si>
  <si>
    <t>Mr de Jonghschool</t>
  </si>
  <si>
    <t>Terpstraat 36</t>
  </si>
  <si>
    <t>1069TV</t>
  </si>
  <si>
    <t>Van Detschool</t>
  </si>
  <si>
    <t>IJsbaanpad 7</t>
  </si>
  <si>
    <t>1076CV</t>
  </si>
  <si>
    <t>OC Zuid</t>
  </si>
  <si>
    <t>Gaasterlandstraat 7</t>
  </si>
  <si>
    <t>1079RH</t>
  </si>
  <si>
    <t>RK Sch De Rietlanden</t>
  </si>
  <si>
    <t>Jan Olieslagersstraat 3</t>
  </si>
  <si>
    <t>5224BD</t>
  </si>
  <si>
    <t>De Vlinder</t>
  </si>
  <si>
    <t>Monseigneur Suijsstraat 10</t>
  </si>
  <si>
    <t>5375AG</t>
  </si>
  <si>
    <t>Landerd</t>
  </si>
  <si>
    <t>SO VSO De Zonnewyzer</t>
  </si>
  <si>
    <t>Heldevierlaan 4</t>
  </si>
  <si>
    <t>6415SB</t>
  </si>
  <si>
    <t>de Lans</t>
  </si>
  <si>
    <t>Zutphensestraat 175</t>
  </si>
  <si>
    <t>6971JR</t>
  </si>
  <si>
    <t>Brummen</t>
  </si>
  <si>
    <t>DE WEGWIJZER</t>
  </si>
  <si>
    <t>Bunschoterweg 2 A</t>
  </si>
  <si>
    <t>6711CJ</t>
  </si>
  <si>
    <t>VSO De Ortolaan</t>
  </si>
  <si>
    <t>Graaf van Loonlaan 2</t>
  </si>
  <si>
    <t>6093BV</t>
  </si>
  <si>
    <t>VSO De Velddijk</t>
  </si>
  <si>
    <t>Bergstraat 58</t>
  </si>
  <si>
    <t>5931CE</t>
  </si>
  <si>
    <t>het Poortje</t>
  </si>
  <si>
    <t>De Pionier</t>
  </si>
  <si>
    <t>Rijksstraatweg 145</t>
  </si>
  <si>
    <t>1115AP</t>
  </si>
  <si>
    <t>Ouder-Amstel</t>
  </si>
  <si>
    <t>De Lasenberg</t>
  </si>
  <si>
    <t>Hellingweg 1</t>
  </si>
  <si>
    <t>3762CP</t>
  </si>
  <si>
    <t>Soest</t>
  </si>
  <si>
    <t>Pleysier College</t>
  </si>
  <si>
    <t>Dr. van Welylaan 4-6</t>
  </si>
  <si>
    <t>2566ER</t>
  </si>
  <si>
    <t>Briant College</t>
  </si>
  <si>
    <t>Bethanienstraat 250</t>
  </si>
  <si>
    <t>6826TJ</t>
  </si>
  <si>
    <t>Het Warandecollege</t>
  </si>
  <si>
    <t>Bredaseweg 140</t>
  </si>
  <si>
    <t>4904SC</t>
  </si>
  <si>
    <t>Oosterhout</t>
  </si>
  <si>
    <t>Eduvierschool De Anger</t>
  </si>
  <si>
    <t>Schoener 1109</t>
  </si>
  <si>
    <t>8243TC</t>
  </si>
  <si>
    <t>Eduviersch Dr Herman Bekius</t>
  </si>
  <si>
    <t>Zuigerplasdreef 202</t>
  </si>
  <si>
    <t>8223EX</t>
  </si>
  <si>
    <t>De Zwengel</t>
  </si>
  <si>
    <t>Carillonlaan 3</t>
  </si>
  <si>
    <t>5261LT</t>
  </si>
  <si>
    <t>Vught</t>
  </si>
  <si>
    <t>SGM Lichtenbeek (SO - MG)</t>
  </si>
  <si>
    <t>ZML-School It Twaluk</t>
  </si>
  <si>
    <t>Haydnstraat 2</t>
  </si>
  <si>
    <t>8915BH</t>
  </si>
  <si>
    <t>Herderscheeschool</t>
  </si>
  <si>
    <t>Weerdsingel W.Z. 22</t>
  </si>
  <si>
    <t>3513BB</t>
  </si>
  <si>
    <t>Graaf van Egmondstraat 79</t>
  </si>
  <si>
    <t>3261AK</t>
  </si>
  <si>
    <t>Oud-Beijerland</t>
  </si>
  <si>
    <t>Sinne</t>
  </si>
  <si>
    <t>Simmerdyk 5</t>
  </si>
  <si>
    <t>8601ZP</t>
  </si>
  <si>
    <t>De Steiger</t>
  </si>
  <si>
    <t>Koperstraat 4</t>
  </si>
  <si>
    <t>9743RW</t>
  </si>
  <si>
    <t>ZMLK De Rank</t>
  </si>
  <si>
    <t>Dorpsstraat-Oost 3a</t>
  </si>
  <si>
    <t>2991CR</t>
  </si>
  <si>
    <t>De Cirkel</t>
  </si>
  <si>
    <t>Kennelweg 8</t>
  </si>
  <si>
    <t>4205ZR</t>
  </si>
  <si>
    <t>Gorinchem</t>
  </si>
  <si>
    <t>De Meidoornschool</t>
  </si>
  <si>
    <t>Vlaanderenlaan 7</t>
  </si>
  <si>
    <t>9501TJ</t>
  </si>
  <si>
    <t>Stadskanaal</t>
  </si>
  <si>
    <t>(V)SO Rehoboth</t>
  </si>
  <si>
    <t>Verlengde Parkweg 47 b</t>
  </si>
  <si>
    <t>6717GL</t>
  </si>
  <si>
    <t>Obadjaschool</t>
  </si>
  <si>
    <t>Willem Barentszstraat 72</t>
  </si>
  <si>
    <t>8023WS</t>
  </si>
  <si>
    <t>SSBO Ebenhaezer</t>
  </si>
  <si>
    <t>Coxstraat 9</t>
  </si>
  <si>
    <t>4421DC</t>
  </si>
  <si>
    <t>Kapelle</t>
  </si>
  <si>
    <t>Beatrixschool</t>
  </si>
  <si>
    <t>Mulockstraat 42</t>
  </si>
  <si>
    <t>4301KW</t>
  </si>
  <si>
    <t>Schouwen-Duiveland</t>
  </si>
  <si>
    <t>Samuelschool</t>
  </si>
  <si>
    <t>Han Hollanderweg 194</t>
  </si>
  <si>
    <t>2807AL</t>
  </si>
  <si>
    <t>Stg. Almere Speciaal</t>
  </si>
  <si>
    <t>Marathonlaan 7</t>
  </si>
  <si>
    <t>1318ED</t>
  </si>
  <si>
    <t>Almere</t>
  </si>
  <si>
    <t>De Brouwerij</t>
  </si>
  <si>
    <t>Vluchtheuvellaan 4</t>
  </si>
  <si>
    <t>6671DN</t>
  </si>
  <si>
    <t>Zetten</t>
  </si>
  <si>
    <t>Hub Nrd-Brabant vest. Rosmalen</t>
  </si>
  <si>
    <t>Waterleidingstraat 4</t>
  </si>
  <si>
    <t>5244PE</t>
  </si>
  <si>
    <t>Intermetzo Onderwijs</t>
  </si>
  <si>
    <t>Mettrayweg 53</t>
  </si>
  <si>
    <t>7211LC</t>
  </si>
  <si>
    <t>Lochem</t>
  </si>
  <si>
    <t>Mytylschool De Schalm</t>
  </si>
  <si>
    <t>Brabantlaan 3</t>
  </si>
  <si>
    <t>4817JW</t>
  </si>
  <si>
    <t>Hub Noord-Brabant vest. Boxtel</t>
  </si>
  <si>
    <t>Heerendonklaan 4</t>
  </si>
  <si>
    <t>5223XB</t>
  </si>
  <si>
    <t>Hub Noord-Brabant vest. Oss</t>
  </si>
  <si>
    <t>Ruwaardstraat 15</t>
  </si>
  <si>
    <t>5342AH</t>
  </si>
  <si>
    <t>Diamant College</t>
  </si>
  <si>
    <t>Star Numanstraat 52</t>
  </si>
  <si>
    <t>9714JS</t>
  </si>
  <si>
    <t>de Ambelt</t>
  </si>
  <si>
    <t>Herfterlaan 39</t>
  </si>
  <si>
    <t>8026RC</t>
  </si>
  <si>
    <t>De Cambier</t>
  </si>
  <si>
    <t>Burg Schullstraat 2</t>
  </si>
  <si>
    <t>4001VV</t>
  </si>
  <si>
    <t>Tiel</t>
  </si>
  <si>
    <t>V S O  De Heldring</t>
  </si>
  <si>
    <t>Burgemeester Eliasstraat 20</t>
  </si>
  <si>
    <t>1063EW</t>
  </si>
  <si>
    <t>De Blink</t>
  </si>
  <si>
    <t>David Tenierslaan 8</t>
  </si>
  <si>
    <t>3904ZA</t>
  </si>
  <si>
    <t>Veenendaal</t>
  </si>
  <si>
    <t>Hub Noord-Brabant vest. Veghel</t>
  </si>
  <si>
    <t>Sweelinckstraat 4</t>
  </si>
  <si>
    <t>5462CR</t>
  </si>
  <si>
    <t>Veghel</t>
  </si>
  <si>
    <t>SO Alphons Laudy</t>
  </si>
  <si>
    <t>Meer en Vaart 9</t>
  </si>
  <si>
    <t>1068KV</t>
  </si>
  <si>
    <t>Expertisecentrum A v Dijksch</t>
  </si>
  <si>
    <t>Deurneseweg 15</t>
  </si>
  <si>
    <t>5709AH</t>
  </si>
  <si>
    <t>Dokter Hengeveldweg 9</t>
  </si>
  <si>
    <t>SO Openluchtschool</t>
  </si>
  <si>
    <t>Rijnauwenstraat 201</t>
  </si>
  <si>
    <t>4834LD</t>
  </si>
  <si>
    <t>SO Brielle voor ZML</t>
  </si>
  <si>
    <t>Burg H van Sleenstraat 6</t>
  </si>
  <si>
    <t>3231XB</t>
  </si>
  <si>
    <t>Brielle</t>
  </si>
  <si>
    <t>WereldKidz Meerklank</t>
  </si>
  <si>
    <t>Slotlaan 330</t>
  </si>
  <si>
    <t>3701GX</t>
  </si>
  <si>
    <t>GBS</t>
  </si>
  <si>
    <t>Zuidlaarderweg 30</t>
  </si>
  <si>
    <t>9756TM</t>
  </si>
  <si>
    <t>De Recon</t>
  </si>
  <si>
    <t>Dordtsestraatweg 472</t>
  </si>
  <si>
    <t>3075BN</t>
  </si>
  <si>
    <t>Kingmaschool</t>
  </si>
  <si>
    <t>Beijerlandstraat 2</t>
  </si>
  <si>
    <t>1025NN</t>
  </si>
  <si>
    <t>Liduinaschool</t>
  </si>
  <si>
    <t>Landheining 6</t>
  </si>
  <si>
    <t>4817DM</t>
  </si>
  <si>
    <t>Intermetzo Zonnehuizen Onderw</t>
  </si>
  <si>
    <t>Utrechtseweg 69</t>
  </si>
  <si>
    <t>3704HB</t>
  </si>
  <si>
    <t>De Monoliet</t>
  </si>
  <si>
    <t>Melkemastate 29</t>
  </si>
  <si>
    <t>8925AX</t>
  </si>
  <si>
    <t>De Keyzer</t>
  </si>
  <si>
    <t>Dr. Keyzerlaan 23</t>
  </si>
  <si>
    <t>5051PB</t>
  </si>
  <si>
    <t>Goirle</t>
  </si>
  <si>
    <t>Het Schip / Chez Nous</t>
  </si>
  <si>
    <t>Groot Bruninkstraat 9</t>
  </si>
  <si>
    <t>7544RN</t>
  </si>
  <si>
    <t>M.H. School ZMLK</t>
  </si>
  <si>
    <t>Schoolstraat 11</t>
  </si>
  <si>
    <t>9641JW</t>
  </si>
  <si>
    <t>Veendam</t>
  </si>
  <si>
    <t>SO de Zonnehof / VSO Hofplein</t>
  </si>
  <si>
    <t>Hartkampweg 6</t>
  </si>
  <si>
    <t>8101ZW</t>
  </si>
  <si>
    <t>Raalte</t>
  </si>
  <si>
    <t>Naam</t>
  </si>
  <si>
    <t>Vereniging Reformatorisch Passend Onderwijs voor Voortgezet Onderwijs</t>
  </si>
  <si>
    <t>Stichting Samenwerkingsverband Passend Onderwijs VO20.01</t>
  </si>
  <si>
    <t>Samenwerkingsverband Groningen Ommelanden V(S)O</t>
  </si>
  <si>
    <t>Stichting VO Samenwerkingsverband Passend Onderwijs Fryslan-Noard</t>
  </si>
  <si>
    <t>Stichting Samenwerkingsverband Zuidoost-Friesland VO</t>
  </si>
  <si>
    <t>Stichting Samenwerkingsverband Zuidwest Friesland Fultura VO</t>
  </si>
  <si>
    <t>Stichting Samenwerkingsverband Passend Onderwijs VO22.01 Noord-en Midden Drenthe</t>
  </si>
  <si>
    <t>Coöperatie VO-22-02 U.A.</t>
  </si>
  <si>
    <t>Stichting SWV-VO 22.03</t>
  </si>
  <si>
    <t>Stichting Samenwerkingsverband Regio Almelo VO/VSO</t>
  </si>
  <si>
    <t>Stichting SWV VO Twente Oost</t>
  </si>
  <si>
    <t>Stichting Samenwerkingsverband VO Deventer</t>
  </si>
  <si>
    <t>Stichting VO2305</t>
  </si>
  <si>
    <t>Stichting Regionaal Samenwerkingsverband VO Noord Oost Overijssel</t>
  </si>
  <si>
    <t>Stichting Leerlingzorg Voortgezet Onderwijs Almere</t>
  </si>
  <si>
    <t>Stichting Aandacht+</t>
  </si>
  <si>
    <t>Stichting Samenwerkingsverband VO Lelystad</t>
  </si>
  <si>
    <t>Vereniging Samenwerkingsverband Regio Zutphen</t>
  </si>
  <si>
    <t>SWV Slinge-Berkel</t>
  </si>
  <si>
    <t>Samenwerkingsverband VO Doetinchem e.o.</t>
  </si>
  <si>
    <t>Stichting Samenwerkingsverband Passend Onderwijs V(S)O 25.04</t>
  </si>
  <si>
    <t>Coöperatie SWV 25-05 U.A.</t>
  </si>
  <si>
    <t>Stichting Samenwerkingsverband Passend Onderwijs V(S)O2506</t>
  </si>
  <si>
    <t>Stichting Samenwerkingsverband V(S)O 2507 Nijmegen e.o.</t>
  </si>
  <si>
    <t>Stichting Samenwerkingsverband Rivierenland</t>
  </si>
  <si>
    <t>Stichting Leerlingenzorg NW-Veluwe</t>
  </si>
  <si>
    <t>Stichting Samenwerkingsverband Passend Onderwijs VO Ede, Wageningen en Rhenen</t>
  </si>
  <si>
    <t>Stichting Samenwerkingsverband Passend Voortgezet Onderwijs Barneveld-Veenendaal</t>
  </si>
  <si>
    <t>Stichting SWV Utrecht/ Stichtse Vecht VO</t>
  </si>
  <si>
    <t>Stichting Samenwerkingsverband V(S)O Eemland</t>
  </si>
  <si>
    <t>Samenwerkingsverband Voortgezet Onderwijs Zuidoost Utrecht</t>
  </si>
  <si>
    <t>Samenwerkingsverband VO Regio Utrecht West</t>
  </si>
  <si>
    <t>Samenwerkingsverband VO Zuid-Utrecht</t>
  </si>
  <si>
    <t>Stichting Samenwerkingsverband VO Kop van Noord Holland</t>
  </si>
  <si>
    <t>Samenwerkingsverband VO West-Friesland</t>
  </si>
  <si>
    <t>Samenwerkingsverband Noord-Kennemerland VO/VSO</t>
  </si>
  <si>
    <t>SWV Voortgezet Onderwijs Midden Kennemerland 2704</t>
  </si>
  <si>
    <t>Samenwerkingsverband voortgezet onderwijs/speciaal VO Zuid-Kennemerland</t>
  </si>
  <si>
    <t>Coöperatief Samenwerkingsverband Passend Onderwijs VO Zaanstreek u.a.</t>
  </si>
  <si>
    <t>Samenwerkingsverband Voortgezet Onderwijs Waterland</t>
  </si>
  <si>
    <t>Vereniging Samenwerkingsverband VO Amsterdam</t>
  </si>
  <si>
    <t>Stichting VO Samenwerkingsverband Amstelland en de Meerlanden</t>
  </si>
  <si>
    <t>Qinas, coöperatie samenwerkende schoolbesturen in het Gooi U.A.</t>
  </si>
  <si>
    <t>Samenwerkingsverband Passend Onderwijs VO2801</t>
  </si>
  <si>
    <t>Samenwerkingsverband VO/VSO Midden-Holland en Rijnstreek</t>
  </si>
  <si>
    <t>Samenwerkingsverband V(S)O Duin- en Bollenstreek</t>
  </si>
  <si>
    <t>VO_Dordrecht</t>
  </si>
  <si>
    <t>Coöperatie Regionaal SWV Passend Onderwijs VO Goeree-Overflakkee U.A.</t>
  </si>
  <si>
    <t>SWV V(S)O Zuid Holland West</t>
  </si>
  <si>
    <t>Stichting Regionaal Samenwerkingsverband Passend Voortgezet Onderwijs Zoetermeer</t>
  </si>
  <si>
    <t>Samenwerkingsverband VO Westland</t>
  </si>
  <si>
    <t>Stichting Samenwerkingsverband VO Delflanden</t>
  </si>
  <si>
    <t>Samenwerkingsverband Koers VO</t>
  </si>
  <si>
    <t>Stichting Samenwerkingsverband Voortgezet Onderwijs Nieuwe Waterweg Noord</t>
  </si>
  <si>
    <t>Samenwerkingsverband VO Voorne-Putten-Rozenburg</t>
  </si>
  <si>
    <t>SWV VO Oost-IJsselmonde/West-Alblasserwaard</t>
  </si>
  <si>
    <t>Stichting Samenwerkingsverband VO Passend Onderwijs Gorinchem e.o.</t>
  </si>
  <si>
    <t>Stichting Passend voortgezet Onderwijs Walcheren</t>
  </si>
  <si>
    <t>Coöperatie Samenwerkingsverband Passend Voortgezet Onderwijs Oosterschelderegio</t>
  </si>
  <si>
    <t>Samenwerkingsverband Voortgezet Onderwijs Zeeuws-Vlaanderen</t>
  </si>
  <si>
    <t>Stichting Samenwerkingsverband VO Bergen op Zoom e.o.</t>
  </si>
  <si>
    <t>Stichting Samenwerkingsverband VO Roosendaal e.o.</t>
  </si>
  <si>
    <t>St. Regionaal Samenwerkingsverband Breda en omgeving</t>
  </si>
  <si>
    <t>Samenwerkingsverband Passend Onderwijs VO Tilburg e.o.</t>
  </si>
  <si>
    <t>SWV Voortgezet Onderwijs de Meierij</t>
  </si>
  <si>
    <t>Stichting samenwerkingsverband Voortgezet Onderwijs 30-06</t>
  </si>
  <si>
    <t>Stichting Regionaal samenwerkingsverband v PO Eindhoven en Kempenland</t>
  </si>
  <si>
    <t>Swv passend onderwijs VO-VSO Helmond-Peelland</t>
  </si>
  <si>
    <t>Stichting Samenwerkingsverband Voortgezet Onderwijs De Langstraat 30-09</t>
  </si>
  <si>
    <t>Stichting Samenwerkingsverband VOVSO Noord-Limburg</t>
  </si>
  <si>
    <t>Stichting Samenwerkingsverband Passend Onderwijs VO/VSO 31.02</t>
  </si>
  <si>
    <t>Stichting Samenwerkingsverband VO Weert Nederweert Cranendonck</t>
  </si>
  <si>
    <t>Stichting Samenwerkingsverband Passend Onderwijs VO 31-04</t>
  </si>
  <si>
    <t>St. SWV Passen Onderwijs VO  Maastricht e.o.</t>
  </si>
  <si>
    <t>Samenwerkingsverband Passend Onderwijs VO Parkstad e.o. 3106</t>
  </si>
  <si>
    <t>cd_h_sty</t>
  </si>
  <si>
    <t>h_oso</t>
  </si>
  <si>
    <t>LZ/S</t>
  </si>
  <si>
    <t>MGF</t>
  </si>
  <si>
    <t>PO9999</t>
  </si>
  <si>
    <t>De witte cellen in het werkblad 'groei 1 febr' binnen het lichtgrijze kader dienen ingevuld te worden met de juiste gegevens. Alle cellen met een lichtgele achtergrond zijn beschermd en bevatten formules. U kunt de inhoud van de witte cellen aanpassen.</t>
  </si>
  <si>
    <t>Werkblad kijkglas 3</t>
  </si>
  <si>
    <t>In dit werkblad zijn per samenwerkingsverband en per school de gegevens van DUO opgenomen over de groei op 1 februari t.o.v. 1 oktober daaraan voorafgaand.</t>
  </si>
  <si>
    <t>Werkblad SWV gegevens</t>
  </si>
  <si>
    <t>In dit werkblad zijn gegevens van samenwerkingsverbanden PO en VO opgenomen.</t>
  </si>
  <si>
    <r>
      <t xml:space="preserve">Wettelijk is alleen geregeld dat het samenwerkingsverband verplicht is de ondersteuningsbekostiging personeel over te dragen per leerling. De PO-Raad en de VO-Raad adviseren om ook de personele basisbekostiging en de materiële basis- en ondersteuninsgbekostiging over te dragen zodat voor iedere groeileerling de volle bekostiging aan de (V)SO-school beschikbaar komt. Dat is immers ook het geval bij de reguliere bekostiging. Omdat het geen in de wet vastgelegde verplichting is, is er sprake van een </t>
    </r>
    <r>
      <rPr>
        <b/>
        <sz val="11"/>
        <rFont val="Calibri"/>
        <family val="2"/>
      </rPr>
      <t>keuze</t>
    </r>
    <r>
      <rPr>
        <sz val="11"/>
        <rFont val="Calibri"/>
        <family val="2"/>
      </rPr>
      <t xml:space="preserve"> van het samenwerkingsverband die expliciet gedaan moet worden (zie kolom Q en U) en dat wordt dan ook vastgelegd in dit instrument.</t>
    </r>
  </si>
  <si>
    <t>in geld (prijspeil 2016-2017 voorlopig)</t>
  </si>
  <si>
    <t>MI 2017 bekostiging, kalenderjaar</t>
  </si>
  <si>
    <t>peildatum 1 febr. 2016</t>
  </si>
  <si>
    <r>
      <t>In deze applicatie zijn de bedragen opgenomen van de GPL's voor PO voor 2016-2017 van maart 2016</t>
    </r>
    <r>
      <rPr>
        <b/>
        <sz val="11"/>
        <rFont val="Calibri"/>
        <family val="2"/>
      </rPr>
      <t>.</t>
    </r>
  </si>
  <si>
    <t>De overige gegevens zijn bijgewerkt.</t>
  </si>
  <si>
    <t xml:space="preserve">De groeiregeling voor 2016-2017 is gebaseerd op de peildatum 1 februari. Op basis van de 1 oktober T-1 teldatum berekent DUO hoeveel basis- en ondersteuningsbekostiging de school krijgt van het Rijk. Daarnaast moet het SWV zelf berekenen hoeveel basis- en ondersteuningsbekostiging er overgedragen moet worden aan de (V)SO-school door het SWV waarvan die leerlingen afkomstig zijn op basis van de telling op de peildatum 1 februari volgend op 1 okt. T-1. </t>
  </si>
  <si>
    <t xml:space="preserve">De groeiregeling op basis van de peildatum 1 februari geldt niet voor iedere leerling die er meer is dan op 1 oktober daaraan voorafgaand. Voor de bepaling van groei tellen alleen de leerlingen mee die in de periode 2 oktober T-1 tot en met 1 februari T met een nieuwe TLV worden ingeschreven. Leerlingen die op 1 oktober al met een TLV op een vestiging van een school zijn ingeschreven en daarna overgaan naar een andere school binnen hetzelfde of een ander samenwerkingsverband tellen dus niet mee voor de bepaling van het aantal nieuwe TLV's. In dit kader worden leerlingen met een residentiele plaatsing beschouwd als leerlingen met een TLV. Ook moeten de leerlingen van vestigingen van eenzelfde (V)SO-school in een samenwerkingsverband bij elkaar gevoegd worden. </t>
  </si>
  <si>
    <r>
      <t xml:space="preserve">In de tabellen zijn de gegevens opgenomen die betrekking hebben op de onderliggende normeringen voor de bekostiging. De bedragen betreffen de laatst bekende bedragen personele bekostiging zoals die voor het schooljaar </t>
    </r>
    <r>
      <rPr>
        <b/>
        <sz val="11"/>
        <rFont val="Calibri"/>
        <family val="2"/>
      </rPr>
      <t>2016-2017</t>
    </r>
    <r>
      <rPr>
        <sz val="11"/>
        <rFont val="Calibri"/>
        <family val="2"/>
      </rPr>
      <t xml:space="preserve"> in maart 2016 zijn vastgesteld; voor MI is dit het kalenderjaar </t>
    </r>
    <r>
      <rPr>
        <b/>
        <sz val="11"/>
        <rFont val="Calibri"/>
        <family val="2"/>
      </rPr>
      <t>2016</t>
    </r>
    <r>
      <rPr>
        <sz val="11"/>
        <rFont val="Calibri"/>
        <family val="2"/>
      </rPr>
      <t>. Andere bedragen die met de nieuwe bekostigingssystematiek te maken hebben, zoals die per 1 augustus 2016 van kracht worden voor het (V)SO zijn de bedragen met het nu bekende prijspeil 2016-2017. De bedragen worden t.z.t. weer bijgesteld als gevolg van met name indexering en zullen dan in de tabellen worden aangepast. U kunt dit zelf doen door de bedragen in de lichtgele cellen aan te passen.</t>
    </r>
  </si>
  <si>
    <t>De Londo bekostiging voor 2016 is begin oktober 2015 al bekend gemaakt.</t>
  </si>
  <si>
    <t>Dit instrument is een door de PO-Raad en VO-Raad, met hulp van OCW, opgesteld hulpmiddel om een goed beeld te krijgen van de bekostiging van de groei op basis van de peildatum 1 februari 2016.</t>
  </si>
  <si>
    <t>In-uitstroom in het (V)SO</t>
  </si>
  <si>
    <t>BRIN V(SO)</t>
  </si>
  <si>
    <t>volgnr</t>
  </si>
  <si>
    <t>De uitkomst van de op deze wijze bepaalde groei moet positief zijn, anders wordt de overdrachtsverplichting op 0 gesteld. Voor de bepaling of deze groei op de SO-vestigingen positief is, wordt het netto-resultaat van de leerlingen jonger dan 8 jaar en van de leerlingen van 8 jaar en ouder bij elkaar geteld.</t>
  </si>
  <si>
    <r>
      <t xml:space="preserve">Is aan deze condities voldaan dan wordt </t>
    </r>
    <r>
      <rPr>
        <u/>
        <sz val="11"/>
        <rFont val="Calibri"/>
        <family val="2"/>
      </rPr>
      <t>per samenwerkingsverband</t>
    </r>
    <r>
      <rPr>
        <sz val="11"/>
        <rFont val="Calibri"/>
        <family val="2"/>
      </rPr>
      <t xml:space="preserve"> berekend hoe groot de overdrachtsverplichting is die aan de school moet worden betaald voor de groei van het aantal leerlingen die aan dat samenwerkingsverband toegerekend moeten worden. Daarvoor wordt de overdrachtsverplichting berekend voor elke leerling die tot de groei gerekend moet worden </t>
    </r>
    <r>
      <rPr>
        <b/>
        <sz val="11"/>
        <rFont val="Calibri"/>
        <family val="2"/>
      </rPr>
      <t>met het van toepassing zijnde bedrag per categorie</t>
    </r>
    <r>
      <rPr>
        <sz val="11"/>
        <rFont val="Calibri"/>
        <family val="2"/>
      </rPr>
      <t>. Er wordt onderscheid gemaakt tussen leerlingen jonger dan 8 jaar en leerlingen van 8 jaar en ouder. Daarbij geldt dat de leeftijd van een leerling niet wijzigt t.o.v. die leeftijd op 1 okt. daaraan voorafgaand. Deze berekening vindt voor de personele en voor de materiële bekostiging afzonderlijk plaats. De uitkomst wordt op 0 gesteld als die uitkomst kleiner dan 0 wordt. Ook hier wordt per school de uitkomst voor de leerlingen &lt; 8 jaar en de leerlingen van 8 jaar en ouder , bij elkaar opgeteld.</t>
    </r>
  </si>
  <si>
    <t>DUO verzorgt Kijkglas 3 waarin opgave wordt gedaan van de aantallen leerlingen per categorie, naar leeftijdsgroep en onderverdeeld naar SO resp. VSO.  Daarbij wordt de weergave gegeven van de groei en de uitschrijving zoals hier aangegeven, plus ook de aantallen die onder de doorstroom vallen. Daarmee kunnen de aantallen in dit instrument worden overgenomen en vinden vervolgens de berekeningen plaats. Gegevens van de telling 1 februari 2016 zijn beschikbaar gekomen op 12 mei 2016 waarbij het bestand per 23 april 2016 is bevroren als het bestand dat van toepassing is.</t>
  </si>
  <si>
    <t>Toelichting Groeiregeling voor (V)SO op basis van 1 februari 2016                                                                                               18 mei 2016</t>
  </si>
  <si>
    <t>Deze versie van 18 mei werkt met de nieuwe bekostigingsbedragen personele bekostiging van de publicatie van 30 maart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</si>
</sst>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quot;€&quot;\ * #,##0.00_ ;_ &quot;€&quot;\ * \-#,##0.00_ ;_ &quot;€&quot;\ * &quot;-&quot;??_ ;_ @_ "/>
    <numFmt numFmtId="164" formatCode="d/mmm/yyyy"/>
    <numFmt numFmtId="165" formatCode="_(&quot;€&quot;* #,##0.00_);_(&quot;€&quot;* \(#,##0.00\);_(&quot;€&quot;* &quot;-&quot;??_);_(@_)"/>
    <numFmt numFmtId="166" formatCode="&quot;€&quot;\ #,##0.00_-"/>
    <numFmt numFmtId="167" formatCode="[$-413]d/mmm/yy;@"/>
    <numFmt numFmtId="168" formatCode="[$-413]d/mmm;@"/>
    <numFmt numFmtId="169" formatCode="_(&quot;€&quot;* #,##0_);_(&quot;€&quot;* \(#,##0\);_(&quot;€&quot;* &quot;-&quot;_);_(@_)"/>
    <numFmt numFmtId="170" formatCode="0.0000"/>
  </numFmts>
  <fonts count="42" x14ac:knownFonts="1">
    <font>
      <sz val="10"/>
      <color theme="1"/>
      <name val="Arial"/>
      <family val="2"/>
    </font>
    <font>
      <sz val="10"/>
      <color theme="1"/>
      <name val="Arial"/>
      <family val="2"/>
    </font>
    <font>
      <sz val="10"/>
      <name val="Calibri"/>
      <family val="2"/>
      <scheme val="minor"/>
    </font>
    <font>
      <sz val="10"/>
      <name val="Calibri"/>
      <family val="2"/>
    </font>
    <font>
      <b/>
      <sz val="10"/>
      <color rgb="FFC00000"/>
      <name val="Calibri"/>
      <family val="2"/>
      <scheme val="minor"/>
    </font>
    <font>
      <b/>
      <sz val="10"/>
      <name val="Calibri"/>
      <family val="2"/>
    </font>
    <font>
      <sz val="9"/>
      <color indexed="81"/>
      <name val="Tahoma"/>
      <family val="2"/>
    </font>
    <font>
      <sz val="10"/>
      <color rgb="FFC00000"/>
      <name val="Calibri"/>
      <family val="2"/>
    </font>
    <font>
      <sz val="10"/>
      <color indexed="10"/>
      <name val="Calibri"/>
      <family val="2"/>
    </font>
    <font>
      <b/>
      <sz val="10"/>
      <color indexed="10"/>
      <name val="Calibri"/>
      <family val="2"/>
    </font>
    <font>
      <b/>
      <sz val="12"/>
      <name val="Calibri"/>
      <family val="2"/>
    </font>
    <font>
      <b/>
      <sz val="10"/>
      <color rgb="FFC00000"/>
      <name val="Calibri"/>
      <family val="2"/>
    </font>
    <font>
      <b/>
      <i/>
      <sz val="10"/>
      <color rgb="FFC00000"/>
      <name val="Calibri"/>
      <family val="2"/>
    </font>
    <font>
      <b/>
      <sz val="10"/>
      <color theme="0"/>
      <name val="Calibri"/>
      <family val="2"/>
    </font>
    <font>
      <b/>
      <sz val="11"/>
      <color indexed="9"/>
      <name val="Calibri"/>
      <family val="2"/>
    </font>
    <font>
      <sz val="10"/>
      <color theme="1"/>
      <name val="Calibri"/>
      <family val="2"/>
      <scheme val="minor"/>
    </font>
    <font>
      <b/>
      <i/>
      <sz val="10"/>
      <name val="Calibri"/>
      <family val="2"/>
    </font>
    <font>
      <sz val="12"/>
      <name val="Calibri"/>
      <family val="2"/>
    </font>
    <font>
      <sz val="11"/>
      <name val="Calibri"/>
      <family val="2"/>
    </font>
    <font>
      <b/>
      <sz val="11"/>
      <name val="Calibri"/>
      <family val="2"/>
    </font>
    <font>
      <i/>
      <sz val="10"/>
      <name val="Calibri"/>
      <family val="2"/>
    </font>
    <font>
      <sz val="10"/>
      <color theme="0"/>
      <name val="Calibri"/>
      <family val="2"/>
    </font>
    <font>
      <i/>
      <sz val="10"/>
      <color theme="0"/>
      <name val="Calibri"/>
      <family val="2"/>
    </font>
    <font>
      <i/>
      <sz val="10"/>
      <color rgb="FF0070C0"/>
      <name val="Calibri"/>
      <family val="2"/>
      <scheme val="minor"/>
    </font>
    <font>
      <b/>
      <i/>
      <sz val="10"/>
      <color theme="0"/>
      <name val="Calibri"/>
      <family val="2"/>
    </font>
    <font>
      <sz val="10"/>
      <color theme="0" tint="-0.34998626667073579"/>
      <name val="Calibri"/>
      <family val="2"/>
      <scheme val="minor"/>
    </font>
    <font>
      <u/>
      <sz val="10"/>
      <color indexed="12"/>
      <name val="Arial"/>
      <family val="2"/>
    </font>
    <font>
      <sz val="14"/>
      <color rgb="FFC00000"/>
      <name val="Calibri"/>
      <family val="2"/>
    </font>
    <font>
      <sz val="10"/>
      <color theme="0" tint="-0.14999847407452621"/>
      <name val="Calibri"/>
      <family val="2"/>
      <scheme val="minor"/>
    </font>
    <font>
      <b/>
      <i/>
      <sz val="11"/>
      <color rgb="FF00B050"/>
      <name val="Calibri"/>
      <family val="2"/>
    </font>
    <font>
      <u/>
      <sz val="11"/>
      <name val="Calibri"/>
      <family val="2"/>
    </font>
    <font>
      <u/>
      <sz val="11"/>
      <color rgb="FF0000FF"/>
      <name val="Calibri"/>
      <family val="2"/>
    </font>
    <font>
      <b/>
      <sz val="12"/>
      <color rgb="FFC00000"/>
      <name val="Calibri"/>
      <family val="2"/>
    </font>
    <font>
      <sz val="12"/>
      <color rgb="FFFF0000"/>
      <name val="Calibri"/>
      <family val="2"/>
    </font>
    <font>
      <b/>
      <sz val="12"/>
      <color rgb="FFFF0000"/>
      <name val="Calibri"/>
      <family val="2"/>
    </font>
    <font>
      <sz val="8.1"/>
      <color rgb="FF8E8E8E"/>
      <name val="Arial"/>
      <family val="2"/>
    </font>
    <font>
      <sz val="10"/>
      <name val="Arial"/>
      <family val="2"/>
    </font>
    <font>
      <sz val="10"/>
      <name val="Verdana"/>
      <family val="2"/>
    </font>
    <font>
      <sz val="10"/>
      <color theme="0"/>
      <name val="Calibri"/>
      <family val="2"/>
      <scheme val="minor"/>
    </font>
    <font>
      <sz val="11"/>
      <color rgb="FF00B050"/>
      <name val="Calibri"/>
      <family val="2"/>
    </font>
    <font>
      <b/>
      <i/>
      <sz val="11"/>
      <name val="Calibri"/>
      <family val="2"/>
    </font>
    <font>
      <b/>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70C0"/>
        <bgColor indexed="64"/>
      </patternFill>
    </fill>
    <fill>
      <patternFill patternType="solid">
        <fgColor rgb="FFFFFF99"/>
        <bgColor indexed="64"/>
      </patternFill>
    </fill>
    <fill>
      <patternFill patternType="solid">
        <fgColor rgb="FFFFFFFF"/>
        <bgColor rgb="FF000000"/>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right/>
      <top/>
      <bottom style="thin">
        <color theme="0"/>
      </bottom>
      <diagonal/>
    </border>
    <border>
      <left/>
      <right/>
      <top style="thin">
        <color theme="0"/>
      </top>
      <bottom/>
      <diagonal/>
    </border>
  </borders>
  <cellStyleXfs count="3">
    <xf numFmtId="0" fontId="0" fillId="0" borderId="0"/>
    <xf numFmtId="44" fontId="1" fillId="0" borderId="0" applyFont="0" applyFill="0" applyBorder="0" applyAlignment="0" applyProtection="0"/>
    <xf numFmtId="0" fontId="26" fillId="0" borderId="0" applyNumberFormat="0" applyFill="0" applyBorder="0" applyAlignment="0" applyProtection="0">
      <alignment vertical="top"/>
      <protection locked="0"/>
    </xf>
  </cellStyleXfs>
  <cellXfs count="272">
    <xf numFmtId="0" fontId="0" fillId="0" borderId="0" xfId="0"/>
    <xf numFmtId="0" fontId="3" fillId="3" borderId="6" xfId="0" applyFont="1" applyFill="1" applyBorder="1" applyAlignment="1" applyProtection="1">
      <alignment horizontal="left"/>
    </xf>
    <xf numFmtId="164" fontId="3" fillId="3" borderId="6" xfId="0" applyNumberFormat="1" applyFont="1" applyFill="1" applyBorder="1" applyAlignment="1" applyProtection="1">
      <alignment horizontal="left"/>
    </xf>
    <xf numFmtId="0" fontId="3" fillId="3" borderId="6" xfId="0" applyFont="1" applyFill="1" applyBorder="1" applyProtection="1"/>
    <xf numFmtId="0" fontId="2" fillId="0" borderId="0" xfId="0" applyFont="1" applyFill="1" applyBorder="1" applyAlignment="1" applyProtection="1">
      <alignment horizontal="left" vertical="center"/>
    </xf>
    <xf numFmtId="0" fontId="7" fillId="3" borderId="6" xfId="0" applyFont="1" applyFill="1" applyBorder="1" applyProtection="1"/>
    <xf numFmtId="0" fontId="3" fillId="3" borderId="0" xfId="0" applyFont="1" applyFill="1" applyProtection="1"/>
    <xf numFmtId="0" fontId="3" fillId="3" borderId="0" xfId="0" applyFont="1" applyFill="1" applyBorder="1" applyAlignment="1" applyProtection="1">
      <alignment horizontal="center"/>
    </xf>
    <xf numFmtId="0" fontId="3" fillId="2" borderId="1" xfId="0" applyFont="1" applyFill="1" applyBorder="1" applyProtection="1"/>
    <xf numFmtId="0" fontId="3" fillId="2" borderId="2" xfId="0" applyFont="1" applyFill="1" applyBorder="1" applyProtection="1"/>
    <xf numFmtId="0" fontId="3" fillId="2" borderId="2" xfId="0" applyFont="1" applyFill="1" applyBorder="1" applyAlignment="1" applyProtection="1">
      <alignment horizontal="center"/>
    </xf>
    <xf numFmtId="0" fontId="3" fillId="2" borderId="3" xfId="0" applyFont="1" applyFill="1" applyBorder="1" applyProtection="1"/>
    <xf numFmtId="0" fontId="8" fillId="3" borderId="0" xfId="0" applyFont="1" applyFill="1" applyProtection="1"/>
    <xf numFmtId="0" fontId="8" fillId="2" borderId="4" xfId="0" applyFont="1" applyFill="1" applyBorder="1" applyProtection="1"/>
    <xf numFmtId="0" fontId="8" fillId="2" borderId="0" xfId="0" applyFont="1" applyFill="1" applyBorder="1" applyProtection="1"/>
    <xf numFmtId="0" fontId="8" fillId="2" borderId="0" xfId="0" applyFont="1" applyFill="1" applyBorder="1" applyAlignment="1" applyProtection="1">
      <alignment horizontal="center"/>
    </xf>
    <xf numFmtId="0" fontId="8" fillId="2" borderId="5" xfId="0" applyFont="1" applyFill="1" applyBorder="1" applyProtection="1"/>
    <xf numFmtId="0" fontId="3" fillId="2" borderId="4" xfId="0" applyFont="1" applyFill="1" applyBorder="1" applyProtection="1"/>
    <xf numFmtId="0" fontId="3" fillId="2" borderId="0" xfId="0" applyFont="1" applyFill="1" applyBorder="1" applyProtection="1"/>
    <xf numFmtId="0" fontId="3" fillId="2" borderId="5" xfId="0" applyFont="1" applyFill="1" applyBorder="1" applyProtection="1"/>
    <xf numFmtId="0" fontId="11" fillId="3" borderId="0" xfId="0" applyFont="1" applyFill="1" applyProtection="1"/>
    <xf numFmtId="0" fontId="11" fillId="2" borderId="4" xfId="0" applyFont="1" applyFill="1" applyBorder="1" applyProtection="1"/>
    <xf numFmtId="0" fontId="11" fillId="3" borderId="6" xfId="0" applyFont="1" applyFill="1" applyBorder="1" applyProtection="1"/>
    <xf numFmtId="49" fontId="11" fillId="3" borderId="6" xfId="0" applyNumberFormat="1" applyFont="1" applyFill="1" applyBorder="1" applyAlignment="1" applyProtection="1">
      <alignment horizontal="left"/>
    </xf>
    <xf numFmtId="167" fontId="11" fillId="3" borderId="6" xfId="0" applyNumberFormat="1" applyFont="1" applyFill="1" applyBorder="1" applyAlignment="1" applyProtection="1">
      <alignment horizontal="center"/>
    </xf>
    <xf numFmtId="0" fontId="11" fillId="3" borderId="6" xfId="0" applyFont="1" applyFill="1" applyBorder="1" applyAlignment="1" applyProtection="1">
      <alignment horizontal="center"/>
    </xf>
    <xf numFmtId="0" fontId="11" fillId="2" borderId="5" xfId="0" applyFont="1" applyFill="1" applyBorder="1" applyProtection="1"/>
    <xf numFmtId="0" fontId="9" fillId="3" borderId="0" xfId="0" applyFont="1" applyFill="1" applyProtection="1"/>
    <xf numFmtId="0" fontId="9" fillId="2" borderId="4" xfId="0" applyFont="1" applyFill="1" applyBorder="1" applyProtection="1"/>
    <xf numFmtId="0" fontId="5" fillId="3" borderId="6" xfId="0" applyFont="1" applyFill="1" applyBorder="1" applyAlignment="1" applyProtection="1">
      <alignment horizontal="left"/>
    </xf>
    <xf numFmtId="0" fontId="9" fillId="3" borderId="6" xfId="0" applyFont="1" applyFill="1" applyBorder="1" applyProtection="1"/>
    <xf numFmtId="167" fontId="9" fillId="3" borderId="6" xfId="0" applyNumberFormat="1" applyFont="1" applyFill="1" applyBorder="1" applyAlignment="1" applyProtection="1">
      <alignment horizontal="center"/>
    </xf>
    <xf numFmtId="0" fontId="9" fillId="3" borderId="6" xfId="0" applyFont="1" applyFill="1" applyBorder="1" applyAlignment="1" applyProtection="1">
      <alignment horizontal="center"/>
    </xf>
    <xf numFmtId="0" fontId="9" fillId="3" borderId="6" xfId="0" applyFont="1" applyFill="1" applyBorder="1" applyAlignment="1" applyProtection="1">
      <alignment horizontal="left"/>
    </xf>
    <xf numFmtId="0" fontId="9" fillId="2" borderId="5" xfId="0" applyFont="1" applyFill="1" applyBorder="1" applyProtection="1"/>
    <xf numFmtId="0" fontId="5" fillId="3" borderId="6" xfId="0" applyFont="1" applyFill="1" applyBorder="1" applyProtection="1"/>
    <xf numFmtId="0" fontId="12" fillId="3" borderId="6" xfId="0" applyFont="1" applyFill="1" applyBorder="1" applyAlignment="1" applyProtection="1">
      <alignment horizontal="center"/>
    </xf>
    <xf numFmtId="0" fontId="5" fillId="3" borderId="6" xfId="0" applyFont="1" applyFill="1" applyBorder="1" applyAlignment="1" applyProtection="1">
      <alignment horizontal="center"/>
    </xf>
    <xf numFmtId="0" fontId="3" fillId="3" borderId="18" xfId="0" applyFont="1" applyFill="1" applyBorder="1" applyProtection="1"/>
    <xf numFmtId="0" fontId="3" fillId="3" borderId="6" xfId="0" applyFont="1" applyFill="1" applyBorder="1" applyAlignment="1" applyProtection="1">
      <alignment horizontal="center"/>
    </xf>
    <xf numFmtId="2" fontId="3" fillId="3" borderId="6" xfId="0" applyNumberFormat="1" applyFont="1" applyFill="1" applyBorder="1" applyProtection="1"/>
    <xf numFmtId="165" fontId="5" fillId="3" borderId="6" xfId="0" applyNumberFormat="1" applyFont="1" applyFill="1" applyBorder="1" applyProtection="1"/>
    <xf numFmtId="3" fontId="13" fillId="5" borderId="6" xfId="0" applyNumberFormat="1" applyFont="1" applyFill="1" applyBorder="1" applyAlignment="1" applyProtection="1">
      <alignment horizontal="center"/>
    </xf>
    <xf numFmtId="169" fontId="13" fillId="3" borderId="6" xfId="0" applyNumberFormat="1" applyFont="1" applyFill="1" applyBorder="1" applyAlignment="1" applyProtection="1">
      <alignment horizontal="center"/>
    </xf>
    <xf numFmtId="0" fontId="8" fillId="3" borderId="6" xfId="0" applyFont="1" applyFill="1" applyBorder="1" applyProtection="1"/>
    <xf numFmtId="0" fontId="3" fillId="2" borderId="8"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center"/>
    </xf>
    <xf numFmtId="0" fontId="14" fillId="2" borderId="9" xfId="0" applyFont="1" applyFill="1" applyBorder="1" applyAlignment="1" applyProtection="1">
      <alignment horizontal="right"/>
    </xf>
    <xf numFmtId="0" fontId="3" fillId="2" borderId="10" xfId="0" applyFont="1" applyFill="1" applyBorder="1" applyProtection="1"/>
    <xf numFmtId="165" fontId="2" fillId="0" borderId="0" xfId="0" applyNumberFormat="1" applyFont="1" applyFill="1" applyBorder="1" applyAlignment="1" applyProtection="1">
      <alignment horizontal="left" vertical="center"/>
    </xf>
    <xf numFmtId="0" fontId="15" fillId="0" borderId="4" xfId="0" applyFont="1" applyBorder="1" applyAlignment="1" applyProtection="1">
      <alignment horizontal="left"/>
    </xf>
    <xf numFmtId="2" fontId="5" fillId="3" borderId="6" xfId="0" applyNumberFormat="1" applyFont="1" applyFill="1" applyBorder="1" applyAlignment="1" applyProtection="1">
      <alignment horizontal="right"/>
    </xf>
    <xf numFmtId="0" fontId="3" fillId="3" borderId="0" xfId="0" applyFont="1" applyFill="1" applyAlignment="1" applyProtection="1">
      <alignment horizontal="left"/>
    </xf>
    <xf numFmtId="0" fontId="3" fillId="2" borderId="2" xfId="0" applyFont="1" applyFill="1" applyBorder="1" applyAlignment="1" applyProtection="1">
      <alignment horizontal="left"/>
    </xf>
    <xf numFmtId="0" fontId="8" fillId="2" borderId="0" xfId="0" applyFont="1" applyFill="1" applyBorder="1" applyAlignment="1" applyProtection="1">
      <alignment horizontal="left"/>
    </xf>
    <xf numFmtId="0" fontId="3" fillId="2" borderId="0" xfId="0" applyFont="1" applyFill="1" applyBorder="1" applyAlignment="1" applyProtection="1">
      <alignment horizontal="left"/>
    </xf>
    <xf numFmtId="0" fontId="3" fillId="2" borderId="9" xfId="0" applyFont="1" applyFill="1" applyBorder="1" applyAlignment="1" applyProtection="1">
      <alignment horizontal="left"/>
    </xf>
    <xf numFmtId="0" fontId="7" fillId="2" borderId="4" xfId="0" applyFont="1" applyFill="1" applyBorder="1" applyProtection="1"/>
    <xf numFmtId="0" fontId="7" fillId="2" borderId="5" xfId="0" applyFont="1" applyFill="1" applyBorder="1" applyProtection="1"/>
    <xf numFmtId="0" fontId="5" fillId="2" borderId="0" xfId="0" applyFont="1" applyFill="1" applyBorder="1" applyProtection="1"/>
    <xf numFmtId="0" fontId="20" fillId="3" borderId="6" xfId="0" applyFont="1" applyFill="1" applyBorder="1" applyAlignment="1" applyProtection="1">
      <alignment horizontal="left"/>
    </xf>
    <xf numFmtId="0" fontId="20" fillId="3" borderId="6" xfId="0" applyFont="1" applyFill="1" applyBorder="1" applyAlignment="1" applyProtection="1">
      <alignment horizontal="center"/>
    </xf>
    <xf numFmtId="0" fontId="16" fillId="3" borderId="6" xfId="0" applyFont="1" applyFill="1" applyBorder="1" applyAlignment="1" applyProtection="1">
      <alignment horizontal="left"/>
    </xf>
    <xf numFmtId="0" fontId="20" fillId="3" borderId="6" xfId="0" applyFont="1" applyFill="1" applyBorder="1" applyProtection="1"/>
    <xf numFmtId="0" fontId="20" fillId="2" borderId="5" xfId="0" applyFont="1" applyFill="1" applyBorder="1" applyProtection="1"/>
    <xf numFmtId="0" fontId="7" fillId="2" borderId="0" xfId="0" applyFont="1" applyFill="1" applyBorder="1" applyProtection="1"/>
    <xf numFmtId="0" fontId="20" fillId="2" borderId="4" xfId="0" applyFont="1" applyFill="1" applyBorder="1" applyProtection="1"/>
    <xf numFmtId="0" fontId="16" fillId="3" borderId="6" xfId="0" applyFont="1" applyFill="1" applyBorder="1" applyAlignment="1" applyProtection="1">
      <alignment horizontal="center"/>
    </xf>
    <xf numFmtId="169" fontId="3" fillId="3" borderId="6" xfId="0" applyNumberFormat="1" applyFont="1" applyFill="1" applyBorder="1" applyAlignment="1" applyProtection="1">
      <alignment horizontal="center"/>
    </xf>
    <xf numFmtId="0" fontId="5" fillId="3" borderId="7" xfId="0" applyFont="1" applyFill="1" applyBorder="1" applyProtection="1"/>
    <xf numFmtId="165" fontId="3" fillId="3" borderId="6" xfId="0" applyNumberFormat="1" applyFont="1" applyFill="1" applyBorder="1" applyProtection="1"/>
    <xf numFmtId="0" fontId="16" fillId="3" borderId="6" xfId="0" applyFont="1" applyFill="1" applyBorder="1" applyProtection="1"/>
    <xf numFmtId="0" fontId="2" fillId="3" borderId="0" xfId="0" applyFont="1" applyFill="1" applyProtection="1"/>
    <xf numFmtId="0" fontId="2" fillId="2" borderId="4" xfId="0" applyFont="1" applyFill="1" applyBorder="1" applyProtection="1"/>
    <xf numFmtId="0" fontId="2" fillId="3" borderId="6" xfId="0" applyFont="1" applyFill="1" applyBorder="1" applyProtection="1"/>
    <xf numFmtId="0" fontId="2" fillId="3" borderId="6" xfId="0" applyFont="1" applyFill="1" applyBorder="1" applyAlignment="1" applyProtection="1">
      <alignment horizontal="center"/>
    </xf>
    <xf numFmtId="0" fontId="2" fillId="2" borderId="0" xfId="0" applyFont="1" applyFill="1" applyBorder="1" applyProtection="1"/>
    <xf numFmtId="44" fontId="3" fillId="0" borderId="6" xfId="0" applyNumberFormat="1" applyFont="1" applyFill="1" applyBorder="1" applyAlignment="1" applyProtection="1">
      <alignment horizontal="center"/>
      <protection locked="0"/>
    </xf>
    <xf numFmtId="0" fontId="27" fillId="2" borderId="0" xfId="0" applyFont="1" applyFill="1" applyBorder="1" applyAlignment="1" applyProtection="1">
      <alignment horizontal="left"/>
    </xf>
    <xf numFmtId="0" fontId="8" fillId="3" borderId="6" xfId="0" applyFont="1" applyFill="1" applyBorder="1" applyAlignment="1" applyProtection="1">
      <alignment horizontal="left"/>
    </xf>
    <xf numFmtId="3" fontId="13" fillId="3" borderId="6" xfId="0" applyNumberFormat="1" applyFont="1" applyFill="1" applyBorder="1" applyAlignment="1" applyProtection="1">
      <alignment horizontal="center"/>
    </xf>
    <xf numFmtId="0" fontId="20" fillId="3" borderId="0" xfId="0" applyFont="1" applyFill="1" applyProtection="1"/>
    <xf numFmtId="165" fontId="5" fillId="2" borderId="0" xfId="0" applyNumberFormat="1" applyFont="1" applyFill="1" applyBorder="1" applyProtection="1"/>
    <xf numFmtId="3" fontId="13" fillId="2" borderId="0" xfId="0" applyNumberFormat="1" applyFont="1" applyFill="1" applyBorder="1" applyAlignment="1" applyProtection="1">
      <alignment horizontal="center"/>
    </xf>
    <xf numFmtId="169" fontId="13" fillId="2" borderId="0" xfId="0" applyNumberFormat="1" applyFont="1" applyFill="1" applyBorder="1" applyAlignment="1" applyProtection="1">
      <alignment horizontal="center"/>
    </xf>
    <xf numFmtId="165" fontId="16" fillId="3" borderId="6" xfId="0" applyNumberFormat="1" applyFont="1" applyFill="1" applyBorder="1" applyProtection="1"/>
    <xf numFmtId="3" fontId="24" fillId="5" borderId="6" xfId="0" applyNumberFormat="1" applyFont="1" applyFill="1" applyBorder="1" applyAlignment="1" applyProtection="1">
      <alignment horizontal="center"/>
    </xf>
    <xf numFmtId="169" fontId="24" fillId="3" borderId="6" xfId="0" applyNumberFormat="1" applyFont="1" applyFill="1" applyBorder="1" applyAlignment="1" applyProtection="1">
      <alignment horizontal="center"/>
    </xf>
    <xf numFmtId="165" fontId="20" fillId="3" borderId="6" xfId="0" applyNumberFormat="1" applyFont="1" applyFill="1" applyBorder="1" applyProtection="1"/>
    <xf numFmtId="3" fontId="22" fillId="5" borderId="6" xfId="0" applyNumberFormat="1" applyFont="1" applyFill="1" applyBorder="1" applyAlignment="1" applyProtection="1">
      <alignment horizontal="center"/>
    </xf>
    <xf numFmtId="169" fontId="22" fillId="3" borderId="6" xfId="0" applyNumberFormat="1" applyFont="1" applyFill="1" applyBorder="1" applyAlignment="1" applyProtection="1">
      <alignment horizontal="center"/>
    </xf>
    <xf numFmtId="0" fontId="2" fillId="2" borderId="0" xfId="0" applyFont="1" applyFill="1" applyBorder="1" applyAlignment="1" applyProtection="1">
      <alignment horizontal="center"/>
    </xf>
    <xf numFmtId="0" fontId="2" fillId="2" borderId="5" xfId="0" applyFont="1" applyFill="1" applyBorder="1" applyProtection="1"/>
    <xf numFmtId="168" fontId="11" fillId="3" borderId="6" xfId="0" applyNumberFormat="1" applyFont="1" applyFill="1" applyBorder="1" applyAlignment="1" applyProtection="1">
      <alignment horizontal="center"/>
    </xf>
    <xf numFmtId="167" fontId="5" fillId="3" borderId="6" xfId="0" applyNumberFormat="1" applyFont="1" applyFill="1" applyBorder="1" applyAlignment="1" applyProtection="1">
      <alignment horizontal="center"/>
    </xf>
    <xf numFmtId="168" fontId="5" fillId="3" borderId="6" xfId="0" applyNumberFormat="1" applyFont="1" applyFill="1" applyBorder="1" applyAlignment="1" applyProtection="1">
      <alignment horizontal="center"/>
    </xf>
    <xf numFmtId="49" fontId="2" fillId="0" borderId="0" xfId="0" applyNumberFormat="1" applyFont="1" applyFill="1" applyBorder="1" applyAlignment="1" applyProtection="1">
      <alignment horizontal="left" vertical="center"/>
    </xf>
    <xf numFmtId="14" fontId="2" fillId="0" borderId="0" xfId="0" applyNumberFormat="1" applyFont="1" applyFill="1" applyBorder="1" applyAlignment="1" applyProtection="1">
      <alignment horizontal="left" vertical="center"/>
    </xf>
    <xf numFmtId="0" fontId="4" fillId="0" borderId="0" xfId="0" applyFont="1" applyAlignment="1" applyProtection="1">
      <alignment horizontal="left"/>
    </xf>
    <xf numFmtId="0" fontId="2" fillId="0" borderId="0" xfId="0" applyFont="1" applyAlignment="1" applyProtection="1">
      <alignment horizontal="left"/>
    </xf>
    <xf numFmtId="0" fontId="2" fillId="0" borderId="0" xfId="0" applyFont="1" applyFill="1" applyAlignment="1" applyProtection="1">
      <alignment horizontal="left"/>
    </xf>
    <xf numFmtId="0" fontId="4" fillId="0" borderId="0" xfId="0" quotePrefix="1" applyFont="1" applyAlignment="1" applyProtection="1">
      <alignment horizontal="left"/>
    </xf>
    <xf numFmtId="0" fontId="15" fillId="0" borderId="0" xfId="0" applyFont="1" applyProtection="1"/>
    <xf numFmtId="0" fontId="15" fillId="0" borderId="1" xfId="0" applyFont="1" applyBorder="1" applyProtection="1"/>
    <xf numFmtId="0" fontId="15" fillId="0" borderId="2" xfId="0" applyFont="1" applyBorder="1" applyProtection="1"/>
    <xf numFmtId="0" fontId="15" fillId="0" borderId="3" xfId="0" applyFont="1" applyBorder="1" applyProtection="1"/>
    <xf numFmtId="0" fontId="15" fillId="0" borderId="2" xfId="0" quotePrefix="1" applyFont="1" applyBorder="1" applyAlignment="1" applyProtection="1">
      <alignment horizontal="left"/>
    </xf>
    <xf numFmtId="0" fontId="15" fillId="0" borderId="11" xfId="0" quotePrefix="1" applyFont="1" applyBorder="1" applyAlignment="1" applyProtection="1">
      <alignment horizontal="left"/>
    </xf>
    <xf numFmtId="0" fontId="15" fillId="0" borderId="12" xfId="0" applyFont="1" applyBorder="1" applyProtection="1"/>
    <xf numFmtId="0" fontId="15" fillId="0" borderId="13" xfId="0" applyFont="1" applyBorder="1" applyProtection="1"/>
    <xf numFmtId="0" fontId="15" fillId="0" borderId="4" xfId="0" applyFont="1" applyBorder="1" applyProtection="1"/>
    <xf numFmtId="0" fontId="15" fillId="0" borderId="5" xfId="0" applyFont="1" applyBorder="1" applyProtection="1"/>
    <xf numFmtId="0" fontId="15" fillId="0" borderId="0" xfId="0" applyFont="1" applyBorder="1" applyProtection="1"/>
    <xf numFmtId="0" fontId="15" fillId="0" borderId="8" xfId="0" applyFont="1" applyBorder="1" applyProtection="1"/>
    <xf numFmtId="0" fontId="15" fillId="0" borderId="10" xfId="0" applyFont="1" applyBorder="1" applyProtection="1"/>
    <xf numFmtId="0" fontId="15" fillId="0" borderId="9" xfId="0" applyFont="1" applyBorder="1" applyProtection="1"/>
    <xf numFmtId="0" fontId="4" fillId="0" borderId="13" xfId="0" quotePrefix="1" applyFont="1" applyFill="1" applyBorder="1" applyAlignment="1" applyProtection="1">
      <alignment horizontal="left"/>
    </xf>
    <xf numFmtId="0" fontId="15" fillId="0" borderId="1" xfId="0" quotePrefix="1" applyFont="1" applyBorder="1" applyAlignment="1" applyProtection="1">
      <alignment horizontal="left"/>
    </xf>
    <xf numFmtId="0" fontId="15" fillId="0" borderId="2" xfId="0" applyFont="1" applyBorder="1" applyAlignment="1" applyProtection="1"/>
    <xf numFmtId="0" fontId="15" fillId="0" borderId="3" xfId="0" applyFont="1" applyBorder="1" applyAlignment="1" applyProtection="1"/>
    <xf numFmtId="0" fontId="15" fillId="0" borderId="8" xfId="0" quotePrefix="1" applyFont="1" applyBorder="1" applyAlignment="1" applyProtection="1">
      <alignment horizontal="left"/>
    </xf>
    <xf numFmtId="0" fontId="15" fillId="0" borderId="14" xfId="0" applyFont="1" applyBorder="1" applyAlignment="1" applyProtection="1">
      <alignment horizontal="center"/>
    </xf>
    <xf numFmtId="0" fontId="15" fillId="0" borderId="15" xfId="0" quotePrefix="1" applyFont="1" applyBorder="1" applyAlignment="1" applyProtection="1">
      <alignment horizontal="center"/>
    </xf>
    <xf numFmtId="0" fontId="15" fillId="0" borderId="13" xfId="0" applyFont="1" applyFill="1" applyBorder="1" applyAlignment="1" applyProtection="1">
      <alignment horizontal="left"/>
    </xf>
    <xf numFmtId="0" fontId="15" fillId="0" borderId="12" xfId="0" applyFont="1" applyFill="1" applyBorder="1" applyAlignment="1" applyProtection="1">
      <alignment horizontal="left"/>
    </xf>
    <xf numFmtId="0" fontId="15" fillId="0" borderId="16" xfId="0" quotePrefix="1" applyFont="1" applyBorder="1" applyAlignment="1" applyProtection="1">
      <alignment horizontal="left"/>
    </xf>
    <xf numFmtId="166" fontId="15" fillId="0" borderId="17" xfId="0" applyNumberFormat="1" applyFont="1" applyBorder="1" applyProtection="1"/>
    <xf numFmtId="0" fontId="15" fillId="0" borderId="17" xfId="0" quotePrefix="1" applyFont="1" applyBorder="1" applyAlignment="1" applyProtection="1">
      <alignment horizontal="left"/>
    </xf>
    <xf numFmtId="166" fontId="25" fillId="0" borderId="0" xfId="0" applyNumberFormat="1" applyFont="1" applyProtection="1"/>
    <xf numFmtId="0" fontId="15" fillId="0" borderId="14" xfId="0" quotePrefix="1" applyFont="1" applyBorder="1" applyAlignment="1" applyProtection="1">
      <alignment horizontal="left"/>
    </xf>
    <xf numFmtId="166" fontId="15" fillId="0" borderId="14" xfId="0" applyNumberFormat="1" applyFont="1" applyBorder="1" applyProtection="1"/>
    <xf numFmtId="166" fontId="15" fillId="0" borderId="0" xfId="0" applyNumberFormat="1" applyFont="1" applyProtection="1"/>
    <xf numFmtId="166" fontId="15" fillId="0" borderId="0" xfId="0" applyNumberFormat="1" applyFont="1" applyBorder="1" applyProtection="1"/>
    <xf numFmtId="0" fontId="4" fillId="0" borderId="0" xfId="0" quotePrefix="1" applyFont="1" applyBorder="1" applyAlignment="1" applyProtection="1">
      <alignment horizontal="left"/>
    </xf>
    <xf numFmtId="0" fontId="15" fillId="0" borderId="12" xfId="0" quotePrefix="1" applyFont="1" applyBorder="1" applyAlignment="1" applyProtection="1">
      <alignment horizontal="center"/>
    </xf>
    <xf numFmtId="0" fontId="15" fillId="0" borderId="11" xfId="0" applyFont="1" applyBorder="1" applyProtection="1"/>
    <xf numFmtId="0" fontId="15" fillId="0" borderId="9" xfId="0" applyFont="1" applyFill="1" applyBorder="1" applyAlignment="1" applyProtection="1">
      <alignment horizontal="left"/>
    </xf>
    <xf numFmtId="0" fontId="15" fillId="0" borderId="10" xfId="0" applyFont="1" applyFill="1" applyBorder="1" applyAlignment="1" applyProtection="1">
      <alignment horizontal="left"/>
    </xf>
    <xf numFmtId="0" fontId="15" fillId="0" borderId="4" xfId="0" applyFont="1" applyFill="1" applyBorder="1" applyProtection="1"/>
    <xf numFmtId="166" fontId="15" fillId="0" borderId="3" xfId="0" applyNumberFormat="1" applyFont="1" applyBorder="1" applyProtection="1"/>
    <xf numFmtId="0" fontId="0" fillId="0" borderId="0" xfId="0" applyProtection="1"/>
    <xf numFmtId="166" fontId="15" fillId="0" borderId="5" xfId="0" applyNumberFormat="1" applyFont="1" applyBorder="1" applyProtection="1"/>
    <xf numFmtId="0" fontId="15" fillId="0" borderId="4" xfId="0" quotePrefix="1" applyFont="1" applyBorder="1" applyAlignment="1" applyProtection="1">
      <alignment horizontal="left"/>
    </xf>
    <xf numFmtId="166" fontId="15" fillId="0" borderId="2" xfId="0" applyNumberFormat="1" applyFont="1" applyBorder="1" applyProtection="1"/>
    <xf numFmtId="44" fontId="15" fillId="0" borderId="0" xfId="0" applyNumberFormat="1" applyFont="1" applyBorder="1" applyProtection="1"/>
    <xf numFmtId="0" fontId="23" fillId="3" borderId="0" xfId="0" applyFont="1" applyFill="1" applyBorder="1" applyAlignment="1" applyProtection="1">
      <alignment horizontal="center"/>
    </xf>
    <xf numFmtId="170" fontId="15" fillId="0" borderId="0" xfId="0" applyNumberFormat="1" applyFont="1" applyBorder="1" applyProtection="1"/>
    <xf numFmtId="170" fontId="15" fillId="0" borderId="5" xfId="0" applyNumberFormat="1" applyFont="1" applyBorder="1" applyProtection="1"/>
    <xf numFmtId="44" fontId="15" fillId="0" borderId="0" xfId="0" applyNumberFormat="1" applyFont="1" applyProtection="1"/>
    <xf numFmtId="44" fontId="2" fillId="0" borderId="0" xfId="0" quotePrefix="1" applyNumberFormat="1" applyFont="1" applyFill="1" applyBorder="1" applyAlignment="1" applyProtection="1">
      <alignment horizontal="left" vertical="center"/>
    </xf>
    <xf numFmtId="0" fontId="11" fillId="3" borderId="6" xfId="0" applyFont="1" applyFill="1" applyBorder="1" applyAlignment="1" applyProtection="1">
      <alignment horizontal="left"/>
    </xf>
    <xf numFmtId="0" fontId="7" fillId="3" borderId="6" xfId="0" applyFont="1" applyFill="1" applyBorder="1" applyAlignment="1" applyProtection="1">
      <alignment horizontal="left"/>
    </xf>
    <xf numFmtId="0" fontId="7" fillId="2" borderId="0" xfId="0" applyFont="1" applyFill="1" applyBorder="1" applyAlignment="1" applyProtection="1">
      <alignment horizontal="center"/>
    </xf>
    <xf numFmtId="0" fontId="7" fillId="3" borderId="0" xfId="0" applyFont="1" applyFill="1" applyProtection="1"/>
    <xf numFmtId="0" fontId="7" fillId="3" borderId="6" xfId="0" applyFont="1" applyFill="1" applyBorder="1" applyAlignment="1" applyProtection="1">
      <alignment horizontal="center"/>
    </xf>
    <xf numFmtId="164" fontId="7" fillId="2" borderId="0" xfId="0" applyNumberFormat="1" applyFont="1" applyFill="1" applyBorder="1" applyAlignment="1" applyProtection="1">
      <alignment horizontal="center"/>
    </xf>
    <xf numFmtId="0" fontId="7" fillId="2" borderId="0" xfId="0" applyFont="1" applyFill="1" applyProtection="1"/>
    <xf numFmtId="3" fontId="21" fillId="3" borderId="6" xfId="0" applyNumberFormat="1" applyFont="1" applyFill="1" applyBorder="1" applyAlignment="1" applyProtection="1">
      <alignment horizontal="center"/>
    </xf>
    <xf numFmtId="169" fontId="21" fillId="3" borderId="6" xfId="0" applyNumberFormat="1" applyFont="1" applyFill="1" applyBorder="1" applyAlignment="1" applyProtection="1">
      <alignment horizontal="center"/>
    </xf>
    <xf numFmtId="165" fontId="5" fillId="3" borderId="7" xfId="0" applyNumberFormat="1" applyFont="1" applyFill="1" applyBorder="1" applyProtection="1"/>
    <xf numFmtId="3" fontId="13" fillId="3" borderId="7" xfId="0" applyNumberFormat="1" applyFont="1" applyFill="1" applyBorder="1" applyAlignment="1" applyProtection="1">
      <alignment horizontal="center"/>
    </xf>
    <xf numFmtId="169" fontId="13" fillId="3" borderId="7" xfId="0" applyNumberFormat="1" applyFont="1" applyFill="1" applyBorder="1" applyAlignment="1" applyProtection="1">
      <alignment horizontal="center"/>
    </xf>
    <xf numFmtId="49" fontId="5" fillId="3" borderId="6" xfId="0" applyNumberFormat="1" applyFont="1" applyFill="1" applyBorder="1" applyAlignment="1" applyProtection="1">
      <alignment horizontal="left"/>
    </xf>
    <xf numFmtId="0" fontId="5" fillId="3" borderId="6" xfId="0" applyFont="1" applyFill="1" applyBorder="1" applyAlignment="1" applyProtection="1">
      <alignment horizontal="right"/>
    </xf>
    <xf numFmtId="44" fontId="28" fillId="0" borderId="17" xfId="0" applyNumberFormat="1" applyFont="1" applyBorder="1" applyAlignment="1" applyProtection="1">
      <alignment horizontal="left"/>
    </xf>
    <xf numFmtId="44" fontId="28" fillId="0" borderId="5" xfId="0" applyNumberFormat="1" applyFont="1" applyBorder="1" applyProtection="1"/>
    <xf numFmtId="169" fontId="3" fillId="3" borderId="18" xfId="0" applyNumberFormat="1" applyFont="1" applyFill="1" applyBorder="1" applyAlignment="1" applyProtection="1">
      <alignment horizontal="center"/>
    </xf>
    <xf numFmtId="0" fontId="25" fillId="0" borderId="0" xfId="0" applyFont="1" applyAlignment="1" applyProtection="1">
      <alignment horizontal="right"/>
    </xf>
    <xf numFmtId="0" fontId="19" fillId="7" borderId="0" xfId="0" applyFont="1" applyFill="1" applyBorder="1" applyAlignment="1">
      <alignment wrapText="1"/>
    </xf>
    <xf numFmtId="0" fontId="18" fillId="7" borderId="0" xfId="0" applyFont="1" applyFill="1" applyBorder="1"/>
    <xf numFmtId="0" fontId="29" fillId="7" borderId="0" xfId="0" applyFont="1" applyFill="1" applyBorder="1" applyAlignment="1">
      <alignment wrapText="1"/>
    </xf>
    <xf numFmtId="0" fontId="18" fillId="7" borderId="0" xfId="0" applyFont="1" applyFill="1" applyBorder="1" applyAlignment="1">
      <alignment wrapText="1"/>
    </xf>
    <xf numFmtId="0" fontId="31" fillId="7" borderId="0" xfId="2" applyFont="1" applyFill="1" applyBorder="1" applyAlignment="1" applyProtection="1">
      <alignment wrapText="1"/>
    </xf>
    <xf numFmtId="0" fontId="32" fillId="7" borderId="0" xfId="0" applyFont="1" applyFill="1" applyBorder="1" applyAlignment="1">
      <alignment horizontal="left" wrapText="1"/>
    </xf>
    <xf numFmtId="0" fontId="33" fillId="7" borderId="0" xfId="0" applyFont="1" applyFill="1" applyBorder="1"/>
    <xf numFmtId="0" fontId="34" fillId="7" borderId="0" xfId="0" applyFont="1" applyFill="1" applyBorder="1" applyAlignment="1">
      <alignment horizontal="left"/>
    </xf>
    <xf numFmtId="0" fontId="10" fillId="7" borderId="0" xfId="0" applyFont="1" applyFill="1" applyBorder="1" applyAlignment="1">
      <alignment wrapText="1"/>
    </xf>
    <xf numFmtId="0" fontId="17" fillId="7" borderId="0" xfId="0" applyFont="1" applyFill="1" applyBorder="1"/>
    <xf numFmtId="44" fontId="2" fillId="6" borderId="0" xfId="1" applyFont="1" applyFill="1" applyAlignment="1" applyProtection="1">
      <alignment horizontal="left"/>
      <protection locked="0"/>
    </xf>
    <xf numFmtId="2" fontId="2" fillId="6" borderId="0" xfId="0" applyNumberFormat="1" applyFont="1" applyFill="1" applyAlignment="1" applyProtection="1">
      <alignment horizontal="center"/>
      <protection locked="0"/>
    </xf>
    <xf numFmtId="0" fontId="35" fillId="0" borderId="0" xfId="0" applyFont="1"/>
    <xf numFmtId="44" fontId="15" fillId="6" borderId="5" xfId="0" applyNumberFormat="1" applyFont="1" applyFill="1" applyBorder="1" applyProtection="1">
      <protection locked="0"/>
    </xf>
    <xf numFmtId="44" fontId="15" fillId="6" borderId="10" xfId="0" applyNumberFormat="1" applyFont="1" applyFill="1" applyBorder="1" applyProtection="1">
      <protection locked="0"/>
    </xf>
    <xf numFmtId="2" fontId="3" fillId="3" borderId="19" xfId="0" applyNumberFormat="1" applyFont="1" applyFill="1" applyBorder="1" applyProtection="1"/>
    <xf numFmtId="0" fontId="3" fillId="3" borderId="20" xfId="0" applyFont="1" applyFill="1" applyBorder="1" applyAlignment="1" applyProtection="1">
      <alignment horizontal="center"/>
    </xf>
    <xf numFmtId="0" fontId="18" fillId="0" borderId="21" xfId="0" applyFont="1" applyFill="1" applyBorder="1" applyAlignment="1">
      <alignment wrapText="1"/>
    </xf>
    <xf numFmtId="0" fontId="18" fillId="0" borderId="22" xfId="0" applyFont="1" applyFill="1" applyBorder="1" applyAlignment="1">
      <alignment wrapText="1"/>
    </xf>
    <xf numFmtId="0" fontId="15" fillId="0" borderId="1" xfId="0" applyFont="1" applyFill="1" applyBorder="1" applyProtection="1"/>
    <xf numFmtId="0" fontId="15" fillId="0" borderId="2" xfId="0" applyFont="1" applyFill="1" applyBorder="1" applyProtection="1"/>
    <xf numFmtId="0" fontId="15" fillId="0" borderId="3" xfId="0" applyFont="1" applyFill="1" applyBorder="1" applyProtection="1"/>
    <xf numFmtId="0" fontId="15" fillId="0" borderId="0" xfId="0" applyFont="1" applyFill="1" applyBorder="1" applyProtection="1"/>
    <xf numFmtId="0" fontId="15" fillId="0" borderId="5" xfId="0" applyFont="1" applyFill="1" applyBorder="1" applyProtection="1"/>
    <xf numFmtId="44" fontId="15" fillId="0" borderId="0" xfId="0" applyNumberFormat="1" applyFont="1" applyFill="1" applyBorder="1" applyProtection="1"/>
    <xf numFmtId="44" fontId="15" fillId="0" borderId="5" xfId="0" applyNumberFormat="1" applyFont="1" applyFill="1" applyBorder="1" applyProtection="1"/>
    <xf numFmtId="44" fontId="15" fillId="0" borderId="9" xfId="0" applyNumberFormat="1" applyFont="1" applyFill="1" applyBorder="1" applyProtection="1"/>
    <xf numFmtId="44" fontId="15" fillId="0" borderId="10" xfId="0" applyNumberFormat="1" applyFont="1" applyFill="1" applyBorder="1" applyProtection="1"/>
    <xf numFmtId="44" fontId="15" fillId="0" borderId="3" xfId="0" applyNumberFormat="1" applyFont="1" applyFill="1" applyBorder="1" applyProtection="1"/>
    <xf numFmtId="44" fontId="15" fillId="0" borderId="4" xfId="0" applyNumberFormat="1" applyFont="1" applyFill="1" applyBorder="1" applyProtection="1"/>
    <xf numFmtId="44" fontId="15" fillId="0" borderId="8" xfId="0" applyNumberFormat="1" applyFont="1" applyFill="1" applyBorder="1" applyProtection="1"/>
    <xf numFmtId="44" fontId="3" fillId="2" borderId="2" xfId="0" applyNumberFormat="1" applyFont="1" applyFill="1" applyBorder="1" applyAlignment="1" applyProtection="1">
      <alignment horizontal="center"/>
    </xf>
    <xf numFmtId="44" fontId="8" fillId="2" borderId="0" xfId="0" applyNumberFormat="1" applyFont="1" applyFill="1" applyBorder="1" applyAlignment="1" applyProtection="1">
      <alignment horizontal="center"/>
    </xf>
    <xf numFmtId="44" fontId="7" fillId="2" borderId="0" xfId="0" applyNumberFormat="1" applyFont="1" applyFill="1" applyBorder="1" applyAlignment="1" applyProtection="1">
      <alignment horizontal="center"/>
    </xf>
    <xf numFmtId="44" fontId="2" fillId="3" borderId="6" xfId="0" applyNumberFormat="1" applyFont="1" applyFill="1" applyBorder="1" applyAlignment="1" applyProtection="1">
      <alignment horizontal="center"/>
    </xf>
    <xf numFmtId="44" fontId="2" fillId="2" borderId="0" xfId="0" applyNumberFormat="1" applyFont="1" applyFill="1" applyBorder="1" applyAlignment="1" applyProtection="1">
      <alignment horizontal="center"/>
    </xf>
    <xf numFmtId="44" fontId="3" fillId="3" borderId="6" xfId="0" applyNumberFormat="1" applyFont="1" applyFill="1" applyBorder="1" applyAlignment="1" applyProtection="1">
      <alignment horizontal="center"/>
    </xf>
    <xf numFmtId="44" fontId="11" fillId="3" borderId="6" xfId="0" applyNumberFormat="1" applyFont="1" applyFill="1" applyBorder="1" applyAlignment="1" applyProtection="1">
      <alignment horizontal="center"/>
    </xf>
    <xf numFmtId="44" fontId="5" fillId="3" borderId="6" xfId="0" applyNumberFormat="1" applyFont="1" applyFill="1" applyBorder="1" applyAlignment="1" applyProtection="1">
      <alignment horizontal="center"/>
    </xf>
    <xf numFmtId="44" fontId="9" fillId="3" borderId="6" xfId="0" applyNumberFormat="1" applyFont="1" applyFill="1" applyBorder="1" applyAlignment="1" applyProtection="1">
      <alignment horizontal="center"/>
    </xf>
    <xf numFmtId="44" fontId="20" fillId="3" borderId="6" xfId="0" applyNumberFormat="1" applyFont="1" applyFill="1" applyBorder="1" applyAlignment="1" applyProtection="1">
      <alignment horizontal="center"/>
    </xf>
    <xf numFmtId="44" fontId="3" fillId="4" borderId="6" xfId="0" applyNumberFormat="1" applyFont="1" applyFill="1" applyBorder="1" applyAlignment="1" applyProtection="1">
      <alignment horizontal="center"/>
    </xf>
    <xf numFmtId="44" fontId="24" fillId="3" borderId="6" xfId="0" applyNumberFormat="1" applyFont="1" applyFill="1" applyBorder="1" applyAlignment="1" applyProtection="1">
      <alignment horizontal="center"/>
    </xf>
    <xf numFmtId="44" fontId="24" fillId="5" borderId="6" xfId="0" applyNumberFormat="1" applyFont="1" applyFill="1" applyBorder="1" applyAlignment="1" applyProtection="1">
      <alignment horizontal="center"/>
    </xf>
    <xf numFmtId="44" fontId="7" fillId="3" borderId="6" xfId="0" applyNumberFormat="1" applyFont="1" applyFill="1" applyBorder="1" applyAlignment="1" applyProtection="1">
      <alignment horizontal="center"/>
    </xf>
    <xf numFmtId="44" fontId="16" fillId="3" borderId="6" xfId="0" applyNumberFormat="1" applyFont="1" applyFill="1" applyBorder="1" applyAlignment="1" applyProtection="1">
      <alignment horizontal="center"/>
    </xf>
    <xf numFmtId="44" fontId="13" fillId="3" borderId="6" xfId="0" applyNumberFormat="1" applyFont="1" applyFill="1" applyBorder="1" applyAlignment="1" applyProtection="1">
      <alignment horizontal="center"/>
    </xf>
    <xf numFmtId="44" fontId="22" fillId="3" borderId="6" xfId="0" applyNumberFormat="1" applyFont="1" applyFill="1" applyBorder="1" applyAlignment="1" applyProtection="1">
      <alignment horizontal="center"/>
    </xf>
    <xf numFmtId="44" fontId="22" fillId="5" borderId="6" xfId="0" applyNumberFormat="1" applyFont="1" applyFill="1" applyBorder="1" applyAlignment="1" applyProtection="1">
      <alignment horizontal="center"/>
    </xf>
    <xf numFmtId="44" fontId="13" fillId="3" borderId="7" xfId="0" applyNumberFormat="1" applyFont="1" applyFill="1" applyBorder="1" applyAlignment="1" applyProtection="1">
      <alignment horizontal="center"/>
    </xf>
    <xf numFmtId="44" fontId="13" fillId="5" borderId="7" xfId="0" applyNumberFormat="1" applyFont="1" applyFill="1" applyBorder="1" applyAlignment="1" applyProtection="1">
      <alignment horizontal="center"/>
    </xf>
    <xf numFmtId="44" fontId="13" fillId="2" borderId="0" xfId="0" applyNumberFormat="1" applyFont="1" applyFill="1" applyBorder="1" applyAlignment="1" applyProtection="1">
      <alignment horizontal="center"/>
    </xf>
    <xf numFmtId="44" fontId="3" fillId="2" borderId="9" xfId="0" applyNumberFormat="1" applyFont="1" applyFill="1" applyBorder="1" applyAlignment="1" applyProtection="1">
      <alignment horizontal="center"/>
    </xf>
    <xf numFmtId="44" fontId="3" fillId="3" borderId="0" xfId="0" applyNumberFormat="1" applyFont="1" applyFill="1" applyBorder="1" applyAlignment="1" applyProtection="1">
      <alignment horizontal="center"/>
    </xf>
    <xf numFmtId="44" fontId="3" fillId="3" borderId="18" xfId="0" applyNumberFormat="1" applyFont="1" applyFill="1" applyBorder="1" applyAlignment="1" applyProtection="1">
      <alignment horizontal="center"/>
    </xf>
    <xf numFmtId="44" fontId="3" fillId="4" borderId="18" xfId="0" applyNumberFormat="1" applyFont="1" applyFill="1" applyBorder="1" applyAlignment="1" applyProtection="1">
      <alignment horizontal="center"/>
    </xf>
    <xf numFmtId="0" fontId="0" fillId="0" borderId="0" xfId="0" applyBorder="1"/>
    <xf numFmtId="0" fontId="0" fillId="0" borderId="0" xfId="0" applyFill="1"/>
    <xf numFmtId="0" fontId="36" fillId="0" borderId="0" xfId="0" quotePrefix="1" applyFont="1" applyAlignment="1">
      <alignment horizontal="left"/>
    </xf>
    <xf numFmtId="0" fontId="36" fillId="0" borderId="0" xfId="0" quotePrefix="1" applyFont="1" applyFill="1" applyBorder="1" applyAlignment="1">
      <alignment horizontal="left"/>
    </xf>
    <xf numFmtId="0" fontId="36" fillId="0" borderId="0" xfId="0" applyFont="1" applyBorder="1" applyAlignment="1" applyProtection="1">
      <protection hidden="1"/>
    </xf>
    <xf numFmtId="0" fontId="21" fillId="3" borderId="0" xfId="0" applyFont="1" applyFill="1" applyProtection="1">
      <protection locked="0"/>
    </xf>
    <xf numFmtId="0" fontId="22" fillId="3" borderId="6" xfId="0" applyFont="1" applyFill="1" applyBorder="1" applyAlignment="1" applyProtection="1">
      <alignment horizontal="center"/>
    </xf>
    <xf numFmtId="0" fontId="21" fillId="3" borderId="6" xfId="0" applyFont="1" applyFill="1" applyBorder="1" applyAlignment="1" applyProtection="1">
      <alignment horizontal="center"/>
    </xf>
    <xf numFmtId="0" fontId="2" fillId="3" borderId="6" xfId="0" applyFont="1" applyFill="1" applyBorder="1" applyAlignment="1" applyProtection="1">
      <alignment horizontal="center"/>
      <protection locked="0"/>
    </xf>
    <xf numFmtId="0" fontId="2" fillId="3" borderId="0" xfId="0" applyFont="1" applyFill="1" applyAlignment="1" applyProtection="1">
      <alignment horizontal="center"/>
    </xf>
    <xf numFmtId="0" fontId="2" fillId="0" borderId="6" xfId="0" applyFont="1" applyFill="1" applyBorder="1" applyAlignment="1" applyProtection="1">
      <alignment horizontal="center"/>
      <protection locked="0"/>
    </xf>
    <xf numFmtId="0" fontId="21" fillId="3" borderId="0" xfId="0" applyFont="1" applyFill="1" applyBorder="1" applyAlignment="1" applyProtection="1">
      <alignment horizontal="center"/>
    </xf>
    <xf numFmtId="0" fontId="21" fillId="2" borderId="2" xfId="0" applyFont="1" applyFill="1" applyBorder="1" applyAlignment="1" applyProtection="1">
      <alignment horizontal="center"/>
    </xf>
    <xf numFmtId="0" fontId="21" fillId="2" borderId="0" xfId="0" applyFont="1" applyFill="1" applyBorder="1" applyAlignment="1" applyProtection="1">
      <alignment horizontal="center"/>
    </xf>
    <xf numFmtId="0" fontId="38" fillId="3" borderId="6" xfId="0" applyFont="1" applyFill="1" applyBorder="1" applyAlignment="1" applyProtection="1">
      <alignment horizontal="center"/>
    </xf>
    <xf numFmtId="0" fontId="38" fillId="2" borderId="0" xfId="0" applyFont="1" applyFill="1" applyBorder="1" applyAlignment="1" applyProtection="1">
      <alignment horizontal="center"/>
    </xf>
    <xf numFmtId="0" fontId="13" fillId="3" borderId="6" xfId="0" applyFont="1" applyFill="1" applyBorder="1" applyAlignment="1" applyProtection="1">
      <alignment horizontal="center"/>
    </xf>
    <xf numFmtId="0" fontId="24" fillId="3" borderId="6" xfId="0" applyFont="1" applyFill="1" applyBorder="1" applyAlignment="1" applyProtection="1">
      <alignment horizontal="center"/>
    </xf>
    <xf numFmtId="0" fontId="21" fillId="2" borderId="9" xfId="0" applyFont="1" applyFill="1" applyBorder="1" applyAlignment="1" applyProtection="1">
      <alignment horizontal="center"/>
    </xf>
    <xf numFmtId="0" fontId="3" fillId="6" borderId="6" xfId="0" applyFont="1" applyFill="1" applyBorder="1" applyAlignment="1" applyProtection="1">
      <alignment horizontal="center"/>
    </xf>
    <xf numFmtId="44" fontId="3" fillId="6" borderId="6" xfId="0" applyNumberFormat="1" applyFont="1" applyFill="1" applyBorder="1" applyAlignment="1" applyProtection="1">
      <alignment horizontal="center"/>
    </xf>
    <xf numFmtId="0" fontId="2" fillId="6" borderId="6" xfId="0" applyFont="1" applyFill="1" applyBorder="1" applyAlignment="1" applyProtection="1">
      <alignment horizontal="left"/>
      <protection locked="0"/>
    </xf>
    <xf numFmtId="0" fontId="2" fillId="6" borderId="6" xfId="0" applyFont="1" applyFill="1" applyBorder="1" applyAlignment="1" applyProtection="1">
      <alignment horizontal="center"/>
    </xf>
    <xf numFmtId="0" fontId="2" fillId="6" borderId="6" xfId="0" applyNumberFormat="1" applyFont="1" applyFill="1" applyBorder="1" applyAlignment="1" applyProtection="1">
      <alignment horizontal="center"/>
      <protection locked="0"/>
    </xf>
    <xf numFmtId="0" fontId="2" fillId="6" borderId="6" xfId="0" applyFont="1" applyFill="1" applyBorder="1" applyAlignment="1" applyProtection="1">
      <alignment horizontal="center"/>
      <protection locked="0"/>
    </xf>
    <xf numFmtId="0" fontId="21" fillId="6" borderId="6" xfId="0" applyFont="1" applyFill="1" applyBorder="1" applyAlignment="1" applyProtection="1">
      <alignment horizontal="center"/>
    </xf>
    <xf numFmtId="0" fontId="29" fillId="2" borderId="0" xfId="0" applyFont="1" applyFill="1" applyAlignment="1">
      <alignment wrapText="1"/>
    </xf>
    <xf numFmtId="0" fontId="19" fillId="2" borderId="0" xfId="0" applyFont="1" applyFill="1" applyAlignment="1">
      <alignment wrapText="1"/>
    </xf>
    <xf numFmtId="0" fontId="18" fillId="2" borderId="0" xfId="0" applyFont="1" applyFill="1" applyAlignment="1">
      <alignment wrapText="1"/>
    </xf>
    <xf numFmtId="0" fontId="3" fillId="6" borderId="6" xfId="0" applyFont="1" applyFill="1" applyBorder="1" applyProtection="1"/>
    <xf numFmtId="44" fontId="15" fillId="0" borderId="5" xfId="0" applyNumberFormat="1" applyFont="1" applyBorder="1" applyProtection="1"/>
    <xf numFmtId="44" fontId="15" fillId="0" borderId="4" xfId="0" applyNumberFormat="1" applyFont="1" applyBorder="1" applyProtection="1"/>
    <xf numFmtId="44" fontId="15" fillId="0" borderId="9" xfId="0" applyNumberFormat="1" applyFont="1" applyBorder="1" applyProtection="1"/>
    <xf numFmtId="44" fontId="15" fillId="0" borderId="10" xfId="0" applyNumberFormat="1" applyFont="1" applyBorder="1" applyProtection="1"/>
    <xf numFmtId="44" fontId="15" fillId="0" borderId="8" xfId="0" applyNumberFormat="1" applyFont="1" applyBorder="1" applyProtection="1"/>
    <xf numFmtId="10" fontId="15" fillId="6" borderId="0" xfId="0" applyNumberFormat="1" applyFont="1" applyFill="1" applyProtection="1"/>
    <xf numFmtId="0" fontId="39" fillId="2" borderId="0" xfId="0" applyFont="1" applyFill="1" applyAlignment="1">
      <alignment wrapText="1"/>
    </xf>
    <xf numFmtId="0" fontId="40" fillId="2" borderId="0" xfId="0" applyFont="1" applyFill="1" applyAlignment="1">
      <alignment wrapText="1"/>
    </xf>
    <xf numFmtId="0" fontId="41" fillId="2" borderId="16" xfId="0" applyFont="1" applyFill="1" applyBorder="1" applyAlignment="1">
      <alignment wrapText="1"/>
    </xf>
    <xf numFmtId="0" fontId="0" fillId="2" borderId="16" xfId="0" applyFill="1" applyBorder="1" applyAlignment="1">
      <alignment wrapText="1"/>
    </xf>
    <xf numFmtId="0" fontId="0" fillId="2" borderId="15" xfId="0" applyFill="1" applyBorder="1"/>
    <xf numFmtId="10" fontId="15" fillId="6" borderId="0" xfId="0" applyNumberFormat="1" applyFont="1" applyFill="1" applyProtection="1">
      <protection locked="0"/>
    </xf>
    <xf numFmtId="44" fontId="15" fillId="6" borderId="0" xfId="0" applyNumberFormat="1" applyFont="1" applyFill="1" applyBorder="1" applyProtection="1">
      <protection locked="0"/>
    </xf>
    <xf numFmtId="0" fontId="15" fillId="0" borderId="11" xfId="0" applyFont="1" applyBorder="1" applyAlignment="1" applyProtection="1">
      <alignment horizontal="center"/>
    </xf>
    <xf numFmtId="0" fontId="15" fillId="0" borderId="12" xfId="0" applyFont="1" applyBorder="1" applyAlignment="1" applyProtection="1">
      <alignment horizontal="center"/>
    </xf>
    <xf numFmtId="0" fontId="15" fillId="0" borderId="11" xfId="0" quotePrefix="1" applyFont="1" applyBorder="1" applyAlignment="1" applyProtection="1">
      <alignment horizontal="center"/>
    </xf>
    <xf numFmtId="0" fontId="15" fillId="0" borderId="13" xfId="0" quotePrefix="1" applyFont="1" applyBorder="1" applyAlignment="1" applyProtection="1">
      <alignment horizontal="center"/>
    </xf>
  </cellXfs>
  <cellStyles count="3">
    <cellStyle name="Hyperlink" xfId="2" builtinId="8"/>
    <cellStyle name="Standaard" xfId="0" builtinId="0"/>
    <cellStyle name="Valuta" xfId="1" builtinId="4"/>
  </cellStyles>
  <dxfs count="0"/>
  <tableStyles count="0" defaultTableStyle="TableStyleMedium2" defaultPivotStyle="PivotStyleLight16"/>
  <colors>
    <mruColors>
      <color rgb="FFFFFF99"/>
      <color rgb="FFFF3300"/>
      <color rgb="FFFF9933"/>
      <color rgb="FFFF99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Style="combo" dx="16" fmlaLink="$D$1" fmlaRange="'SWV gegevens'!$J$2:$J$267" noThreeD="1" sel="56" val="54"/>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6244166</xdr:colOff>
      <xdr:row>7</xdr:row>
      <xdr:rowOff>116416</xdr:rowOff>
    </xdr:from>
    <xdr:to>
      <xdr:col>2</xdr:col>
      <xdr:colOff>7637462</xdr:colOff>
      <xdr:row>10</xdr:row>
      <xdr:rowOff>63500</xdr:rowOff>
    </xdr:to>
    <xdr:pic>
      <xdr:nvPicPr>
        <xdr:cNvPr id="6" name="Picture 9"/>
        <xdr:cNvPicPr>
          <a:picLocks noChangeAspect="1" noChangeArrowheads="1"/>
        </xdr:cNvPicPr>
      </xdr:nvPicPr>
      <xdr:blipFill>
        <a:blip xmlns:r="http://schemas.openxmlformats.org/officeDocument/2006/relationships" r:embed="rId1"/>
        <a:srcRect/>
        <a:stretch>
          <a:fillRect/>
        </a:stretch>
      </xdr:blipFill>
      <xdr:spPr bwMode="auto">
        <a:xfrm>
          <a:off x="6667499" y="2561166"/>
          <a:ext cx="1393296" cy="455084"/>
        </a:xfrm>
        <a:prstGeom prst="rect">
          <a:avLst/>
        </a:prstGeom>
        <a:noFill/>
        <a:ln w="9525">
          <a:noFill/>
          <a:miter lim="800000"/>
          <a:headEnd/>
          <a:tailEnd/>
        </a:ln>
      </xdr:spPr>
    </xdr:pic>
    <xdr:clientData/>
  </xdr:twoCellAnchor>
  <xdr:twoCellAnchor editAs="oneCell">
    <xdr:from>
      <xdr:col>2</xdr:col>
      <xdr:colOff>7313083</xdr:colOff>
      <xdr:row>10</xdr:row>
      <xdr:rowOff>343959</xdr:rowOff>
    </xdr:from>
    <xdr:to>
      <xdr:col>2</xdr:col>
      <xdr:colOff>8571528</xdr:colOff>
      <xdr:row>13</xdr:row>
      <xdr:rowOff>58209</xdr:rowOff>
    </xdr:to>
    <xdr:pic>
      <xdr:nvPicPr>
        <xdr:cNvPr id="7" name="Afbeelding 6"/>
        <xdr:cNvPicPr>
          <a:picLocks noChangeAspect="1"/>
        </xdr:cNvPicPr>
      </xdr:nvPicPr>
      <xdr:blipFill>
        <a:blip xmlns:r="http://schemas.openxmlformats.org/officeDocument/2006/relationships" r:embed="rId2"/>
        <a:stretch>
          <a:fillRect/>
        </a:stretch>
      </xdr:blipFill>
      <xdr:spPr>
        <a:xfrm>
          <a:off x="7736416" y="2820459"/>
          <a:ext cx="1258445" cy="6138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448235</xdr:colOff>
      <xdr:row>6</xdr:row>
      <xdr:rowOff>145677</xdr:rowOff>
    </xdr:from>
    <xdr:to>
      <xdr:col>18</xdr:col>
      <xdr:colOff>843676</xdr:colOff>
      <xdr:row>9</xdr:row>
      <xdr:rowOff>100852</xdr:rowOff>
    </xdr:to>
    <xdr:pic>
      <xdr:nvPicPr>
        <xdr:cNvPr id="2" name="Picture 9"/>
        <xdr:cNvPicPr>
          <a:picLocks noChangeAspect="1" noChangeArrowheads="1"/>
        </xdr:cNvPicPr>
      </xdr:nvPicPr>
      <xdr:blipFill>
        <a:blip xmlns:r="http://schemas.openxmlformats.org/officeDocument/2006/relationships" r:embed="rId1"/>
        <a:srcRect/>
        <a:stretch>
          <a:fillRect/>
        </a:stretch>
      </xdr:blipFill>
      <xdr:spPr bwMode="auto">
        <a:xfrm>
          <a:off x="6499411" y="1243853"/>
          <a:ext cx="1706530" cy="425823"/>
        </a:xfrm>
        <a:prstGeom prst="rect">
          <a:avLst/>
        </a:prstGeom>
        <a:noFill/>
        <a:ln w="9525">
          <a:noFill/>
          <a:miter lim="800000"/>
          <a:headEnd/>
          <a:tailEnd/>
        </a:ln>
      </xdr:spPr>
    </xdr:pic>
    <xdr:clientData/>
  </xdr:twoCellAnchor>
  <xdr:twoCellAnchor editAs="oneCell">
    <xdr:from>
      <xdr:col>21</xdr:col>
      <xdr:colOff>44824</xdr:colOff>
      <xdr:row>5</xdr:row>
      <xdr:rowOff>145676</xdr:rowOff>
    </xdr:from>
    <xdr:to>
      <xdr:col>22</xdr:col>
      <xdr:colOff>694765</xdr:colOff>
      <xdr:row>10</xdr:row>
      <xdr:rowOff>93695</xdr:rowOff>
    </xdr:to>
    <xdr:pic>
      <xdr:nvPicPr>
        <xdr:cNvPr id="3" name="Afbeelding 2"/>
        <xdr:cNvPicPr>
          <a:picLocks noChangeAspect="1"/>
        </xdr:cNvPicPr>
      </xdr:nvPicPr>
      <xdr:blipFill>
        <a:blip xmlns:r="http://schemas.openxmlformats.org/officeDocument/2006/relationships" r:embed="rId2"/>
        <a:stretch>
          <a:fillRect/>
        </a:stretch>
      </xdr:blipFill>
      <xdr:spPr>
        <a:xfrm>
          <a:off x="9569824" y="1086970"/>
          <a:ext cx="1501588" cy="73243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6</xdr:row>
          <xdr:rowOff>142875</xdr:rowOff>
        </xdr:from>
        <xdr:to>
          <xdr:col>7</xdr:col>
          <xdr:colOff>304800</xdr:colOff>
          <xdr:row>8</xdr:row>
          <xdr:rowOff>28575</xdr:rowOff>
        </xdr:to>
        <xdr:sp macro="" textlink="">
          <xdr:nvSpPr>
            <xdr:cNvPr id="44048" name="Drop Down 16" hidden="1">
              <a:extLst>
                <a:ext uri="{63B3BB69-23CF-44E3-9099-C40C66FF867C}">
                  <a14:compatExt spid="_x0000_s44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7</xdr:col>
      <xdr:colOff>1097118</xdr:colOff>
      <xdr:row>7</xdr:row>
      <xdr:rowOff>67781</xdr:rowOff>
    </xdr:from>
    <xdr:to>
      <xdr:col>9</xdr:col>
      <xdr:colOff>750795</xdr:colOff>
      <xdr:row>13</xdr:row>
      <xdr:rowOff>17124</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9826500" y="1210781"/>
          <a:ext cx="1894854" cy="924255"/>
        </a:xfrm>
        <a:prstGeom prst="rect">
          <a:avLst/>
        </a:prstGeom>
      </xdr:spPr>
    </xdr:pic>
    <xdr:clientData/>
  </xdr:twoCellAnchor>
  <xdr:twoCellAnchor editAs="oneCell">
    <xdr:from>
      <xdr:col>4</xdr:col>
      <xdr:colOff>829235</xdr:colOff>
      <xdr:row>7</xdr:row>
      <xdr:rowOff>33822</xdr:rowOff>
    </xdr:from>
    <xdr:to>
      <xdr:col>6</xdr:col>
      <xdr:colOff>1008530</xdr:colOff>
      <xdr:row>13</xdr:row>
      <xdr:rowOff>85166</xdr:rowOff>
    </xdr:to>
    <xdr:pic>
      <xdr:nvPicPr>
        <xdr:cNvPr id="6" name="Afbeelding 5" descr="http://www.poraad.nl/sites/www.poraad.nl/themes/poraad/logo.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6853" y="1176822"/>
          <a:ext cx="2420471" cy="10262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e.keizer@wxs.nl" TargetMode="External"/><Relationship Id="rId1" Type="http://schemas.openxmlformats.org/officeDocument/2006/relationships/hyperlink" Target="mailto:r.goedhart@poraad.n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125"/>
  <sheetViews>
    <sheetView zoomScale="90" zoomScaleNormal="90" workbookViewId="0">
      <selection activeCell="C2" sqref="C2"/>
    </sheetView>
  </sheetViews>
  <sheetFormatPr defaultColWidth="9.140625" defaultRowHeight="15" x14ac:dyDescent="0.25"/>
  <cols>
    <col min="1" max="1" width="3.7109375" style="170" customWidth="1"/>
    <col min="2" max="2" width="2.7109375" style="170" customWidth="1"/>
    <col min="3" max="3" width="129.85546875" style="172" customWidth="1"/>
    <col min="4" max="4" width="3" style="170" customWidth="1"/>
    <col min="5" max="16384" width="9.140625" style="170"/>
  </cols>
  <sheetData>
    <row r="1" spans="3:5" ht="14.25" customHeight="1" x14ac:dyDescent="0.25"/>
    <row r="2" spans="3:5" s="175" customFormat="1" ht="28.5" customHeight="1" x14ac:dyDescent="0.25">
      <c r="C2" s="174" t="s">
        <v>1628</v>
      </c>
      <c r="E2" s="176"/>
    </row>
    <row r="3" spans="3:5" x14ac:dyDescent="0.25">
      <c r="C3" s="169"/>
    </row>
    <row r="4" spans="3:5" s="178" customFormat="1" ht="15.75" x14ac:dyDescent="0.25">
      <c r="C4" s="177" t="s">
        <v>77</v>
      </c>
    </row>
    <row r="5" spans="3:5" ht="35.25" customHeight="1" x14ac:dyDescent="0.25">
      <c r="C5" s="171" t="s">
        <v>1621</v>
      </c>
    </row>
    <row r="6" spans="3:5" ht="23.25" customHeight="1" x14ac:dyDescent="0.25">
      <c r="C6" s="251" t="s">
        <v>1629</v>
      </c>
    </row>
    <row r="7" spans="3:5" ht="15.75" customHeight="1" x14ac:dyDescent="0.25">
      <c r="C7" s="261"/>
    </row>
    <row r="8" spans="3:5" x14ac:dyDescent="0.25">
      <c r="C8" s="172" t="s">
        <v>86</v>
      </c>
    </row>
    <row r="9" spans="3:5" x14ac:dyDescent="0.25">
      <c r="C9" s="172" t="s">
        <v>78</v>
      </c>
    </row>
    <row r="10" spans="3:5" ht="9.9499999999999993" customHeight="1" x14ac:dyDescent="0.25"/>
    <row r="11" spans="3:5" ht="36" customHeight="1" x14ac:dyDescent="0.25">
      <c r="C11" s="172" t="s">
        <v>1606</v>
      </c>
    </row>
    <row r="12" spans="3:5" ht="15.75" customHeight="1" x14ac:dyDescent="0.25">
      <c r="C12" s="172" t="s">
        <v>1615</v>
      </c>
    </row>
    <row r="13" spans="3:5" ht="19.5" customHeight="1" x14ac:dyDescent="0.25">
      <c r="C13" s="172" t="s">
        <v>1616</v>
      </c>
    </row>
    <row r="14" spans="3:5" ht="9.9499999999999993" customHeight="1" x14ac:dyDescent="0.25"/>
    <row r="15" spans="3:5" ht="27" customHeight="1" x14ac:dyDescent="0.25">
      <c r="C15" s="172" t="s">
        <v>103</v>
      </c>
    </row>
    <row r="16" spans="3:5" ht="27.75" customHeight="1" x14ac:dyDescent="0.25">
      <c r="C16" s="177" t="s">
        <v>104</v>
      </c>
    </row>
    <row r="17" spans="3:3" ht="81" customHeight="1" x14ac:dyDescent="0.25">
      <c r="C17" s="172" t="s">
        <v>1617</v>
      </c>
    </row>
    <row r="18" spans="3:3" ht="98.25" customHeight="1" x14ac:dyDescent="0.25">
      <c r="C18" s="172" t="s">
        <v>1618</v>
      </c>
    </row>
    <row r="19" spans="3:3" ht="87" customHeight="1" x14ac:dyDescent="0.25">
      <c r="C19" s="172" t="s">
        <v>105</v>
      </c>
    </row>
    <row r="20" spans="3:3" ht="51.75" customHeight="1" x14ac:dyDescent="0.25">
      <c r="C20" s="262" t="s">
        <v>1625</v>
      </c>
    </row>
    <row r="21" spans="3:3" ht="109.5" customHeight="1" x14ac:dyDescent="0.25">
      <c r="C21" s="172" t="s">
        <v>1626</v>
      </c>
    </row>
    <row r="22" spans="3:3" ht="70.5" customHeight="1" x14ac:dyDescent="0.25">
      <c r="C22" s="186" t="s">
        <v>1627</v>
      </c>
    </row>
    <row r="23" spans="3:3" ht="86.25" customHeight="1" x14ac:dyDescent="0.25">
      <c r="C23" s="187" t="s">
        <v>1611</v>
      </c>
    </row>
    <row r="24" spans="3:3" ht="9.9499999999999993" customHeight="1" x14ac:dyDescent="0.25"/>
    <row r="25" spans="3:3" s="178" customFormat="1" ht="15" customHeight="1" x14ac:dyDescent="0.25">
      <c r="C25" s="177" t="s">
        <v>88</v>
      </c>
    </row>
    <row r="26" spans="3:3" ht="97.5" customHeight="1" x14ac:dyDescent="0.25">
      <c r="C26" s="172" t="s">
        <v>1619</v>
      </c>
    </row>
    <row r="27" spans="3:3" ht="26.25" customHeight="1" x14ac:dyDescent="0.25">
      <c r="C27" s="172" t="s">
        <v>1620</v>
      </c>
    </row>
    <row r="28" spans="3:3" ht="9.9499999999999993" customHeight="1" x14ac:dyDescent="0.25">
      <c r="C28" s="170"/>
    </row>
    <row r="29" spans="3:3" ht="15" customHeight="1" x14ac:dyDescent="0.25">
      <c r="C29" s="252" t="s">
        <v>1607</v>
      </c>
    </row>
    <row r="30" spans="3:3" ht="32.25" customHeight="1" x14ac:dyDescent="0.25">
      <c r="C30" s="253" t="s">
        <v>1608</v>
      </c>
    </row>
    <row r="31" spans="3:3" ht="15" customHeight="1" x14ac:dyDescent="0.25">
      <c r="C31" s="253"/>
    </row>
    <row r="32" spans="3:3" ht="15" customHeight="1" x14ac:dyDescent="0.25">
      <c r="C32" s="252" t="s">
        <v>1609</v>
      </c>
    </row>
    <row r="33" spans="3:3" ht="15" customHeight="1" x14ac:dyDescent="0.25">
      <c r="C33" s="253" t="s">
        <v>1610</v>
      </c>
    </row>
    <row r="34" spans="3:3" ht="9.9499999999999993" customHeight="1" x14ac:dyDescent="0.25">
      <c r="C34" s="170"/>
    </row>
    <row r="35" spans="3:3" s="178" customFormat="1" ht="16.5" customHeight="1" x14ac:dyDescent="0.25">
      <c r="C35" s="177" t="s">
        <v>79</v>
      </c>
    </row>
    <row r="36" spans="3:3" ht="24.75" customHeight="1" x14ac:dyDescent="0.25">
      <c r="C36" s="172" t="s">
        <v>80</v>
      </c>
    </row>
    <row r="37" spans="3:3" ht="9.9499999999999993" customHeight="1" x14ac:dyDescent="0.25"/>
    <row r="38" spans="3:3" s="178" customFormat="1" ht="16.5" customHeight="1" x14ac:dyDescent="0.25">
      <c r="C38" s="177" t="s">
        <v>81</v>
      </c>
    </row>
    <row r="39" spans="3:3" ht="21.75" customHeight="1" x14ac:dyDescent="0.25">
      <c r="C39" s="172" t="s">
        <v>82</v>
      </c>
    </row>
    <row r="40" spans="3:3" ht="16.5" customHeight="1" x14ac:dyDescent="0.25">
      <c r="C40" s="173" t="s">
        <v>83</v>
      </c>
    </row>
    <row r="41" spans="3:3" ht="16.5" customHeight="1" x14ac:dyDescent="0.25">
      <c r="C41" s="173" t="s">
        <v>87</v>
      </c>
    </row>
    <row r="42" spans="3:3" ht="16.5" customHeight="1" x14ac:dyDescent="0.25">
      <c r="C42" s="173"/>
    </row>
    <row r="44" spans="3:3" ht="15" customHeight="1" x14ac:dyDescent="0.25"/>
    <row r="45" spans="3:3" ht="15" customHeight="1" x14ac:dyDescent="0.25"/>
    <row r="46" spans="3:3" ht="15" customHeight="1" x14ac:dyDescent="0.25"/>
    <row r="47" spans="3:3" ht="15" customHeight="1" x14ac:dyDescent="0.25"/>
    <row r="48" spans="3:3" ht="15" customHeight="1" x14ac:dyDescent="0.25"/>
    <row r="49" spans="3:3" ht="15" customHeight="1" x14ac:dyDescent="0.25"/>
    <row r="50" spans="3:3" ht="15" customHeight="1" x14ac:dyDescent="0.25"/>
    <row r="51" spans="3:3" ht="15" customHeight="1" x14ac:dyDescent="0.25"/>
    <row r="52" spans="3:3" ht="15" customHeight="1" x14ac:dyDescent="0.25"/>
    <row r="53" spans="3:3" ht="15" customHeight="1" x14ac:dyDescent="0.25"/>
    <row r="54" spans="3:3" ht="15" customHeight="1" x14ac:dyDescent="0.25"/>
    <row r="55" spans="3:3" ht="15" customHeight="1" x14ac:dyDescent="0.25"/>
    <row r="56" spans="3:3" ht="15" customHeight="1" x14ac:dyDescent="0.25"/>
    <row r="57" spans="3:3" ht="15" customHeight="1" x14ac:dyDescent="0.25"/>
    <row r="58" spans="3:3" ht="15" customHeight="1" x14ac:dyDescent="0.25">
      <c r="C58" s="170"/>
    </row>
    <row r="59" spans="3:3" ht="15" customHeight="1" x14ac:dyDescent="0.25">
      <c r="C59" s="170"/>
    </row>
    <row r="60" spans="3:3" ht="15" customHeight="1" x14ac:dyDescent="0.25">
      <c r="C60" s="170"/>
    </row>
    <row r="61" spans="3:3" ht="15" customHeight="1" x14ac:dyDescent="0.25">
      <c r="C61" s="170"/>
    </row>
    <row r="62" spans="3:3" ht="15" customHeight="1" x14ac:dyDescent="0.25">
      <c r="C62" s="170"/>
    </row>
    <row r="63" spans="3:3" ht="15" customHeight="1" x14ac:dyDescent="0.25">
      <c r="C63" s="170"/>
    </row>
    <row r="64" spans="3:3" ht="15" customHeight="1" x14ac:dyDescent="0.25">
      <c r="C64" s="170"/>
    </row>
    <row r="65" spans="3:3" ht="15" customHeight="1" x14ac:dyDescent="0.25">
      <c r="C65" s="170"/>
    </row>
    <row r="66" spans="3:3" ht="15" customHeight="1" x14ac:dyDescent="0.25">
      <c r="C66" s="170"/>
    </row>
    <row r="67" spans="3:3" ht="15" customHeight="1" x14ac:dyDescent="0.25">
      <c r="C67" s="170"/>
    </row>
    <row r="68" spans="3:3" ht="15" customHeight="1" x14ac:dyDescent="0.25">
      <c r="C68" s="170"/>
    </row>
    <row r="69" spans="3:3" ht="15" customHeight="1" x14ac:dyDescent="0.25">
      <c r="C69" s="170"/>
    </row>
    <row r="70" spans="3:3" ht="15" customHeight="1" x14ac:dyDescent="0.25">
      <c r="C70" s="170"/>
    </row>
    <row r="71" spans="3:3" ht="15" customHeight="1" x14ac:dyDescent="0.25">
      <c r="C71" s="170"/>
    </row>
    <row r="72" spans="3:3" ht="15" customHeight="1" x14ac:dyDescent="0.25">
      <c r="C72" s="170"/>
    </row>
    <row r="73" spans="3:3" ht="15" customHeight="1" x14ac:dyDescent="0.25">
      <c r="C73" s="170"/>
    </row>
    <row r="74" spans="3:3" ht="15" customHeight="1" x14ac:dyDescent="0.25">
      <c r="C74" s="170"/>
    </row>
    <row r="75" spans="3:3" ht="15" customHeight="1" x14ac:dyDescent="0.25">
      <c r="C75" s="170"/>
    </row>
    <row r="76" spans="3:3" ht="15" customHeight="1" x14ac:dyDescent="0.25">
      <c r="C76" s="170"/>
    </row>
    <row r="77" spans="3:3" ht="15" customHeight="1" x14ac:dyDescent="0.25">
      <c r="C77" s="170"/>
    </row>
    <row r="78" spans="3:3" ht="15" customHeight="1" x14ac:dyDescent="0.25">
      <c r="C78" s="170"/>
    </row>
    <row r="79" spans="3:3" ht="15" customHeight="1" x14ac:dyDescent="0.25">
      <c r="C79" s="170"/>
    </row>
    <row r="80" spans="3:3" ht="15" customHeight="1" x14ac:dyDescent="0.25">
      <c r="C80" s="170"/>
    </row>
    <row r="81" spans="3:3" ht="15" customHeight="1" x14ac:dyDescent="0.25">
      <c r="C81" s="170"/>
    </row>
    <row r="82" spans="3:3" x14ac:dyDescent="0.25">
      <c r="C82" s="170"/>
    </row>
    <row r="83" spans="3:3" ht="15.75" customHeight="1" x14ac:dyDescent="0.25">
      <c r="C83" s="170"/>
    </row>
    <row r="84" spans="3:3" ht="34.5" customHeight="1" x14ac:dyDescent="0.25">
      <c r="C84" s="170"/>
    </row>
    <row r="85" spans="3:3" ht="21.75" customHeight="1" x14ac:dyDescent="0.25">
      <c r="C85" s="170"/>
    </row>
    <row r="86" spans="3:3" ht="36" customHeight="1" x14ac:dyDescent="0.25">
      <c r="C86" s="170"/>
    </row>
    <row r="87" spans="3:3" ht="24" customHeight="1" x14ac:dyDescent="0.25">
      <c r="C87" s="170"/>
    </row>
    <row r="88" spans="3:3" ht="36" customHeight="1" x14ac:dyDescent="0.25">
      <c r="C88" s="170"/>
    </row>
    <row r="89" spans="3:3" ht="21.75" customHeight="1" x14ac:dyDescent="0.25">
      <c r="C89" s="170"/>
    </row>
    <row r="90" spans="3:3" x14ac:dyDescent="0.25">
      <c r="C90" s="170"/>
    </row>
    <row r="91" spans="3:3" x14ac:dyDescent="0.25">
      <c r="C91" s="170"/>
    </row>
    <row r="92" spans="3:3" x14ac:dyDescent="0.25">
      <c r="C92" s="170"/>
    </row>
    <row r="93" spans="3:3" x14ac:dyDescent="0.25">
      <c r="C93" s="170"/>
    </row>
    <row r="94" spans="3:3" x14ac:dyDescent="0.25">
      <c r="C94" s="170"/>
    </row>
    <row r="95" spans="3:3" x14ac:dyDescent="0.25">
      <c r="C95" s="170"/>
    </row>
    <row r="96" spans="3:3" x14ac:dyDescent="0.25">
      <c r="C96" s="170"/>
    </row>
    <row r="97" spans="3:3" x14ac:dyDescent="0.25">
      <c r="C97" s="170"/>
    </row>
    <row r="98" spans="3:3" x14ac:dyDescent="0.25">
      <c r="C98" s="170"/>
    </row>
    <row r="99" spans="3:3" x14ac:dyDescent="0.25">
      <c r="C99" s="170"/>
    </row>
    <row r="100" spans="3:3" x14ac:dyDescent="0.25">
      <c r="C100" s="170"/>
    </row>
    <row r="101" spans="3:3" x14ac:dyDescent="0.25">
      <c r="C101" s="170"/>
    </row>
    <row r="102" spans="3:3" x14ac:dyDescent="0.25">
      <c r="C102" s="170"/>
    </row>
    <row r="103" spans="3:3" x14ac:dyDescent="0.25">
      <c r="C103" s="170"/>
    </row>
    <row r="104" spans="3:3" x14ac:dyDescent="0.25">
      <c r="C104" s="170"/>
    </row>
    <row r="105" spans="3:3" x14ac:dyDescent="0.25">
      <c r="C105" s="170"/>
    </row>
    <row r="106" spans="3:3" ht="93" customHeight="1" x14ac:dyDescent="0.25">
      <c r="C106" s="170"/>
    </row>
    <row r="107" spans="3:3" ht="51.75" customHeight="1" x14ac:dyDescent="0.25">
      <c r="C107" s="170"/>
    </row>
    <row r="108" spans="3:3" ht="35.25" customHeight="1" x14ac:dyDescent="0.25">
      <c r="C108" s="170"/>
    </row>
    <row r="109" spans="3:3" ht="23.25" customHeight="1" x14ac:dyDescent="0.25">
      <c r="C109" s="170"/>
    </row>
    <row r="110" spans="3:3" ht="18.75" customHeight="1" x14ac:dyDescent="0.25">
      <c r="C110" s="170"/>
    </row>
    <row r="112" spans="3:3" x14ac:dyDescent="0.25">
      <c r="C112" s="170"/>
    </row>
    <row r="113" spans="3:3" x14ac:dyDescent="0.25">
      <c r="C113" s="170"/>
    </row>
    <row r="114" spans="3:3" x14ac:dyDescent="0.25">
      <c r="C114" s="170"/>
    </row>
    <row r="115" spans="3:3" x14ac:dyDescent="0.25">
      <c r="C115" s="170"/>
    </row>
    <row r="123" spans="3:3" x14ac:dyDescent="0.25">
      <c r="C123" s="170"/>
    </row>
    <row r="124" spans="3:3" x14ac:dyDescent="0.25">
      <c r="C124" s="170"/>
    </row>
    <row r="125" spans="3:3" x14ac:dyDescent="0.25">
      <c r="C125" s="170"/>
    </row>
  </sheetData>
  <sheetProtection algorithmName="SHA-512" hashValue="M4tEuI4hC9wfCwqkZGNAe/XjZk5PSJJPCehAYIgtHT22cB+qNr46j18XCmP8dX74tmHj5enY8HILCEmU0PLVHQ==" saltValue="9+INAOl8F99wnIOOUIy5Iw==" spinCount="100000" sheet="1" objects="1" scenarios="1"/>
  <hyperlinks>
    <hyperlink ref="C40" r:id="rId1" display="Reinier Goedhart, tel.: 06-25341033 of e-mail: r.goedhart@poraad.nl "/>
    <hyperlink ref="C41" r:id="rId2" display="be.keizer@wxs.nl "/>
  </hyperlinks>
  <pageMargins left="0.70866141732283472" right="0.70866141732283472" top="0.74803149606299213" bottom="0.74803149606299213" header="0.31496062992125984" footer="0.31496062992125984"/>
  <pageSetup paperSize="9" scale="57" orientation="portrait" r:id="rId3"/>
  <headerFooter>
    <oddHeader>&amp;L&amp;"Arial,Vet"&amp;F&amp;R&amp;"Arial,Vet"&amp;A</oddHeader>
    <oddFooter>&amp;L&amp;"Arial,Vet"keizer / goedhart&amp;C&amp;"Arial,Vet"pagina &amp;P&amp;R&amp;"Arial,Vet"&amp;D</oddFooter>
  </headerFooter>
  <rowBreaks count="2" manualBreakCount="2">
    <brk id="45" min="2" max="2" man="1"/>
    <brk id="84" min="2" max="2" man="1"/>
  </rowBreaks>
  <colBreaks count="1" manualBreakCount="1">
    <brk id="2" min="1" max="164" man="1"/>
  </colBreak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124"/>
  <sheetViews>
    <sheetView tabSelected="1" zoomScale="80" zoomScaleNormal="80" zoomScaleSheetLayoutView="85" workbookViewId="0">
      <selection activeCell="B2" sqref="B2"/>
    </sheetView>
  </sheetViews>
  <sheetFormatPr defaultColWidth="9.140625" defaultRowHeight="12" customHeight="1" x14ac:dyDescent="0.2"/>
  <cols>
    <col min="1" max="1" width="1.7109375" style="6" customWidth="1"/>
    <col min="2" max="2" width="2" style="6" customWidth="1"/>
    <col min="3" max="3" width="3.85546875" style="53" customWidth="1"/>
    <col min="4" max="4" width="51" style="6" customWidth="1"/>
    <col min="5" max="5" width="8.7109375" style="6" customWidth="1"/>
    <col min="6" max="6" width="0.85546875" style="6" customWidth="1"/>
    <col min="7" max="7" width="9.28515625" style="7" customWidth="1"/>
    <col min="8" max="10" width="6.7109375" style="7" customWidth="1"/>
    <col min="11" max="11" width="0.85546875" style="7" customWidth="1"/>
    <col min="12" max="15" width="6.7109375" style="7" customWidth="1"/>
    <col min="16" max="16" width="2.7109375" style="236" customWidth="1"/>
    <col min="17" max="17" width="6.85546875" style="7" customWidth="1"/>
    <col min="18" max="18" width="13.5703125" style="222" customWidth="1"/>
    <col min="19" max="19" width="13.42578125" style="222" customWidth="1"/>
    <col min="20" max="20" width="13.5703125" style="222" customWidth="1"/>
    <col min="21" max="21" width="6.85546875" style="7" customWidth="1"/>
    <col min="22" max="24" width="12.7109375" style="222" customWidth="1"/>
    <col min="25" max="26" width="2.7109375" style="6" customWidth="1"/>
    <col min="27" max="16384" width="9.140625" style="6"/>
  </cols>
  <sheetData>
    <row r="1" spans="1:62" ht="12" customHeight="1" x14ac:dyDescent="0.2">
      <c r="D1" s="230">
        <v>56</v>
      </c>
    </row>
    <row r="2" spans="1:62" ht="12" customHeight="1" x14ac:dyDescent="0.2">
      <c r="B2" s="8"/>
      <c r="C2" s="54"/>
      <c r="D2" s="9"/>
      <c r="E2" s="9"/>
      <c r="F2" s="9"/>
      <c r="G2" s="10"/>
      <c r="H2" s="10"/>
      <c r="I2" s="10"/>
      <c r="J2" s="10"/>
      <c r="K2" s="10"/>
      <c r="L2" s="10"/>
      <c r="M2" s="10"/>
      <c r="N2" s="10"/>
      <c r="O2" s="10"/>
      <c r="P2" s="237"/>
      <c r="Q2" s="10"/>
      <c r="R2" s="200"/>
      <c r="S2" s="200"/>
      <c r="T2" s="200"/>
      <c r="U2" s="10"/>
      <c r="V2" s="200"/>
      <c r="W2" s="200"/>
      <c r="X2" s="200"/>
      <c r="Y2" s="9"/>
      <c r="Z2" s="11"/>
    </row>
    <row r="3" spans="1:62" s="12" customFormat="1" ht="12" customHeight="1" x14ac:dyDescent="0.2">
      <c r="B3" s="13"/>
      <c r="C3" s="55"/>
      <c r="D3" s="14"/>
      <c r="E3" s="14"/>
      <c r="F3" s="14"/>
      <c r="G3" s="15"/>
      <c r="H3" s="15"/>
      <c r="I3" s="15"/>
      <c r="J3" s="15"/>
      <c r="K3" s="15"/>
      <c r="L3" s="15"/>
      <c r="M3" s="15"/>
      <c r="N3" s="15"/>
      <c r="O3" s="15"/>
      <c r="P3" s="238"/>
      <c r="Q3" s="15"/>
      <c r="R3" s="201"/>
      <c r="S3" s="201"/>
      <c r="T3" s="201"/>
      <c r="U3" s="15"/>
      <c r="V3" s="201"/>
      <c r="W3" s="201"/>
      <c r="X3" s="201"/>
      <c r="Y3" s="14"/>
      <c r="Z3" s="16"/>
    </row>
    <row r="4" spans="1:62" s="157" customFormat="1" ht="18.75" customHeight="1" x14ac:dyDescent="0.3">
      <c r="A4" s="154"/>
      <c r="B4" s="58"/>
      <c r="C4" s="79" t="s">
        <v>101</v>
      </c>
      <c r="D4" s="66"/>
      <c r="E4" s="66"/>
      <c r="F4" s="66"/>
      <c r="G4" s="153"/>
      <c r="H4" s="153"/>
      <c r="I4" s="156"/>
      <c r="J4" s="153"/>
      <c r="K4" s="153"/>
      <c r="L4" s="153"/>
      <c r="M4" s="153"/>
      <c r="N4" s="156"/>
      <c r="O4" s="153"/>
      <c r="P4" s="238"/>
      <c r="Q4" s="153"/>
      <c r="R4" s="202"/>
      <c r="S4" s="202"/>
      <c r="T4" s="202"/>
      <c r="U4" s="153"/>
      <c r="V4" s="202"/>
      <c r="W4" s="202"/>
      <c r="X4" s="202"/>
      <c r="Y4" s="66"/>
      <c r="Z4" s="59"/>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row>
    <row r="5" spans="1:62" s="157" customFormat="1" ht="18.75" customHeight="1" x14ac:dyDescent="0.3">
      <c r="A5" s="154"/>
      <c r="B5" s="58"/>
      <c r="C5" s="79"/>
      <c r="D5" s="66"/>
      <c r="E5" s="66"/>
      <c r="F5" s="66"/>
      <c r="G5" s="153"/>
      <c r="H5" s="153"/>
      <c r="I5" s="156"/>
      <c r="J5" s="153"/>
      <c r="K5" s="153"/>
      <c r="L5" s="153"/>
      <c r="M5" s="153"/>
      <c r="N5" s="156"/>
      <c r="O5" s="153"/>
      <c r="P5" s="238"/>
      <c r="Q5" s="153"/>
      <c r="R5" s="202"/>
      <c r="S5" s="202"/>
      <c r="T5" s="202"/>
      <c r="U5" s="153"/>
      <c r="V5" s="202"/>
      <c r="W5" s="202"/>
      <c r="X5" s="202"/>
      <c r="Y5" s="66"/>
      <c r="Z5" s="59"/>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row>
    <row r="6" spans="1:62" s="73" customFormat="1" ht="13.15" customHeight="1" x14ac:dyDescent="0.2">
      <c r="B6" s="74"/>
      <c r="C6" s="75"/>
      <c r="D6" s="75"/>
      <c r="E6" s="75"/>
      <c r="F6" s="75"/>
      <c r="G6" s="76"/>
      <c r="H6" s="76"/>
      <c r="I6" s="76"/>
      <c r="J6" s="76"/>
      <c r="K6" s="76"/>
      <c r="L6" s="76"/>
      <c r="M6" s="76"/>
      <c r="N6" s="76"/>
      <c r="O6" s="76"/>
      <c r="P6" s="239"/>
      <c r="Q6" s="76"/>
      <c r="R6" s="203"/>
      <c r="S6" s="203"/>
      <c r="T6" s="203"/>
      <c r="U6" s="76"/>
      <c r="V6" s="203"/>
      <c r="W6" s="203"/>
      <c r="X6" s="203"/>
      <c r="Y6" s="75"/>
      <c r="Z6" s="93"/>
    </row>
    <row r="7" spans="1:62" s="73" customFormat="1" ht="13.15" customHeight="1" x14ac:dyDescent="0.2">
      <c r="B7" s="74"/>
      <c r="C7" s="75"/>
      <c r="D7" s="75" t="s">
        <v>47</v>
      </c>
      <c r="E7" s="75"/>
      <c r="F7" s="75"/>
      <c r="G7" s="246" t="str">
        <f>VLOOKUP(D1,'SWV gegevens'!$I$2:$Q$267,5)</f>
        <v>Yulius Onderwijs</v>
      </c>
      <c r="H7" s="247"/>
      <c r="I7" s="247"/>
      <c r="J7" s="76"/>
      <c r="K7" s="76"/>
      <c r="L7" s="76"/>
      <c r="M7" s="76"/>
      <c r="N7" s="76"/>
      <c r="O7" s="76"/>
      <c r="P7" s="239"/>
      <c r="Q7" s="76"/>
      <c r="R7" s="203"/>
      <c r="S7" s="203"/>
      <c r="T7" s="203"/>
      <c r="U7" s="76"/>
      <c r="V7" s="203"/>
      <c r="W7" s="203"/>
      <c r="X7" s="203"/>
      <c r="Y7" s="75"/>
      <c r="Z7" s="93"/>
    </row>
    <row r="8" spans="1:62" s="73" customFormat="1" ht="13.15" customHeight="1" x14ac:dyDescent="0.2">
      <c r="B8" s="74"/>
      <c r="C8" s="75"/>
      <c r="D8" s="75" t="s">
        <v>48</v>
      </c>
      <c r="E8" s="75"/>
      <c r="F8" s="75"/>
      <c r="G8" s="235" t="str">
        <f>VLOOKUP(D1,'SWV gegevens'!$I$2:$Q$267,2)</f>
        <v>01UC</v>
      </c>
      <c r="H8" s="76"/>
      <c r="I8" s="76"/>
      <c r="J8" s="76"/>
      <c r="K8" s="76"/>
      <c r="L8" s="76"/>
      <c r="M8" s="76"/>
      <c r="N8" s="76"/>
      <c r="O8" s="76"/>
      <c r="P8" s="239"/>
      <c r="Q8" s="76"/>
      <c r="R8" s="203"/>
      <c r="S8" s="203"/>
      <c r="T8" s="203"/>
      <c r="U8" s="76"/>
      <c r="V8" s="203"/>
      <c r="W8" s="203"/>
      <c r="X8" s="203"/>
      <c r="Y8" s="75"/>
      <c r="Z8" s="93"/>
    </row>
    <row r="9" spans="1:62" s="73" customFormat="1" ht="13.15" customHeight="1" x14ac:dyDescent="0.2">
      <c r="A9" s="234"/>
      <c r="B9" s="74"/>
      <c r="C9" s="75"/>
      <c r="D9" s="1" t="s">
        <v>49</v>
      </c>
      <c r="E9" s="75"/>
      <c r="F9" s="75"/>
      <c r="G9" s="248" t="str">
        <f>VLOOKUP(D1,'SWV gegevens'!$I$2:$Q$267,3)</f>
        <v>SOVSO</v>
      </c>
      <c r="H9" s="76"/>
      <c r="I9" s="76"/>
      <c r="J9" s="76"/>
      <c r="K9" s="76"/>
      <c r="L9" s="76"/>
      <c r="M9" s="76"/>
      <c r="N9" s="76"/>
      <c r="O9" s="76"/>
      <c r="P9" s="239"/>
      <c r="Q9" s="76"/>
      <c r="R9" s="203"/>
      <c r="S9" s="203"/>
      <c r="T9" s="203"/>
      <c r="U9" s="76"/>
      <c r="V9" s="203"/>
      <c r="W9" s="203"/>
      <c r="X9" s="203"/>
      <c r="Y9" s="75"/>
      <c r="Z9" s="93"/>
    </row>
    <row r="10" spans="1:62" s="73" customFormat="1" ht="13.15" customHeight="1" x14ac:dyDescent="0.2">
      <c r="B10" s="74"/>
      <c r="C10" s="75"/>
      <c r="D10" s="2" t="s">
        <v>0</v>
      </c>
      <c r="E10" s="75"/>
      <c r="F10" s="75"/>
      <c r="G10" s="249" t="str">
        <f>VLOOKUP(D1,'SWV gegevens'!$I$2:$Q$267,4)</f>
        <v>cluster 4</v>
      </c>
      <c r="H10" s="76"/>
      <c r="I10" s="76"/>
      <c r="J10" s="76"/>
      <c r="K10" s="76"/>
      <c r="L10" s="76"/>
      <c r="M10" s="76"/>
      <c r="N10" s="76"/>
      <c r="O10" s="76"/>
      <c r="P10" s="239"/>
      <c r="Q10" s="76"/>
      <c r="R10" s="203"/>
      <c r="S10" s="203"/>
      <c r="T10" s="203"/>
      <c r="U10" s="76"/>
      <c r="V10" s="203"/>
      <c r="W10" s="203"/>
      <c r="X10" s="203"/>
      <c r="Y10" s="75"/>
      <c r="Z10" s="93"/>
    </row>
    <row r="11" spans="1:62" s="73" customFormat="1" ht="13.15" customHeight="1" x14ac:dyDescent="0.2">
      <c r="B11" s="74"/>
      <c r="C11" s="75"/>
      <c r="D11" s="2"/>
      <c r="E11" s="75"/>
      <c r="F11" s="75"/>
      <c r="G11" s="233"/>
      <c r="H11" s="76"/>
      <c r="I11" s="76"/>
      <c r="J11" s="76"/>
      <c r="K11" s="76"/>
      <c r="L11" s="76"/>
      <c r="M11" s="76"/>
      <c r="N11" s="76"/>
      <c r="O11" s="76"/>
      <c r="P11" s="239"/>
      <c r="Q11" s="76"/>
      <c r="R11" s="203"/>
      <c r="S11" s="203"/>
      <c r="T11" s="203"/>
      <c r="U11" s="76"/>
      <c r="V11" s="203"/>
      <c r="W11" s="203"/>
      <c r="X11" s="203"/>
      <c r="Y11" s="75"/>
      <c r="Z11" s="93"/>
    </row>
    <row r="12" spans="1:62" s="73" customFormat="1" ht="13.15" customHeight="1" x14ac:dyDescent="0.2">
      <c r="B12" s="74"/>
      <c r="C12" s="75"/>
      <c r="D12" s="75"/>
      <c r="E12" s="75"/>
      <c r="F12" s="75"/>
      <c r="G12" s="76"/>
      <c r="H12" s="76"/>
      <c r="I12" s="76"/>
      <c r="J12" s="76"/>
      <c r="K12" s="76"/>
      <c r="L12" s="76"/>
      <c r="M12" s="76"/>
      <c r="N12" s="76"/>
      <c r="O12" s="76"/>
      <c r="P12" s="239"/>
      <c r="Q12" s="76"/>
      <c r="R12" s="203"/>
      <c r="S12" s="203"/>
      <c r="T12" s="203"/>
      <c r="U12" s="76"/>
      <c r="V12" s="203"/>
      <c r="W12" s="203"/>
      <c r="X12" s="203"/>
      <c r="Y12" s="75"/>
      <c r="Z12" s="93"/>
    </row>
    <row r="13" spans="1:62" s="73" customFormat="1" ht="13.15" customHeight="1" x14ac:dyDescent="0.2">
      <c r="B13" s="74"/>
      <c r="C13" s="77"/>
      <c r="D13" s="77"/>
      <c r="E13" s="77"/>
      <c r="F13" s="77"/>
      <c r="G13" s="92"/>
      <c r="H13" s="92"/>
      <c r="I13" s="92"/>
      <c r="J13" s="92"/>
      <c r="K13" s="92"/>
      <c r="L13" s="92"/>
      <c r="M13" s="92"/>
      <c r="N13" s="92"/>
      <c r="O13" s="92"/>
      <c r="P13" s="240"/>
      <c r="Q13" s="92"/>
      <c r="R13" s="204"/>
      <c r="S13" s="204"/>
      <c r="T13" s="204"/>
      <c r="U13" s="92"/>
      <c r="V13" s="204"/>
      <c r="W13" s="204"/>
      <c r="X13" s="204"/>
      <c r="Y13" s="77"/>
      <c r="Z13" s="93"/>
    </row>
    <row r="14" spans="1:62" ht="12" customHeight="1" x14ac:dyDescent="0.2">
      <c r="B14" s="17"/>
      <c r="C14" s="1"/>
      <c r="D14" s="3"/>
      <c r="E14" s="3"/>
      <c r="F14" s="3"/>
      <c r="G14" s="146"/>
      <c r="H14" s="39"/>
      <c r="I14" s="39"/>
      <c r="J14" s="39"/>
      <c r="K14" s="39"/>
      <c r="L14" s="63"/>
      <c r="M14" s="39"/>
      <c r="N14" s="39"/>
      <c r="O14" s="39"/>
      <c r="P14" s="232"/>
      <c r="Q14" s="39"/>
      <c r="R14" s="205"/>
      <c r="S14" s="205"/>
      <c r="T14" s="205"/>
      <c r="U14" s="39"/>
      <c r="V14" s="205"/>
      <c r="W14" s="205"/>
      <c r="X14" s="205"/>
      <c r="Y14" s="3"/>
      <c r="Z14" s="19"/>
    </row>
    <row r="15" spans="1:62" s="20" customFormat="1" ht="12" customHeight="1" x14ac:dyDescent="0.2">
      <c r="B15" s="21"/>
      <c r="C15" s="151"/>
      <c r="D15" s="151" t="s">
        <v>55</v>
      </c>
      <c r="E15" s="22"/>
      <c r="F15" s="22"/>
      <c r="G15" s="23" t="s">
        <v>1614</v>
      </c>
      <c r="H15" s="24"/>
      <c r="I15" s="24"/>
      <c r="J15" s="25"/>
      <c r="K15" s="25"/>
      <c r="L15" s="23"/>
      <c r="M15" s="24"/>
      <c r="N15" s="94"/>
      <c r="O15" s="25"/>
      <c r="P15" s="241"/>
      <c r="Q15" s="151"/>
      <c r="R15" s="206"/>
      <c r="S15" s="206"/>
      <c r="T15" s="206"/>
      <c r="U15" s="25"/>
      <c r="V15" s="206"/>
      <c r="W15" s="206"/>
      <c r="X15" s="206"/>
      <c r="Y15" s="22"/>
      <c r="Z15" s="26"/>
    </row>
    <row r="16" spans="1:62" s="27" customFormat="1" ht="12" customHeight="1" x14ac:dyDescent="0.2">
      <c r="B16" s="28"/>
      <c r="C16" s="33"/>
      <c r="D16" s="29"/>
      <c r="E16" s="22"/>
      <c r="F16" s="30"/>
      <c r="G16" s="52"/>
      <c r="H16" s="31"/>
      <c r="I16" s="95"/>
      <c r="J16" s="32"/>
      <c r="K16" s="32"/>
      <c r="L16" s="163"/>
      <c r="M16" s="31"/>
      <c r="N16" s="96"/>
      <c r="O16" s="32"/>
      <c r="P16" s="241"/>
      <c r="Q16" s="164" t="s">
        <v>84</v>
      </c>
      <c r="R16" s="207" t="s">
        <v>57</v>
      </c>
      <c r="S16" s="208"/>
      <c r="T16" s="208"/>
      <c r="U16" s="164" t="s">
        <v>84</v>
      </c>
      <c r="V16" s="207" t="s">
        <v>57</v>
      </c>
      <c r="W16" s="208"/>
      <c r="X16" s="208"/>
      <c r="Y16" s="30"/>
      <c r="Z16" s="34"/>
    </row>
    <row r="17" spans="2:26" s="27" customFormat="1" ht="12" customHeight="1" x14ac:dyDescent="0.2">
      <c r="B17" s="28"/>
      <c r="C17" s="33"/>
      <c r="D17" s="35" t="s">
        <v>56</v>
      </c>
      <c r="E17" s="23"/>
      <c r="F17" s="22"/>
      <c r="G17" s="29" t="s">
        <v>94</v>
      </c>
      <c r="H17" s="25"/>
      <c r="I17" s="25"/>
      <c r="J17" s="25"/>
      <c r="K17" s="25"/>
      <c r="L17" s="29" t="s">
        <v>95</v>
      </c>
      <c r="M17" s="25"/>
      <c r="N17" s="25"/>
      <c r="O17" s="25"/>
      <c r="P17" s="241"/>
      <c r="Q17" s="164" t="s">
        <v>96</v>
      </c>
      <c r="R17" s="207"/>
      <c r="S17" s="207"/>
      <c r="T17" s="207" t="s">
        <v>99</v>
      </c>
      <c r="U17" s="29" t="s">
        <v>98</v>
      </c>
      <c r="V17" s="207"/>
      <c r="W17" s="207"/>
      <c r="X17" s="207" t="s">
        <v>100</v>
      </c>
      <c r="Y17" s="30"/>
      <c r="Z17" s="34"/>
    </row>
    <row r="18" spans="2:26" s="82" customFormat="1" ht="12" customHeight="1" x14ac:dyDescent="0.2">
      <c r="B18" s="67"/>
      <c r="C18" s="61"/>
      <c r="D18" s="64" t="s">
        <v>59</v>
      </c>
      <c r="E18" s="61" t="s">
        <v>60</v>
      </c>
      <c r="F18" s="64"/>
      <c r="G18" s="62" t="s">
        <v>16</v>
      </c>
      <c r="H18" s="62" t="s">
        <v>17</v>
      </c>
      <c r="I18" s="62" t="s">
        <v>18</v>
      </c>
      <c r="J18" s="62" t="s">
        <v>61</v>
      </c>
      <c r="K18" s="62"/>
      <c r="L18" s="62" t="s">
        <v>16</v>
      </c>
      <c r="M18" s="62" t="s">
        <v>17</v>
      </c>
      <c r="N18" s="62" t="s">
        <v>18</v>
      </c>
      <c r="O18" s="61" t="s">
        <v>61</v>
      </c>
      <c r="P18" s="231" t="s">
        <v>117</v>
      </c>
      <c r="Q18" s="62" t="s">
        <v>85</v>
      </c>
      <c r="R18" s="209" t="s">
        <v>66</v>
      </c>
      <c r="S18" s="209" t="s">
        <v>67</v>
      </c>
      <c r="T18" s="209" t="s">
        <v>91</v>
      </c>
      <c r="U18" s="62" t="s">
        <v>85</v>
      </c>
      <c r="V18" s="209" t="s">
        <v>97</v>
      </c>
      <c r="W18" s="209" t="s">
        <v>67</v>
      </c>
      <c r="X18" s="209" t="s">
        <v>91</v>
      </c>
      <c r="Y18" s="64"/>
      <c r="Z18" s="65"/>
    </row>
    <row r="19" spans="2:26" ht="12" customHeight="1" x14ac:dyDescent="0.2">
      <c r="B19" s="17"/>
      <c r="C19" s="1">
        <v>1</v>
      </c>
      <c r="D19" s="254" t="str">
        <f>IF(E19="","",VLOOKUP(E19,'SWV gegevens'!$B$2:$C$78,2))</f>
        <v>Reformatorisch Samenwerkingsverband PO</v>
      </c>
      <c r="E19" s="244" t="str">
        <f>IF(VLOOKUP($G$8&amp;IF($C19&lt;10,"0","")&amp;$C19,kijkglazen!$A$4:$U$498,1)=$G$8&amp;IF($C19&lt;10,"0","")&amp;$C19,VLOOKUP($G$8&amp;IF($C19&lt;10,"0","")&amp;$C19,kijkglazen!$A$4:$U$498,4),"")</f>
        <v>PO0001</v>
      </c>
      <c r="F19" s="40"/>
      <c r="G19" s="244">
        <f>IF(VLOOKUP($G$8&amp;IF($C19&lt;10,"0","")&amp;$C19,kijkglazen!$A$4:$U$498,1)=$G$8&amp;IF($C19&lt;10,"0","")&amp;$C19,VLOOKUP($G$8&amp;IF($C19&lt;10,"0","")&amp;$C19,kijkglazen!$A$4:$U$498,5),0)</f>
        <v>1</v>
      </c>
      <c r="H19" s="244">
        <f>IF(VLOOKUP($G$8&amp;IF($C19&lt;10,"0","")&amp;$C19,kijkglazen!$A$4:$U$498,1)=$G$8&amp;IF($C19&lt;10,"0","")&amp;$C19,VLOOKUP($G$8&amp;IF($C19&lt;10,"0","")&amp;$C19,kijkglazen!$A$4:$U$498,6),0)</f>
        <v>0</v>
      </c>
      <c r="I19" s="244">
        <f>IF(VLOOKUP($G$8&amp;IF($C19&lt;10,"0","")&amp;$C19,kijkglazen!$A$4:$U$498,1)=$G$8&amp;IF($C19&lt;10,"0","")&amp;$C19,VLOOKUP($G$8&amp;IF($C19&lt;10,"0","")&amp;$C19,kijkglazen!$A$4:$U$498,7),0)</f>
        <v>0</v>
      </c>
      <c r="J19" s="244">
        <f>SUM(G19:I19)</f>
        <v>1</v>
      </c>
      <c r="K19" s="39"/>
      <c r="L19" s="244">
        <f>IF(VLOOKUP($G$8&amp;IF($C19&lt;10,"0","")&amp;$C19,kijkglazen!$A$4:$U$498,1)=$G$8&amp;IF($C19&lt;10,"0","")&amp;$C19,VLOOKUP($G$8&amp;IF($C19&lt;10,"0","")&amp;$C19,kijkglazen!$A$4:$U$498,9),0)</f>
        <v>0</v>
      </c>
      <c r="M19" s="244">
        <f>IF(VLOOKUP($G$8&amp;IF($C19&lt;10,"0","")&amp;$C19,kijkglazen!$A$4:$U$498,1)=$G$8&amp;IF($C19&lt;10,"0","")&amp;$C19,VLOOKUP($G$8&amp;IF($C19&lt;10,"0","")&amp;$C19,kijkglazen!$A$4:$U$498,10),0)</f>
        <v>0</v>
      </c>
      <c r="N19" s="244">
        <f>IF(VLOOKUP($G$8&amp;IF($C19&lt;10,"0","")&amp;$C19,kijkglazen!$A$4:$U$498,1)=$G$8&amp;IF($C19&lt;10,"0","")&amp;$C19,VLOOKUP($G$8&amp;IF($C19&lt;10,"0","")&amp;$C19,kijkglazen!$A$4:$U$498,11),0)</f>
        <v>0</v>
      </c>
      <c r="O19" s="244">
        <f>SUM(L19:N19)</f>
        <v>0</v>
      </c>
      <c r="P19" s="250">
        <f>IF(VLOOKUP($G$8&amp;IF($C19&lt;10,"0","")&amp;$C19,kijkglazen!$A$4:$U$498,1)=$G$8&amp;IF($C19&lt;10,"0","")&amp;$C19,VLOOKUP($G$8&amp;IF($C19&lt;10,"0","")&amp;$C19,kijkglazen!$A$4:$U$498,21),0)</f>
        <v>1</v>
      </c>
      <c r="Q19" s="78" t="s">
        <v>54</v>
      </c>
      <c r="R19" s="245">
        <f>IF(Q19="nee",0,(J19-O19)*(tab!$C$20*tab!$C$8+tab!$D$24))</f>
        <v>4073.884935</v>
      </c>
      <c r="S19" s="245">
        <f>IF(AND(J19=0,O19=0),0,(G19-L19)*tab!$E$30+(H19-M19)*tab!$F$30+(I19-N19)*tab!$G$30)</f>
        <v>9076.5048850000021</v>
      </c>
      <c r="T19" s="245">
        <f>SUM(R19:S19)*P19</f>
        <v>13150.389820000002</v>
      </c>
      <c r="U19" s="78" t="s">
        <v>54</v>
      </c>
      <c r="V19" s="245">
        <f>IF(U19="nee",0,(J19-O19)*(tab!$C$44))</f>
        <v>659.14</v>
      </c>
      <c r="W19" s="245">
        <f>IF(U19="nee",0,IF(AND(J19=0,O19=0),0,(G19-L19)*tab!$G$44+(H19-M19)*tab!$H$44+(I19-N19)*tab!$I$44))</f>
        <v>737.71</v>
      </c>
      <c r="X19" s="245">
        <f>SUM(V19:W19)*P19</f>
        <v>1396.85</v>
      </c>
      <c r="Y19" s="3"/>
      <c r="Z19" s="19"/>
    </row>
    <row r="20" spans="2:26" ht="12" customHeight="1" x14ac:dyDescent="0.2">
      <c r="B20" s="17"/>
      <c r="C20" s="1">
        <v>2</v>
      </c>
      <c r="D20" s="254" t="str">
        <f>IF(E20="","",VLOOKUP(E20,'SWV gegevens'!$B$2:$C$78,2))</f>
        <v>Stichting Passend Primair Onderwijs Delft e.o.</v>
      </c>
      <c r="E20" s="244" t="str">
        <f>IF(VLOOKUP($G$8&amp;IF($C20&lt;10,"0","")&amp;$C20,kijkglazen!$A$4:$U$498,1)=$G$8&amp;IF($C20&lt;10,"0","")&amp;$C20,VLOOKUP($G$8&amp;IF($C20&lt;10,"0","")&amp;$C20,kijkglazen!$A$4:$U$498,4),"")</f>
        <v>PO2802</v>
      </c>
      <c r="F20" s="40"/>
      <c r="G20" s="244">
        <f>IF(VLOOKUP($G$8&amp;IF($C20&lt;10,"0","")&amp;$C20,kijkglazen!$A$4:$U$498,1)=$G$8&amp;IF($C20&lt;10,"0","")&amp;$C20,VLOOKUP($G$8&amp;IF($C20&lt;10,"0","")&amp;$C20,kijkglazen!$A$4:$U$498,5),0)</f>
        <v>0</v>
      </c>
      <c r="H20" s="244">
        <f>IF(VLOOKUP($G$8&amp;IF($C20&lt;10,"0","")&amp;$C20,kijkglazen!$A$4:$U$498,1)=$G$8&amp;IF($C20&lt;10,"0","")&amp;$C20,VLOOKUP($G$8&amp;IF($C20&lt;10,"0","")&amp;$C20,kijkglazen!$A$4:$U$498,6),0)</f>
        <v>0</v>
      </c>
      <c r="I20" s="244">
        <f>IF(VLOOKUP($G$8&amp;IF($C20&lt;10,"0","")&amp;$C20,kijkglazen!$A$4:$U$498,1)=$G$8&amp;IF($C20&lt;10,"0","")&amp;$C20,VLOOKUP($G$8&amp;IF($C20&lt;10,"0","")&amp;$C20,kijkglazen!$A$4:$U$498,7),0)</f>
        <v>0</v>
      </c>
      <c r="J20" s="244">
        <f t="shared" ref="J20:J38" si="0">SUM(G20:I20)</f>
        <v>0</v>
      </c>
      <c r="K20" s="39"/>
      <c r="L20" s="244">
        <f>IF(VLOOKUP($G$8&amp;IF($C20&lt;10,"0","")&amp;$C20,kijkglazen!$A$4:$U$498,1)=$G$8&amp;IF($C20&lt;10,"0","")&amp;$C20,VLOOKUP($G$8&amp;IF($C20&lt;10,"0","")&amp;$C20,kijkglazen!$A$4:$U$498,9),0)</f>
        <v>0</v>
      </c>
      <c r="M20" s="244">
        <f>IF(VLOOKUP($G$8&amp;IF($C20&lt;10,"0","")&amp;$C20,kijkglazen!$A$4:$U$498,1)=$G$8&amp;IF($C20&lt;10,"0","")&amp;$C20,VLOOKUP($G$8&amp;IF($C20&lt;10,"0","")&amp;$C20,kijkglazen!$A$4:$U$498,10),0)</f>
        <v>0</v>
      </c>
      <c r="N20" s="244">
        <f>IF(VLOOKUP($G$8&amp;IF($C20&lt;10,"0","")&amp;$C20,kijkglazen!$A$4:$U$498,1)=$G$8&amp;IF($C20&lt;10,"0","")&amp;$C20,VLOOKUP($G$8&amp;IF($C20&lt;10,"0","")&amp;$C20,kijkglazen!$A$4:$U$498,11),0)</f>
        <v>0</v>
      </c>
      <c r="O20" s="244">
        <f t="shared" ref="O20:O38" si="1">SUM(L20:N20)</f>
        <v>0</v>
      </c>
      <c r="P20" s="250">
        <f>IF(VLOOKUP($G$8&amp;IF($C20&lt;10,"0","")&amp;$C20,kijkglazen!$A$4:$U$498,1)=$G$8&amp;IF($C20&lt;10,"0","")&amp;$C20,VLOOKUP($G$8&amp;IF($C20&lt;10,"0","")&amp;$C20,kijkglazen!$A$4:$U$498,21),0)</f>
        <v>0</v>
      </c>
      <c r="Q20" s="78" t="s">
        <v>54</v>
      </c>
      <c r="R20" s="245">
        <f>IF(Q20="nee",0,(J20-O20)*(tab!$C$20*tab!$C$8+tab!$D$24))</f>
        <v>0</v>
      </c>
      <c r="S20" s="245">
        <f>IF(AND(J20=0,O20=0),0,(G20-L20)*tab!$E$30+(H20-M20)*tab!$F$30+(I20-N20)*tab!$G$30)</f>
        <v>0</v>
      </c>
      <c r="T20" s="245">
        <f t="shared" ref="T20:T38" si="2">SUM(R20:S20)*P20</f>
        <v>0</v>
      </c>
      <c r="U20" s="78" t="s">
        <v>54</v>
      </c>
      <c r="V20" s="245">
        <f>IF(U20="nee",0,(J20-O20)*(tab!$C$44))</f>
        <v>0</v>
      </c>
      <c r="W20" s="245">
        <f>IF(U20="nee",0,IF(AND(J20=0,O20=0),0,(G20-L20)*tab!$G$44+(H20-M20)*tab!$H$44+(I20-N20)*tab!$I$44))</f>
        <v>0</v>
      </c>
      <c r="X20" s="245">
        <f t="shared" ref="X20:X38" si="3">SUM(V20:W20)*P20</f>
        <v>0</v>
      </c>
      <c r="Y20" s="3"/>
      <c r="Z20" s="19"/>
    </row>
    <row r="21" spans="2:26" ht="12" customHeight="1" x14ac:dyDescent="0.2">
      <c r="B21" s="17"/>
      <c r="C21" s="1">
        <v>3</v>
      </c>
      <c r="D21" s="254" t="str">
        <f>IF(E21="","",VLOOKUP(E21,'SWV gegevens'!$B$2:$C$78,2))</f>
        <v>Samenwerkingsverband Passend Primair Onderwijs Hoeksche Waard</v>
      </c>
      <c r="E21" s="244" t="str">
        <f>IF(VLOOKUP($G$8&amp;IF($C21&lt;10,"0","")&amp;$C21,kijkglazen!$A$4:$U$498,1)=$G$8&amp;IF($C21&lt;10,"0","")&amp;$C21,VLOOKUP($G$8&amp;IF($C21&lt;10,"0","")&amp;$C21,kijkglazen!$A$4:$U$498,4),"")</f>
        <v>PO2804</v>
      </c>
      <c r="F21" s="40"/>
      <c r="G21" s="244">
        <f>IF(VLOOKUP($G$8&amp;IF($C21&lt;10,"0","")&amp;$C21,kijkglazen!$A$4:$U$498,1)=$G$8&amp;IF($C21&lt;10,"0","")&amp;$C21,VLOOKUP($G$8&amp;IF($C21&lt;10,"0","")&amp;$C21,kijkglazen!$A$4:$U$498,5),0)</f>
        <v>0</v>
      </c>
      <c r="H21" s="244">
        <f>IF(VLOOKUP($G$8&amp;IF($C21&lt;10,"0","")&amp;$C21,kijkglazen!$A$4:$U$498,1)=$G$8&amp;IF($C21&lt;10,"0","")&amp;$C21,VLOOKUP($G$8&amp;IF($C21&lt;10,"0","")&amp;$C21,kijkglazen!$A$4:$U$498,6),0)</f>
        <v>0</v>
      </c>
      <c r="I21" s="244">
        <f>IF(VLOOKUP($G$8&amp;IF($C21&lt;10,"0","")&amp;$C21,kijkglazen!$A$4:$U$498,1)=$G$8&amp;IF($C21&lt;10,"0","")&amp;$C21,VLOOKUP($G$8&amp;IF($C21&lt;10,"0","")&amp;$C21,kijkglazen!$A$4:$U$498,7),0)</f>
        <v>0</v>
      </c>
      <c r="J21" s="244">
        <f t="shared" si="0"/>
        <v>0</v>
      </c>
      <c r="K21" s="39"/>
      <c r="L21" s="244">
        <f>IF(VLOOKUP($G$8&amp;IF($C21&lt;10,"0","")&amp;$C21,kijkglazen!$A$4:$U$498,1)=$G$8&amp;IF($C21&lt;10,"0","")&amp;$C21,VLOOKUP($G$8&amp;IF($C21&lt;10,"0","")&amp;$C21,kijkglazen!$A$4:$U$498,9),0)</f>
        <v>0</v>
      </c>
      <c r="M21" s="244">
        <f>IF(VLOOKUP($G$8&amp;IF($C21&lt;10,"0","")&amp;$C21,kijkglazen!$A$4:$U$498,1)=$G$8&amp;IF($C21&lt;10,"0","")&amp;$C21,VLOOKUP($G$8&amp;IF($C21&lt;10,"0","")&amp;$C21,kijkglazen!$A$4:$U$498,10),0)</f>
        <v>0</v>
      </c>
      <c r="N21" s="244">
        <f>IF(VLOOKUP($G$8&amp;IF($C21&lt;10,"0","")&amp;$C21,kijkglazen!$A$4:$U$498,1)=$G$8&amp;IF($C21&lt;10,"0","")&amp;$C21,VLOOKUP($G$8&amp;IF($C21&lt;10,"0","")&amp;$C21,kijkglazen!$A$4:$U$498,11),0)</f>
        <v>0</v>
      </c>
      <c r="O21" s="244">
        <f t="shared" si="1"/>
        <v>0</v>
      </c>
      <c r="P21" s="250">
        <f>IF(VLOOKUP($G$8&amp;IF($C21&lt;10,"0","")&amp;$C21,kijkglazen!$A$4:$U$498,1)=$G$8&amp;IF($C21&lt;10,"0","")&amp;$C21,VLOOKUP($G$8&amp;IF($C21&lt;10,"0","")&amp;$C21,kijkglazen!$A$4:$U$498,21),0)</f>
        <v>1</v>
      </c>
      <c r="Q21" s="78" t="s">
        <v>54</v>
      </c>
      <c r="R21" s="245">
        <f>IF(Q21="nee",0,(J21-O21)*(tab!$C$20*tab!$C$8+tab!$D$24))</f>
        <v>0</v>
      </c>
      <c r="S21" s="245">
        <f>IF(AND(J21=0,O21=0),0,(G21-L21)*tab!$E$30+(H21-M21)*tab!$F$30+(I21-N21)*tab!$G$30)</f>
        <v>0</v>
      </c>
      <c r="T21" s="245">
        <f t="shared" si="2"/>
        <v>0</v>
      </c>
      <c r="U21" s="78" t="s">
        <v>54</v>
      </c>
      <c r="V21" s="245">
        <f>IF(U21="nee",0,(J21-O21)*(tab!$C$44))</f>
        <v>0</v>
      </c>
      <c r="W21" s="245">
        <f>IF(U21="nee",0,IF(AND(J21=0,O21=0),0,(G21-L21)*tab!$G$44+(H21-M21)*tab!$H$44+(I21-N21)*tab!$I$44))</f>
        <v>0</v>
      </c>
      <c r="X21" s="245">
        <f t="shared" si="3"/>
        <v>0</v>
      </c>
      <c r="Y21" s="3"/>
      <c r="Z21" s="19"/>
    </row>
    <row r="22" spans="2:26" ht="12" customHeight="1" x14ac:dyDescent="0.2">
      <c r="B22" s="17"/>
      <c r="C22" s="1">
        <v>4</v>
      </c>
      <c r="D22" s="254" t="str">
        <f>IF(E22="","",VLOOKUP(E22,'SWV gegevens'!$B$2:$C$78,2))</f>
        <v>RiBA</v>
      </c>
      <c r="E22" s="244" t="str">
        <f>IF(VLOOKUP($G$8&amp;IF($C22&lt;10,"0","")&amp;$C22,kijkglazen!$A$4:$U$498,1)=$G$8&amp;IF($C22&lt;10,"0","")&amp;$C22,VLOOKUP($G$8&amp;IF($C22&lt;10,"0","")&amp;$C22,kijkglazen!$A$4:$U$498,4),"")</f>
        <v>PO2805</v>
      </c>
      <c r="F22" s="40"/>
      <c r="G22" s="244">
        <f>IF(VLOOKUP($G$8&amp;IF($C22&lt;10,"0","")&amp;$C22,kijkglazen!$A$4:$U$498,1)=$G$8&amp;IF($C22&lt;10,"0","")&amp;$C22,VLOOKUP($G$8&amp;IF($C22&lt;10,"0","")&amp;$C22,kijkglazen!$A$4:$U$498,5),0)</f>
        <v>2</v>
      </c>
      <c r="H22" s="244">
        <f>IF(VLOOKUP($G$8&amp;IF($C22&lt;10,"0","")&amp;$C22,kijkglazen!$A$4:$U$498,1)=$G$8&amp;IF($C22&lt;10,"0","")&amp;$C22,VLOOKUP($G$8&amp;IF($C22&lt;10,"0","")&amp;$C22,kijkglazen!$A$4:$U$498,6),0)</f>
        <v>0</v>
      </c>
      <c r="I22" s="244">
        <f>IF(VLOOKUP($G$8&amp;IF($C22&lt;10,"0","")&amp;$C22,kijkglazen!$A$4:$U$498,1)=$G$8&amp;IF($C22&lt;10,"0","")&amp;$C22,VLOOKUP($G$8&amp;IF($C22&lt;10,"0","")&amp;$C22,kijkglazen!$A$4:$U$498,7),0)</f>
        <v>0</v>
      </c>
      <c r="J22" s="244">
        <f t="shared" si="0"/>
        <v>2</v>
      </c>
      <c r="K22" s="39"/>
      <c r="L22" s="244">
        <f>IF(VLOOKUP($G$8&amp;IF($C22&lt;10,"0","")&amp;$C22,kijkglazen!$A$4:$U$498,1)=$G$8&amp;IF($C22&lt;10,"0","")&amp;$C22,VLOOKUP($G$8&amp;IF($C22&lt;10,"0","")&amp;$C22,kijkglazen!$A$4:$U$498,9),0)</f>
        <v>0</v>
      </c>
      <c r="M22" s="244">
        <f>IF(VLOOKUP($G$8&amp;IF($C22&lt;10,"0","")&amp;$C22,kijkglazen!$A$4:$U$498,1)=$G$8&amp;IF($C22&lt;10,"0","")&amp;$C22,VLOOKUP($G$8&amp;IF($C22&lt;10,"0","")&amp;$C22,kijkglazen!$A$4:$U$498,10),0)</f>
        <v>0</v>
      </c>
      <c r="N22" s="244">
        <f>IF(VLOOKUP($G$8&amp;IF($C22&lt;10,"0","")&amp;$C22,kijkglazen!$A$4:$U$498,1)=$G$8&amp;IF($C22&lt;10,"0","")&amp;$C22,VLOOKUP($G$8&amp;IF($C22&lt;10,"0","")&amp;$C22,kijkglazen!$A$4:$U$498,11),0)</f>
        <v>0</v>
      </c>
      <c r="O22" s="244">
        <f t="shared" si="1"/>
        <v>0</v>
      </c>
      <c r="P22" s="250">
        <f>IF(VLOOKUP($G$8&amp;IF($C22&lt;10,"0","")&amp;$C22,kijkglazen!$A$4:$U$498,1)=$G$8&amp;IF($C22&lt;10,"0","")&amp;$C22,VLOOKUP($G$8&amp;IF($C22&lt;10,"0","")&amp;$C22,kijkglazen!$A$4:$U$498,21),0)</f>
        <v>1</v>
      </c>
      <c r="Q22" s="78" t="s">
        <v>54</v>
      </c>
      <c r="R22" s="245">
        <f>IF(Q22="nee",0,(J22-O22)*(tab!$C$20*tab!$C$8+tab!$D$24))</f>
        <v>8147.7698700000001</v>
      </c>
      <c r="S22" s="245">
        <f>IF(AND(J22=0,O22=0),0,(G22-L22)*tab!$E$30+(H22-M22)*tab!$F$30+(I22-N22)*tab!$G$30)</f>
        <v>18153.009770000004</v>
      </c>
      <c r="T22" s="245">
        <f t="shared" si="2"/>
        <v>26300.779640000004</v>
      </c>
      <c r="U22" s="78" t="s">
        <v>54</v>
      </c>
      <c r="V22" s="245">
        <f>IF(U22="nee",0,(J22-O22)*(tab!$C$44))</f>
        <v>1318.28</v>
      </c>
      <c r="W22" s="245">
        <f>IF(U22="nee",0,IF(AND(J22=0,O22=0),0,(G22-L22)*tab!$G$44+(H22-M22)*tab!$H$44+(I22-N22)*tab!$I$44))</f>
        <v>1475.42</v>
      </c>
      <c r="X22" s="245">
        <f t="shared" si="3"/>
        <v>2793.7</v>
      </c>
      <c r="Y22" s="3"/>
      <c r="Z22" s="19"/>
    </row>
    <row r="23" spans="2:26" ht="12" customHeight="1" x14ac:dyDescent="0.2">
      <c r="B23" s="17"/>
      <c r="C23" s="1">
        <v>5</v>
      </c>
      <c r="D23" s="254" t="str">
        <f>IF(E23="","",VLOOKUP(E23,'SWV gegevens'!$B$2:$C$78,2))</f>
        <v>Samenwerkingsverband Passend Primair Onderwijs Rotterdam</v>
      </c>
      <c r="E23" s="244" t="str">
        <f>IF(VLOOKUP($G$8&amp;IF($C23&lt;10,"0","")&amp;$C23,kijkglazen!$A$4:$U$498,1)=$G$8&amp;IF($C23&lt;10,"0","")&amp;$C23,VLOOKUP($G$8&amp;IF($C23&lt;10,"0","")&amp;$C23,kijkglazen!$A$4:$U$498,4),"")</f>
        <v>PO2806</v>
      </c>
      <c r="F23" s="40"/>
      <c r="G23" s="244">
        <f>IF(VLOOKUP($G$8&amp;IF($C23&lt;10,"0","")&amp;$C23,kijkglazen!$A$4:$U$498,1)=$G$8&amp;IF($C23&lt;10,"0","")&amp;$C23,VLOOKUP($G$8&amp;IF($C23&lt;10,"0","")&amp;$C23,kijkglazen!$A$4:$U$498,5),0)</f>
        <v>1</v>
      </c>
      <c r="H23" s="244">
        <f>IF(VLOOKUP($G$8&amp;IF($C23&lt;10,"0","")&amp;$C23,kijkglazen!$A$4:$U$498,1)=$G$8&amp;IF($C23&lt;10,"0","")&amp;$C23,VLOOKUP($G$8&amp;IF($C23&lt;10,"0","")&amp;$C23,kijkglazen!$A$4:$U$498,6),0)</f>
        <v>0</v>
      </c>
      <c r="I23" s="244">
        <f>IF(VLOOKUP($G$8&amp;IF($C23&lt;10,"0","")&amp;$C23,kijkglazen!$A$4:$U$498,1)=$G$8&amp;IF($C23&lt;10,"0","")&amp;$C23,VLOOKUP($G$8&amp;IF($C23&lt;10,"0","")&amp;$C23,kijkglazen!$A$4:$U$498,7),0)</f>
        <v>0</v>
      </c>
      <c r="J23" s="244">
        <f t="shared" si="0"/>
        <v>1</v>
      </c>
      <c r="K23" s="39"/>
      <c r="L23" s="244">
        <f>IF(VLOOKUP($G$8&amp;IF($C23&lt;10,"0","")&amp;$C23,kijkglazen!$A$4:$U$498,1)=$G$8&amp;IF($C23&lt;10,"0","")&amp;$C23,VLOOKUP($G$8&amp;IF($C23&lt;10,"0","")&amp;$C23,kijkglazen!$A$4:$U$498,9),0)</f>
        <v>0</v>
      </c>
      <c r="M23" s="244">
        <f>IF(VLOOKUP($G$8&amp;IF($C23&lt;10,"0","")&amp;$C23,kijkglazen!$A$4:$U$498,1)=$G$8&amp;IF($C23&lt;10,"0","")&amp;$C23,VLOOKUP($G$8&amp;IF($C23&lt;10,"0","")&amp;$C23,kijkglazen!$A$4:$U$498,10),0)</f>
        <v>0</v>
      </c>
      <c r="N23" s="244">
        <f>IF(VLOOKUP($G$8&amp;IF($C23&lt;10,"0","")&amp;$C23,kijkglazen!$A$4:$U$498,1)=$G$8&amp;IF($C23&lt;10,"0","")&amp;$C23,VLOOKUP($G$8&amp;IF($C23&lt;10,"0","")&amp;$C23,kijkglazen!$A$4:$U$498,11),0)</f>
        <v>0</v>
      </c>
      <c r="O23" s="244">
        <f t="shared" si="1"/>
        <v>0</v>
      </c>
      <c r="P23" s="250">
        <f>IF(VLOOKUP($G$8&amp;IF($C23&lt;10,"0","")&amp;$C23,kijkglazen!$A$4:$U$498,1)=$G$8&amp;IF($C23&lt;10,"0","")&amp;$C23,VLOOKUP($G$8&amp;IF($C23&lt;10,"0","")&amp;$C23,kijkglazen!$A$4:$U$498,21),0)</f>
        <v>1</v>
      </c>
      <c r="Q23" s="78" t="s">
        <v>54</v>
      </c>
      <c r="R23" s="245">
        <f>IF(Q23="nee",0,(J23-O23)*(tab!$C$20*tab!$C$8+tab!$D$24))</f>
        <v>4073.884935</v>
      </c>
      <c r="S23" s="245">
        <f>IF(AND(J23=0,O23=0),0,(G23-L23)*tab!$E$30+(H23-M23)*tab!$F$30+(I23-N23)*tab!$G$30)</f>
        <v>9076.5048850000021</v>
      </c>
      <c r="T23" s="245">
        <f t="shared" si="2"/>
        <v>13150.389820000002</v>
      </c>
      <c r="U23" s="78" t="s">
        <v>54</v>
      </c>
      <c r="V23" s="245">
        <f>IF(U23="nee",0,(J23-O23)*(tab!$C$44))</f>
        <v>659.14</v>
      </c>
      <c r="W23" s="245">
        <f>IF(U23="nee",0,IF(AND(J23=0,O23=0),0,(G23-L23)*tab!$G$44+(H23-M23)*tab!$H$44+(I23-N23)*tab!$I$44))</f>
        <v>737.71</v>
      </c>
      <c r="X23" s="245">
        <f t="shared" si="3"/>
        <v>1396.85</v>
      </c>
      <c r="Y23" s="3"/>
      <c r="Z23" s="19"/>
    </row>
    <row r="24" spans="2:26" ht="12" customHeight="1" x14ac:dyDescent="0.2">
      <c r="B24" s="17"/>
      <c r="C24" s="1">
        <v>6</v>
      </c>
      <c r="D24" s="254" t="str">
        <f>IF(E24="","",VLOOKUP(E24,'SWV gegevens'!$B$2:$C$78,2))</f>
        <v>Stg. SWV Schiedam, Vlaardingen, Maassluis onderwijs dat past</v>
      </c>
      <c r="E24" s="244" t="str">
        <f>IF(VLOOKUP($G$8&amp;IF($C24&lt;10,"0","")&amp;$C24,kijkglazen!$A$4:$U$498,1)=$G$8&amp;IF($C24&lt;10,"0","")&amp;$C24,VLOOKUP($G$8&amp;IF($C24&lt;10,"0","")&amp;$C24,kijkglazen!$A$4:$U$498,4),"")</f>
        <v>PO2807</v>
      </c>
      <c r="F24" s="40"/>
      <c r="G24" s="244">
        <f>IF(VLOOKUP($G$8&amp;IF($C24&lt;10,"0","")&amp;$C24,kijkglazen!$A$4:$U$498,1)=$G$8&amp;IF($C24&lt;10,"0","")&amp;$C24,VLOOKUP($G$8&amp;IF($C24&lt;10,"0","")&amp;$C24,kijkglazen!$A$4:$U$498,5),0)</f>
        <v>0</v>
      </c>
      <c r="H24" s="244">
        <f>IF(VLOOKUP($G$8&amp;IF($C24&lt;10,"0","")&amp;$C24,kijkglazen!$A$4:$U$498,1)=$G$8&amp;IF($C24&lt;10,"0","")&amp;$C24,VLOOKUP($G$8&amp;IF($C24&lt;10,"0","")&amp;$C24,kijkglazen!$A$4:$U$498,6),0)</f>
        <v>0</v>
      </c>
      <c r="I24" s="244">
        <f>IF(VLOOKUP($G$8&amp;IF($C24&lt;10,"0","")&amp;$C24,kijkglazen!$A$4:$U$498,1)=$G$8&amp;IF($C24&lt;10,"0","")&amp;$C24,VLOOKUP($G$8&amp;IF($C24&lt;10,"0","")&amp;$C24,kijkglazen!$A$4:$U$498,7),0)</f>
        <v>0</v>
      </c>
      <c r="J24" s="244">
        <f t="shared" si="0"/>
        <v>0</v>
      </c>
      <c r="K24" s="39"/>
      <c r="L24" s="244">
        <f>IF(VLOOKUP($G$8&amp;IF($C24&lt;10,"0","")&amp;$C24,kijkglazen!$A$4:$U$498,1)=$G$8&amp;IF($C24&lt;10,"0","")&amp;$C24,VLOOKUP($G$8&amp;IF($C24&lt;10,"0","")&amp;$C24,kijkglazen!$A$4:$U$498,9),0)</f>
        <v>0</v>
      </c>
      <c r="M24" s="244">
        <f>IF(VLOOKUP($G$8&amp;IF($C24&lt;10,"0","")&amp;$C24,kijkglazen!$A$4:$U$498,1)=$G$8&amp;IF($C24&lt;10,"0","")&amp;$C24,VLOOKUP($G$8&amp;IF($C24&lt;10,"0","")&amp;$C24,kijkglazen!$A$4:$U$498,10),0)</f>
        <v>0</v>
      </c>
      <c r="N24" s="244">
        <f>IF(VLOOKUP($G$8&amp;IF($C24&lt;10,"0","")&amp;$C24,kijkglazen!$A$4:$U$498,1)=$G$8&amp;IF($C24&lt;10,"0","")&amp;$C24,VLOOKUP($G$8&amp;IF($C24&lt;10,"0","")&amp;$C24,kijkglazen!$A$4:$U$498,11),0)</f>
        <v>0</v>
      </c>
      <c r="O24" s="244">
        <f t="shared" si="1"/>
        <v>0</v>
      </c>
      <c r="P24" s="250">
        <f>IF(VLOOKUP($G$8&amp;IF($C24&lt;10,"0","")&amp;$C24,kijkglazen!$A$4:$U$498,1)=$G$8&amp;IF($C24&lt;10,"0","")&amp;$C24,VLOOKUP($G$8&amp;IF($C24&lt;10,"0","")&amp;$C24,kijkglazen!$A$4:$U$498,21),0)</f>
        <v>1</v>
      </c>
      <c r="Q24" s="78" t="s">
        <v>54</v>
      </c>
      <c r="R24" s="245">
        <f>IF(Q24="nee",0,(J24-O24)*(tab!$C$20*tab!$C$8+tab!$D$24))</f>
        <v>0</v>
      </c>
      <c r="S24" s="245">
        <f>IF(AND(J24=0,O24=0),0,(G24-L24)*tab!$E$30+(H24-M24)*tab!$F$30+(I24-N24)*tab!$G$30)</f>
        <v>0</v>
      </c>
      <c r="T24" s="245">
        <f t="shared" si="2"/>
        <v>0</v>
      </c>
      <c r="U24" s="78" t="s">
        <v>54</v>
      </c>
      <c r="V24" s="245">
        <f>IF(U24="nee",0,(J24-O24)*(tab!$C$44))</f>
        <v>0</v>
      </c>
      <c r="W24" s="245">
        <f>IF(U24="nee",0,IF(AND(J24=0,O24=0),0,(G24-L24)*tab!$G$44+(H24-M24)*tab!$H$44+(I24-N24)*tab!$I$44))</f>
        <v>0</v>
      </c>
      <c r="X24" s="245">
        <f t="shared" si="3"/>
        <v>0</v>
      </c>
      <c r="Y24" s="3"/>
      <c r="Z24" s="19"/>
    </row>
    <row r="25" spans="2:26" ht="12" customHeight="1" x14ac:dyDescent="0.2">
      <c r="B25" s="17"/>
      <c r="C25" s="1">
        <v>7</v>
      </c>
      <c r="D25" s="254" t="str">
        <f>IF(E25="","",VLOOKUP(E25,'SWV gegevens'!$B$2:$C$78,2))</f>
        <v>Stg. Samenwerkingsverband Pas. Ond. Voorne-Putten/Rozenburg Prim. Ond</v>
      </c>
      <c r="E25" s="244" t="str">
        <f>IF(VLOOKUP($G$8&amp;IF($C25&lt;10,"0","")&amp;$C25,kijkglazen!$A$4:$U$498,1)=$G$8&amp;IF($C25&lt;10,"0","")&amp;$C25,VLOOKUP($G$8&amp;IF($C25&lt;10,"0","")&amp;$C25,kijkglazen!$A$4:$U$498,4),"")</f>
        <v>PO2808</v>
      </c>
      <c r="F25" s="40"/>
      <c r="G25" s="244">
        <f>IF(VLOOKUP($G$8&amp;IF($C25&lt;10,"0","")&amp;$C25,kijkglazen!$A$4:$U$498,1)=$G$8&amp;IF($C25&lt;10,"0","")&amp;$C25,VLOOKUP($G$8&amp;IF($C25&lt;10,"0","")&amp;$C25,kijkglazen!$A$4:$U$498,5),0)</f>
        <v>0</v>
      </c>
      <c r="H25" s="244">
        <f>IF(VLOOKUP($G$8&amp;IF($C25&lt;10,"0","")&amp;$C25,kijkglazen!$A$4:$U$498,1)=$G$8&amp;IF($C25&lt;10,"0","")&amp;$C25,VLOOKUP($G$8&amp;IF($C25&lt;10,"0","")&amp;$C25,kijkglazen!$A$4:$U$498,6),0)</f>
        <v>0</v>
      </c>
      <c r="I25" s="244">
        <f>IF(VLOOKUP($G$8&amp;IF($C25&lt;10,"0","")&amp;$C25,kijkglazen!$A$4:$U$498,1)=$G$8&amp;IF($C25&lt;10,"0","")&amp;$C25,VLOOKUP($G$8&amp;IF($C25&lt;10,"0","")&amp;$C25,kijkglazen!$A$4:$U$498,7),0)</f>
        <v>0</v>
      </c>
      <c r="J25" s="244">
        <f t="shared" si="0"/>
        <v>0</v>
      </c>
      <c r="K25" s="39"/>
      <c r="L25" s="244">
        <f>IF(VLOOKUP($G$8&amp;IF($C25&lt;10,"0","")&amp;$C25,kijkglazen!$A$4:$U$498,1)=$G$8&amp;IF($C25&lt;10,"0","")&amp;$C25,VLOOKUP($G$8&amp;IF($C25&lt;10,"0","")&amp;$C25,kijkglazen!$A$4:$U$498,9),0)</f>
        <v>0</v>
      </c>
      <c r="M25" s="244">
        <f>IF(VLOOKUP($G$8&amp;IF($C25&lt;10,"0","")&amp;$C25,kijkglazen!$A$4:$U$498,1)=$G$8&amp;IF($C25&lt;10,"0","")&amp;$C25,VLOOKUP($G$8&amp;IF($C25&lt;10,"0","")&amp;$C25,kijkglazen!$A$4:$U$498,10),0)</f>
        <v>0</v>
      </c>
      <c r="N25" s="244">
        <f>IF(VLOOKUP($G$8&amp;IF($C25&lt;10,"0","")&amp;$C25,kijkglazen!$A$4:$U$498,1)=$G$8&amp;IF($C25&lt;10,"0","")&amp;$C25,VLOOKUP($G$8&amp;IF($C25&lt;10,"0","")&amp;$C25,kijkglazen!$A$4:$U$498,11),0)</f>
        <v>0</v>
      </c>
      <c r="O25" s="244">
        <f t="shared" si="1"/>
        <v>0</v>
      </c>
      <c r="P25" s="250">
        <f>IF(VLOOKUP($G$8&amp;IF($C25&lt;10,"0","")&amp;$C25,kijkglazen!$A$4:$U$498,1)=$G$8&amp;IF($C25&lt;10,"0","")&amp;$C25,VLOOKUP($G$8&amp;IF($C25&lt;10,"0","")&amp;$C25,kijkglazen!$A$4:$U$498,21),0)</f>
        <v>1</v>
      </c>
      <c r="Q25" s="78" t="s">
        <v>54</v>
      </c>
      <c r="R25" s="245">
        <f>IF(Q25="nee",0,(J25-O25)*(tab!$C$20*tab!$C$8+tab!$D$24))</f>
        <v>0</v>
      </c>
      <c r="S25" s="245">
        <f>IF(AND(J25=0,O25=0),0,(G25-L25)*tab!$E$30+(H25-M25)*tab!$F$30+(I25-N25)*tab!$G$30)</f>
        <v>0</v>
      </c>
      <c r="T25" s="245">
        <f t="shared" si="2"/>
        <v>0</v>
      </c>
      <c r="U25" s="78" t="s">
        <v>54</v>
      </c>
      <c r="V25" s="245">
        <f>IF(U25="nee",0,(J25-O25)*(tab!$C$44))</f>
        <v>0</v>
      </c>
      <c r="W25" s="245">
        <f>IF(U25="nee",0,IF(AND(J25=0,O25=0),0,(G25-L25)*tab!$G$44+(H25-M25)*tab!$H$44+(I25-N25)*tab!$I$44))</f>
        <v>0</v>
      </c>
      <c r="X25" s="245">
        <f t="shared" si="3"/>
        <v>0</v>
      </c>
      <c r="Y25" s="3"/>
      <c r="Z25" s="19"/>
    </row>
    <row r="26" spans="2:26" ht="12" customHeight="1" x14ac:dyDescent="0.2">
      <c r="B26" s="17"/>
      <c r="C26" s="1">
        <v>8</v>
      </c>
      <c r="D26" s="254" t="str">
        <f>IF(E26="","",VLOOKUP(E26,'SWV gegevens'!$B$2:$C$78,2))</f>
        <v>Samenwerkingsverband Passend Onderwijs Drechtsteden</v>
      </c>
      <c r="E26" s="244" t="str">
        <f>IF(VLOOKUP($G$8&amp;IF($C26&lt;10,"0","")&amp;$C26,kijkglazen!$A$4:$U$498,1)=$G$8&amp;IF($C26&lt;10,"0","")&amp;$C26,VLOOKUP($G$8&amp;IF($C26&lt;10,"0","")&amp;$C26,kijkglazen!$A$4:$U$498,4),"")</f>
        <v>PO2809</v>
      </c>
      <c r="F26" s="40"/>
      <c r="G26" s="244">
        <f>IF(VLOOKUP($G$8&amp;IF($C26&lt;10,"0","")&amp;$C26,kijkglazen!$A$4:$U$498,1)=$G$8&amp;IF($C26&lt;10,"0","")&amp;$C26,VLOOKUP($G$8&amp;IF($C26&lt;10,"0","")&amp;$C26,kijkglazen!$A$4:$U$498,5),0)</f>
        <v>2</v>
      </c>
      <c r="H26" s="244">
        <f>IF(VLOOKUP($G$8&amp;IF($C26&lt;10,"0","")&amp;$C26,kijkglazen!$A$4:$U$498,1)=$G$8&amp;IF($C26&lt;10,"0","")&amp;$C26,VLOOKUP($G$8&amp;IF($C26&lt;10,"0","")&amp;$C26,kijkglazen!$A$4:$U$498,6),0)</f>
        <v>0</v>
      </c>
      <c r="I26" s="244">
        <f>IF(VLOOKUP($G$8&amp;IF($C26&lt;10,"0","")&amp;$C26,kijkglazen!$A$4:$U$498,1)=$G$8&amp;IF($C26&lt;10,"0","")&amp;$C26,VLOOKUP($G$8&amp;IF($C26&lt;10,"0","")&amp;$C26,kijkglazen!$A$4:$U$498,7),0)</f>
        <v>0</v>
      </c>
      <c r="J26" s="244">
        <f t="shared" si="0"/>
        <v>2</v>
      </c>
      <c r="K26" s="39"/>
      <c r="L26" s="244">
        <f>IF(VLOOKUP($G$8&amp;IF($C26&lt;10,"0","")&amp;$C26,kijkglazen!$A$4:$U$498,1)=$G$8&amp;IF($C26&lt;10,"0","")&amp;$C26,VLOOKUP($G$8&amp;IF($C26&lt;10,"0","")&amp;$C26,kijkglazen!$A$4:$U$498,9),0)</f>
        <v>1</v>
      </c>
      <c r="M26" s="244">
        <f>IF(VLOOKUP($G$8&amp;IF($C26&lt;10,"0","")&amp;$C26,kijkglazen!$A$4:$U$498,1)=$G$8&amp;IF($C26&lt;10,"0","")&amp;$C26,VLOOKUP($G$8&amp;IF($C26&lt;10,"0","")&amp;$C26,kijkglazen!$A$4:$U$498,10),0)</f>
        <v>0</v>
      </c>
      <c r="N26" s="244">
        <f>IF(VLOOKUP($G$8&amp;IF($C26&lt;10,"0","")&amp;$C26,kijkglazen!$A$4:$U$498,1)=$G$8&amp;IF($C26&lt;10,"0","")&amp;$C26,VLOOKUP($G$8&amp;IF($C26&lt;10,"0","")&amp;$C26,kijkglazen!$A$4:$U$498,11),0)</f>
        <v>0</v>
      </c>
      <c r="O26" s="244">
        <f t="shared" si="1"/>
        <v>1</v>
      </c>
      <c r="P26" s="250">
        <f>IF(VLOOKUP($G$8&amp;IF($C26&lt;10,"0","")&amp;$C26,kijkglazen!$A$4:$U$498,1)=$G$8&amp;IF($C26&lt;10,"0","")&amp;$C26,VLOOKUP($G$8&amp;IF($C26&lt;10,"0","")&amp;$C26,kijkglazen!$A$4:$U$498,21),0)</f>
        <v>1</v>
      </c>
      <c r="Q26" s="78" t="s">
        <v>54</v>
      </c>
      <c r="R26" s="245">
        <f>IF(Q26="nee",0,(J26-O26)*(tab!$C$20*tab!$C$8+tab!$D$24))</f>
        <v>4073.884935</v>
      </c>
      <c r="S26" s="245">
        <f>IF(AND(J26=0,O26=0),0,(G26-L26)*tab!$E$30+(H26-M26)*tab!$F$30+(I26-N26)*tab!$G$30)</f>
        <v>9076.5048850000021</v>
      </c>
      <c r="T26" s="245">
        <f t="shared" si="2"/>
        <v>13150.389820000002</v>
      </c>
      <c r="U26" s="78" t="s">
        <v>54</v>
      </c>
      <c r="V26" s="245">
        <f>IF(U26="nee",0,(J26-O26)*(tab!$C$44))</f>
        <v>659.14</v>
      </c>
      <c r="W26" s="245">
        <f>IF(U26="nee",0,IF(AND(J26=0,O26=0),0,(G26-L26)*tab!$G$44+(H26-M26)*tab!$H$44+(I26-N26)*tab!$I$44))</f>
        <v>737.71</v>
      </c>
      <c r="X26" s="245">
        <f t="shared" si="3"/>
        <v>1396.85</v>
      </c>
      <c r="Y26" s="3"/>
      <c r="Z26" s="19"/>
    </row>
    <row r="27" spans="2:26" ht="12" customHeight="1" x14ac:dyDescent="0.2">
      <c r="B27" s="17"/>
      <c r="C27" s="1">
        <v>9</v>
      </c>
      <c r="D27" s="254" t="str">
        <f>IF(E27="","",VLOOKUP(E27,'SWV gegevens'!$B$2:$C$78,2))</f>
        <v>Stichting Samenwerkingsverband Passend Primair Onderwijs Dordrecht</v>
      </c>
      <c r="E27" s="244" t="str">
        <f>IF(VLOOKUP($G$8&amp;IF($C27&lt;10,"0","")&amp;$C27,kijkglazen!$A$4:$U$498,1)=$G$8&amp;IF($C27&lt;10,"0","")&amp;$C27,VLOOKUP($G$8&amp;IF($C27&lt;10,"0","")&amp;$C27,kijkglazen!$A$4:$U$498,4),"")</f>
        <v>PO2810</v>
      </c>
      <c r="F27" s="40"/>
      <c r="G27" s="244">
        <f>IF(VLOOKUP($G$8&amp;IF($C27&lt;10,"0","")&amp;$C27,kijkglazen!$A$4:$U$498,1)=$G$8&amp;IF($C27&lt;10,"0","")&amp;$C27,VLOOKUP($G$8&amp;IF($C27&lt;10,"0","")&amp;$C27,kijkglazen!$A$4:$U$498,5),0)</f>
        <v>1</v>
      </c>
      <c r="H27" s="244">
        <f>IF(VLOOKUP($G$8&amp;IF($C27&lt;10,"0","")&amp;$C27,kijkglazen!$A$4:$U$498,1)=$G$8&amp;IF($C27&lt;10,"0","")&amp;$C27,VLOOKUP($G$8&amp;IF($C27&lt;10,"0","")&amp;$C27,kijkglazen!$A$4:$U$498,6),0)</f>
        <v>0</v>
      </c>
      <c r="I27" s="244">
        <f>IF(VLOOKUP($G$8&amp;IF($C27&lt;10,"0","")&amp;$C27,kijkglazen!$A$4:$U$498,1)=$G$8&amp;IF($C27&lt;10,"0","")&amp;$C27,VLOOKUP($G$8&amp;IF($C27&lt;10,"0","")&amp;$C27,kijkglazen!$A$4:$U$498,7),0)</f>
        <v>0</v>
      </c>
      <c r="J27" s="244">
        <f t="shared" si="0"/>
        <v>1</v>
      </c>
      <c r="K27" s="39"/>
      <c r="L27" s="244">
        <f>IF(VLOOKUP($G$8&amp;IF($C27&lt;10,"0","")&amp;$C27,kijkglazen!$A$4:$U$498,1)=$G$8&amp;IF($C27&lt;10,"0","")&amp;$C27,VLOOKUP($G$8&amp;IF($C27&lt;10,"0","")&amp;$C27,kijkglazen!$A$4:$U$498,9),0)</f>
        <v>0</v>
      </c>
      <c r="M27" s="244">
        <f>IF(VLOOKUP($G$8&amp;IF($C27&lt;10,"0","")&amp;$C27,kijkglazen!$A$4:$U$498,1)=$G$8&amp;IF($C27&lt;10,"0","")&amp;$C27,VLOOKUP($G$8&amp;IF($C27&lt;10,"0","")&amp;$C27,kijkglazen!$A$4:$U$498,10),0)</f>
        <v>0</v>
      </c>
      <c r="N27" s="244">
        <f>IF(VLOOKUP($G$8&amp;IF($C27&lt;10,"0","")&amp;$C27,kijkglazen!$A$4:$U$498,1)=$G$8&amp;IF($C27&lt;10,"0","")&amp;$C27,VLOOKUP($G$8&amp;IF($C27&lt;10,"0","")&amp;$C27,kijkglazen!$A$4:$U$498,11),0)</f>
        <v>0</v>
      </c>
      <c r="O27" s="244">
        <f t="shared" si="1"/>
        <v>0</v>
      </c>
      <c r="P27" s="250">
        <f>IF(VLOOKUP($G$8&amp;IF($C27&lt;10,"0","")&amp;$C27,kijkglazen!$A$4:$U$498,1)=$G$8&amp;IF($C27&lt;10,"0","")&amp;$C27,VLOOKUP($G$8&amp;IF($C27&lt;10,"0","")&amp;$C27,kijkglazen!$A$4:$U$498,21),0)</f>
        <v>1</v>
      </c>
      <c r="Q27" s="78" t="s">
        <v>54</v>
      </c>
      <c r="R27" s="245">
        <f>IF(Q27="nee",0,(J27-O27)*(tab!$C$20*tab!$C$8+tab!$D$24))</f>
        <v>4073.884935</v>
      </c>
      <c r="S27" s="245">
        <f>IF(AND(J27=0,O27=0),0,(G27-L27)*tab!$E$30+(H27-M27)*tab!$F$30+(I27-N27)*tab!$G$30)</f>
        <v>9076.5048850000021</v>
      </c>
      <c r="T27" s="245">
        <f t="shared" si="2"/>
        <v>13150.389820000002</v>
      </c>
      <c r="U27" s="78" t="s">
        <v>54</v>
      </c>
      <c r="V27" s="245">
        <f>IF(U27="nee",0,(J27-O27)*(tab!$C$44))</f>
        <v>659.14</v>
      </c>
      <c r="W27" s="245">
        <f>IF(U27="nee",0,IF(AND(J27=0,O27=0),0,(G27-L27)*tab!$G$44+(H27-M27)*tab!$H$44+(I27-N27)*tab!$I$44))</f>
        <v>737.71</v>
      </c>
      <c r="X27" s="245">
        <f t="shared" si="3"/>
        <v>1396.85</v>
      </c>
      <c r="Y27" s="3"/>
      <c r="Z27" s="19"/>
    </row>
    <row r="28" spans="2:26" ht="12" customHeight="1" x14ac:dyDescent="0.2">
      <c r="B28" s="17"/>
      <c r="C28" s="1">
        <v>10</v>
      </c>
      <c r="D28" s="254" t="str">
        <f>IF(E28="","",VLOOKUP(E28,'SWV gegevens'!$B$2:$C$78,2))</f>
        <v>St Samenwerkingsverband PO Midden Holland</v>
      </c>
      <c r="E28" s="244" t="str">
        <f>IF(VLOOKUP($G$8&amp;IF($C28&lt;10,"0","")&amp;$C28,kijkglazen!$A$4:$U$498,1)=$G$8&amp;IF($C28&lt;10,"0","")&amp;$C28,VLOOKUP($G$8&amp;IF($C28&lt;10,"0","")&amp;$C28,kijkglazen!$A$4:$U$498,4),"")</f>
        <v>PO2814</v>
      </c>
      <c r="F28" s="40"/>
      <c r="G28" s="244">
        <f>IF(VLOOKUP($G$8&amp;IF($C28&lt;10,"0","")&amp;$C28,kijkglazen!$A$4:$U$498,1)=$G$8&amp;IF($C28&lt;10,"0","")&amp;$C28,VLOOKUP($G$8&amp;IF($C28&lt;10,"0","")&amp;$C28,kijkglazen!$A$4:$U$498,5),0)</f>
        <v>0</v>
      </c>
      <c r="H28" s="244">
        <f>IF(VLOOKUP($G$8&amp;IF($C28&lt;10,"0","")&amp;$C28,kijkglazen!$A$4:$U$498,1)=$G$8&amp;IF($C28&lt;10,"0","")&amp;$C28,VLOOKUP($G$8&amp;IF($C28&lt;10,"0","")&amp;$C28,kijkglazen!$A$4:$U$498,6),0)</f>
        <v>0</v>
      </c>
      <c r="I28" s="244">
        <f>IF(VLOOKUP($G$8&amp;IF($C28&lt;10,"0","")&amp;$C28,kijkglazen!$A$4:$U$498,1)=$G$8&amp;IF($C28&lt;10,"0","")&amp;$C28,VLOOKUP($G$8&amp;IF($C28&lt;10,"0","")&amp;$C28,kijkglazen!$A$4:$U$498,7),0)</f>
        <v>0</v>
      </c>
      <c r="J28" s="244">
        <f t="shared" si="0"/>
        <v>0</v>
      </c>
      <c r="K28" s="39"/>
      <c r="L28" s="244">
        <f>IF(VLOOKUP($G$8&amp;IF($C28&lt;10,"0","")&amp;$C28,kijkglazen!$A$4:$U$498,1)=$G$8&amp;IF($C28&lt;10,"0","")&amp;$C28,VLOOKUP($G$8&amp;IF($C28&lt;10,"0","")&amp;$C28,kijkglazen!$A$4:$U$498,9),0)</f>
        <v>0</v>
      </c>
      <c r="M28" s="244">
        <f>IF(VLOOKUP($G$8&amp;IF($C28&lt;10,"0","")&amp;$C28,kijkglazen!$A$4:$U$498,1)=$G$8&amp;IF($C28&lt;10,"0","")&amp;$C28,VLOOKUP($G$8&amp;IF($C28&lt;10,"0","")&amp;$C28,kijkglazen!$A$4:$U$498,10),0)</f>
        <v>0</v>
      </c>
      <c r="N28" s="244">
        <f>IF(VLOOKUP($G$8&amp;IF($C28&lt;10,"0","")&amp;$C28,kijkglazen!$A$4:$U$498,1)=$G$8&amp;IF($C28&lt;10,"0","")&amp;$C28,VLOOKUP($G$8&amp;IF($C28&lt;10,"0","")&amp;$C28,kijkglazen!$A$4:$U$498,11),0)</f>
        <v>0</v>
      </c>
      <c r="O28" s="244">
        <f t="shared" si="1"/>
        <v>0</v>
      </c>
      <c r="P28" s="250">
        <f>IF(VLOOKUP($G$8&amp;IF($C28&lt;10,"0","")&amp;$C28,kijkglazen!$A$4:$U$498,1)=$G$8&amp;IF($C28&lt;10,"0","")&amp;$C28,VLOOKUP($G$8&amp;IF($C28&lt;10,"0","")&amp;$C28,kijkglazen!$A$4:$U$498,21),0)</f>
        <v>1</v>
      </c>
      <c r="Q28" s="78" t="s">
        <v>54</v>
      </c>
      <c r="R28" s="245">
        <f>IF(Q28="nee",0,(J28-O28)*(tab!$C$20*tab!$C$8+tab!$D$24))</f>
        <v>0</v>
      </c>
      <c r="S28" s="245">
        <f>IF(AND(J28=0,O28=0),0,(G28-L28)*tab!$E$30+(H28-M28)*tab!$F$30+(I28-N28)*tab!$G$30)</f>
        <v>0</v>
      </c>
      <c r="T28" s="245">
        <f t="shared" si="2"/>
        <v>0</v>
      </c>
      <c r="U28" s="78" t="s">
        <v>54</v>
      </c>
      <c r="V28" s="245">
        <f>IF(U28="nee",0,(J28-O28)*(tab!$C$44))</f>
        <v>0</v>
      </c>
      <c r="W28" s="245">
        <f>IF(U28="nee",0,IF(AND(J28=0,O28=0),0,(G28-L28)*tab!$G$44+(H28-M28)*tab!$H$44+(I28-N28)*tab!$I$44))</f>
        <v>0</v>
      </c>
      <c r="X28" s="245">
        <f t="shared" si="3"/>
        <v>0</v>
      </c>
      <c r="Y28" s="3"/>
      <c r="Z28" s="19"/>
    </row>
    <row r="29" spans="2:26" ht="12" customHeight="1" x14ac:dyDescent="0.2">
      <c r="B29" s="17"/>
      <c r="C29" s="1">
        <v>11</v>
      </c>
      <c r="D29" s="254" t="str">
        <f>IF(E29="","",VLOOKUP(E29,'SWV gegevens'!$B$2:$C$78,2))</f>
        <v>Samenwerkingsverband Driegang</v>
      </c>
      <c r="E29" s="244" t="str">
        <f>IF(VLOOKUP($G$8&amp;IF($C29&lt;10,"0","")&amp;$C29,kijkglazen!$A$4:$U$498,1)=$G$8&amp;IF($C29&lt;10,"0","")&amp;$C29,VLOOKUP($G$8&amp;IF($C29&lt;10,"0","")&amp;$C29,kijkglazen!$A$4:$U$498,4),"")</f>
        <v>PO2816</v>
      </c>
      <c r="F29" s="40"/>
      <c r="G29" s="244">
        <f>IF(VLOOKUP($G$8&amp;IF($C29&lt;10,"0","")&amp;$C29,kijkglazen!$A$4:$U$498,1)=$G$8&amp;IF($C29&lt;10,"0","")&amp;$C29,VLOOKUP($G$8&amp;IF($C29&lt;10,"0","")&amp;$C29,kijkglazen!$A$4:$U$498,5),0)</f>
        <v>0</v>
      </c>
      <c r="H29" s="244">
        <f>IF(VLOOKUP($G$8&amp;IF($C29&lt;10,"0","")&amp;$C29,kijkglazen!$A$4:$U$498,1)=$G$8&amp;IF($C29&lt;10,"0","")&amp;$C29,VLOOKUP($G$8&amp;IF($C29&lt;10,"0","")&amp;$C29,kijkglazen!$A$4:$U$498,6),0)</f>
        <v>0</v>
      </c>
      <c r="I29" s="244">
        <f>IF(VLOOKUP($G$8&amp;IF($C29&lt;10,"0","")&amp;$C29,kijkglazen!$A$4:$U$498,1)=$G$8&amp;IF($C29&lt;10,"0","")&amp;$C29,VLOOKUP($G$8&amp;IF($C29&lt;10,"0","")&amp;$C29,kijkglazen!$A$4:$U$498,7),0)</f>
        <v>0</v>
      </c>
      <c r="J29" s="244">
        <f t="shared" si="0"/>
        <v>0</v>
      </c>
      <c r="K29" s="39"/>
      <c r="L29" s="244">
        <f>IF(VLOOKUP($G$8&amp;IF($C29&lt;10,"0","")&amp;$C29,kijkglazen!$A$4:$U$498,1)=$G$8&amp;IF($C29&lt;10,"0","")&amp;$C29,VLOOKUP($G$8&amp;IF($C29&lt;10,"0","")&amp;$C29,kijkglazen!$A$4:$U$498,9),0)</f>
        <v>0</v>
      </c>
      <c r="M29" s="244">
        <f>IF(VLOOKUP($G$8&amp;IF($C29&lt;10,"0","")&amp;$C29,kijkglazen!$A$4:$U$498,1)=$G$8&amp;IF($C29&lt;10,"0","")&amp;$C29,VLOOKUP($G$8&amp;IF($C29&lt;10,"0","")&amp;$C29,kijkglazen!$A$4:$U$498,10),0)</f>
        <v>0</v>
      </c>
      <c r="N29" s="244">
        <f>IF(VLOOKUP($G$8&amp;IF($C29&lt;10,"0","")&amp;$C29,kijkglazen!$A$4:$U$498,1)=$G$8&amp;IF($C29&lt;10,"0","")&amp;$C29,VLOOKUP($G$8&amp;IF($C29&lt;10,"0","")&amp;$C29,kijkglazen!$A$4:$U$498,11),0)</f>
        <v>0</v>
      </c>
      <c r="O29" s="244">
        <f t="shared" si="1"/>
        <v>0</v>
      </c>
      <c r="P29" s="250">
        <f>IF(VLOOKUP($G$8&amp;IF($C29&lt;10,"0","")&amp;$C29,kijkglazen!$A$4:$U$498,1)=$G$8&amp;IF($C29&lt;10,"0","")&amp;$C29,VLOOKUP($G$8&amp;IF($C29&lt;10,"0","")&amp;$C29,kijkglazen!$A$4:$U$498,21),0)</f>
        <v>1</v>
      </c>
      <c r="Q29" s="78" t="s">
        <v>54</v>
      </c>
      <c r="R29" s="245">
        <f>IF(Q29="nee",0,(J29-O29)*(tab!$C$20*tab!$C$8+tab!$D$24))</f>
        <v>0</v>
      </c>
      <c r="S29" s="245">
        <f>IF(AND(J29=0,O29=0),0,(G29-L29)*tab!$E$30+(H29-M29)*tab!$F$30+(I29-N29)*tab!$G$30)</f>
        <v>0</v>
      </c>
      <c r="T29" s="245">
        <f t="shared" si="2"/>
        <v>0</v>
      </c>
      <c r="U29" s="78" t="s">
        <v>54</v>
      </c>
      <c r="V29" s="245">
        <f>IF(U29="nee",0,(J29-O29)*(tab!$C$44))</f>
        <v>0</v>
      </c>
      <c r="W29" s="245">
        <f>IF(U29="nee",0,IF(AND(J29=0,O29=0),0,(G29-L29)*tab!$G$44+(H29-M29)*tab!$H$44+(I29-N29)*tab!$I$44))</f>
        <v>0</v>
      </c>
      <c r="X29" s="245">
        <f t="shared" si="3"/>
        <v>0</v>
      </c>
      <c r="Y29" s="3"/>
      <c r="Z29" s="19"/>
    </row>
    <row r="30" spans="2:26" ht="12" customHeight="1" x14ac:dyDescent="0.2">
      <c r="B30" s="17"/>
      <c r="C30" s="1">
        <v>12</v>
      </c>
      <c r="D30" s="254" t="str">
        <f>IF(E30="","",VLOOKUP(E30,'SWV gegevens'!$B$2:$C$78,2))</f>
        <v>Stichting Samenwerkingsverband Passend Onderwijs 28-17 Zoetermeer</v>
      </c>
      <c r="E30" s="244" t="str">
        <f>IF(VLOOKUP($G$8&amp;IF($C30&lt;10,"0","")&amp;$C30,kijkglazen!$A$4:$U$498,1)=$G$8&amp;IF($C30&lt;10,"0","")&amp;$C30,VLOOKUP($G$8&amp;IF($C30&lt;10,"0","")&amp;$C30,kijkglazen!$A$4:$U$498,4),"")</f>
        <v>PO2817</v>
      </c>
      <c r="F30" s="40"/>
      <c r="G30" s="244">
        <f>IF(VLOOKUP($G$8&amp;IF($C30&lt;10,"0","")&amp;$C30,kijkglazen!$A$4:$U$498,1)=$G$8&amp;IF($C30&lt;10,"0","")&amp;$C30,VLOOKUP($G$8&amp;IF($C30&lt;10,"0","")&amp;$C30,kijkglazen!$A$4:$U$498,5),0)</f>
        <v>0</v>
      </c>
      <c r="H30" s="244">
        <f>IF(VLOOKUP($G$8&amp;IF($C30&lt;10,"0","")&amp;$C30,kijkglazen!$A$4:$U$498,1)=$G$8&amp;IF($C30&lt;10,"0","")&amp;$C30,VLOOKUP($G$8&amp;IF($C30&lt;10,"0","")&amp;$C30,kijkglazen!$A$4:$U$498,6),0)</f>
        <v>0</v>
      </c>
      <c r="I30" s="244">
        <f>IF(VLOOKUP($G$8&amp;IF($C30&lt;10,"0","")&amp;$C30,kijkglazen!$A$4:$U$498,1)=$G$8&amp;IF($C30&lt;10,"0","")&amp;$C30,VLOOKUP($G$8&amp;IF($C30&lt;10,"0","")&amp;$C30,kijkglazen!$A$4:$U$498,7),0)</f>
        <v>0</v>
      </c>
      <c r="J30" s="244">
        <f t="shared" si="0"/>
        <v>0</v>
      </c>
      <c r="K30" s="39"/>
      <c r="L30" s="244">
        <f>IF(VLOOKUP($G$8&amp;IF($C30&lt;10,"0","")&amp;$C30,kijkglazen!$A$4:$U$498,1)=$G$8&amp;IF($C30&lt;10,"0","")&amp;$C30,VLOOKUP($G$8&amp;IF($C30&lt;10,"0","")&amp;$C30,kijkglazen!$A$4:$U$498,9),0)</f>
        <v>1</v>
      </c>
      <c r="M30" s="244">
        <f>IF(VLOOKUP($G$8&amp;IF($C30&lt;10,"0","")&amp;$C30,kijkglazen!$A$4:$U$498,1)=$G$8&amp;IF($C30&lt;10,"0","")&amp;$C30,VLOOKUP($G$8&amp;IF($C30&lt;10,"0","")&amp;$C30,kijkglazen!$A$4:$U$498,10),0)</f>
        <v>0</v>
      </c>
      <c r="N30" s="244">
        <f>IF(VLOOKUP($G$8&amp;IF($C30&lt;10,"0","")&amp;$C30,kijkglazen!$A$4:$U$498,1)=$G$8&amp;IF($C30&lt;10,"0","")&amp;$C30,VLOOKUP($G$8&amp;IF($C30&lt;10,"0","")&amp;$C30,kijkglazen!$A$4:$U$498,11),0)</f>
        <v>0</v>
      </c>
      <c r="O30" s="244">
        <f t="shared" si="1"/>
        <v>1</v>
      </c>
      <c r="P30" s="250">
        <f>IF(VLOOKUP($G$8&amp;IF($C30&lt;10,"0","")&amp;$C30,kijkglazen!$A$4:$U$498,1)=$G$8&amp;IF($C30&lt;10,"0","")&amp;$C30,VLOOKUP($G$8&amp;IF($C30&lt;10,"0","")&amp;$C30,kijkglazen!$A$4:$U$498,21),0)</f>
        <v>0</v>
      </c>
      <c r="Q30" s="78" t="s">
        <v>54</v>
      </c>
      <c r="R30" s="245">
        <f>IF(Q30="nee",0,(J30-O30)*(tab!$C$20*tab!$C$8+tab!$D$24))</f>
        <v>-4073.884935</v>
      </c>
      <c r="S30" s="245">
        <f>IF(AND(J30=0,O30=0),0,(G30-L30)*tab!$E$30+(H30-M30)*tab!$F$30+(I30-N30)*tab!$G$30)</f>
        <v>-9076.5048850000021</v>
      </c>
      <c r="T30" s="245">
        <f t="shared" si="2"/>
        <v>0</v>
      </c>
      <c r="U30" s="78" t="s">
        <v>54</v>
      </c>
      <c r="V30" s="245">
        <f>IF(U30="nee",0,(J30-O30)*(tab!$C$44))</f>
        <v>-659.14</v>
      </c>
      <c r="W30" s="245">
        <f>IF(U30="nee",0,IF(AND(J30=0,O30=0),0,(G30-L30)*tab!$G$44+(H30-M30)*tab!$H$44+(I30-N30)*tab!$I$44))</f>
        <v>-737.71</v>
      </c>
      <c r="X30" s="245">
        <f t="shared" si="3"/>
        <v>0</v>
      </c>
      <c r="Y30" s="3"/>
      <c r="Z30" s="19"/>
    </row>
    <row r="31" spans="2:26" ht="12" customHeight="1" x14ac:dyDescent="0.2">
      <c r="B31" s="17"/>
      <c r="C31" s="1">
        <v>13</v>
      </c>
      <c r="D31" s="254" t="str">
        <f>IF(E31="","",VLOOKUP(E31,'SWV gegevens'!$B$2:$C$78,2))</f>
        <v>Stg. SWV passend primair onderwijs Aan Den IJssel</v>
      </c>
      <c r="E31" s="244" t="str">
        <f>IF(VLOOKUP($G$8&amp;IF($C31&lt;10,"0","")&amp;$C31,kijkglazen!$A$4:$U$498,1)=$G$8&amp;IF($C31&lt;10,"0","")&amp;$C31,VLOOKUP($G$8&amp;IF($C31&lt;10,"0","")&amp;$C31,kijkglazen!$A$4:$U$498,4),"")</f>
        <v>PO2818</v>
      </c>
      <c r="F31" s="40"/>
      <c r="G31" s="244">
        <f>IF(VLOOKUP($G$8&amp;IF($C31&lt;10,"0","")&amp;$C31,kijkglazen!$A$4:$U$498,1)=$G$8&amp;IF($C31&lt;10,"0","")&amp;$C31,VLOOKUP($G$8&amp;IF($C31&lt;10,"0","")&amp;$C31,kijkglazen!$A$4:$U$498,5),0)</f>
        <v>1</v>
      </c>
      <c r="H31" s="244">
        <f>IF(VLOOKUP($G$8&amp;IF($C31&lt;10,"0","")&amp;$C31,kijkglazen!$A$4:$U$498,1)=$G$8&amp;IF($C31&lt;10,"0","")&amp;$C31,VLOOKUP($G$8&amp;IF($C31&lt;10,"0","")&amp;$C31,kijkglazen!$A$4:$U$498,6),0)</f>
        <v>0</v>
      </c>
      <c r="I31" s="244">
        <f>IF(VLOOKUP($G$8&amp;IF($C31&lt;10,"0","")&amp;$C31,kijkglazen!$A$4:$U$498,1)=$G$8&amp;IF($C31&lt;10,"0","")&amp;$C31,VLOOKUP($G$8&amp;IF($C31&lt;10,"0","")&amp;$C31,kijkglazen!$A$4:$U$498,7),0)</f>
        <v>0</v>
      </c>
      <c r="J31" s="244">
        <f t="shared" si="0"/>
        <v>1</v>
      </c>
      <c r="K31" s="39"/>
      <c r="L31" s="244">
        <f>IF(VLOOKUP($G$8&amp;IF($C31&lt;10,"0","")&amp;$C31,kijkglazen!$A$4:$U$498,1)=$G$8&amp;IF($C31&lt;10,"0","")&amp;$C31,VLOOKUP($G$8&amp;IF($C31&lt;10,"0","")&amp;$C31,kijkglazen!$A$4:$U$498,9),0)</f>
        <v>0</v>
      </c>
      <c r="M31" s="244">
        <f>IF(VLOOKUP($G$8&amp;IF($C31&lt;10,"0","")&amp;$C31,kijkglazen!$A$4:$U$498,1)=$G$8&amp;IF($C31&lt;10,"0","")&amp;$C31,VLOOKUP($G$8&amp;IF($C31&lt;10,"0","")&amp;$C31,kijkglazen!$A$4:$U$498,10),0)</f>
        <v>0</v>
      </c>
      <c r="N31" s="244">
        <f>IF(VLOOKUP($G$8&amp;IF($C31&lt;10,"0","")&amp;$C31,kijkglazen!$A$4:$U$498,1)=$G$8&amp;IF($C31&lt;10,"0","")&amp;$C31,VLOOKUP($G$8&amp;IF($C31&lt;10,"0","")&amp;$C31,kijkglazen!$A$4:$U$498,11),0)</f>
        <v>0</v>
      </c>
      <c r="O31" s="244">
        <f t="shared" si="1"/>
        <v>0</v>
      </c>
      <c r="P31" s="250">
        <f>IF(VLOOKUP($G$8&amp;IF($C31&lt;10,"0","")&amp;$C31,kijkglazen!$A$4:$U$498,1)=$G$8&amp;IF($C31&lt;10,"0","")&amp;$C31,VLOOKUP($G$8&amp;IF($C31&lt;10,"0","")&amp;$C31,kijkglazen!$A$4:$U$498,21),0)</f>
        <v>1</v>
      </c>
      <c r="Q31" s="78" t="s">
        <v>54</v>
      </c>
      <c r="R31" s="245">
        <f>IF(Q31="nee",0,(J31-O31)*(tab!$C$20*tab!$C$8+tab!$D$24))</f>
        <v>4073.884935</v>
      </c>
      <c r="S31" s="245">
        <f>IF(AND(J31=0,O31=0),0,(G31-L31)*tab!$E$30+(H31-M31)*tab!$F$30+(I31-N31)*tab!$G$30)</f>
        <v>9076.5048850000021</v>
      </c>
      <c r="T31" s="245">
        <f t="shared" si="2"/>
        <v>13150.389820000002</v>
      </c>
      <c r="U31" s="78" t="s">
        <v>54</v>
      </c>
      <c r="V31" s="245">
        <f>IF(U31="nee",0,(J31-O31)*(tab!$C$44))</f>
        <v>659.14</v>
      </c>
      <c r="W31" s="245">
        <f>IF(U31="nee",0,IF(AND(J31=0,O31=0),0,(G31-L31)*tab!$G$44+(H31-M31)*tab!$H$44+(I31-N31)*tab!$I$44))</f>
        <v>737.71</v>
      </c>
      <c r="X31" s="245">
        <f t="shared" si="3"/>
        <v>1396.85</v>
      </c>
      <c r="Y31" s="3"/>
      <c r="Z31" s="19"/>
    </row>
    <row r="32" spans="2:26" ht="12" customHeight="1" x14ac:dyDescent="0.2">
      <c r="B32" s="17"/>
      <c r="C32" s="1">
        <v>14</v>
      </c>
      <c r="D32" s="254" t="str">
        <f>IF(E32="","",VLOOKUP(E32,'SWV gegevens'!$B$2:$C$78,2))</f>
        <v>Samenwerkingsverband Passend Onderwijs Eindhoven e.o.</v>
      </c>
      <c r="E32" s="244" t="str">
        <f>IF(VLOOKUP($G$8&amp;IF($C32&lt;10,"0","")&amp;$C32,kijkglazen!$A$4:$U$498,1)=$G$8&amp;IF($C32&lt;10,"0","")&amp;$C32,VLOOKUP($G$8&amp;IF($C32&lt;10,"0","")&amp;$C32,kijkglazen!$A$4:$U$498,4),"")</f>
        <v>PO3007</v>
      </c>
      <c r="F32" s="40"/>
      <c r="G32" s="244">
        <f>IF(VLOOKUP($G$8&amp;IF($C32&lt;10,"0","")&amp;$C32,kijkglazen!$A$4:$U$498,1)=$G$8&amp;IF($C32&lt;10,"0","")&amp;$C32,VLOOKUP($G$8&amp;IF($C32&lt;10,"0","")&amp;$C32,kijkglazen!$A$4:$U$498,5),0)</f>
        <v>0</v>
      </c>
      <c r="H32" s="244">
        <f>IF(VLOOKUP($G$8&amp;IF($C32&lt;10,"0","")&amp;$C32,kijkglazen!$A$4:$U$498,1)=$G$8&amp;IF($C32&lt;10,"0","")&amp;$C32,VLOOKUP($G$8&amp;IF($C32&lt;10,"0","")&amp;$C32,kijkglazen!$A$4:$U$498,6),0)</f>
        <v>0</v>
      </c>
      <c r="I32" s="244">
        <f>IF(VLOOKUP($G$8&amp;IF($C32&lt;10,"0","")&amp;$C32,kijkglazen!$A$4:$U$498,1)=$G$8&amp;IF($C32&lt;10,"0","")&amp;$C32,VLOOKUP($G$8&amp;IF($C32&lt;10,"0","")&amp;$C32,kijkglazen!$A$4:$U$498,7),0)</f>
        <v>0</v>
      </c>
      <c r="J32" s="244">
        <f t="shared" si="0"/>
        <v>0</v>
      </c>
      <c r="K32" s="39"/>
      <c r="L32" s="244">
        <f>IF(VLOOKUP($G$8&amp;IF($C32&lt;10,"0","")&amp;$C32,kijkglazen!$A$4:$U$498,1)=$G$8&amp;IF($C32&lt;10,"0","")&amp;$C32,VLOOKUP($G$8&amp;IF($C32&lt;10,"0","")&amp;$C32,kijkglazen!$A$4:$U$498,9),0)</f>
        <v>1</v>
      </c>
      <c r="M32" s="244">
        <f>IF(VLOOKUP($G$8&amp;IF($C32&lt;10,"0","")&amp;$C32,kijkglazen!$A$4:$U$498,1)=$G$8&amp;IF($C32&lt;10,"0","")&amp;$C32,VLOOKUP($G$8&amp;IF($C32&lt;10,"0","")&amp;$C32,kijkglazen!$A$4:$U$498,10),0)</f>
        <v>0</v>
      </c>
      <c r="N32" s="244">
        <f>IF(VLOOKUP($G$8&amp;IF($C32&lt;10,"0","")&amp;$C32,kijkglazen!$A$4:$U$498,1)=$G$8&amp;IF($C32&lt;10,"0","")&amp;$C32,VLOOKUP($G$8&amp;IF($C32&lt;10,"0","")&amp;$C32,kijkglazen!$A$4:$U$498,11),0)</f>
        <v>0</v>
      </c>
      <c r="O32" s="244">
        <f t="shared" si="1"/>
        <v>1</v>
      </c>
      <c r="P32" s="250">
        <f>IF(VLOOKUP($G$8&amp;IF($C32&lt;10,"0","")&amp;$C32,kijkglazen!$A$4:$U$498,1)=$G$8&amp;IF($C32&lt;10,"0","")&amp;$C32,VLOOKUP($G$8&amp;IF($C32&lt;10,"0","")&amp;$C32,kijkglazen!$A$4:$U$498,21),0)</f>
        <v>0</v>
      </c>
      <c r="Q32" s="78" t="s">
        <v>54</v>
      </c>
      <c r="R32" s="245">
        <f>IF(Q32="nee",0,(J32-O32)*(tab!$C$20*tab!$C$8+tab!$D$24))</f>
        <v>-4073.884935</v>
      </c>
      <c r="S32" s="245">
        <f>IF(AND(J32=0,O32=0),0,(G32-L32)*tab!$E$30+(H32-M32)*tab!$F$30+(I32-N32)*tab!$G$30)</f>
        <v>-9076.5048850000021</v>
      </c>
      <c r="T32" s="245">
        <f t="shared" si="2"/>
        <v>0</v>
      </c>
      <c r="U32" s="78" t="s">
        <v>54</v>
      </c>
      <c r="V32" s="245">
        <f>IF(U32="nee",0,(J32-O32)*(tab!$C$44))</f>
        <v>-659.14</v>
      </c>
      <c r="W32" s="245">
        <f>IF(U32="nee",0,IF(AND(J32=0,O32=0),0,(G32-L32)*tab!$G$44+(H32-M32)*tab!$H$44+(I32-N32)*tab!$I$44))</f>
        <v>-737.71</v>
      </c>
      <c r="X32" s="245">
        <f t="shared" si="3"/>
        <v>0</v>
      </c>
      <c r="Y32" s="3"/>
      <c r="Z32" s="19"/>
    </row>
    <row r="33" spans="2:26" ht="12" customHeight="1" x14ac:dyDescent="0.2">
      <c r="B33" s="17"/>
      <c r="C33" s="1">
        <v>15</v>
      </c>
      <c r="D33" s="254" t="str">
        <f>IF(E33="","",VLOOKUP(E33,'SWV gegevens'!$B$2:$C$78,2))</f>
        <v/>
      </c>
      <c r="E33" s="244" t="str">
        <f>IF(VLOOKUP($G$8&amp;IF($C33&lt;10,"0","")&amp;$C33,kijkglazen!$A$4:$U$498,1)=$G$8&amp;IF($C33&lt;10,"0","")&amp;$C33,VLOOKUP($G$8&amp;IF($C33&lt;10,"0","")&amp;$C33,kijkglazen!$A$4:$U$498,4),"")</f>
        <v/>
      </c>
      <c r="F33" s="40"/>
      <c r="G33" s="244">
        <f>IF(VLOOKUP($G$8&amp;IF($C33&lt;10,"0","")&amp;$C33,kijkglazen!$A$4:$U$498,1)=$G$8&amp;IF($C33&lt;10,"0","")&amp;$C33,VLOOKUP($G$8&amp;IF($C33&lt;10,"0","")&amp;$C33,kijkglazen!$A$4:$U$498,5),0)</f>
        <v>0</v>
      </c>
      <c r="H33" s="244">
        <f>IF(VLOOKUP($G$8&amp;IF($C33&lt;10,"0","")&amp;$C33,kijkglazen!$A$4:$U$498,1)=$G$8&amp;IF($C33&lt;10,"0","")&amp;$C33,VLOOKUP($G$8&amp;IF($C33&lt;10,"0","")&amp;$C33,kijkglazen!$A$4:$U$498,6),0)</f>
        <v>0</v>
      </c>
      <c r="I33" s="244">
        <f>IF(VLOOKUP($G$8&amp;IF($C33&lt;10,"0","")&amp;$C33,kijkglazen!$A$4:$U$498,1)=$G$8&amp;IF($C33&lt;10,"0","")&amp;$C33,VLOOKUP($G$8&amp;IF($C33&lt;10,"0","")&amp;$C33,kijkglazen!$A$4:$U$498,7),0)</f>
        <v>0</v>
      </c>
      <c r="J33" s="244">
        <f t="shared" si="0"/>
        <v>0</v>
      </c>
      <c r="K33" s="39"/>
      <c r="L33" s="244">
        <f>IF(VLOOKUP($G$8&amp;IF($C33&lt;10,"0","")&amp;$C33,kijkglazen!$A$4:$U$498,1)=$G$8&amp;IF($C33&lt;10,"0","")&amp;$C33,VLOOKUP($G$8&amp;IF($C33&lt;10,"0","")&amp;$C33,kijkglazen!$A$4:$U$498,9),0)</f>
        <v>0</v>
      </c>
      <c r="M33" s="244">
        <f>IF(VLOOKUP($G$8&amp;IF($C33&lt;10,"0","")&amp;$C33,kijkglazen!$A$4:$U$498,1)=$G$8&amp;IF($C33&lt;10,"0","")&amp;$C33,VLOOKUP($G$8&amp;IF($C33&lt;10,"0","")&amp;$C33,kijkglazen!$A$4:$U$498,10),0)</f>
        <v>0</v>
      </c>
      <c r="N33" s="244">
        <f>IF(VLOOKUP($G$8&amp;IF($C33&lt;10,"0","")&amp;$C33,kijkglazen!$A$4:$U$498,1)=$G$8&amp;IF($C33&lt;10,"0","")&amp;$C33,VLOOKUP($G$8&amp;IF($C33&lt;10,"0","")&amp;$C33,kijkglazen!$A$4:$U$498,11),0)</f>
        <v>0</v>
      </c>
      <c r="O33" s="244">
        <f t="shared" si="1"/>
        <v>0</v>
      </c>
      <c r="P33" s="250">
        <f>IF(VLOOKUP($G$8&amp;IF($C33&lt;10,"0","")&amp;$C33,kijkglazen!$A$4:$U$498,1)=$G$8&amp;IF($C33&lt;10,"0","")&amp;$C33,VLOOKUP($G$8&amp;IF($C33&lt;10,"0","")&amp;$C33,kijkglazen!$A$4:$U$498,21),0)</f>
        <v>0</v>
      </c>
      <c r="Q33" s="78" t="s">
        <v>54</v>
      </c>
      <c r="R33" s="245">
        <f>IF(Q33="nee",0,(J33-O33)*(tab!$C$20*tab!$C$8+tab!$D$24))</f>
        <v>0</v>
      </c>
      <c r="S33" s="245">
        <f>IF(AND(J33=0,O33=0),0,(G33-L33)*tab!$E$30+(H33-M33)*tab!$F$30+(I33-N33)*tab!$G$30)</f>
        <v>0</v>
      </c>
      <c r="T33" s="245">
        <f t="shared" si="2"/>
        <v>0</v>
      </c>
      <c r="U33" s="78" t="s">
        <v>54</v>
      </c>
      <c r="V33" s="245">
        <f>IF(U33="nee",0,(J33-O33)*(tab!$C$44))</f>
        <v>0</v>
      </c>
      <c r="W33" s="245">
        <f>IF(U33="nee",0,IF(AND(J33=0,O33=0),0,(G33-L33)*tab!$G$44+(H33-M33)*tab!$H$44+(I33-N33)*tab!$I$44))</f>
        <v>0</v>
      </c>
      <c r="X33" s="245">
        <f t="shared" si="3"/>
        <v>0</v>
      </c>
      <c r="Y33" s="3"/>
      <c r="Z33" s="19"/>
    </row>
    <row r="34" spans="2:26" ht="12" customHeight="1" x14ac:dyDescent="0.2">
      <c r="B34" s="17"/>
      <c r="C34" s="1">
        <v>16</v>
      </c>
      <c r="D34" s="254" t="str">
        <f>IF(E34="","",VLOOKUP(E34,'SWV gegevens'!$B$2:$C$78,2))</f>
        <v/>
      </c>
      <c r="E34" s="244" t="str">
        <f>IF(VLOOKUP($G$8&amp;IF($C34&lt;10,"0","")&amp;$C34,kijkglazen!$A$4:$U$498,1)=$G$8&amp;IF($C34&lt;10,"0","")&amp;$C34,VLOOKUP($G$8&amp;IF($C34&lt;10,"0","")&amp;$C34,kijkglazen!$A$4:$U$498,4),"")</f>
        <v/>
      </c>
      <c r="F34" s="40"/>
      <c r="G34" s="244">
        <f>IF(VLOOKUP($G$8&amp;IF($C34&lt;10,"0","")&amp;$C34,kijkglazen!$A$4:$U$498,1)=$G$8&amp;IF($C34&lt;10,"0","")&amp;$C34,VLOOKUP($G$8&amp;IF($C34&lt;10,"0","")&amp;$C34,kijkglazen!$A$4:$U$498,5),0)</f>
        <v>0</v>
      </c>
      <c r="H34" s="244">
        <f>IF(VLOOKUP($G$8&amp;IF($C34&lt;10,"0","")&amp;$C34,kijkglazen!$A$4:$U$498,1)=$G$8&amp;IF($C34&lt;10,"0","")&amp;$C34,VLOOKUP($G$8&amp;IF($C34&lt;10,"0","")&amp;$C34,kijkglazen!$A$4:$U$498,6),0)</f>
        <v>0</v>
      </c>
      <c r="I34" s="244">
        <f>IF(VLOOKUP($G$8&amp;IF($C34&lt;10,"0","")&amp;$C34,kijkglazen!$A$4:$U$498,1)=$G$8&amp;IF($C34&lt;10,"0","")&amp;$C34,VLOOKUP($G$8&amp;IF($C34&lt;10,"0","")&amp;$C34,kijkglazen!$A$4:$U$498,7),0)</f>
        <v>0</v>
      </c>
      <c r="J34" s="244">
        <f t="shared" si="0"/>
        <v>0</v>
      </c>
      <c r="K34" s="39"/>
      <c r="L34" s="244">
        <f>IF(VLOOKUP($G$8&amp;IF($C34&lt;10,"0","")&amp;$C34,kijkglazen!$A$4:$U$498,1)=$G$8&amp;IF($C34&lt;10,"0","")&amp;$C34,VLOOKUP($G$8&amp;IF($C34&lt;10,"0","")&amp;$C34,kijkglazen!$A$4:$U$498,9),0)</f>
        <v>0</v>
      </c>
      <c r="M34" s="244">
        <f>IF(VLOOKUP($G$8&amp;IF($C34&lt;10,"0","")&amp;$C34,kijkglazen!$A$4:$U$498,1)=$G$8&amp;IF($C34&lt;10,"0","")&amp;$C34,VLOOKUP($G$8&amp;IF($C34&lt;10,"0","")&amp;$C34,kijkglazen!$A$4:$U$498,10),0)</f>
        <v>0</v>
      </c>
      <c r="N34" s="244">
        <f>IF(VLOOKUP($G$8&amp;IF($C34&lt;10,"0","")&amp;$C34,kijkglazen!$A$4:$U$498,1)=$G$8&amp;IF($C34&lt;10,"0","")&amp;$C34,VLOOKUP($G$8&amp;IF($C34&lt;10,"0","")&amp;$C34,kijkglazen!$A$4:$U$498,11),0)</f>
        <v>0</v>
      </c>
      <c r="O34" s="244">
        <f t="shared" si="1"/>
        <v>0</v>
      </c>
      <c r="P34" s="250">
        <f>IF(VLOOKUP($G$8&amp;IF($C34&lt;10,"0","")&amp;$C34,kijkglazen!$A$4:$U$498,1)=$G$8&amp;IF($C34&lt;10,"0","")&amp;$C34,VLOOKUP($G$8&amp;IF($C34&lt;10,"0","")&amp;$C34,kijkglazen!$A$4:$U$498,21),0)</f>
        <v>0</v>
      </c>
      <c r="Q34" s="78" t="s">
        <v>54</v>
      </c>
      <c r="R34" s="245">
        <f>IF(Q34="nee",0,(J34-O34)*(tab!$C$20*tab!$C$8+tab!$D$24))</f>
        <v>0</v>
      </c>
      <c r="S34" s="245">
        <f>IF(AND(J34=0,O34=0),0,(G34-L34)*tab!$E$30+(H34-M34)*tab!$F$30+(I34-N34)*tab!$G$30)</f>
        <v>0</v>
      </c>
      <c r="T34" s="245">
        <f t="shared" si="2"/>
        <v>0</v>
      </c>
      <c r="U34" s="78" t="s">
        <v>54</v>
      </c>
      <c r="V34" s="245">
        <f>IF(U34="nee",0,(J34-O34)*(tab!$C$44))</f>
        <v>0</v>
      </c>
      <c r="W34" s="245">
        <f>IF(U34="nee",0,IF(AND(J34=0,O34=0),0,(G34-L34)*tab!$G$44+(H34-M34)*tab!$H$44+(I34-N34)*tab!$I$44))</f>
        <v>0</v>
      </c>
      <c r="X34" s="245">
        <f t="shared" si="3"/>
        <v>0</v>
      </c>
      <c r="Y34" s="3"/>
      <c r="Z34" s="19"/>
    </row>
    <row r="35" spans="2:26" ht="12" customHeight="1" x14ac:dyDescent="0.2">
      <c r="B35" s="17"/>
      <c r="C35" s="1">
        <v>17</v>
      </c>
      <c r="D35" s="254" t="str">
        <f>IF(E35="","",VLOOKUP(E35,'SWV gegevens'!$B$2:$C$78,2))</f>
        <v/>
      </c>
      <c r="E35" s="244" t="str">
        <f>IF(VLOOKUP($G$8&amp;IF($C35&lt;10,"0","")&amp;$C35,kijkglazen!$A$4:$U$498,1)=$G$8&amp;IF($C35&lt;10,"0","")&amp;$C35,VLOOKUP($G$8&amp;IF($C35&lt;10,"0","")&amp;$C35,kijkglazen!$A$4:$U$498,4),"")</f>
        <v/>
      </c>
      <c r="F35" s="40"/>
      <c r="G35" s="244">
        <f>IF(VLOOKUP($G$8&amp;IF($C35&lt;10,"0","")&amp;$C35,kijkglazen!$A$4:$U$498,1)=$G$8&amp;IF($C35&lt;10,"0","")&amp;$C35,VLOOKUP($G$8&amp;IF($C35&lt;10,"0","")&amp;$C35,kijkglazen!$A$4:$U$498,5),0)</f>
        <v>0</v>
      </c>
      <c r="H35" s="244">
        <f>IF(VLOOKUP($G$8&amp;IF($C35&lt;10,"0","")&amp;$C35,kijkglazen!$A$4:$U$498,1)=$G$8&amp;IF($C35&lt;10,"0","")&amp;$C35,VLOOKUP($G$8&amp;IF($C35&lt;10,"0","")&amp;$C35,kijkglazen!$A$4:$U$498,6),0)</f>
        <v>0</v>
      </c>
      <c r="I35" s="244">
        <f>IF(VLOOKUP($G$8&amp;IF($C35&lt;10,"0","")&amp;$C35,kijkglazen!$A$4:$U$498,1)=$G$8&amp;IF($C35&lt;10,"0","")&amp;$C35,VLOOKUP($G$8&amp;IF($C35&lt;10,"0","")&amp;$C35,kijkglazen!$A$4:$U$498,7),0)</f>
        <v>0</v>
      </c>
      <c r="J35" s="244">
        <f t="shared" si="0"/>
        <v>0</v>
      </c>
      <c r="K35" s="39"/>
      <c r="L35" s="244">
        <f>IF(VLOOKUP($G$8&amp;IF($C35&lt;10,"0","")&amp;$C35,kijkglazen!$A$4:$U$498,1)=$G$8&amp;IF($C35&lt;10,"0","")&amp;$C35,VLOOKUP($G$8&amp;IF($C35&lt;10,"0","")&amp;$C35,kijkglazen!$A$4:$U$498,9),0)</f>
        <v>0</v>
      </c>
      <c r="M35" s="244">
        <f>IF(VLOOKUP($G$8&amp;IF($C35&lt;10,"0","")&amp;$C35,kijkglazen!$A$4:$U$498,1)=$G$8&amp;IF($C35&lt;10,"0","")&amp;$C35,VLOOKUP($G$8&amp;IF($C35&lt;10,"0","")&amp;$C35,kijkglazen!$A$4:$U$498,10),0)</f>
        <v>0</v>
      </c>
      <c r="N35" s="244">
        <f>IF(VLOOKUP($G$8&amp;IF($C35&lt;10,"0","")&amp;$C35,kijkglazen!$A$4:$U$498,1)=$G$8&amp;IF($C35&lt;10,"0","")&amp;$C35,VLOOKUP($G$8&amp;IF($C35&lt;10,"0","")&amp;$C35,kijkglazen!$A$4:$U$498,11),0)</f>
        <v>0</v>
      </c>
      <c r="O35" s="244">
        <f t="shared" si="1"/>
        <v>0</v>
      </c>
      <c r="P35" s="250">
        <f>IF(VLOOKUP($G$8&amp;IF($C35&lt;10,"0","")&amp;$C35,kijkglazen!$A$4:$U$498,1)=$G$8&amp;IF($C35&lt;10,"0","")&amp;$C35,VLOOKUP($G$8&amp;IF($C35&lt;10,"0","")&amp;$C35,kijkglazen!$A$4:$U$498,21),0)</f>
        <v>0</v>
      </c>
      <c r="Q35" s="78" t="s">
        <v>54</v>
      </c>
      <c r="R35" s="245">
        <f>IF(Q35="nee",0,(J35-O35)*(tab!$C$20*tab!$C$8+tab!$D$24))</f>
        <v>0</v>
      </c>
      <c r="S35" s="245">
        <f>IF(AND(J35=0,O35=0),0,(G35-L35)*tab!$E$30+(H35-M35)*tab!$F$30+(I35-N35)*tab!$G$30)</f>
        <v>0</v>
      </c>
      <c r="T35" s="245">
        <f t="shared" si="2"/>
        <v>0</v>
      </c>
      <c r="U35" s="78" t="s">
        <v>54</v>
      </c>
      <c r="V35" s="245">
        <f>IF(U35="nee",0,(J35-O35)*(tab!$C$44))</f>
        <v>0</v>
      </c>
      <c r="W35" s="245">
        <f>IF(U35="nee",0,IF(AND(J35=0,O35=0),0,(G35-L35)*tab!$G$44+(H35-M35)*tab!$H$44+(I35-N35)*tab!$I$44))</f>
        <v>0</v>
      </c>
      <c r="X35" s="245">
        <f t="shared" si="3"/>
        <v>0</v>
      </c>
      <c r="Y35" s="3"/>
      <c r="Z35" s="19"/>
    </row>
    <row r="36" spans="2:26" ht="12" customHeight="1" x14ac:dyDescent="0.2">
      <c r="B36" s="17"/>
      <c r="C36" s="1">
        <v>18</v>
      </c>
      <c r="D36" s="254" t="str">
        <f>IF(E36="","",VLOOKUP(E36,'SWV gegevens'!$B$2:$C$78,2))</f>
        <v/>
      </c>
      <c r="E36" s="244" t="str">
        <f>IF(VLOOKUP($G$8&amp;IF($C36&lt;10,"0","")&amp;$C36,kijkglazen!$A$4:$U$498,1)=$G$8&amp;IF($C36&lt;10,"0","")&amp;$C36,VLOOKUP($G$8&amp;IF($C36&lt;10,"0","")&amp;$C36,kijkglazen!$A$4:$U$498,4),"")</f>
        <v/>
      </c>
      <c r="F36" s="40"/>
      <c r="G36" s="244">
        <f>IF(VLOOKUP($G$8&amp;IF($C36&lt;10,"0","")&amp;$C36,kijkglazen!$A$4:$U$498,1)=$G$8&amp;IF($C36&lt;10,"0","")&amp;$C36,VLOOKUP($G$8&amp;IF($C36&lt;10,"0","")&amp;$C36,kijkglazen!$A$4:$U$498,5),0)</f>
        <v>0</v>
      </c>
      <c r="H36" s="244">
        <f>IF(VLOOKUP($G$8&amp;IF($C36&lt;10,"0","")&amp;$C36,kijkglazen!$A$4:$U$498,1)=$G$8&amp;IF($C36&lt;10,"0","")&amp;$C36,VLOOKUP($G$8&amp;IF($C36&lt;10,"0","")&amp;$C36,kijkglazen!$A$4:$U$498,6),0)</f>
        <v>0</v>
      </c>
      <c r="I36" s="244">
        <f>IF(VLOOKUP($G$8&amp;IF($C36&lt;10,"0","")&amp;$C36,kijkglazen!$A$4:$U$498,1)=$G$8&amp;IF($C36&lt;10,"0","")&amp;$C36,VLOOKUP($G$8&amp;IF($C36&lt;10,"0","")&amp;$C36,kijkglazen!$A$4:$U$498,7),0)</f>
        <v>0</v>
      </c>
      <c r="J36" s="244">
        <f t="shared" si="0"/>
        <v>0</v>
      </c>
      <c r="K36" s="39"/>
      <c r="L36" s="244">
        <f>IF(VLOOKUP($G$8&amp;IF($C36&lt;10,"0","")&amp;$C36,kijkglazen!$A$4:$U$498,1)=$G$8&amp;IF($C36&lt;10,"0","")&amp;$C36,VLOOKUP($G$8&amp;IF($C36&lt;10,"0","")&amp;$C36,kijkglazen!$A$4:$U$498,9),0)</f>
        <v>0</v>
      </c>
      <c r="M36" s="244">
        <f>IF(VLOOKUP($G$8&amp;IF($C36&lt;10,"0","")&amp;$C36,kijkglazen!$A$4:$U$498,1)=$G$8&amp;IF($C36&lt;10,"0","")&amp;$C36,VLOOKUP($G$8&amp;IF($C36&lt;10,"0","")&amp;$C36,kijkglazen!$A$4:$U$498,10),0)</f>
        <v>0</v>
      </c>
      <c r="N36" s="244">
        <f>IF(VLOOKUP($G$8&amp;IF($C36&lt;10,"0","")&amp;$C36,kijkglazen!$A$4:$U$498,1)=$G$8&amp;IF($C36&lt;10,"0","")&amp;$C36,VLOOKUP($G$8&amp;IF($C36&lt;10,"0","")&amp;$C36,kijkglazen!$A$4:$U$498,11),0)</f>
        <v>0</v>
      </c>
      <c r="O36" s="244">
        <f t="shared" si="1"/>
        <v>0</v>
      </c>
      <c r="P36" s="250">
        <f>IF(VLOOKUP($G$8&amp;IF($C36&lt;10,"0","")&amp;$C36,kijkglazen!$A$4:$U$498,1)=$G$8&amp;IF($C36&lt;10,"0","")&amp;$C36,VLOOKUP($G$8&amp;IF($C36&lt;10,"0","")&amp;$C36,kijkglazen!$A$4:$U$498,21),0)</f>
        <v>0</v>
      </c>
      <c r="Q36" s="78" t="s">
        <v>54</v>
      </c>
      <c r="R36" s="245">
        <f>IF(Q36="nee",0,(J36-O36)*(tab!$C$20*tab!$C$8+tab!$D$24))</f>
        <v>0</v>
      </c>
      <c r="S36" s="245">
        <f>IF(AND(J36=0,O36=0),0,(G36-L36)*tab!$E$30+(H36-M36)*tab!$F$30+(I36-N36)*tab!$G$30)</f>
        <v>0</v>
      </c>
      <c r="T36" s="245">
        <f t="shared" si="2"/>
        <v>0</v>
      </c>
      <c r="U36" s="78" t="s">
        <v>54</v>
      </c>
      <c r="V36" s="245">
        <f>IF(U36="nee",0,(J36-O36)*(tab!$C$44))</f>
        <v>0</v>
      </c>
      <c r="W36" s="245">
        <f>IF(U36="nee",0,IF(AND(J36=0,O36=0),0,(G36-L36)*tab!$G$44+(H36-M36)*tab!$H$44+(I36-N36)*tab!$I$44))</f>
        <v>0</v>
      </c>
      <c r="X36" s="245">
        <f t="shared" si="3"/>
        <v>0</v>
      </c>
      <c r="Y36" s="3"/>
      <c r="Z36" s="19"/>
    </row>
    <row r="37" spans="2:26" ht="12" customHeight="1" x14ac:dyDescent="0.2">
      <c r="B37" s="17"/>
      <c r="C37" s="1">
        <v>19</v>
      </c>
      <c r="D37" s="254" t="str">
        <f>IF(E37="","",VLOOKUP(E37,'SWV gegevens'!$B$2:$C$78,2))</f>
        <v/>
      </c>
      <c r="E37" s="244" t="str">
        <f>IF(VLOOKUP($G$8&amp;IF($C37&lt;10,"0","")&amp;$C37,kijkglazen!$A$4:$U$498,1)=$G$8&amp;IF($C37&lt;10,"0","")&amp;$C37,VLOOKUP($G$8&amp;IF($C37&lt;10,"0","")&amp;$C37,kijkglazen!$A$4:$U$498,4),"")</f>
        <v/>
      </c>
      <c r="F37" s="40"/>
      <c r="G37" s="244">
        <f>IF(VLOOKUP($G$8&amp;IF($C37&lt;10,"0","")&amp;$C37,kijkglazen!$A$4:$U$498,1)=$G$8&amp;IF($C37&lt;10,"0","")&amp;$C37,VLOOKUP($G$8&amp;IF($C37&lt;10,"0","")&amp;$C37,kijkglazen!$A$4:$U$498,5),0)</f>
        <v>0</v>
      </c>
      <c r="H37" s="244">
        <f>IF(VLOOKUP($G$8&amp;IF($C37&lt;10,"0","")&amp;$C37,kijkglazen!$A$4:$U$498,1)=$G$8&amp;IF($C37&lt;10,"0","")&amp;$C37,VLOOKUP($G$8&amp;IF($C37&lt;10,"0","")&amp;$C37,kijkglazen!$A$4:$U$498,6),0)</f>
        <v>0</v>
      </c>
      <c r="I37" s="244">
        <f>IF(VLOOKUP($G$8&amp;IF($C37&lt;10,"0","")&amp;$C37,kijkglazen!$A$4:$U$498,1)=$G$8&amp;IF($C37&lt;10,"0","")&amp;$C37,VLOOKUP($G$8&amp;IF($C37&lt;10,"0","")&amp;$C37,kijkglazen!$A$4:$U$498,7),0)</f>
        <v>0</v>
      </c>
      <c r="J37" s="244">
        <f t="shared" si="0"/>
        <v>0</v>
      </c>
      <c r="K37" s="39"/>
      <c r="L37" s="244">
        <f>IF(VLOOKUP($G$8&amp;IF($C37&lt;10,"0","")&amp;$C37,kijkglazen!$A$4:$U$498,1)=$G$8&amp;IF($C37&lt;10,"0","")&amp;$C37,VLOOKUP($G$8&amp;IF($C37&lt;10,"0","")&amp;$C37,kijkglazen!$A$4:$U$498,9),0)</f>
        <v>0</v>
      </c>
      <c r="M37" s="244">
        <f>IF(VLOOKUP($G$8&amp;IF($C37&lt;10,"0","")&amp;$C37,kijkglazen!$A$4:$U$498,1)=$G$8&amp;IF($C37&lt;10,"0","")&amp;$C37,VLOOKUP($G$8&amp;IF($C37&lt;10,"0","")&amp;$C37,kijkglazen!$A$4:$U$498,10),0)</f>
        <v>0</v>
      </c>
      <c r="N37" s="244">
        <f>IF(VLOOKUP($G$8&amp;IF($C37&lt;10,"0","")&amp;$C37,kijkglazen!$A$4:$U$498,1)=$G$8&amp;IF($C37&lt;10,"0","")&amp;$C37,VLOOKUP($G$8&amp;IF($C37&lt;10,"0","")&amp;$C37,kijkglazen!$A$4:$U$498,11),0)</f>
        <v>0</v>
      </c>
      <c r="O37" s="244">
        <f t="shared" si="1"/>
        <v>0</v>
      </c>
      <c r="P37" s="250">
        <f>IF(VLOOKUP($G$8&amp;IF($C37&lt;10,"0","")&amp;$C37,kijkglazen!$A$4:$U$498,1)=$G$8&amp;IF($C37&lt;10,"0","")&amp;$C37,VLOOKUP($G$8&amp;IF($C37&lt;10,"0","")&amp;$C37,kijkglazen!$A$4:$U$498,21),0)</f>
        <v>0</v>
      </c>
      <c r="Q37" s="78" t="s">
        <v>54</v>
      </c>
      <c r="R37" s="245">
        <f>IF(Q37="nee",0,(J37-O37)*(tab!$C$20*tab!$C$8+tab!$D$24))</f>
        <v>0</v>
      </c>
      <c r="S37" s="245">
        <f>IF(AND(J37=0,O37=0),0,(G37-L37)*tab!$E$30+(H37-M37)*tab!$F$30+(I37-N37)*tab!$G$30)</f>
        <v>0</v>
      </c>
      <c r="T37" s="245">
        <f t="shared" si="2"/>
        <v>0</v>
      </c>
      <c r="U37" s="78" t="s">
        <v>54</v>
      </c>
      <c r="V37" s="245">
        <f>IF(U37="nee",0,(J37-O37)*(tab!$C$44))</f>
        <v>0</v>
      </c>
      <c r="W37" s="245">
        <f>IF(U37="nee",0,IF(AND(J37=0,O37=0),0,(G37-L37)*tab!$G$44+(H37-M37)*tab!$H$44+(I37-N37)*tab!$I$44))</f>
        <v>0</v>
      </c>
      <c r="X37" s="245">
        <f t="shared" si="3"/>
        <v>0</v>
      </c>
      <c r="Y37" s="3"/>
      <c r="Z37" s="19"/>
    </row>
    <row r="38" spans="2:26" ht="12" customHeight="1" x14ac:dyDescent="0.2">
      <c r="B38" s="17"/>
      <c r="C38" s="1">
        <v>20</v>
      </c>
      <c r="D38" s="254" t="str">
        <f>IF(E38="","",VLOOKUP(E38,'SWV gegevens'!$B$2:$C$78,2))</f>
        <v/>
      </c>
      <c r="E38" s="244" t="str">
        <f>IF(VLOOKUP($G$8&amp;IF($C38&lt;10,"0","")&amp;$C38,kijkglazen!$A$4:$U$498,1)=$G$8&amp;IF($C38&lt;10,"0","")&amp;$C38,VLOOKUP($G$8&amp;IF($C38&lt;10,"0","")&amp;$C38,kijkglazen!$A$4:$U$498,4),"")</f>
        <v/>
      </c>
      <c r="F38" s="40"/>
      <c r="G38" s="244">
        <f>IF(VLOOKUP($G$8&amp;IF($C38&lt;10,"0","")&amp;$C38,kijkglazen!$A$4:$U$498,1)=$G$8&amp;IF($C38&lt;10,"0","")&amp;$C38,VLOOKUP($G$8&amp;IF($C38&lt;10,"0","")&amp;$C38,kijkglazen!$A$4:$U$498,5),0)</f>
        <v>0</v>
      </c>
      <c r="H38" s="244">
        <f>IF(VLOOKUP($G$8&amp;IF($C38&lt;10,"0","")&amp;$C38,kijkglazen!$A$4:$U$498,1)=$G$8&amp;IF($C38&lt;10,"0","")&amp;$C38,VLOOKUP($G$8&amp;IF($C38&lt;10,"0","")&amp;$C38,kijkglazen!$A$4:$U$498,6),0)</f>
        <v>0</v>
      </c>
      <c r="I38" s="244">
        <f>IF(VLOOKUP($G$8&amp;IF($C38&lt;10,"0","")&amp;$C38,kijkglazen!$A$4:$U$498,1)=$G$8&amp;IF($C38&lt;10,"0","")&amp;$C38,VLOOKUP($G$8&amp;IF($C38&lt;10,"0","")&amp;$C38,kijkglazen!$A$4:$U$498,7),0)</f>
        <v>0</v>
      </c>
      <c r="J38" s="244">
        <f t="shared" si="0"/>
        <v>0</v>
      </c>
      <c r="K38" s="39"/>
      <c r="L38" s="244">
        <f>IF(VLOOKUP($G$8&amp;IF($C38&lt;10,"0","")&amp;$C38,kijkglazen!$A$4:$U$498,1)=$G$8&amp;IF($C38&lt;10,"0","")&amp;$C38,VLOOKUP($G$8&amp;IF($C38&lt;10,"0","")&amp;$C38,kijkglazen!$A$4:$U$498,9),0)</f>
        <v>0</v>
      </c>
      <c r="M38" s="244">
        <f>IF(VLOOKUP($G$8&amp;IF($C38&lt;10,"0","")&amp;$C38,kijkglazen!$A$4:$U$498,1)=$G$8&amp;IF($C38&lt;10,"0","")&amp;$C38,VLOOKUP($G$8&amp;IF($C38&lt;10,"0","")&amp;$C38,kijkglazen!$A$4:$U$498,10),0)</f>
        <v>0</v>
      </c>
      <c r="N38" s="244">
        <f>IF(VLOOKUP($G$8&amp;IF($C38&lt;10,"0","")&amp;$C38,kijkglazen!$A$4:$U$498,1)=$G$8&amp;IF($C38&lt;10,"0","")&amp;$C38,VLOOKUP($G$8&amp;IF($C38&lt;10,"0","")&amp;$C38,kijkglazen!$A$4:$U$498,11),0)</f>
        <v>0</v>
      </c>
      <c r="O38" s="244">
        <f t="shared" si="1"/>
        <v>0</v>
      </c>
      <c r="P38" s="250">
        <f>IF(VLOOKUP($G$8&amp;IF($C38&lt;10,"0","")&amp;$C38,kijkglazen!$A$4:$U$498,1)=$G$8&amp;IF($C38&lt;10,"0","")&amp;$C38,VLOOKUP($G$8&amp;IF($C38&lt;10,"0","")&amp;$C38,kijkglazen!$A$4:$U$498,21),0)</f>
        <v>0</v>
      </c>
      <c r="Q38" s="78" t="s">
        <v>54</v>
      </c>
      <c r="R38" s="245">
        <f>IF(Q38="nee",0,(J38-O38)*(tab!$C$20*tab!$C$8+tab!$D$24))</f>
        <v>0</v>
      </c>
      <c r="S38" s="245">
        <f>IF(AND(J38=0,O38=0),0,(G38-L38)*tab!$E$30+(H38-M38)*tab!$F$30+(I38-N38)*tab!$G$30)</f>
        <v>0</v>
      </c>
      <c r="T38" s="245">
        <f t="shared" si="2"/>
        <v>0</v>
      </c>
      <c r="U38" s="78" t="s">
        <v>54</v>
      </c>
      <c r="V38" s="245">
        <f>IF(U38="nee",0,(J38-O38)*(tab!$C$44))</f>
        <v>0</v>
      </c>
      <c r="W38" s="245">
        <f>IF(U38="nee",0,IF(AND(J38=0,O38=0),0,(G38-L38)*tab!$G$44+(H38-M38)*tab!$H$44+(I38-N38)*tab!$I$44))</f>
        <v>0</v>
      </c>
      <c r="X38" s="245">
        <f t="shared" si="3"/>
        <v>0</v>
      </c>
      <c r="Y38" s="3"/>
      <c r="Z38" s="19"/>
    </row>
    <row r="39" spans="2:26" s="82" customFormat="1" ht="12" customHeight="1" x14ac:dyDescent="0.2">
      <c r="B39" s="67"/>
      <c r="C39" s="61"/>
      <c r="D39" s="72"/>
      <c r="E39" s="72"/>
      <c r="F39" s="86"/>
      <c r="G39" s="87">
        <f>SUM(G19:G38)</f>
        <v>8</v>
      </c>
      <c r="H39" s="87">
        <f>SUM(H19:H38)</f>
        <v>0</v>
      </c>
      <c r="I39" s="87">
        <f>SUM(I19:I38)</f>
        <v>0</v>
      </c>
      <c r="J39" s="87">
        <f>SUM(J19:J38)</f>
        <v>8</v>
      </c>
      <c r="K39" s="88"/>
      <c r="L39" s="87">
        <f>SUM(L19:L38)</f>
        <v>3</v>
      </c>
      <c r="M39" s="87">
        <f>SUM(M19:M38)</f>
        <v>0</v>
      </c>
      <c r="N39" s="87">
        <f>SUM(N19:N38)</f>
        <v>0</v>
      </c>
      <c r="O39" s="87">
        <f>SUM(O19:O38)</f>
        <v>3</v>
      </c>
      <c r="P39" s="88"/>
      <c r="Q39" s="88"/>
      <c r="R39" s="211"/>
      <c r="S39" s="211"/>
      <c r="T39" s="212">
        <f>SUM(T19:T38)</f>
        <v>92052.728740000006</v>
      </c>
      <c r="U39" s="88"/>
      <c r="V39" s="211"/>
      <c r="W39" s="211"/>
      <c r="X39" s="212">
        <f>SUM(X19:X38)</f>
        <v>9777.9500000000007</v>
      </c>
      <c r="Y39" s="64"/>
      <c r="Z39" s="65"/>
    </row>
    <row r="40" spans="2:26" ht="12" customHeight="1" x14ac:dyDescent="0.2">
      <c r="B40" s="17"/>
      <c r="C40" s="1"/>
      <c r="D40" s="35"/>
      <c r="E40" s="3"/>
      <c r="F40" s="3"/>
      <c r="G40" s="39"/>
      <c r="H40" s="39"/>
      <c r="I40" s="39"/>
      <c r="J40" s="39"/>
      <c r="K40" s="39"/>
      <c r="L40" s="39"/>
      <c r="M40" s="39"/>
      <c r="N40" s="39"/>
      <c r="O40" s="39"/>
      <c r="P40" s="232"/>
      <c r="Q40" s="39"/>
      <c r="R40" s="205"/>
      <c r="S40" s="205"/>
      <c r="T40" s="205"/>
      <c r="U40" s="39"/>
      <c r="V40" s="205"/>
      <c r="W40" s="205"/>
      <c r="X40" s="205"/>
      <c r="Y40" s="3"/>
      <c r="Z40" s="19"/>
    </row>
    <row r="41" spans="2:26" s="154" customFormat="1" ht="12" customHeight="1" x14ac:dyDescent="0.2">
      <c r="B41" s="58"/>
      <c r="C41" s="152"/>
      <c r="D41" s="151" t="s">
        <v>62</v>
      </c>
      <c r="E41" s="22"/>
      <c r="F41" s="22"/>
      <c r="G41" s="23"/>
      <c r="H41" s="24"/>
      <c r="I41" s="24"/>
      <c r="J41" s="25"/>
      <c r="K41" s="25"/>
      <c r="L41" s="23"/>
      <c r="M41" s="24"/>
      <c r="N41" s="94"/>
      <c r="O41" s="155"/>
      <c r="P41" s="232"/>
      <c r="Q41" s="155"/>
      <c r="R41" s="213"/>
      <c r="S41" s="213"/>
      <c r="T41" s="213"/>
      <c r="U41" s="155"/>
      <c r="V41" s="213"/>
      <c r="W41" s="213"/>
      <c r="X41" s="213"/>
      <c r="Y41" s="5"/>
      <c r="Z41" s="59"/>
    </row>
    <row r="42" spans="2:26" ht="12" customHeight="1" x14ac:dyDescent="0.2">
      <c r="B42" s="17"/>
      <c r="C42" s="80"/>
      <c r="D42" s="35" t="s">
        <v>56</v>
      </c>
      <c r="E42" s="23"/>
      <c r="F42" s="22"/>
      <c r="G42" s="29" t="s">
        <v>94</v>
      </c>
      <c r="H42" s="25"/>
      <c r="I42" s="25"/>
      <c r="J42" s="25"/>
      <c r="K42" s="25"/>
      <c r="L42" s="29" t="s">
        <v>95</v>
      </c>
      <c r="M42" s="25"/>
      <c r="N42" s="25"/>
      <c r="O42" s="36"/>
      <c r="P42" s="242"/>
      <c r="Q42" s="37"/>
      <c r="R42" s="207" t="s">
        <v>57</v>
      </c>
      <c r="S42" s="207"/>
      <c r="T42" s="214" t="s">
        <v>58</v>
      </c>
      <c r="U42" s="68"/>
      <c r="V42" s="214"/>
      <c r="W42" s="214"/>
      <c r="X42" s="214"/>
      <c r="Y42" s="44"/>
      <c r="Z42" s="16"/>
    </row>
    <row r="43" spans="2:26" ht="12" customHeight="1" x14ac:dyDescent="0.2">
      <c r="B43" s="17"/>
      <c r="C43" s="1"/>
      <c r="D43" s="35" t="s">
        <v>59</v>
      </c>
      <c r="E43" s="29" t="s">
        <v>60</v>
      </c>
      <c r="F43" s="35"/>
      <c r="G43" s="185" t="s">
        <v>16</v>
      </c>
      <c r="H43" s="185" t="s">
        <v>17</v>
      </c>
      <c r="I43" s="185" t="s">
        <v>18</v>
      </c>
      <c r="J43" s="39" t="s">
        <v>61</v>
      </c>
      <c r="K43" s="39"/>
      <c r="L43" s="39" t="s">
        <v>16</v>
      </c>
      <c r="M43" s="39" t="s">
        <v>17</v>
      </c>
      <c r="N43" s="39" t="s">
        <v>18</v>
      </c>
      <c r="O43" s="39" t="s">
        <v>61</v>
      </c>
      <c r="P43" s="231" t="s">
        <v>117</v>
      </c>
      <c r="Q43" s="39"/>
      <c r="R43" s="205" t="s">
        <v>66</v>
      </c>
      <c r="S43" s="205" t="s">
        <v>67</v>
      </c>
      <c r="T43" s="209" t="s">
        <v>91</v>
      </c>
      <c r="U43" s="62"/>
      <c r="V43" s="209"/>
      <c r="W43" s="209"/>
      <c r="X43" s="209"/>
      <c r="Y43" s="3"/>
      <c r="Z43" s="19"/>
    </row>
    <row r="44" spans="2:26" ht="12" customHeight="1" x14ac:dyDescent="0.2">
      <c r="B44" s="17"/>
      <c r="C44" s="1">
        <v>1</v>
      </c>
      <c r="D44" s="254" t="str">
        <f>D19</f>
        <v>Reformatorisch Samenwerkingsverband PO</v>
      </c>
      <c r="E44" s="244" t="str">
        <f>E19</f>
        <v>PO0001</v>
      </c>
      <c r="F44" s="184"/>
      <c r="G44" s="244">
        <f>IF(VLOOKUP($G$8&amp;IF($C44&lt;10,"0","")&amp;$C44,kijkglazen!$A$4:$U$498,1)=$G$8&amp;IF($C44&lt;10,"0","")&amp;$C44,VLOOKUP($G$8&amp;IF($C44&lt;10,"0","")&amp;$C44,kijkglazen!$A$4:$U$498,13),0)</f>
        <v>0</v>
      </c>
      <c r="H44" s="244">
        <f>IF(VLOOKUP($G$8&amp;IF($C44&lt;10,"0","")&amp;$C44,kijkglazen!$A$4:$U$498,1)=$G$8&amp;IF($C44&lt;10,"0","")&amp;$C44,VLOOKUP($G$8&amp;IF($C44&lt;10,"0","")&amp;$C44,kijkglazen!$A$4:$U$498,14),0)</f>
        <v>0</v>
      </c>
      <c r="I44" s="244">
        <f>IF(VLOOKUP($G$8&amp;IF($C44&lt;10,"0","")&amp;$C44,kijkglazen!$A$4:$U$498,1)=$G$8&amp;IF($C44&lt;10,"0","")&amp;$C44,VLOOKUP($G$8&amp;IF($C44&lt;10,"0","")&amp;$C44,kijkglazen!$A$4:$U$498,15),0)</f>
        <v>0</v>
      </c>
      <c r="J44" s="244">
        <f>SUM(G44:I44)</f>
        <v>0</v>
      </c>
      <c r="K44" s="39"/>
      <c r="L44" s="244">
        <f>IF(VLOOKUP($G$8&amp;IF($C44&lt;10,"0","")&amp;$C44,kijkglazen!$A$4:$U$498,1)=$G$8&amp;IF($C44&lt;10,"0","")&amp;$C44,VLOOKUP($G$8&amp;IF($C44&lt;10,"0","")&amp;$C44,kijkglazen!$A$4:$U$498,17),0)</f>
        <v>0</v>
      </c>
      <c r="M44" s="244">
        <f>IF(VLOOKUP($G$8&amp;IF($C44&lt;10,"0","")&amp;$C44,kijkglazen!$A$4:$U$498,1)=$G$8&amp;IF($C44&lt;10,"0","")&amp;$C44,VLOOKUP($G$8&amp;IF($C44&lt;10,"0","")&amp;$C44,kijkglazen!$A$4:$U$498,18),0)</f>
        <v>0</v>
      </c>
      <c r="N44" s="244">
        <f>IF(VLOOKUP($G$8&amp;IF($C44&lt;10,"0","")&amp;$C44,kijkglazen!$A$4:$U$498,1)=$G$8&amp;IF($C44&lt;10,"0","")&amp;$C44,VLOOKUP($G$8&amp;IF($C44&lt;10,"0","")&amp;$C44,kijkglazen!$A$4:$U$498,19),0)</f>
        <v>0</v>
      </c>
      <c r="O44" s="244">
        <f>SUM(L44:N44)</f>
        <v>0</v>
      </c>
      <c r="P44" s="250">
        <f>P19</f>
        <v>1</v>
      </c>
      <c r="Q44" s="78" t="str">
        <f t="shared" ref="Q44:Q63" si="4">+Q19</f>
        <v>ja</v>
      </c>
      <c r="R44" s="245">
        <f>IF(Q44="nee",0,(J44-O44)*(tab!$C$21*tab!$C$8+tab!$D$24))</f>
        <v>0</v>
      </c>
      <c r="S44" s="245">
        <f>IF(AND(J44=0,O44=0),0,(G44-L44)*tab!$E$31+(H44-M44)*tab!$F$31+(I44-N44)*tab!$G$31)</f>
        <v>0</v>
      </c>
      <c r="T44" s="245">
        <f t="shared" ref="T44:T63" si="5">SUM(R44:S44)*P44</f>
        <v>0</v>
      </c>
      <c r="U44" s="78" t="str">
        <f>+U19</f>
        <v>ja</v>
      </c>
      <c r="V44" s="245">
        <f>IF(U44="nee",0,(J44-O44)*(tab!$C$45))</f>
        <v>0</v>
      </c>
      <c r="W44" s="245">
        <f>IF(U44="nee",0,IF(AND(J44=0,O44=0),0,(G44-L44)*tab!$G$45+(H44-M44)*tab!$H$45+(I44-N44)*tab!$I$45))</f>
        <v>0</v>
      </c>
      <c r="X44" s="245">
        <f t="shared" ref="X44:X63" si="6">SUM(V44:W44)*P44</f>
        <v>0</v>
      </c>
      <c r="Y44" s="3"/>
      <c r="Z44" s="19"/>
    </row>
    <row r="45" spans="2:26" ht="12" customHeight="1" x14ac:dyDescent="0.2">
      <c r="B45" s="17"/>
      <c r="C45" s="1">
        <v>2</v>
      </c>
      <c r="D45" s="254" t="str">
        <f t="shared" ref="D45:E45" si="7">D20</f>
        <v>Stichting Passend Primair Onderwijs Delft e.o.</v>
      </c>
      <c r="E45" s="244" t="str">
        <f t="shared" si="7"/>
        <v>PO2802</v>
      </c>
      <c r="F45" s="184"/>
      <c r="G45" s="244">
        <f>IF(VLOOKUP($G$8&amp;IF($C45&lt;10,"0","")&amp;$C45,kijkglazen!$A$4:$U$498,1)=$G$8&amp;IF($C45&lt;10,"0","")&amp;$C45,VLOOKUP($G$8&amp;IF($C45&lt;10,"0","")&amp;$C45,kijkglazen!$A$4:$U$498,13),0)</f>
        <v>1</v>
      </c>
      <c r="H45" s="244">
        <f>IF(VLOOKUP($G$8&amp;IF($C45&lt;10,"0","")&amp;$C45,kijkglazen!$A$4:$U$498,1)=$G$8&amp;IF($C45&lt;10,"0","")&amp;$C45,VLOOKUP($G$8&amp;IF($C45&lt;10,"0","")&amp;$C45,kijkglazen!$A$4:$U$498,14),0)</f>
        <v>0</v>
      </c>
      <c r="I45" s="244">
        <f>IF(VLOOKUP($G$8&amp;IF($C45&lt;10,"0","")&amp;$C45,kijkglazen!$A$4:$U$498,1)=$G$8&amp;IF($C45&lt;10,"0","")&amp;$C45,VLOOKUP($G$8&amp;IF($C45&lt;10,"0","")&amp;$C45,kijkglazen!$A$4:$U$498,15),0)</f>
        <v>0</v>
      </c>
      <c r="J45" s="244">
        <f t="shared" ref="J45:J63" si="8">SUM(G45:I45)</f>
        <v>1</v>
      </c>
      <c r="K45" s="39"/>
      <c r="L45" s="244">
        <f>IF(VLOOKUP($G$8&amp;IF($C45&lt;10,"0","")&amp;$C45,kijkglazen!$A$4:$U$498,1)=$G$8&amp;IF($C45&lt;10,"0","")&amp;$C45,VLOOKUP($G$8&amp;IF($C45&lt;10,"0","")&amp;$C45,kijkglazen!$A$4:$U$498,17),0)</f>
        <v>1</v>
      </c>
      <c r="M45" s="244">
        <f>IF(VLOOKUP($G$8&amp;IF($C45&lt;10,"0","")&amp;$C45,kijkglazen!$A$4:$U$498,1)=$G$8&amp;IF($C45&lt;10,"0","")&amp;$C45,VLOOKUP($G$8&amp;IF($C45&lt;10,"0","")&amp;$C45,kijkglazen!$A$4:$U$498,18),0)</f>
        <v>0</v>
      </c>
      <c r="N45" s="244">
        <f>IF(VLOOKUP($G$8&amp;IF($C45&lt;10,"0","")&amp;$C45,kijkglazen!$A$4:$U$498,1)=$G$8&amp;IF($C45&lt;10,"0","")&amp;$C45,VLOOKUP($G$8&amp;IF($C45&lt;10,"0","")&amp;$C45,kijkglazen!$A$4:$U$498,19),0)</f>
        <v>0</v>
      </c>
      <c r="O45" s="244">
        <f t="shared" ref="O45:O63" si="9">SUM(L45:N45)</f>
        <v>1</v>
      </c>
      <c r="P45" s="250">
        <f t="shared" ref="P45:P63" si="10">P20</f>
        <v>0</v>
      </c>
      <c r="Q45" s="78" t="str">
        <f t="shared" si="4"/>
        <v>ja</v>
      </c>
      <c r="R45" s="245">
        <f>IF(Q45="nee",0,(J45-O45)*(tab!$C$21*tab!$C$8+tab!$D$24))</f>
        <v>0</v>
      </c>
      <c r="S45" s="245">
        <f>IF(AND(J45=0,O45=0),0,(G45-L45)*tab!$E$31+(H45-M45)*tab!$F$31+(I45-N45)*tab!$G$31)</f>
        <v>0</v>
      </c>
      <c r="T45" s="245">
        <f t="shared" si="5"/>
        <v>0</v>
      </c>
      <c r="U45" s="78" t="str">
        <f t="shared" ref="U45:U63" si="11">+U20</f>
        <v>ja</v>
      </c>
      <c r="V45" s="245">
        <f>IF(U45="nee",0,(J45-O45)*(tab!$C$45))</f>
        <v>0</v>
      </c>
      <c r="W45" s="245">
        <f>IF(U45="nee",0,IF(AND(J45=0,O45=0),0,(G45-L45)*tab!$G$45+(H45-M45)*tab!$H$45+(I45-N45)*tab!$I$45))</f>
        <v>0</v>
      </c>
      <c r="X45" s="245">
        <f t="shared" si="6"/>
        <v>0</v>
      </c>
      <c r="Y45" s="3"/>
      <c r="Z45" s="19"/>
    </row>
    <row r="46" spans="2:26" ht="12" customHeight="1" x14ac:dyDescent="0.2">
      <c r="B46" s="17"/>
      <c r="C46" s="1">
        <v>3</v>
      </c>
      <c r="D46" s="254" t="str">
        <f t="shared" ref="D46:E46" si="12">D21</f>
        <v>Samenwerkingsverband Passend Primair Onderwijs Hoeksche Waard</v>
      </c>
      <c r="E46" s="244" t="str">
        <f t="shared" si="12"/>
        <v>PO2804</v>
      </c>
      <c r="F46" s="184"/>
      <c r="G46" s="244">
        <f>IF(VLOOKUP($G$8&amp;IF($C46&lt;10,"0","")&amp;$C46,kijkglazen!$A$4:$U$498,1)=$G$8&amp;IF($C46&lt;10,"0","")&amp;$C46,VLOOKUP($G$8&amp;IF($C46&lt;10,"0","")&amp;$C46,kijkglazen!$A$4:$U$498,13),0)</f>
        <v>1</v>
      </c>
      <c r="H46" s="244">
        <f>IF(VLOOKUP($G$8&amp;IF($C46&lt;10,"0","")&amp;$C46,kijkglazen!$A$4:$U$498,1)=$G$8&amp;IF($C46&lt;10,"0","")&amp;$C46,VLOOKUP($G$8&amp;IF($C46&lt;10,"0","")&amp;$C46,kijkglazen!$A$4:$U$498,14),0)</f>
        <v>0</v>
      </c>
      <c r="I46" s="244">
        <f>IF(VLOOKUP($G$8&amp;IF($C46&lt;10,"0","")&amp;$C46,kijkglazen!$A$4:$U$498,1)=$G$8&amp;IF($C46&lt;10,"0","")&amp;$C46,VLOOKUP($G$8&amp;IF($C46&lt;10,"0","")&amp;$C46,kijkglazen!$A$4:$U$498,15),0)</f>
        <v>0</v>
      </c>
      <c r="J46" s="244">
        <f t="shared" si="8"/>
        <v>1</v>
      </c>
      <c r="K46" s="39"/>
      <c r="L46" s="244">
        <f>IF(VLOOKUP($G$8&amp;IF($C46&lt;10,"0","")&amp;$C46,kijkglazen!$A$4:$U$498,1)=$G$8&amp;IF($C46&lt;10,"0","")&amp;$C46,VLOOKUP($G$8&amp;IF($C46&lt;10,"0","")&amp;$C46,kijkglazen!$A$4:$U$498,17),0)</f>
        <v>0</v>
      </c>
      <c r="M46" s="244">
        <f>IF(VLOOKUP($G$8&amp;IF($C46&lt;10,"0","")&amp;$C46,kijkglazen!$A$4:$U$498,1)=$G$8&amp;IF($C46&lt;10,"0","")&amp;$C46,VLOOKUP($G$8&amp;IF($C46&lt;10,"0","")&amp;$C46,kijkglazen!$A$4:$U$498,18),0)</f>
        <v>0</v>
      </c>
      <c r="N46" s="244">
        <f>IF(VLOOKUP($G$8&amp;IF($C46&lt;10,"0","")&amp;$C46,kijkglazen!$A$4:$U$498,1)=$G$8&amp;IF($C46&lt;10,"0","")&amp;$C46,VLOOKUP($G$8&amp;IF($C46&lt;10,"0","")&amp;$C46,kijkglazen!$A$4:$U$498,19),0)</f>
        <v>0</v>
      </c>
      <c r="O46" s="244">
        <f t="shared" si="9"/>
        <v>0</v>
      </c>
      <c r="P46" s="250">
        <f t="shared" si="10"/>
        <v>1</v>
      </c>
      <c r="Q46" s="78" t="str">
        <f t="shared" si="4"/>
        <v>ja</v>
      </c>
      <c r="R46" s="245">
        <f>IF(Q46="nee",0,(J46-O46)*(tab!$C$21*tab!$C$8+tab!$D$24))</f>
        <v>2971.5887069999999</v>
      </c>
      <c r="S46" s="245">
        <f>IF(AND(J46=0,O46=0),0,(G46-L46)*tab!$E$31+(H46-M46)*tab!$F$31+(I46-N46)*tab!$G$31)</f>
        <v>8237.4131259999995</v>
      </c>
      <c r="T46" s="245">
        <f t="shared" si="5"/>
        <v>11209.001832999998</v>
      </c>
      <c r="U46" s="78" t="str">
        <f t="shared" si="11"/>
        <v>ja</v>
      </c>
      <c r="V46" s="245">
        <f>IF(U46="nee",0,(J46-O46)*(tab!$C$45))</f>
        <v>578.78</v>
      </c>
      <c r="W46" s="245">
        <f>IF(U46="nee",0,IF(AND(J46=0,O46=0),0,(G46-L46)*tab!$G$45+(H46-M46)*tab!$H$45+(I46-N46)*tab!$I$45))</f>
        <v>820.02</v>
      </c>
      <c r="X46" s="245">
        <f t="shared" si="6"/>
        <v>1398.8</v>
      </c>
      <c r="Y46" s="3"/>
      <c r="Z46" s="19"/>
    </row>
    <row r="47" spans="2:26" ht="12" customHeight="1" x14ac:dyDescent="0.2">
      <c r="B47" s="17"/>
      <c r="C47" s="1">
        <v>4</v>
      </c>
      <c r="D47" s="254" t="str">
        <f t="shared" ref="D47:E47" si="13">D22</f>
        <v>RiBA</v>
      </c>
      <c r="E47" s="244" t="str">
        <f t="shared" si="13"/>
        <v>PO2805</v>
      </c>
      <c r="F47" s="184"/>
      <c r="G47" s="244">
        <f>IF(VLOOKUP($G$8&amp;IF($C47&lt;10,"0","")&amp;$C47,kijkglazen!$A$4:$U$498,1)=$G$8&amp;IF($C47&lt;10,"0","")&amp;$C47,VLOOKUP($G$8&amp;IF($C47&lt;10,"0","")&amp;$C47,kijkglazen!$A$4:$U$498,13),0)</f>
        <v>1</v>
      </c>
      <c r="H47" s="244">
        <f>IF(VLOOKUP($G$8&amp;IF($C47&lt;10,"0","")&amp;$C47,kijkglazen!$A$4:$U$498,1)=$G$8&amp;IF($C47&lt;10,"0","")&amp;$C47,VLOOKUP($G$8&amp;IF($C47&lt;10,"0","")&amp;$C47,kijkglazen!$A$4:$U$498,14),0)</f>
        <v>0</v>
      </c>
      <c r="I47" s="244">
        <f>IF(VLOOKUP($G$8&amp;IF($C47&lt;10,"0","")&amp;$C47,kijkglazen!$A$4:$U$498,1)=$G$8&amp;IF($C47&lt;10,"0","")&amp;$C47,VLOOKUP($G$8&amp;IF($C47&lt;10,"0","")&amp;$C47,kijkglazen!$A$4:$U$498,15),0)</f>
        <v>0</v>
      </c>
      <c r="J47" s="244">
        <f t="shared" si="8"/>
        <v>1</v>
      </c>
      <c r="K47" s="39"/>
      <c r="L47" s="244">
        <f>IF(VLOOKUP($G$8&amp;IF($C47&lt;10,"0","")&amp;$C47,kijkglazen!$A$4:$U$498,1)=$G$8&amp;IF($C47&lt;10,"0","")&amp;$C47,VLOOKUP($G$8&amp;IF($C47&lt;10,"0","")&amp;$C47,kijkglazen!$A$4:$U$498,17),0)</f>
        <v>0</v>
      </c>
      <c r="M47" s="244">
        <f>IF(VLOOKUP($G$8&amp;IF($C47&lt;10,"0","")&amp;$C47,kijkglazen!$A$4:$U$498,1)=$G$8&amp;IF($C47&lt;10,"0","")&amp;$C47,VLOOKUP($G$8&amp;IF($C47&lt;10,"0","")&amp;$C47,kijkglazen!$A$4:$U$498,18),0)</f>
        <v>0</v>
      </c>
      <c r="N47" s="244">
        <f>IF(VLOOKUP($G$8&amp;IF($C47&lt;10,"0","")&amp;$C47,kijkglazen!$A$4:$U$498,1)=$G$8&amp;IF($C47&lt;10,"0","")&amp;$C47,VLOOKUP($G$8&amp;IF($C47&lt;10,"0","")&amp;$C47,kijkglazen!$A$4:$U$498,19),0)</f>
        <v>0</v>
      </c>
      <c r="O47" s="244">
        <f t="shared" si="9"/>
        <v>0</v>
      </c>
      <c r="P47" s="250">
        <f t="shared" si="10"/>
        <v>1</v>
      </c>
      <c r="Q47" s="78" t="str">
        <f t="shared" si="4"/>
        <v>ja</v>
      </c>
      <c r="R47" s="245">
        <f>IF(Q47="nee",0,(J47-O47)*(tab!$C$21*tab!$C$8+tab!$D$24))</f>
        <v>2971.5887069999999</v>
      </c>
      <c r="S47" s="245">
        <f>IF(AND(J47=0,O47=0),0,(G47-L47)*tab!$E$31+(H47-M47)*tab!$F$31+(I47-N47)*tab!$G$31)</f>
        <v>8237.4131259999995</v>
      </c>
      <c r="T47" s="245">
        <f t="shared" si="5"/>
        <v>11209.001832999998</v>
      </c>
      <c r="U47" s="78" t="str">
        <f t="shared" si="11"/>
        <v>ja</v>
      </c>
      <c r="V47" s="245">
        <f>IF(U47="nee",0,(J47-O47)*(tab!$C$45))</f>
        <v>578.78</v>
      </c>
      <c r="W47" s="245">
        <f>IF(U47="nee",0,IF(AND(J47=0,O47=0),0,(G47-L47)*tab!$G$45+(H47-M47)*tab!$H$45+(I47-N47)*tab!$I$45))</f>
        <v>820.02</v>
      </c>
      <c r="X47" s="245">
        <f t="shared" si="6"/>
        <v>1398.8</v>
      </c>
      <c r="Y47" s="3"/>
      <c r="Z47" s="19"/>
    </row>
    <row r="48" spans="2:26" ht="12" customHeight="1" x14ac:dyDescent="0.2">
      <c r="B48" s="17"/>
      <c r="C48" s="1">
        <v>5</v>
      </c>
      <c r="D48" s="254" t="str">
        <f t="shared" ref="D48:E48" si="14">D23</f>
        <v>Samenwerkingsverband Passend Primair Onderwijs Rotterdam</v>
      </c>
      <c r="E48" s="244" t="str">
        <f t="shared" si="14"/>
        <v>PO2806</v>
      </c>
      <c r="F48" s="184"/>
      <c r="G48" s="244">
        <f>IF(VLOOKUP($G$8&amp;IF($C48&lt;10,"0","")&amp;$C48,kijkglazen!$A$4:$U$498,1)=$G$8&amp;IF($C48&lt;10,"0","")&amp;$C48,VLOOKUP($G$8&amp;IF($C48&lt;10,"0","")&amp;$C48,kijkglazen!$A$4:$U$498,13),0)</f>
        <v>2</v>
      </c>
      <c r="H48" s="244">
        <f>IF(VLOOKUP($G$8&amp;IF($C48&lt;10,"0","")&amp;$C48,kijkglazen!$A$4:$U$498,1)=$G$8&amp;IF($C48&lt;10,"0","")&amp;$C48,VLOOKUP($G$8&amp;IF($C48&lt;10,"0","")&amp;$C48,kijkglazen!$A$4:$U$498,14),0)</f>
        <v>0</v>
      </c>
      <c r="I48" s="244">
        <f>IF(VLOOKUP($G$8&amp;IF($C48&lt;10,"0","")&amp;$C48,kijkglazen!$A$4:$U$498,1)=$G$8&amp;IF($C48&lt;10,"0","")&amp;$C48,VLOOKUP($G$8&amp;IF($C48&lt;10,"0","")&amp;$C48,kijkglazen!$A$4:$U$498,15),0)</f>
        <v>0</v>
      </c>
      <c r="J48" s="244">
        <f t="shared" si="8"/>
        <v>2</v>
      </c>
      <c r="K48" s="39"/>
      <c r="L48" s="244">
        <f>IF(VLOOKUP($G$8&amp;IF($C48&lt;10,"0","")&amp;$C48,kijkglazen!$A$4:$U$498,1)=$G$8&amp;IF($C48&lt;10,"0","")&amp;$C48,VLOOKUP($G$8&amp;IF($C48&lt;10,"0","")&amp;$C48,kijkglazen!$A$4:$U$498,17),0)</f>
        <v>2</v>
      </c>
      <c r="M48" s="244">
        <f>IF(VLOOKUP($G$8&amp;IF($C48&lt;10,"0","")&amp;$C48,kijkglazen!$A$4:$U$498,1)=$G$8&amp;IF($C48&lt;10,"0","")&amp;$C48,VLOOKUP($G$8&amp;IF($C48&lt;10,"0","")&amp;$C48,kijkglazen!$A$4:$U$498,18),0)</f>
        <v>0</v>
      </c>
      <c r="N48" s="244">
        <f>IF(VLOOKUP($G$8&amp;IF($C48&lt;10,"0","")&amp;$C48,kijkglazen!$A$4:$U$498,1)=$G$8&amp;IF($C48&lt;10,"0","")&amp;$C48,VLOOKUP($G$8&amp;IF($C48&lt;10,"0","")&amp;$C48,kijkglazen!$A$4:$U$498,19),0)</f>
        <v>0</v>
      </c>
      <c r="O48" s="244">
        <f t="shared" si="9"/>
        <v>2</v>
      </c>
      <c r="P48" s="250">
        <f t="shared" si="10"/>
        <v>1</v>
      </c>
      <c r="Q48" s="78" t="str">
        <f t="shared" si="4"/>
        <v>ja</v>
      </c>
      <c r="R48" s="245">
        <f>IF(Q48="nee",0,(J48-O48)*(tab!$C$21*tab!$C$8+tab!$D$24))</f>
        <v>0</v>
      </c>
      <c r="S48" s="245">
        <f>IF(AND(J48=0,O48=0),0,(G48-L48)*tab!$E$31+(H48-M48)*tab!$F$31+(I48-N48)*tab!$G$31)</f>
        <v>0</v>
      </c>
      <c r="T48" s="245">
        <f t="shared" si="5"/>
        <v>0</v>
      </c>
      <c r="U48" s="78" t="str">
        <f t="shared" si="11"/>
        <v>ja</v>
      </c>
      <c r="V48" s="245">
        <f>IF(U48="nee",0,(J48-O48)*(tab!$C$45))</f>
        <v>0</v>
      </c>
      <c r="W48" s="245">
        <f>IF(U48="nee",0,IF(AND(J48=0,O48=0),0,(G48-L48)*tab!$G$45+(H48-M48)*tab!$H$45+(I48-N48)*tab!$I$45))</f>
        <v>0</v>
      </c>
      <c r="X48" s="245">
        <f t="shared" si="6"/>
        <v>0</v>
      </c>
      <c r="Y48" s="3"/>
      <c r="Z48" s="19"/>
    </row>
    <row r="49" spans="2:26" ht="12" customHeight="1" x14ac:dyDescent="0.2">
      <c r="B49" s="17"/>
      <c r="C49" s="1">
        <v>6</v>
      </c>
      <c r="D49" s="254" t="str">
        <f t="shared" ref="D49:E49" si="15">D24</f>
        <v>Stg. SWV Schiedam, Vlaardingen, Maassluis onderwijs dat past</v>
      </c>
      <c r="E49" s="244" t="str">
        <f t="shared" si="15"/>
        <v>PO2807</v>
      </c>
      <c r="F49" s="184"/>
      <c r="G49" s="244">
        <f>IF(VLOOKUP($G$8&amp;IF($C49&lt;10,"0","")&amp;$C49,kijkglazen!$A$4:$U$498,1)=$G$8&amp;IF($C49&lt;10,"0","")&amp;$C49,VLOOKUP($G$8&amp;IF($C49&lt;10,"0","")&amp;$C49,kijkglazen!$A$4:$U$498,13),0)</f>
        <v>2</v>
      </c>
      <c r="H49" s="244">
        <f>IF(VLOOKUP($G$8&amp;IF($C49&lt;10,"0","")&amp;$C49,kijkglazen!$A$4:$U$498,1)=$G$8&amp;IF($C49&lt;10,"0","")&amp;$C49,VLOOKUP($G$8&amp;IF($C49&lt;10,"0","")&amp;$C49,kijkglazen!$A$4:$U$498,14),0)</f>
        <v>0</v>
      </c>
      <c r="I49" s="244">
        <f>IF(VLOOKUP($G$8&amp;IF($C49&lt;10,"0","")&amp;$C49,kijkglazen!$A$4:$U$498,1)=$G$8&amp;IF($C49&lt;10,"0","")&amp;$C49,VLOOKUP($G$8&amp;IF($C49&lt;10,"0","")&amp;$C49,kijkglazen!$A$4:$U$498,15),0)</f>
        <v>0</v>
      </c>
      <c r="J49" s="244">
        <f t="shared" si="8"/>
        <v>2</v>
      </c>
      <c r="K49" s="39"/>
      <c r="L49" s="244">
        <f>IF(VLOOKUP($G$8&amp;IF($C49&lt;10,"0","")&amp;$C49,kijkglazen!$A$4:$U$498,1)=$G$8&amp;IF($C49&lt;10,"0","")&amp;$C49,VLOOKUP($G$8&amp;IF($C49&lt;10,"0","")&amp;$C49,kijkglazen!$A$4:$U$498,17),0)</f>
        <v>1</v>
      </c>
      <c r="M49" s="244">
        <f>IF(VLOOKUP($G$8&amp;IF($C49&lt;10,"0","")&amp;$C49,kijkglazen!$A$4:$U$498,1)=$G$8&amp;IF($C49&lt;10,"0","")&amp;$C49,VLOOKUP($G$8&amp;IF($C49&lt;10,"0","")&amp;$C49,kijkglazen!$A$4:$U$498,18),0)</f>
        <v>0</v>
      </c>
      <c r="N49" s="244">
        <f>IF(VLOOKUP($G$8&amp;IF($C49&lt;10,"0","")&amp;$C49,kijkglazen!$A$4:$U$498,1)=$G$8&amp;IF($C49&lt;10,"0","")&amp;$C49,VLOOKUP($G$8&amp;IF($C49&lt;10,"0","")&amp;$C49,kijkglazen!$A$4:$U$498,19),0)</f>
        <v>0</v>
      </c>
      <c r="O49" s="244">
        <f t="shared" si="9"/>
        <v>1</v>
      </c>
      <c r="P49" s="250">
        <f t="shared" si="10"/>
        <v>1</v>
      </c>
      <c r="Q49" s="78" t="str">
        <f t="shared" si="4"/>
        <v>ja</v>
      </c>
      <c r="R49" s="245">
        <f>IF(Q49="nee",0,(J49-O49)*(tab!$C$21*tab!$C$8+tab!$D$24))</f>
        <v>2971.5887069999999</v>
      </c>
      <c r="S49" s="245">
        <f>IF(AND(J49=0,O49=0),0,(G49-L49)*tab!$E$31+(H49-M49)*tab!$F$31+(I49-N49)*tab!$G$31)</f>
        <v>8237.4131259999995</v>
      </c>
      <c r="T49" s="245">
        <f t="shared" si="5"/>
        <v>11209.001832999998</v>
      </c>
      <c r="U49" s="78" t="str">
        <f t="shared" si="11"/>
        <v>ja</v>
      </c>
      <c r="V49" s="245">
        <f>IF(U49="nee",0,(J49-O49)*(tab!$C$45))</f>
        <v>578.78</v>
      </c>
      <c r="W49" s="245">
        <f>IF(U49="nee",0,IF(AND(J49=0,O49=0),0,(G49-L49)*tab!$G$45+(H49-M49)*tab!$H$45+(I49-N49)*tab!$I$45))</f>
        <v>820.02</v>
      </c>
      <c r="X49" s="245">
        <f t="shared" si="6"/>
        <v>1398.8</v>
      </c>
      <c r="Y49" s="3"/>
      <c r="Z49" s="19"/>
    </row>
    <row r="50" spans="2:26" ht="12" customHeight="1" x14ac:dyDescent="0.2">
      <c r="B50" s="17"/>
      <c r="C50" s="1">
        <v>7</v>
      </c>
      <c r="D50" s="254" t="str">
        <f t="shared" ref="D50:E50" si="16">D25</f>
        <v>Stg. Samenwerkingsverband Pas. Ond. Voorne-Putten/Rozenburg Prim. Ond</v>
      </c>
      <c r="E50" s="244" t="str">
        <f t="shared" si="16"/>
        <v>PO2808</v>
      </c>
      <c r="F50" s="40"/>
      <c r="G50" s="244">
        <f>IF(VLOOKUP($G$8&amp;IF($C50&lt;10,"0","")&amp;$C50,kijkglazen!$A$4:$U$498,1)=$G$8&amp;IF($C50&lt;10,"0","")&amp;$C50,VLOOKUP($G$8&amp;IF($C50&lt;10,"0","")&amp;$C50,kijkglazen!$A$4:$U$498,13),0)</f>
        <v>1</v>
      </c>
      <c r="H50" s="244">
        <f>IF(VLOOKUP($G$8&amp;IF($C50&lt;10,"0","")&amp;$C50,kijkglazen!$A$4:$U$498,1)=$G$8&amp;IF($C50&lt;10,"0","")&amp;$C50,VLOOKUP($G$8&amp;IF($C50&lt;10,"0","")&amp;$C50,kijkglazen!$A$4:$U$498,14),0)</f>
        <v>0</v>
      </c>
      <c r="I50" s="244">
        <f>IF(VLOOKUP($G$8&amp;IF($C50&lt;10,"0","")&amp;$C50,kijkglazen!$A$4:$U$498,1)=$G$8&amp;IF($C50&lt;10,"0","")&amp;$C50,VLOOKUP($G$8&amp;IF($C50&lt;10,"0","")&amp;$C50,kijkglazen!$A$4:$U$498,15),0)</f>
        <v>0</v>
      </c>
      <c r="J50" s="244">
        <f t="shared" si="8"/>
        <v>1</v>
      </c>
      <c r="K50" s="39"/>
      <c r="L50" s="244">
        <f>IF(VLOOKUP($G$8&amp;IF($C50&lt;10,"0","")&amp;$C50,kijkglazen!$A$4:$U$498,1)=$G$8&amp;IF($C50&lt;10,"0","")&amp;$C50,VLOOKUP($G$8&amp;IF($C50&lt;10,"0","")&amp;$C50,kijkglazen!$A$4:$U$498,17),0)</f>
        <v>0</v>
      </c>
      <c r="M50" s="244">
        <f>IF(VLOOKUP($G$8&amp;IF($C50&lt;10,"0","")&amp;$C50,kijkglazen!$A$4:$U$498,1)=$G$8&amp;IF($C50&lt;10,"0","")&amp;$C50,VLOOKUP($G$8&amp;IF($C50&lt;10,"0","")&amp;$C50,kijkglazen!$A$4:$U$498,18),0)</f>
        <v>0</v>
      </c>
      <c r="N50" s="244">
        <f>IF(VLOOKUP($G$8&amp;IF($C50&lt;10,"0","")&amp;$C50,kijkglazen!$A$4:$U$498,1)=$G$8&amp;IF($C50&lt;10,"0","")&amp;$C50,VLOOKUP($G$8&amp;IF($C50&lt;10,"0","")&amp;$C50,kijkglazen!$A$4:$U$498,19),0)</f>
        <v>0</v>
      </c>
      <c r="O50" s="244">
        <f t="shared" si="9"/>
        <v>0</v>
      </c>
      <c r="P50" s="250">
        <f t="shared" si="10"/>
        <v>1</v>
      </c>
      <c r="Q50" s="78" t="str">
        <f t="shared" si="4"/>
        <v>ja</v>
      </c>
      <c r="R50" s="245">
        <f>IF(Q50="nee",0,(J50-O50)*(tab!$C$21*tab!$C$8+tab!$D$24))</f>
        <v>2971.5887069999999</v>
      </c>
      <c r="S50" s="245">
        <f>IF(AND(J50=0,O50=0),0,(G50-L50)*tab!$E$31+(H50-M50)*tab!$F$31+(I50-N50)*tab!$G$31)</f>
        <v>8237.4131259999995</v>
      </c>
      <c r="T50" s="245">
        <f t="shared" si="5"/>
        <v>11209.001832999998</v>
      </c>
      <c r="U50" s="78" t="str">
        <f t="shared" si="11"/>
        <v>ja</v>
      </c>
      <c r="V50" s="245">
        <f>IF(U50="nee",0,(J50-O50)*(tab!$C$45))</f>
        <v>578.78</v>
      </c>
      <c r="W50" s="245">
        <f>IF(U50="nee",0,IF(AND(J50=0,O50=0),0,(G50-L50)*tab!$G$45+(H50-M50)*tab!$H$45+(I50-N50)*tab!$I$45))</f>
        <v>820.02</v>
      </c>
      <c r="X50" s="245">
        <f t="shared" si="6"/>
        <v>1398.8</v>
      </c>
      <c r="Y50" s="3"/>
      <c r="Z50" s="19"/>
    </row>
    <row r="51" spans="2:26" ht="12" customHeight="1" x14ac:dyDescent="0.2">
      <c r="B51" s="17"/>
      <c r="C51" s="1">
        <v>8</v>
      </c>
      <c r="D51" s="254" t="str">
        <f t="shared" ref="D51:E51" si="17">D26</f>
        <v>Samenwerkingsverband Passend Onderwijs Drechtsteden</v>
      </c>
      <c r="E51" s="244" t="str">
        <f t="shared" si="17"/>
        <v>PO2809</v>
      </c>
      <c r="F51" s="40"/>
      <c r="G51" s="244">
        <f>IF(VLOOKUP($G$8&amp;IF($C51&lt;10,"0","")&amp;$C51,kijkglazen!$A$4:$U$498,1)=$G$8&amp;IF($C51&lt;10,"0","")&amp;$C51,VLOOKUP($G$8&amp;IF($C51&lt;10,"0","")&amp;$C51,kijkglazen!$A$4:$U$498,13),0)</f>
        <v>6</v>
      </c>
      <c r="H51" s="244">
        <f>IF(VLOOKUP($G$8&amp;IF($C51&lt;10,"0","")&amp;$C51,kijkglazen!$A$4:$U$498,1)=$G$8&amp;IF($C51&lt;10,"0","")&amp;$C51,VLOOKUP($G$8&amp;IF($C51&lt;10,"0","")&amp;$C51,kijkglazen!$A$4:$U$498,14),0)</f>
        <v>0</v>
      </c>
      <c r="I51" s="244">
        <f>IF(VLOOKUP($G$8&amp;IF($C51&lt;10,"0","")&amp;$C51,kijkglazen!$A$4:$U$498,1)=$G$8&amp;IF($C51&lt;10,"0","")&amp;$C51,VLOOKUP($G$8&amp;IF($C51&lt;10,"0","")&amp;$C51,kijkglazen!$A$4:$U$498,15),0)</f>
        <v>0</v>
      </c>
      <c r="J51" s="244">
        <f t="shared" si="8"/>
        <v>6</v>
      </c>
      <c r="K51" s="39"/>
      <c r="L51" s="244">
        <f>IF(VLOOKUP($G$8&amp;IF($C51&lt;10,"0","")&amp;$C51,kijkglazen!$A$4:$U$498,1)=$G$8&amp;IF($C51&lt;10,"0","")&amp;$C51,VLOOKUP($G$8&amp;IF($C51&lt;10,"0","")&amp;$C51,kijkglazen!$A$4:$U$498,17),0)</f>
        <v>2</v>
      </c>
      <c r="M51" s="244">
        <f>IF(VLOOKUP($G$8&amp;IF($C51&lt;10,"0","")&amp;$C51,kijkglazen!$A$4:$U$498,1)=$G$8&amp;IF($C51&lt;10,"0","")&amp;$C51,VLOOKUP($G$8&amp;IF($C51&lt;10,"0","")&amp;$C51,kijkglazen!$A$4:$U$498,18),0)</f>
        <v>0</v>
      </c>
      <c r="N51" s="244">
        <f>IF(VLOOKUP($G$8&amp;IF($C51&lt;10,"0","")&amp;$C51,kijkglazen!$A$4:$U$498,1)=$G$8&amp;IF($C51&lt;10,"0","")&amp;$C51,VLOOKUP($G$8&amp;IF($C51&lt;10,"0","")&amp;$C51,kijkglazen!$A$4:$U$498,19),0)</f>
        <v>0</v>
      </c>
      <c r="O51" s="244">
        <f t="shared" si="9"/>
        <v>2</v>
      </c>
      <c r="P51" s="250">
        <f t="shared" si="10"/>
        <v>1</v>
      </c>
      <c r="Q51" s="78" t="str">
        <f t="shared" si="4"/>
        <v>ja</v>
      </c>
      <c r="R51" s="245">
        <f>IF(Q51="nee",0,(J51-O51)*(tab!$C$21*tab!$C$8+tab!$D$24))</f>
        <v>11886.354828</v>
      </c>
      <c r="S51" s="245">
        <f>IF(AND(J51=0,O51=0),0,(G51-L51)*tab!$E$31+(H51-M51)*tab!$F$31+(I51-N51)*tab!$G$31)</f>
        <v>32949.652503999998</v>
      </c>
      <c r="T51" s="245">
        <f t="shared" si="5"/>
        <v>44836.007331999994</v>
      </c>
      <c r="U51" s="78" t="s">
        <v>54</v>
      </c>
      <c r="V51" s="245">
        <f>IF(U51="nee",0,(J51-O51)*(tab!$C$45))</f>
        <v>2315.12</v>
      </c>
      <c r="W51" s="245">
        <f>IF(U51="nee",0,IF(AND(J51=0,O51=0),0,(G51-L51)*tab!$G$45+(H51-M51)*tab!$H$45+(I51-N51)*tab!$I$45))</f>
        <v>3280.08</v>
      </c>
      <c r="X51" s="245">
        <f t="shared" si="6"/>
        <v>5595.2</v>
      </c>
      <c r="Y51" s="3"/>
      <c r="Z51" s="19"/>
    </row>
    <row r="52" spans="2:26" ht="12" customHeight="1" x14ac:dyDescent="0.2">
      <c r="B52" s="17"/>
      <c r="C52" s="1">
        <v>9</v>
      </c>
      <c r="D52" s="254" t="str">
        <f t="shared" ref="D52:E52" si="18">D27</f>
        <v>Stichting Samenwerkingsverband Passend Primair Onderwijs Dordrecht</v>
      </c>
      <c r="E52" s="244" t="str">
        <f t="shared" si="18"/>
        <v>PO2810</v>
      </c>
      <c r="F52" s="40"/>
      <c r="G52" s="244">
        <f>IF(VLOOKUP($G$8&amp;IF($C52&lt;10,"0","")&amp;$C52,kijkglazen!$A$4:$U$498,1)=$G$8&amp;IF($C52&lt;10,"0","")&amp;$C52,VLOOKUP($G$8&amp;IF($C52&lt;10,"0","")&amp;$C52,kijkglazen!$A$4:$U$498,13),0)</f>
        <v>2</v>
      </c>
      <c r="H52" s="244">
        <f>IF(VLOOKUP($G$8&amp;IF($C52&lt;10,"0","")&amp;$C52,kijkglazen!$A$4:$U$498,1)=$G$8&amp;IF($C52&lt;10,"0","")&amp;$C52,VLOOKUP($G$8&amp;IF($C52&lt;10,"0","")&amp;$C52,kijkglazen!$A$4:$U$498,14),0)</f>
        <v>0</v>
      </c>
      <c r="I52" s="244">
        <f>IF(VLOOKUP($G$8&amp;IF($C52&lt;10,"0","")&amp;$C52,kijkglazen!$A$4:$U$498,1)=$G$8&amp;IF($C52&lt;10,"0","")&amp;$C52,VLOOKUP($G$8&amp;IF($C52&lt;10,"0","")&amp;$C52,kijkglazen!$A$4:$U$498,15),0)</f>
        <v>0</v>
      </c>
      <c r="J52" s="244">
        <f t="shared" si="8"/>
        <v>2</v>
      </c>
      <c r="K52" s="39"/>
      <c r="L52" s="244">
        <f>IF(VLOOKUP($G$8&amp;IF($C52&lt;10,"0","")&amp;$C52,kijkglazen!$A$4:$U$498,1)=$G$8&amp;IF($C52&lt;10,"0","")&amp;$C52,VLOOKUP($G$8&amp;IF($C52&lt;10,"0","")&amp;$C52,kijkglazen!$A$4:$U$498,17),0)</f>
        <v>0</v>
      </c>
      <c r="M52" s="244">
        <f>IF(VLOOKUP($G$8&amp;IF($C52&lt;10,"0","")&amp;$C52,kijkglazen!$A$4:$U$498,1)=$G$8&amp;IF($C52&lt;10,"0","")&amp;$C52,VLOOKUP($G$8&amp;IF($C52&lt;10,"0","")&amp;$C52,kijkglazen!$A$4:$U$498,18),0)</f>
        <v>0</v>
      </c>
      <c r="N52" s="244">
        <f>IF(VLOOKUP($G$8&amp;IF($C52&lt;10,"0","")&amp;$C52,kijkglazen!$A$4:$U$498,1)=$G$8&amp;IF($C52&lt;10,"0","")&amp;$C52,VLOOKUP($G$8&amp;IF($C52&lt;10,"0","")&amp;$C52,kijkglazen!$A$4:$U$498,19),0)</f>
        <v>0</v>
      </c>
      <c r="O52" s="244">
        <f t="shared" si="9"/>
        <v>0</v>
      </c>
      <c r="P52" s="250">
        <f t="shared" si="10"/>
        <v>1</v>
      </c>
      <c r="Q52" s="78" t="str">
        <f t="shared" si="4"/>
        <v>ja</v>
      </c>
      <c r="R52" s="245">
        <f>IF(Q52="nee",0,(J52-O52)*(tab!$C$21*tab!$C$8+tab!$D$24))</f>
        <v>5943.1774139999998</v>
      </c>
      <c r="S52" s="245">
        <f>IF(AND(J52=0,O52=0),0,(G52-L52)*tab!$E$31+(H52-M52)*tab!$F$31+(I52-N52)*tab!$G$31)</f>
        <v>16474.826251999999</v>
      </c>
      <c r="T52" s="245">
        <f t="shared" si="5"/>
        <v>22418.003665999997</v>
      </c>
      <c r="U52" s="78" t="str">
        <f t="shared" si="11"/>
        <v>ja</v>
      </c>
      <c r="V52" s="245">
        <f>IF(U52="nee",0,(J52-O52)*(tab!$C$45))</f>
        <v>1157.56</v>
      </c>
      <c r="W52" s="245">
        <f>IF(U52="nee",0,IF(AND(J52=0,O52=0),0,(G52-L52)*tab!$G$45+(H52-M52)*tab!$H$45+(I52-N52)*tab!$I$45))</f>
        <v>1640.04</v>
      </c>
      <c r="X52" s="245">
        <f t="shared" si="6"/>
        <v>2797.6</v>
      </c>
      <c r="Y52" s="3"/>
      <c r="Z52" s="19"/>
    </row>
    <row r="53" spans="2:26" ht="12" customHeight="1" x14ac:dyDescent="0.2">
      <c r="B53" s="17"/>
      <c r="C53" s="1">
        <v>10</v>
      </c>
      <c r="D53" s="254" t="str">
        <f t="shared" ref="D53:E53" si="19">D28</f>
        <v>St Samenwerkingsverband PO Midden Holland</v>
      </c>
      <c r="E53" s="244" t="str">
        <f t="shared" si="19"/>
        <v>PO2814</v>
      </c>
      <c r="F53" s="40"/>
      <c r="G53" s="244">
        <f>IF(VLOOKUP($G$8&amp;IF($C53&lt;10,"0","")&amp;$C53,kijkglazen!$A$4:$U$498,1)=$G$8&amp;IF($C53&lt;10,"0","")&amp;$C53,VLOOKUP($G$8&amp;IF($C53&lt;10,"0","")&amp;$C53,kijkglazen!$A$4:$U$498,13),0)</f>
        <v>1</v>
      </c>
      <c r="H53" s="244">
        <f>IF(VLOOKUP($G$8&amp;IF($C53&lt;10,"0","")&amp;$C53,kijkglazen!$A$4:$U$498,1)=$G$8&amp;IF($C53&lt;10,"0","")&amp;$C53,VLOOKUP($G$8&amp;IF($C53&lt;10,"0","")&amp;$C53,kijkglazen!$A$4:$U$498,14),0)</f>
        <v>0</v>
      </c>
      <c r="I53" s="244">
        <f>IF(VLOOKUP($G$8&amp;IF($C53&lt;10,"0","")&amp;$C53,kijkglazen!$A$4:$U$498,1)=$G$8&amp;IF($C53&lt;10,"0","")&amp;$C53,VLOOKUP($G$8&amp;IF($C53&lt;10,"0","")&amp;$C53,kijkglazen!$A$4:$U$498,15),0)</f>
        <v>0</v>
      </c>
      <c r="J53" s="244">
        <f t="shared" si="8"/>
        <v>1</v>
      </c>
      <c r="K53" s="39"/>
      <c r="L53" s="244">
        <f>IF(VLOOKUP($G$8&amp;IF($C53&lt;10,"0","")&amp;$C53,kijkglazen!$A$4:$U$498,1)=$G$8&amp;IF($C53&lt;10,"0","")&amp;$C53,VLOOKUP($G$8&amp;IF($C53&lt;10,"0","")&amp;$C53,kijkglazen!$A$4:$U$498,17),0)</f>
        <v>0</v>
      </c>
      <c r="M53" s="244">
        <f>IF(VLOOKUP($G$8&amp;IF($C53&lt;10,"0","")&amp;$C53,kijkglazen!$A$4:$U$498,1)=$G$8&amp;IF($C53&lt;10,"0","")&amp;$C53,VLOOKUP($G$8&amp;IF($C53&lt;10,"0","")&amp;$C53,kijkglazen!$A$4:$U$498,18),0)</f>
        <v>0</v>
      </c>
      <c r="N53" s="244">
        <f>IF(VLOOKUP($G$8&amp;IF($C53&lt;10,"0","")&amp;$C53,kijkglazen!$A$4:$U$498,1)=$G$8&amp;IF($C53&lt;10,"0","")&amp;$C53,VLOOKUP($G$8&amp;IF($C53&lt;10,"0","")&amp;$C53,kijkglazen!$A$4:$U$498,19),0)</f>
        <v>0</v>
      </c>
      <c r="O53" s="244">
        <f t="shared" si="9"/>
        <v>0</v>
      </c>
      <c r="P53" s="250">
        <f t="shared" si="10"/>
        <v>1</v>
      </c>
      <c r="Q53" s="78" t="str">
        <f t="shared" si="4"/>
        <v>ja</v>
      </c>
      <c r="R53" s="245">
        <f>IF(Q53="nee",0,(J53-O53)*(tab!$C$21*tab!$C$8+tab!$D$24))</f>
        <v>2971.5887069999999</v>
      </c>
      <c r="S53" s="245">
        <f>IF(AND(J53=0,O53=0),0,(G53-L53)*tab!$E$31+(H53-M53)*tab!$F$31+(I53-N53)*tab!$G$31)</f>
        <v>8237.4131259999995</v>
      </c>
      <c r="T53" s="245">
        <f t="shared" si="5"/>
        <v>11209.001832999998</v>
      </c>
      <c r="U53" s="78" t="str">
        <f t="shared" si="11"/>
        <v>ja</v>
      </c>
      <c r="V53" s="245">
        <f>IF(U53="nee",0,(J53-O53)*(tab!$C$45))</f>
        <v>578.78</v>
      </c>
      <c r="W53" s="245">
        <f>IF(U53="nee",0,IF(AND(J53=0,O53=0),0,(G53-L53)*tab!$G$45+(H53-M53)*tab!$H$45+(I53-N53)*tab!$I$45))</f>
        <v>820.02</v>
      </c>
      <c r="X53" s="245">
        <f t="shared" si="6"/>
        <v>1398.8</v>
      </c>
      <c r="Y53" s="3"/>
      <c r="Z53" s="19"/>
    </row>
    <row r="54" spans="2:26" ht="12" customHeight="1" x14ac:dyDescent="0.2">
      <c r="B54" s="17"/>
      <c r="C54" s="1">
        <v>11</v>
      </c>
      <c r="D54" s="254" t="str">
        <f t="shared" ref="D54:E54" si="20">D29</f>
        <v>Samenwerkingsverband Driegang</v>
      </c>
      <c r="E54" s="244" t="str">
        <f t="shared" si="20"/>
        <v>PO2816</v>
      </c>
      <c r="F54" s="40"/>
      <c r="G54" s="244">
        <f>IF(VLOOKUP($G$8&amp;IF($C54&lt;10,"0","")&amp;$C54,kijkglazen!$A$4:$U$498,1)=$G$8&amp;IF($C54&lt;10,"0","")&amp;$C54,VLOOKUP($G$8&amp;IF($C54&lt;10,"0","")&amp;$C54,kijkglazen!$A$4:$U$498,13),0)</f>
        <v>2</v>
      </c>
      <c r="H54" s="244">
        <f>IF(VLOOKUP($G$8&amp;IF($C54&lt;10,"0","")&amp;$C54,kijkglazen!$A$4:$U$498,1)=$G$8&amp;IF($C54&lt;10,"0","")&amp;$C54,VLOOKUP($G$8&amp;IF($C54&lt;10,"0","")&amp;$C54,kijkglazen!$A$4:$U$498,14),0)</f>
        <v>0</v>
      </c>
      <c r="I54" s="244">
        <f>IF(VLOOKUP($G$8&amp;IF($C54&lt;10,"0","")&amp;$C54,kijkglazen!$A$4:$U$498,1)=$G$8&amp;IF($C54&lt;10,"0","")&amp;$C54,VLOOKUP($G$8&amp;IF($C54&lt;10,"0","")&amp;$C54,kijkglazen!$A$4:$U$498,15),0)</f>
        <v>0</v>
      </c>
      <c r="J54" s="244">
        <f t="shared" si="8"/>
        <v>2</v>
      </c>
      <c r="K54" s="39"/>
      <c r="L54" s="244">
        <f>IF(VLOOKUP($G$8&amp;IF($C54&lt;10,"0","")&amp;$C54,kijkglazen!$A$4:$U$498,1)=$G$8&amp;IF($C54&lt;10,"0","")&amp;$C54,VLOOKUP($G$8&amp;IF($C54&lt;10,"0","")&amp;$C54,kijkglazen!$A$4:$U$498,17),0)</f>
        <v>1</v>
      </c>
      <c r="M54" s="244">
        <f>IF(VLOOKUP($G$8&amp;IF($C54&lt;10,"0","")&amp;$C54,kijkglazen!$A$4:$U$498,1)=$G$8&amp;IF($C54&lt;10,"0","")&amp;$C54,VLOOKUP($G$8&amp;IF($C54&lt;10,"0","")&amp;$C54,kijkglazen!$A$4:$U$498,18),0)</f>
        <v>0</v>
      </c>
      <c r="N54" s="244">
        <f>IF(VLOOKUP($G$8&amp;IF($C54&lt;10,"0","")&amp;$C54,kijkglazen!$A$4:$U$498,1)=$G$8&amp;IF($C54&lt;10,"0","")&amp;$C54,VLOOKUP($G$8&amp;IF($C54&lt;10,"0","")&amp;$C54,kijkglazen!$A$4:$U$498,19),0)</f>
        <v>0</v>
      </c>
      <c r="O54" s="244">
        <f t="shared" si="9"/>
        <v>1</v>
      </c>
      <c r="P54" s="250">
        <f t="shared" si="10"/>
        <v>1</v>
      </c>
      <c r="Q54" s="78" t="str">
        <f t="shared" si="4"/>
        <v>ja</v>
      </c>
      <c r="R54" s="245">
        <f>IF(Q54="nee",0,(J54-O54)*(tab!$C$21*tab!$C$8+tab!$D$24))</f>
        <v>2971.5887069999999</v>
      </c>
      <c r="S54" s="245">
        <f>IF(AND(J54=0,O54=0),0,(G54-L54)*tab!$E$31+(H54-M54)*tab!$F$31+(I54-N54)*tab!$G$31)</f>
        <v>8237.4131259999995</v>
      </c>
      <c r="T54" s="245">
        <f t="shared" si="5"/>
        <v>11209.001832999998</v>
      </c>
      <c r="U54" s="78" t="s">
        <v>54</v>
      </c>
      <c r="V54" s="245">
        <f>IF(U54="nee",0,(J54-O54)*(tab!$C$45))</f>
        <v>578.78</v>
      </c>
      <c r="W54" s="245">
        <f>IF(U54="nee",0,IF(AND(J54=0,O54=0),0,(G54-L54)*tab!$G$45+(H54-M54)*tab!$H$45+(I54-N54)*tab!$I$45))</f>
        <v>820.02</v>
      </c>
      <c r="X54" s="245">
        <f t="shared" si="6"/>
        <v>1398.8</v>
      </c>
      <c r="Y54" s="3"/>
      <c r="Z54" s="19"/>
    </row>
    <row r="55" spans="2:26" ht="12" customHeight="1" x14ac:dyDescent="0.2">
      <c r="B55" s="17"/>
      <c r="C55" s="1">
        <v>12</v>
      </c>
      <c r="D55" s="254" t="str">
        <f t="shared" ref="D55:E55" si="21">D30</f>
        <v>Stichting Samenwerkingsverband Passend Onderwijs 28-17 Zoetermeer</v>
      </c>
      <c r="E55" s="244" t="str">
        <f t="shared" si="21"/>
        <v>PO2817</v>
      </c>
      <c r="F55" s="40"/>
      <c r="G55" s="244">
        <f>IF(VLOOKUP($G$8&amp;IF($C55&lt;10,"0","")&amp;$C55,kijkglazen!$A$4:$U$498,1)=$G$8&amp;IF($C55&lt;10,"0","")&amp;$C55,VLOOKUP($G$8&amp;IF($C55&lt;10,"0","")&amp;$C55,kijkglazen!$A$4:$U$498,13),0)</f>
        <v>0</v>
      </c>
      <c r="H55" s="244">
        <f>IF(VLOOKUP($G$8&amp;IF($C55&lt;10,"0","")&amp;$C55,kijkglazen!$A$4:$U$498,1)=$G$8&amp;IF($C55&lt;10,"0","")&amp;$C55,VLOOKUP($G$8&amp;IF($C55&lt;10,"0","")&amp;$C55,kijkglazen!$A$4:$U$498,14),0)</f>
        <v>0</v>
      </c>
      <c r="I55" s="244">
        <f>IF(VLOOKUP($G$8&amp;IF($C55&lt;10,"0","")&amp;$C55,kijkglazen!$A$4:$U$498,1)=$G$8&amp;IF($C55&lt;10,"0","")&amp;$C55,VLOOKUP($G$8&amp;IF($C55&lt;10,"0","")&amp;$C55,kijkglazen!$A$4:$U$498,15),0)</f>
        <v>0</v>
      </c>
      <c r="J55" s="244">
        <f t="shared" si="8"/>
        <v>0</v>
      </c>
      <c r="K55" s="39"/>
      <c r="L55" s="244">
        <f>IF(VLOOKUP($G$8&amp;IF($C55&lt;10,"0","")&amp;$C55,kijkglazen!$A$4:$U$498,1)=$G$8&amp;IF($C55&lt;10,"0","")&amp;$C55,VLOOKUP($G$8&amp;IF($C55&lt;10,"0","")&amp;$C55,kijkglazen!$A$4:$U$498,17),0)</f>
        <v>0</v>
      </c>
      <c r="M55" s="244">
        <f>IF(VLOOKUP($G$8&amp;IF($C55&lt;10,"0","")&amp;$C55,kijkglazen!$A$4:$U$498,1)=$G$8&amp;IF($C55&lt;10,"0","")&amp;$C55,VLOOKUP($G$8&amp;IF($C55&lt;10,"0","")&amp;$C55,kijkglazen!$A$4:$U$498,18),0)</f>
        <v>0</v>
      </c>
      <c r="N55" s="244">
        <f>IF(VLOOKUP($G$8&amp;IF($C55&lt;10,"0","")&amp;$C55,kijkglazen!$A$4:$U$498,1)=$G$8&amp;IF($C55&lt;10,"0","")&amp;$C55,VLOOKUP($G$8&amp;IF($C55&lt;10,"0","")&amp;$C55,kijkglazen!$A$4:$U$498,19),0)</f>
        <v>0</v>
      </c>
      <c r="O55" s="244">
        <f t="shared" si="9"/>
        <v>0</v>
      </c>
      <c r="P55" s="250">
        <f t="shared" si="10"/>
        <v>0</v>
      </c>
      <c r="Q55" s="78" t="str">
        <f t="shared" si="4"/>
        <v>ja</v>
      </c>
      <c r="R55" s="245">
        <f>IF(Q55="nee",0,(J55-O55)*(tab!$C$21*tab!$C$8+tab!$D$24))</f>
        <v>0</v>
      </c>
      <c r="S55" s="245">
        <f>IF(AND(J55=0,O55=0),0,(G55-L55)*tab!$E$31+(H55-M55)*tab!$F$31+(I55-N55)*tab!$G$31)</f>
        <v>0</v>
      </c>
      <c r="T55" s="245">
        <f t="shared" si="5"/>
        <v>0</v>
      </c>
      <c r="U55" s="78" t="str">
        <f t="shared" si="11"/>
        <v>ja</v>
      </c>
      <c r="V55" s="245">
        <f>IF(U55="nee",0,(J55-O55)*(tab!$C$45))</f>
        <v>0</v>
      </c>
      <c r="W55" s="245">
        <f>IF(U55="nee",0,IF(AND(J55=0,O55=0),0,(G55-L55)*tab!$G$45+(H55-M55)*tab!$H$45+(I55-N55)*tab!$I$45))</f>
        <v>0</v>
      </c>
      <c r="X55" s="245">
        <f t="shared" si="6"/>
        <v>0</v>
      </c>
      <c r="Y55" s="3"/>
      <c r="Z55" s="19"/>
    </row>
    <row r="56" spans="2:26" ht="12" customHeight="1" x14ac:dyDescent="0.2">
      <c r="B56" s="17"/>
      <c r="C56" s="1">
        <v>13</v>
      </c>
      <c r="D56" s="254" t="str">
        <f t="shared" ref="D56:E56" si="22">D31</f>
        <v>Stg. SWV passend primair onderwijs Aan Den IJssel</v>
      </c>
      <c r="E56" s="244" t="str">
        <f t="shared" si="22"/>
        <v>PO2818</v>
      </c>
      <c r="F56" s="40"/>
      <c r="G56" s="244">
        <f>IF(VLOOKUP($G$8&amp;IF($C56&lt;10,"0","")&amp;$C56,kijkglazen!$A$4:$U$498,1)=$G$8&amp;IF($C56&lt;10,"0","")&amp;$C56,VLOOKUP($G$8&amp;IF($C56&lt;10,"0","")&amp;$C56,kijkglazen!$A$4:$U$498,13),0)</f>
        <v>0</v>
      </c>
      <c r="H56" s="244">
        <f>IF(VLOOKUP($G$8&amp;IF($C56&lt;10,"0","")&amp;$C56,kijkglazen!$A$4:$U$498,1)=$G$8&amp;IF($C56&lt;10,"0","")&amp;$C56,VLOOKUP($G$8&amp;IF($C56&lt;10,"0","")&amp;$C56,kijkglazen!$A$4:$U$498,14),0)</f>
        <v>0</v>
      </c>
      <c r="I56" s="244">
        <f>IF(VLOOKUP($G$8&amp;IF($C56&lt;10,"0","")&amp;$C56,kijkglazen!$A$4:$U$498,1)=$G$8&amp;IF($C56&lt;10,"0","")&amp;$C56,VLOOKUP($G$8&amp;IF($C56&lt;10,"0","")&amp;$C56,kijkglazen!$A$4:$U$498,15),0)</f>
        <v>0</v>
      </c>
      <c r="J56" s="244">
        <f t="shared" si="8"/>
        <v>0</v>
      </c>
      <c r="K56" s="39"/>
      <c r="L56" s="244">
        <f>IF(VLOOKUP($G$8&amp;IF($C56&lt;10,"0","")&amp;$C56,kijkglazen!$A$4:$U$498,1)=$G$8&amp;IF($C56&lt;10,"0","")&amp;$C56,VLOOKUP($G$8&amp;IF($C56&lt;10,"0","")&amp;$C56,kijkglazen!$A$4:$U$498,17),0)</f>
        <v>0</v>
      </c>
      <c r="M56" s="244">
        <f>IF(VLOOKUP($G$8&amp;IF($C56&lt;10,"0","")&amp;$C56,kijkglazen!$A$4:$U$498,1)=$G$8&amp;IF($C56&lt;10,"0","")&amp;$C56,VLOOKUP($G$8&amp;IF($C56&lt;10,"0","")&amp;$C56,kijkglazen!$A$4:$U$498,18),0)</f>
        <v>0</v>
      </c>
      <c r="N56" s="244">
        <f>IF(VLOOKUP($G$8&amp;IF($C56&lt;10,"0","")&amp;$C56,kijkglazen!$A$4:$U$498,1)=$G$8&amp;IF($C56&lt;10,"0","")&amp;$C56,VLOOKUP($G$8&amp;IF($C56&lt;10,"0","")&amp;$C56,kijkglazen!$A$4:$U$498,19),0)</f>
        <v>0</v>
      </c>
      <c r="O56" s="244">
        <f t="shared" si="9"/>
        <v>0</v>
      </c>
      <c r="P56" s="250">
        <f t="shared" si="10"/>
        <v>1</v>
      </c>
      <c r="Q56" s="78" t="str">
        <f t="shared" si="4"/>
        <v>ja</v>
      </c>
      <c r="R56" s="245">
        <f>IF(Q56="nee",0,(J56-O56)*(tab!$C$21*tab!$C$8+tab!$D$24))</f>
        <v>0</v>
      </c>
      <c r="S56" s="245">
        <f>IF(AND(J56=0,O56=0),0,(G56-L56)*tab!$E$31+(H56-M56)*tab!$F$31+(I56-N56)*tab!$G$31)</f>
        <v>0</v>
      </c>
      <c r="T56" s="245">
        <f t="shared" si="5"/>
        <v>0</v>
      </c>
      <c r="U56" s="78" t="str">
        <f t="shared" si="11"/>
        <v>ja</v>
      </c>
      <c r="V56" s="245">
        <f>IF(U56="nee",0,(J56-O56)*(tab!$C$45))</f>
        <v>0</v>
      </c>
      <c r="W56" s="245">
        <f>IF(U56="nee",0,IF(AND(J56=0,O56=0),0,(G56-L56)*tab!$G$45+(H56-M56)*tab!$H$45+(I56-N56)*tab!$I$45))</f>
        <v>0</v>
      </c>
      <c r="X56" s="245">
        <f t="shared" si="6"/>
        <v>0</v>
      </c>
      <c r="Y56" s="3"/>
      <c r="Z56" s="19"/>
    </row>
    <row r="57" spans="2:26" ht="12" customHeight="1" x14ac:dyDescent="0.2">
      <c r="B57" s="17"/>
      <c r="C57" s="1">
        <v>14</v>
      </c>
      <c r="D57" s="254" t="str">
        <f t="shared" ref="D57:E57" si="23">D32</f>
        <v>Samenwerkingsverband Passend Onderwijs Eindhoven e.o.</v>
      </c>
      <c r="E57" s="244" t="str">
        <f t="shared" si="23"/>
        <v>PO3007</v>
      </c>
      <c r="F57" s="40"/>
      <c r="G57" s="244">
        <f>IF(VLOOKUP($G$8&amp;IF($C57&lt;10,"0","")&amp;$C57,kijkglazen!$A$4:$U$498,1)=$G$8&amp;IF($C57&lt;10,"0","")&amp;$C57,VLOOKUP($G$8&amp;IF($C57&lt;10,"0","")&amp;$C57,kijkglazen!$A$4:$U$498,13),0)</f>
        <v>0</v>
      </c>
      <c r="H57" s="244">
        <f>IF(VLOOKUP($G$8&amp;IF($C57&lt;10,"0","")&amp;$C57,kijkglazen!$A$4:$U$498,1)=$G$8&amp;IF($C57&lt;10,"0","")&amp;$C57,VLOOKUP($G$8&amp;IF($C57&lt;10,"0","")&amp;$C57,kijkglazen!$A$4:$U$498,14),0)</f>
        <v>0</v>
      </c>
      <c r="I57" s="244">
        <f>IF(VLOOKUP($G$8&amp;IF($C57&lt;10,"0","")&amp;$C57,kijkglazen!$A$4:$U$498,1)=$G$8&amp;IF($C57&lt;10,"0","")&amp;$C57,VLOOKUP($G$8&amp;IF($C57&lt;10,"0","")&amp;$C57,kijkglazen!$A$4:$U$498,15),0)</f>
        <v>0</v>
      </c>
      <c r="J57" s="244">
        <f t="shared" si="8"/>
        <v>0</v>
      </c>
      <c r="K57" s="39"/>
      <c r="L57" s="244">
        <f>IF(VLOOKUP($G$8&amp;IF($C57&lt;10,"0","")&amp;$C57,kijkglazen!$A$4:$U$498,1)=$G$8&amp;IF($C57&lt;10,"0","")&amp;$C57,VLOOKUP($G$8&amp;IF($C57&lt;10,"0","")&amp;$C57,kijkglazen!$A$4:$U$498,17),0)</f>
        <v>0</v>
      </c>
      <c r="M57" s="244">
        <f>IF(VLOOKUP($G$8&amp;IF($C57&lt;10,"0","")&amp;$C57,kijkglazen!$A$4:$U$498,1)=$G$8&amp;IF($C57&lt;10,"0","")&amp;$C57,VLOOKUP($G$8&amp;IF($C57&lt;10,"0","")&amp;$C57,kijkglazen!$A$4:$U$498,18),0)</f>
        <v>0</v>
      </c>
      <c r="N57" s="244">
        <f>IF(VLOOKUP($G$8&amp;IF($C57&lt;10,"0","")&amp;$C57,kijkglazen!$A$4:$U$498,1)=$G$8&amp;IF($C57&lt;10,"0","")&amp;$C57,VLOOKUP($G$8&amp;IF($C57&lt;10,"0","")&amp;$C57,kijkglazen!$A$4:$U$498,19),0)</f>
        <v>0</v>
      </c>
      <c r="O57" s="244">
        <f t="shared" si="9"/>
        <v>0</v>
      </c>
      <c r="P57" s="250">
        <f t="shared" si="10"/>
        <v>0</v>
      </c>
      <c r="Q57" s="78" t="str">
        <f t="shared" si="4"/>
        <v>ja</v>
      </c>
      <c r="R57" s="245">
        <f>IF(Q57="nee",0,(J57-O57)*(tab!$C$21*tab!$C$8+tab!$D$24))</f>
        <v>0</v>
      </c>
      <c r="S57" s="245">
        <f>IF(AND(J57=0,O57=0),0,(G57-L57)*tab!$E$31+(H57-M57)*tab!$F$31+(I57-N57)*tab!$G$31)</f>
        <v>0</v>
      </c>
      <c r="T57" s="245">
        <f t="shared" si="5"/>
        <v>0</v>
      </c>
      <c r="U57" s="78" t="str">
        <f t="shared" si="11"/>
        <v>ja</v>
      </c>
      <c r="V57" s="245">
        <f>IF(U57="nee",0,(J57-O57)*(tab!$C$45))</f>
        <v>0</v>
      </c>
      <c r="W57" s="245">
        <f>IF(U57="nee",0,IF(AND(J57=0,O57=0),0,(G57-L57)*tab!$G$45+(H57-M57)*tab!$H$45+(I57-N57)*tab!$I$45))</f>
        <v>0</v>
      </c>
      <c r="X57" s="245">
        <f t="shared" si="6"/>
        <v>0</v>
      </c>
      <c r="Y57" s="3"/>
      <c r="Z57" s="19"/>
    </row>
    <row r="58" spans="2:26" ht="12" customHeight="1" x14ac:dyDescent="0.2">
      <c r="B58" s="17"/>
      <c r="C58" s="1">
        <v>15</v>
      </c>
      <c r="D58" s="254" t="str">
        <f t="shared" ref="D58:E58" si="24">D33</f>
        <v/>
      </c>
      <c r="E58" s="244" t="str">
        <f t="shared" si="24"/>
        <v/>
      </c>
      <c r="F58" s="40"/>
      <c r="G58" s="244">
        <f>IF(VLOOKUP($G$8&amp;IF($C58&lt;10,"0","")&amp;$C58,kijkglazen!$A$4:$U$498,1)=$G$8&amp;IF($C58&lt;10,"0","")&amp;$C58,VLOOKUP($G$8&amp;IF($C58&lt;10,"0","")&amp;$C58,kijkglazen!$A$4:$U$498,13),0)</f>
        <v>0</v>
      </c>
      <c r="H58" s="244">
        <f>IF(VLOOKUP($G$8&amp;IF($C58&lt;10,"0","")&amp;$C58,kijkglazen!$A$4:$U$498,1)=$G$8&amp;IF($C58&lt;10,"0","")&amp;$C58,VLOOKUP($G$8&amp;IF($C58&lt;10,"0","")&amp;$C58,kijkglazen!$A$4:$U$498,14),0)</f>
        <v>0</v>
      </c>
      <c r="I58" s="244">
        <f>IF(VLOOKUP($G$8&amp;IF($C58&lt;10,"0","")&amp;$C58,kijkglazen!$A$4:$U$498,1)=$G$8&amp;IF($C58&lt;10,"0","")&amp;$C58,VLOOKUP($G$8&amp;IF($C58&lt;10,"0","")&amp;$C58,kijkglazen!$A$4:$U$498,15),0)</f>
        <v>0</v>
      </c>
      <c r="J58" s="244">
        <f t="shared" si="8"/>
        <v>0</v>
      </c>
      <c r="K58" s="39"/>
      <c r="L58" s="244">
        <f>IF(VLOOKUP($G$8&amp;IF($C58&lt;10,"0","")&amp;$C58,kijkglazen!$A$4:$U$498,1)=$G$8&amp;IF($C58&lt;10,"0","")&amp;$C58,VLOOKUP($G$8&amp;IF($C58&lt;10,"0","")&amp;$C58,kijkglazen!$A$4:$U$498,17),0)</f>
        <v>0</v>
      </c>
      <c r="M58" s="244">
        <f>IF(VLOOKUP($G$8&amp;IF($C58&lt;10,"0","")&amp;$C58,kijkglazen!$A$4:$U$498,1)=$G$8&amp;IF($C58&lt;10,"0","")&amp;$C58,VLOOKUP($G$8&amp;IF($C58&lt;10,"0","")&amp;$C58,kijkglazen!$A$4:$U$498,18),0)</f>
        <v>0</v>
      </c>
      <c r="N58" s="244">
        <f>IF(VLOOKUP($G$8&amp;IF($C58&lt;10,"0","")&amp;$C58,kijkglazen!$A$4:$U$498,1)=$G$8&amp;IF($C58&lt;10,"0","")&amp;$C58,VLOOKUP($G$8&amp;IF($C58&lt;10,"0","")&amp;$C58,kijkglazen!$A$4:$U$498,19),0)</f>
        <v>0</v>
      </c>
      <c r="O58" s="244">
        <f t="shared" si="9"/>
        <v>0</v>
      </c>
      <c r="P58" s="250">
        <f t="shared" si="10"/>
        <v>0</v>
      </c>
      <c r="Q58" s="78" t="str">
        <f t="shared" si="4"/>
        <v>ja</v>
      </c>
      <c r="R58" s="245">
        <f>IF(Q58="nee",0,(J58-O58)*(tab!$C$21*tab!$C$8+tab!$D$24))</f>
        <v>0</v>
      </c>
      <c r="S58" s="245">
        <f>IF(AND(J58=0,O58=0),0,(G58-L58)*tab!$E$31+(H58-M58)*tab!$F$31+(I58-N58)*tab!$G$31)</f>
        <v>0</v>
      </c>
      <c r="T58" s="245">
        <f t="shared" si="5"/>
        <v>0</v>
      </c>
      <c r="U58" s="78" t="str">
        <f t="shared" si="11"/>
        <v>ja</v>
      </c>
      <c r="V58" s="245">
        <f>IF(U58="nee",0,(J58-O58)*(tab!$C$45))</f>
        <v>0</v>
      </c>
      <c r="W58" s="245">
        <f>IF(U58="nee",0,IF(AND(J58=0,O58=0),0,(G58-L58)*tab!$G$45+(H58-M58)*tab!$H$45+(I58-N58)*tab!$I$45))</f>
        <v>0</v>
      </c>
      <c r="X58" s="245">
        <f t="shared" si="6"/>
        <v>0</v>
      </c>
      <c r="Y58" s="3"/>
      <c r="Z58" s="19"/>
    </row>
    <row r="59" spans="2:26" ht="12" customHeight="1" x14ac:dyDescent="0.2">
      <c r="B59" s="17"/>
      <c r="C59" s="1">
        <v>16</v>
      </c>
      <c r="D59" s="254" t="str">
        <f t="shared" ref="D59:E59" si="25">D34</f>
        <v/>
      </c>
      <c r="E59" s="244" t="str">
        <f t="shared" si="25"/>
        <v/>
      </c>
      <c r="F59" s="40"/>
      <c r="G59" s="244">
        <f>IF(VLOOKUP($G$8&amp;IF($C59&lt;10,"0","")&amp;$C59,kijkglazen!$A$4:$U$498,1)=$G$8&amp;IF($C59&lt;10,"0","")&amp;$C59,VLOOKUP($G$8&amp;IF($C59&lt;10,"0","")&amp;$C59,kijkglazen!$A$4:$U$498,13),0)</f>
        <v>0</v>
      </c>
      <c r="H59" s="244">
        <f>IF(VLOOKUP($G$8&amp;IF($C59&lt;10,"0","")&amp;$C59,kijkglazen!$A$4:$U$498,1)=$G$8&amp;IF($C59&lt;10,"0","")&amp;$C59,VLOOKUP($G$8&amp;IF($C59&lt;10,"0","")&amp;$C59,kijkglazen!$A$4:$U$498,14),0)</f>
        <v>0</v>
      </c>
      <c r="I59" s="244">
        <f>IF(VLOOKUP($G$8&amp;IF($C59&lt;10,"0","")&amp;$C59,kijkglazen!$A$4:$U$498,1)=$G$8&amp;IF($C59&lt;10,"0","")&amp;$C59,VLOOKUP($G$8&amp;IF($C59&lt;10,"0","")&amp;$C59,kijkglazen!$A$4:$U$498,15),0)</f>
        <v>0</v>
      </c>
      <c r="J59" s="244">
        <f t="shared" si="8"/>
        <v>0</v>
      </c>
      <c r="K59" s="39"/>
      <c r="L59" s="244">
        <f>IF(VLOOKUP($G$8&amp;IF($C59&lt;10,"0","")&amp;$C59,kijkglazen!$A$4:$U$498,1)=$G$8&amp;IF($C59&lt;10,"0","")&amp;$C59,VLOOKUP($G$8&amp;IF($C59&lt;10,"0","")&amp;$C59,kijkglazen!$A$4:$U$498,17),0)</f>
        <v>0</v>
      </c>
      <c r="M59" s="244">
        <f>IF(VLOOKUP($G$8&amp;IF($C59&lt;10,"0","")&amp;$C59,kijkglazen!$A$4:$U$498,1)=$G$8&amp;IF($C59&lt;10,"0","")&amp;$C59,VLOOKUP($G$8&amp;IF($C59&lt;10,"0","")&amp;$C59,kijkglazen!$A$4:$U$498,18),0)</f>
        <v>0</v>
      </c>
      <c r="N59" s="244">
        <f>IF(VLOOKUP($G$8&amp;IF($C59&lt;10,"0","")&amp;$C59,kijkglazen!$A$4:$U$498,1)=$G$8&amp;IF($C59&lt;10,"0","")&amp;$C59,VLOOKUP($G$8&amp;IF($C59&lt;10,"0","")&amp;$C59,kijkglazen!$A$4:$U$498,19),0)</f>
        <v>0</v>
      </c>
      <c r="O59" s="244">
        <f t="shared" si="9"/>
        <v>0</v>
      </c>
      <c r="P59" s="250">
        <f t="shared" si="10"/>
        <v>0</v>
      </c>
      <c r="Q59" s="78" t="str">
        <f t="shared" si="4"/>
        <v>ja</v>
      </c>
      <c r="R59" s="245">
        <f>IF(Q59="nee",0,(J59-O59)*(tab!$C$21*tab!$C$8+tab!$D$24))</f>
        <v>0</v>
      </c>
      <c r="S59" s="245">
        <f>IF(AND(J59=0,O59=0),0,(G59-L59)*tab!$E$31+(H59-M59)*tab!$F$31+(I59-N59)*tab!$G$31)</f>
        <v>0</v>
      </c>
      <c r="T59" s="245">
        <f t="shared" si="5"/>
        <v>0</v>
      </c>
      <c r="U59" s="78" t="str">
        <f t="shared" si="11"/>
        <v>ja</v>
      </c>
      <c r="V59" s="245">
        <f>IF(U59="nee",0,(J59-O59)*(tab!$C$45))</f>
        <v>0</v>
      </c>
      <c r="W59" s="245">
        <f>IF(U59="nee",0,IF(AND(J59=0,O59=0),0,(G59-L59)*tab!$G$45+(H59-M59)*tab!$H$45+(I59-N59)*tab!$I$45))</f>
        <v>0</v>
      </c>
      <c r="X59" s="245">
        <f t="shared" si="6"/>
        <v>0</v>
      </c>
      <c r="Y59" s="3"/>
      <c r="Z59" s="19"/>
    </row>
    <row r="60" spans="2:26" ht="12" customHeight="1" x14ac:dyDescent="0.2">
      <c r="B60" s="17"/>
      <c r="C60" s="1">
        <v>17</v>
      </c>
      <c r="D60" s="254" t="str">
        <f t="shared" ref="D60:E60" si="26">D35</f>
        <v/>
      </c>
      <c r="E60" s="244" t="str">
        <f t="shared" si="26"/>
        <v/>
      </c>
      <c r="F60" s="40"/>
      <c r="G60" s="244">
        <f>IF(VLOOKUP($G$8&amp;IF($C60&lt;10,"0","")&amp;$C60,kijkglazen!$A$4:$U$498,1)=$G$8&amp;IF($C60&lt;10,"0","")&amp;$C60,VLOOKUP($G$8&amp;IF($C60&lt;10,"0","")&amp;$C60,kijkglazen!$A$4:$U$498,13),0)</f>
        <v>0</v>
      </c>
      <c r="H60" s="244">
        <f>IF(VLOOKUP($G$8&amp;IF($C60&lt;10,"0","")&amp;$C60,kijkglazen!$A$4:$U$498,1)=$G$8&amp;IF($C60&lt;10,"0","")&amp;$C60,VLOOKUP($G$8&amp;IF($C60&lt;10,"0","")&amp;$C60,kijkglazen!$A$4:$U$498,14),0)</f>
        <v>0</v>
      </c>
      <c r="I60" s="244">
        <f>IF(VLOOKUP($G$8&amp;IF($C60&lt;10,"0","")&amp;$C60,kijkglazen!$A$4:$U$498,1)=$G$8&amp;IF($C60&lt;10,"0","")&amp;$C60,VLOOKUP($G$8&amp;IF($C60&lt;10,"0","")&amp;$C60,kijkglazen!$A$4:$U$498,15),0)</f>
        <v>0</v>
      </c>
      <c r="J60" s="244">
        <f t="shared" si="8"/>
        <v>0</v>
      </c>
      <c r="K60" s="39"/>
      <c r="L60" s="244">
        <f>IF(VLOOKUP($G$8&amp;IF($C60&lt;10,"0","")&amp;$C60,kijkglazen!$A$4:$U$498,1)=$G$8&amp;IF($C60&lt;10,"0","")&amp;$C60,VLOOKUP($G$8&amp;IF($C60&lt;10,"0","")&amp;$C60,kijkglazen!$A$4:$U$498,17),0)</f>
        <v>0</v>
      </c>
      <c r="M60" s="244">
        <f>IF(VLOOKUP($G$8&amp;IF($C60&lt;10,"0","")&amp;$C60,kijkglazen!$A$4:$U$498,1)=$G$8&amp;IF($C60&lt;10,"0","")&amp;$C60,VLOOKUP($G$8&amp;IF($C60&lt;10,"0","")&amp;$C60,kijkglazen!$A$4:$U$498,18),0)</f>
        <v>0</v>
      </c>
      <c r="N60" s="244">
        <f>IF(VLOOKUP($G$8&amp;IF($C60&lt;10,"0","")&amp;$C60,kijkglazen!$A$4:$U$498,1)=$G$8&amp;IF($C60&lt;10,"0","")&amp;$C60,VLOOKUP($G$8&amp;IF($C60&lt;10,"0","")&amp;$C60,kijkglazen!$A$4:$U$498,19),0)</f>
        <v>0</v>
      </c>
      <c r="O60" s="244">
        <f t="shared" si="9"/>
        <v>0</v>
      </c>
      <c r="P60" s="250">
        <f t="shared" si="10"/>
        <v>0</v>
      </c>
      <c r="Q60" s="78" t="str">
        <f t="shared" si="4"/>
        <v>ja</v>
      </c>
      <c r="R60" s="245">
        <f>IF(Q60="nee",0,(J60-O60)*(tab!$C$21*tab!$C$8+tab!$D$24))</f>
        <v>0</v>
      </c>
      <c r="S60" s="245">
        <f>IF(AND(J60=0,O60=0),0,(G60-L60)*tab!$E$31+(H60-M60)*tab!$F$31+(I60-N60)*tab!$G$31)</f>
        <v>0</v>
      </c>
      <c r="T60" s="245">
        <f t="shared" si="5"/>
        <v>0</v>
      </c>
      <c r="U60" s="78" t="str">
        <f t="shared" si="11"/>
        <v>ja</v>
      </c>
      <c r="V60" s="245">
        <f>IF(U60="nee",0,(J60-O60)*(tab!$C$45))</f>
        <v>0</v>
      </c>
      <c r="W60" s="245">
        <f>IF(U60="nee",0,IF(AND(J60=0,O60=0),0,(G60-L60)*tab!$G$45+(H60-M60)*tab!$H$45+(I60-N60)*tab!$I$45))</f>
        <v>0</v>
      </c>
      <c r="X60" s="245">
        <f t="shared" si="6"/>
        <v>0</v>
      </c>
      <c r="Y60" s="3"/>
      <c r="Z60" s="19"/>
    </row>
    <row r="61" spans="2:26" ht="12" customHeight="1" x14ac:dyDescent="0.2">
      <c r="B61" s="17"/>
      <c r="C61" s="1">
        <v>18</v>
      </c>
      <c r="D61" s="254" t="str">
        <f t="shared" ref="D61:E61" si="27">D36</f>
        <v/>
      </c>
      <c r="E61" s="244" t="str">
        <f t="shared" si="27"/>
        <v/>
      </c>
      <c r="F61" s="40"/>
      <c r="G61" s="244">
        <f>IF(VLOOKUP($G$8&amp;IF($C61&lt;10,"0","")&amp;$C61,kijkglazen!$A$4:$U$498,1)=$G$8&amp;IF($C61&lt;10,"0","")&amp;$C61,VLOOKUP($G$8&amp;IF($C61&lt;10,"0","")&amp;$C61,kijkglazen!$A$4:$U$498,13),0)</f>
        <v>0</v>
      </c>
      <c r="H61" s="244">
        <f>IF(VLOOKUP($G$8&amp;IF($C61&lt;10,"0","")&amp;$C61,kijkglazen!$A$4:$U$498,1)=$G$8&amp;IF($C61&lt;10,"0","")&amp;$C61,VLOOKUP($G$8&amp;IF($C61&lt;10,"0","")&amp;$C61,kijkglazen!$A$4:$U$498,14),0)</f>
        <v>0</v>
      </c>
      <c r="I61" s="244">
        <f>IF(VLOOKUP($G$8&amp;IF($C61&lt;10,"0","")&amp;$C61,kijkglazen!$A$4:$U$498,1)=$G$8&amp;IF($C61&lt;10,"0","")&amp;$C61,VLOOKUP($G$8&amp;IF($C61&lt;10,"0","")&amp;$C61,kijkglazen!$A$4:$U$498,15),0)</f>
        <v>0</v>
      </c>
      <c r="J61" s="244">
        <f t="shared" si="8"/>
        <v>0</v>
      </c>
      <c r="K61" s="39"/>
      <c r="L61" s="244">
        <f>IF(VLOOKUP($G$8&amp;IF($C61&lt;10,"0","")&amp;$C61,kijkglazen!$A$4:$U$498,1)=$G$8&amp;IF($C61&lt;10,"0","")&amp;$C61,VLOOKUP($G$8&amp;IF($C61&lt;10,"0","")&amp;$C61,kijkglazen!$A$4:$U$498,17),0)</f>
        <v>0</v>
      </c>
      <c r="M61" s="244">
        <f>IF(VLOOKUP($G$8&amp;IF($C61&lt;10,"0","")&amp;$C61,kijkglazen!$A$4:$U$498,1)=$G$8&amp;IF($C61&lt;10,"0","")&amp;$C61,VLOOKUP($G$8&amp;IF($C61&lt;10,"0","")&amp;$C61,kijkglazen!$A$4:$U$498,18),0)</f>
        <v>0</v>
      </c>
      <c r="N61" s="244">
        <f>IF(VLOOKUP($G$8&amp;IF($C61&lt;10,"0","")&amp;$C61,kijkglazen!$A$4:$U$498,1)=$G$8&amp;IF($C61&lt;10,"0","")&amp;$C61,VLOOKUP($G$8&amp;IF($C61&lt;10,"0","")&amp;$C61,kijkglazen!$A$4:$U$498,19),0)</f>
        <v>0</v>
      </c>
      <c r="O61" s="244">
        <f t="shared" si="9"/>
        <v>0</v>
      </c>
      <c r="P61" s="250">
        <f t="shared" si="10"/>
        <v>0</v>
      </c>
      <c r="Q61" s="78" t="str">
        <f t="shared" si="4"/>
        <v>ja</v>
      </c>
      <c r="R61" s="245">
        <f>IF(Q61="nee",0,(J61-O61)*(tab!$C$21*tab!$C$8+tab!$D$24))</f>
        <v>0</v>
      </c>
      <c r="S61" s="245">
        <f>IF(AND(J61=0,O61=0),0,(G61-L61)*tab!$E$31+(H61-M61)*tab!$F$31+(I61-N61)*tab!$G$31)</f>
        <v>0</v>
      </c>
      <c r="T61" s="245">
        <f t="shared" si="5"/>
        <v>0</v>
      </c>
      <c r="U61" s="78" t="str">
        <f t="shared" si="11"/>
        <v>ja</v>
      </c>
      <c r="V61" s="245">
        <f>IF(U61="nee",0,(J61-O61)*(tab!$C$45))</f>
        <v>0</v>
      </c>
      <c r="W61" s="245">
        <f>IF(U61="nee",0,IF(AND(J61=0,O61=0),0,(G61-L61)*tab!$G$45+(H61-M61)*tab!$H$45+(I61-N61)*tab!$I$45))</f>
        <v>0</v>
      </c>
      <c r="X61" s="245">
        <f t="shared" si="6"/>
        <v>0</v>
      </c>
      <c r="Y61" s="3"/>
      <c r="Z61" s="19"/>
    </row>
    <row r="62" spans="2:26" ht="12" customHeight="1" x14ac:dyDescent="0.2">
      <c r="B62" s="17"/>
      <c r="C62" s="1">
        <v>19</v>
      </c>
      <c r="D62" s="254" t="str">
        <f t="shared" ref="D62:E62" si="28">D37</f>
        <v/>
      </c>
      <c r="E62" s="244" t="str">
        <f t="shared" si="28"/>
        <v/>
      </c>
      <c r="F62" s="40"/>
      <c r="G62" s="244">
        <f>IF(VLOOKUP($G$8&amp;IF($C62&lt;10,"0","")&amp;$C62,kijkglazen!$A$4:$U$498,1)=$G$8&amp;IF($C62&lt;10,"0","")&amp;$C62,VLOOKUP($G$8&amp;IF($C62&lt;10,"0","")&amp;$C62,kijkglazen!$A$4:$U$498,13),0)</f>
        <v>0</v>
      </c>
      <c r="H62" s="244">
        <f>IF(VLOOKUP($G$8&amp;IF($C62&lt;10,"0","")&amp;$C62,kijkglazen!$A$4:$U$498,1)=$G$8&amp;IF($C62&lt;10,"0","")&amp;$C62,VLOOKUP($G$8&amp;IF($C62&lt;10,"0","")&amp;$C62,kijkglazen!$A$4:$U$498,14),0)</f>
        <v>0</v>
      </c>
      <c r="I62" s="244">
        <f>IF(VLOOKUP($G$8&amp;IF($C62&lt;10,"0","")&amp;$C62,kijkglazen!$A$4:$U$498,1)=$G$8&amp;IF($C62&lt;10,"0","")&amp;$C62,VLOOKUP($G$8&amp;IF($C62&lt;10,"0","")&amp;$C62,kijkglazen!$A$4:$U$498,15),0)</f>
        <v>0</v>
      </c>
      <c r="J62" s="244">
        <f t="shared" si="8"/>
        <v>0</v>
      </c>
      <c r="K62" s="39"/>
      <c r="L62" s="244">
        <f>IF(VLOOKUP($G$8&amp;IF($C62&lt;10,"0","")&amp;$C62,kijkglazen!$A$4:$U$498,1)=$G$8&amp;IF($C62&lt;10,"0","")&amp;$C62,VLOOKUP($G$8&amp;IF($C62&lt;10,"0","")&amp;$C62,kijkglazen!$A$4:$U$498,17),0)</f>
        <v>0</v>
      </c>
      <c r="M62" s="244">
        <f>IF(VLOOKUP($G$8&amp;IF($C62&lt;10,"0","")&amp;$C62,kijkglazen!$A$4:$U$498,1)=$G$8&amp;IF($C62&lt;10,"0","")&amp;$C62,VLOOKUP($G$8&amp;IF($C62&lt;10,"0","")&amp;$C62,kijkglazen!$A$4:$U$498,18),0)</f>
        <v>0</v>
      </c>
      <c r="N62" s="244">
        <f>IF(VLOOKUP($G$8&amp;IF($C62&lt;10,"0","")&amp;$C62,kijkglazen!$A$4:$U$498,1)=$G$8&amp;IF($C62&lt;10,"0","")&amp;$C62,VLOOKUP($G$8&amp;IF($C62&lt;10,"0","")&amp;$C62,kijkglazen!$A$4:$U$498,19),0)</f>
        <v>0</v>
      </c>
      <c r="O62" s="244">
        <f t="shared" si="9"/>
        <v>0</v>
      </c>
      <c r="P62" s="250">
        <f t="shared" si="10"/>
        <v>0</v>
      </c>
      <c r="Q62" s="78" t="str">
        <f t="shared" si="4"/>
        <v>ja</v>
      </c>
      <c r="R62" s="245">
        <f>IF(Q62="nee",0,(J62-O62)*(tab!$C$21*tab!$C$8+tab!$D$24))</f>
        <v>0</v>
      </c>
      <c r="S62" s="245">
        <f>IF(AND(J62=0,O62=0),0,(G62-L62)*tab!$E$31+(H62-M62)*tab!$F$31+(I62-N62)*tab!$G$31)</f>
        <v>0</v>
      </c>
      <c r="T62" s="245">
        <f t="shared" si="5"/>
        <v>0</v>
      </c>
      <c r="U62" s="78" t="str">
        <f t="shared" si="11"/>
        <v>ja</v>
      </c>
      <c r="V62" s="245">
        <f>IF(U62="nee",0,(J62-O62)*(tab!$C$45))</f>
        <v>0</v>
      </c>
      <c r="W62" s="245">
        <f>IF(U62="nee",0,IF(AND(J62=0,O62=0),0,(G62-L62)*tab!$G$45+(H62-M62)*tab!$H$45+(I62-N62)*tab!$I$45))</f>
        <v>0</v>
      </c>
      <c r="X62" s="245">
        <f t="shared" si="6"/>
        <v>0</v>
      </c>
      <c r="Y62" s="3"/>
      <c r="Z62" s="19"/>
    </row>
    <row r="63" spans="2:26" ht="12" customHeight="1" x14ac:dyDescent="0.2">
      <c r="B63" s="17"/>
      <c r="C63" s="1">
        <v>20</v>
      </c>
      <c r="D63" s="254" t="str">
        <f t="shared" ref="D63:E63" si="29">D38</f>
        <v/>
      </c>
      <c r="E63" s="244" t="str">
        <f t="shared" si="29"/>
        <v/>
      </c>
      <c r="F63" s="40"/>
      <c r="G63" s="244">
        <f>IF(VLOOKUP($G$8&amp;IF($C63&lt;10,"0","")&amp;$C63,kijkglazen!$A$4:$U$498,1)=$G$8&amp;IF($C63&lt;10,"0","")&amp;$C63,VLOOKUP($G$8&amp;IF($C63&lt;10,"0","")&amp;$C63,kijkglazen!$A$4:$U$498,13),0)</f>
        <v>0</v>
      </c>
      <c r="H63" s="244">
        <f>IF(VLOOKUP($G$8&amp;IF($C63&lt;10,"0","")&amp;$C63,kijkglazen!$A$4:$U$498,1)=$G$8&amp;IF($C63&lt;10,"0","")&amp;$C63,VLOOKUP($G$8&amp;IF($C63&lt;10,"0","")&amp;$C63,kijkglazen!$A$4:$U$498,14),0)</f>
        <v>0</v>
      </c>
      <c r="I63" s="244">
        <f>IF(VLOOKUP($G$8&amp;IF($C63&lt;10,"0","")&amp;$C63,kijkglazen!$A$4:$U$498,1)=$G$8&amp;IF($C63&lt;10,"0","")&amp;$C63,VLOOKUP($G$8&amp;IF($C63&lt;10,"0","")&amp;$C63,kijkglazen!$A$4:$U$498,15),0)</f>
        <v>0</v>
      </c>
      <c r="J63" s="244">
        <f t="shared" si="8"/>
        <v>0</v>
      </c>
      <c r="K63" s="39"/>
      <c r="L63" s="244">
        <f>IF(VLOOKUP($G$8&amp;IF($C63&lt;10,"0","")&amp;$C63,kijkglazen!$A$4:$U$498,1)=$G$8&amp;IF($C63&lt;10,"0","")&amp;$C63,VLOOKUP($G$8&amp;IF($C63&lt;10,"0","")&amp;$C63,kijkglazen!$A$4:$U$498,17),0)</f>
        <v>0</v>
      </c>
      <c r="M63" s="244">
        <f>IF(VLOOKUP($G$8&amp;IF($C63&lt;10,"0","")&amp;$C63,kijkglazen!$A$4:$U$498,1)=$G$8&amp;IF($C63&lt;10,"0","")&amp;$C63,VLOOKUP($G$8&amp;IF($C63&lt;10,"0","")&amp;$C63,kijkglazen!$A$4:$U$498,18),0)</f>
        <v>0</v>
      </c>
      <c r="N63" s="244">
        <f>IF(VLOOKUP($G$8&amp;IF($C63&lt;10,"0","")&amp;$C63,kijkglazen!$A$4:$U$498,1)=$G$8&amp;IF($C63&lt;10,"0","")&amp;$C63,VLOOKUP($G$8&amp;IF($C63&lt;10,"0","")&amp;$C63,kijkglazen!$A$4:$U$498,19),0)</f>
        <v>0</v>
      </c>
      <c r="O63" s="244">
        <f t="shared" si="9"/>
        <v>0</v>
      </c>
      <c r="P63" s="250">
        <f t="shared" si="10"/>
        <v>0</v>
      </c>
      <c r="Q63" s="78" t="str">
        <f t="shared" si="4"/>
        <v>ja</v>
      </c>
      <c r="R63" s="245">
        <f>IF(Q63="nee",0,(J63-O63)*(tab!$C$21*tab!$C$8+tab!$D$24))</f>
        <v>0</v>
      </c>
      <c r="S63" s="245">
        <f>IF(AND(J63=0,O63=0),0,(G63-L63)*tab!$E$31+(H63-M63)*tab!$F$31+(I63-N63)*tab!$G$31)</f>
        <v>0</v>
      </c>
      <c r="T63" s="245">
        <f t="shared" si="5"/>
        <v>0</v>
      </c>
      <c r="U63" s="78" t="str">
        <f t="shared" si="11"/>
        <v>ja</v>
      </c>
      <c r="V63" s="245">
        <f>IF(U63="nee",0,(J63-O63)*(tab!$C$45))</f>
        <v>0</v>
      </c>
      <c r="W63" s="245">
        <f>IF(U63="nee",0,IF(AND(J63=0,O63=0),0,(G63-L63)*tab!$G$45+(H63-M63)*tab!$H$45+(I63-N63)*tab!$I$45))</f>
        <v>0</v>
      </c>
      <c r="X63" s="245">
        <f t="shared" si="6"/>
        <v>0</v>
      </c>
      <c r="Y63" s="3"/>
      <c r="Z63" s="19"/>
    </row>
    <row r="64" spans="2:26" s="82" customFormat="1" ht="12" customHeight="1" x14ac:dyDescent="0.2">
      <c r="B64" s="67"/>
      <c r="C64" s="61"/>
      <c r="D64" s="72"/>
      <c r="E64" s="72"/>
      <c r="F64" s="86"/>
      <c r="G64" s="87">
        <f>SUM(G44:G63)</f>
        <v>19</v>
      </c>
      <c r="H64" s="87">
        <f>SUM(H44:H63)</f>
        <v>0</v>
      </c>
      <c r="I64" s="87">
        <f>SUM(I44:I63)</f>
        <v>0</v>
      </c>
      <c r="J64" s="87">
        <f>SUM(J44:J63)</f>
        <v>19</v>
      </c>
      <c r="K64" s="88"/>
      <c r="L64" s="87">
        <f>SUM(L44:L63)</f>
        <v>7</v>
      </c>
      <c r="M64" s="87">
        <f>SUM(M44:M63)</f>
        <v>0</v>
      </c>
      <c r="N64" s="87">
        <f>SUM(N44:N63)</f>
        <v>0</v>
      </c>
      <c r="O64" s="87">
        <f>SUM(O44:O63)</f>
        <v>7</v>
      </c>
      <c r="P64" s="88"/>
      <c r="Q64" s="88"/>
      <c r="R64" s="211"/>
      <c r="S64" s="211"/>
      <c r="T64" s="212">
        <f>SUM(T44:T63)</f>
        <v>134508.021996</v>
      </c>
      <c r="U64" s="88"/>
      <c r="V64" s="211"/>
      <c r="W64" s="211"/>
      <c r="X64" s="212">
        <f>SUM(X44:X63)</f>
        <v>16785.599999999999</v>
      </c>
      <c r="Y64" s="64"/>
      <c r="Z64" s="65"/>
    </row>
    <row r="65" spans="2:26" ht="12" customHeight="1" x14ac:dyDescent="0.2">
      <c r="B65" s="17"/>
      <c r="C65" s="1"/>
      <c r="D65" s="35"/>
      <c r="E65" s="35"/>
      <c r="F65" s="41"/>
      <c r="G65" s="81"/>
      <c r="H65" s="81"/>
      <c r="I65" s="81"/>
      <c r="J65" s="43"/>
      <c r="K65" s="43"/>
      <c r="L65" s="81"/>
      <c r="M65" s="81"/>
      <c r="N65" s="81"/>
      <c r="O65" s="43"/>
      <c r="P65" s="43"/>
      <c r="Q65" s="43"/>
      <c r="R65" s="215"/>
      <c r="S65" s="215"/>
      <c r="T65" s="215"/>
      <c r="U65" s="43"/>
      <c r="V65" s="215"/>
      <c r="W65" s="215"/>
      <c r="X65" s="215"/>
      <c r="Y65" s="3"/>
      <c r="Z65" s="19"/>
    </row>
    <row r="66" spans="2:26" s="154" customFormat="1" ht="12" customHeight="1" x14ac:dyDescent="0.2">
      <c r="B66" s="58"/>
      <c r="C66" s="152"/>
      <c r="D66" s="151" t="s">
        <v>63</v>
      </c>
      <c r="E66" s="22"/>
      <c r="F66" s="5"/>
      <c r="G66" s="155"/>
      <c r="H66" s="155"/>
      <c r="I66" s="155"/>
      <c r="J66" s="155"/>
      <c r="K66" s="155"/>
      <c r="L66" s="155"/>
      <c r="M66" s="155"/>
      <c r="N66" s="155"/>
      <c r="O66" s="155"/>
      <c r="P66" s="232"/>
      <c r="Q66" s="155"/>
      <c r="R66" s="213"/>
      <c r="S66" s="213"/>
      <c r="T66" s="213"/>
      <c r="U66" s="155"/>
      <c r="V66" s="213"/>
      <c r="W66" s="213"/>
      <c r="X66" s="213"/>
      <c r="Y66" s="5"/>
      <c r="Z66" s="59"/>
    </row>
    <row r="67" spans="2:26" ht="12" customHeight="1" x14ac:dyDescent="0.2">
      <c r="B67" s="17"/>
      <c r="C67" s="80"/>
      <c r="D67" s="35" t="s">
        <v>56</v>
      </c>
      <c r="E67" s="23"/>
      <c r="F67" s="22"/>
      <c r="G67" s="29" t="s">
        <v>94</v>
      </c>
      <c r="H67" s="25"/>
      <c r="I67" s="25"/>
      <c r="J67" s="25"/>
      <c r="K67" s="25"/>
      <c r="L67" s="29" t="s">
        <v>95</v>
      </c>
      <c r="M67" s="25"/>
      <c r="N67" s="25"/>
      <c r="O67" s="36"/>
      <c r="P67" s="242"/>
      <c r="Q67" s="37"/>
      <c r="R67" s="207" t="s">
        <v>57</v>
      </c>
      <c r="S67" s="207"/>
      <c r="T67" s="214" t="s">
        <v>58</v>
      </c>
      <c r="U67" s="68"/>
      <c r="V67" s="214"/>
      <c r="W67" s="214"/>
      <c r="X67" s="214"/>
      <c r="Y67" s="44"/>
      <c r="Z67" s="16"/>
    </row>
    <row r="68" spans="2:26" ht="12" customHeight="1" x14ac:dyDescent="0.2">
      <c r="B68" s="17"/>
      <c r="C68" s="1"/>
      <c r="D68" s="35" t="s">
        <v>59</v>
      </c>
      <c r="E68" s="29" t="s">
        <v>60</v>
      </c>
      <c r="F68" s="35"/>
      <c r="G68" s="39" t="s">
        <v>16</v>
      </c>
      <c r="H68" s="39" t="s">
        <v>17</v>
      </c>
      <c r="I68" s="39" t="s">
        <v>18</v>
      </c>
      <c r="J68" s="39" t="s">
        <v>61</v>
      </c>
      <c r="K68" s="39"/>
      <c r="L68" s="39" t="s">
        <v>16</v>
      </c>
      <c r="M68" s="39" t="s">
        <v>17</v>
      </c>
      <c r="N68" s="39" t="s">
        <v>18</v>
      </c>
      <c r="O68" s="39" t="s">
        <v>61</v>
      </c>
      <c r="P68" s="231" t="s">
        <v>117</v>
      </c>
      <c r="Q68" s="39"/>
      <c r="R68" s="205" t="s">
        <v>66</v>
      </c>
      <c r="S68" s="205" t="s">
        <v>67</v>
      </c>
      <c r="T68" s="209" t="s">
        <v>91</v>
      </c>
      <c r="U68" s="62"/>
      <c r="V68" s="209"/>
      <c r="W68" s="209"/>
      <c r="X68" s="209"/>
      <c r="Y68" s="3"/>
      <c r="Z68" s="19"/>
    </row>
    <row r="69" spans="2:26" ht="12" customHeight="1" x14ac:dyDescent="0.2">
      <c r="B69" s="17"/>
      <c r="C69" s="1">
        <v>1</v>
      </c>
      <c r="D69" s="254" t="str">
        <f>IF(E69="","",VLOOKUP(E69,'SWV gegevens'!$F$2:$G$76,2))</f>
        <v>Stichting Leerlingzorg Voortgezet Onderwijs Almere</v>
      </c>
      <c r="E69" s="244" t="str">
        <f>IF(VLOOKUP($G$8&amp;IF($C69&lt;10,"0","")&amp;$C69,kijkglazen!$X$4:$AJ$761,1)=$G$8&amp;IF($C69&lt;10,"0","")&amp;$C69,VLOOKUP($G$8&amp;IF($C69&lt;10,"0","")&amp;$C69,kijkglazen!$X$4:$AJ$761,4),"")</f>
        <v>VO2401</v>
      </c>
      <c r="F69" s="40"/>
      <c r="G69" s="244">
        <f>IF(VLOOKUP($G$8&amp;IF($C69&lt;10,"0","")&amp;$C69,kijkglazen!$X$4:$AJ$761,1)=$G$8&amp;IF($C69&lt;10,"0","")&amp;$C69,VLOOKUP($G$8&amp;IF($C69&lt;10,"0","")&amp;$C69,kijkglazen!$X$4:$AJ$761,5),0)</f>
        <v>1</v>
      </c>
      <c r="H69" s="244">
        <f>IF(VLOOKUP($G$8&amp;IF($C69&lt;10,"0","")&amp;$C69,kijkglazen!$X$4:$AJ$761,1)=$G$8&amp;IF($C69&lt;10,"0","")&amp;$C69,VLOOKUP($G$8&amp;IF($C69&lt;10,"0","")&amp;$C69,kijkglazen!$X$4:$AJ$761,6),0)</f>
        <v>0</v>
      </c>
      <c r="I69" s="244">
        <f>IF(VLOOKUP($G$8&amp;IF($C69&lt;10,"0","")&amp;$C69,kijkglazen!$X$4:$AJ$761,1)=$G$8&amp;IF($C69&lt;10,"0","")&amp;$C69,VLOOKUP($G$8&amp;IF($C69&lt;10,"0","")&amp;$C69,kijkglazen!$X$4:$AJ$761,7),0)</f>
        <v>0</v>
      </c>
      <c r="J69" s="244">
        <f>SUM(G69:I69)</f>
        <v>1</v>
      </c>
      <c r="K69" s="39"/>
      <c r="L69" s="244">
        <f>IF(VLOOKUP($G$8&amp;IF($C69&lt;10,"0","")&amp;$C69,kijkglazen!$X$4:$AJ$761,1)=$G$8&amp;IF($C69&lt;10,"0","")&amp;$C69,VLOOKUP($G$8&amp;IF($C69&lt;10,"0","")&amp;$C69,kijkglazen!$X$4:$AJ$761,9),0)</f>
        <v>0</v>
      </c>
      <c r="M69" s="244">
        <f>IF(VLOOKUP($G$8&amp;IF($C69&lt;10,"0","")&amp;$C69,kijkglazen!$X$4:$AJ$761,1)=$G$8&amp;IF($C69&lt;10,"0","")&amp;$C69,VLOOKUP($G$8&amp;IF($C69&lt;10,"0","")&amp;$C69,kijkglazen!$X$4:$AJ$761,10),0)</f>
        <v>0</v>
      </c>
      <c r="N69" s="244">
        <f>IF(VLOOKUP($G$8&amp;IF($C69&lt;10,"0","")&amp;$C69,kijkglazen!$X$4:$AJ$761,1)=$G$8&amp;IF($C69&lt;10,"0","")&amp;$C69,VLOOKUP($G$8&amp;IF($C69&lt;10,"0","")&amp;$C69,kijkglazen!$X$4:$AJ$761,11),0)</f>
        <v>0</v>
      </c>
      <c r="O69" s="244">
        <f>SUM(L69:N69)</f>
        <v>0</v>
      </c>
      <c r="P69" s="250">
        <f>IF(VLOOKUP($G$8&amp;IF($C69&lt;10,"0","")&amp;$C69,kijkglazen!$X$4:$AJ$761,1)=$G$8&amp;IF($C69&lt;10,"0","")&amp;$C69,VLOOKUP($G$8&amp;IF($C69&lt;10,"0","")&amp;$C69,kijkglazen!$X$4:$AJ$761,13),0)</f>
        <v>1</v>
      </c>
      <c r="Q69" s="78" t="s">
        <v>54</v>
      </c>
      <c r="R69" s="245">
        <f>IF(Q69="nee",0,(J69-O69)*(tab!$C$22*tab!$C$8+tab!$D$24))</f>
        <v>5355.6247350000003</v>
      </c>
      <c r="S69" s="245">
        <f>IF(AND(J69=0,O69=0),0,(G69-L69)*tab!$E$32+(H69-M69)*tab!$F$32+(I69-N69)*tab!$G$32)</f>
        <v>9163.6859800000002</v>
      </c>
      <c r="T69" s="245">
        <f t="shared" ref="T69" si="30">SUM(R69:S69)*P69</f>
        <v>14519.310715</v>
      </c>
      <c r="U69" s="78" t="s">
        <v>54</v>
      </c>
      <c r="V69" s="245">
        <f>IF(U69="nee",0,(J69-O69)*(tab!$C$46))</f>
        <v>1198.19</v>
      </c>
      <c r="W69" s="245">
        <f>IF(U69="nee",0,IF(AND(J69=0,O69=0),0,(G69-L69)*tab!$G$46+(H69-M69)*tab!$H$46+(I69-N69)*tab!$I$46))</f>
        <v>610.47</v>
      </c>
      <c r="X69" s="245">
        <f t="shared" ref="X69" si="31">SUM(V69:W69)*P69</f>
        <v>1808.66</v>
      </c>
      <c r="Y69" s="3"/>
      <c r="Z69" s="19"/>
    </row>
    <row r="70" spans="2:26" ht="12" customHeight="1" x14ac:dyDescent="0.2">
      <c r="B70" s="17"/>
      <c r="C70" s="1">
        <v>2</v>
      </c>
      <c r="D70" s="254" t="str">
        <f>IF(E70="","",VLOOKUP(E70,'SWV gegevens'!$F$2:$G$76,2))</f>
        <v>SWV Slinge-Berkel</v>
      </c>
      <c r="E70" s="244" t="str">
        <f>IF(VLOOKUP($G$8&amp;IF($C70&lt;10,"0","")&amp;$C70,kijkglazen!$X$4:$AJ$761,1)=$G$8&amp;IF($C70&lt;10,"0","")&amp;$C70,VLOOKUP($G$8&amp;IF($C70&lt;10,"0","")&amp;$C70,kijkglazen!$X$4:$AJ$761,4),"")</f>
        <v>VO2502</v>
      </c>
      <c r="F70" s="40"/>
      <c r="G70" s="244">
        <f>IF(VLOOKUP($G$8&amp;IF($C70&lt;10,"0","")&amp;$C70,kijkglazen!$X$4:$AJ$761,1)=$G$8&amp;IF($C70&lt;10,"0","")&amp;$C70,VLOOKUP($G$8&amp;IF($C70&lt;10,"0","")&amp;$C70,kijkglazen!$X$4:$AJ$761,5),0)</f>
        <v>2</v>
      </c>
      <c r="H70" s="244">
        <f>IF(VLOOKUP($G$8&amp;IF($C70&lt;10,"0","")&amp;$C70,kijkglazen!$X$4:$AJ$761,1)=$G$8&amp;IF($C70&lt;10,"0","")&amp;$C70,VLOOKUP($G$8&amp;IF($C70&lt;10,"0","")&amp;$C70,kijkglazen!$X$4:$AJ$761,6),0)</f>
        <v>0</v>
      </c>
      <c r="I70" s="244">
        <f>IF(VLOOKUP($G$8&amp;IF($C70&lt;10,"0","")&amp;$C70,kijkglazen!$X$4:$AJ$761,1)=$G$8&amp;IF($C70&lt;10,"0","")&amp;$C70,VLOOKUP($G$8&amp;IF($C70&lt;10,"0","")&amp;$C70,kijkglazen!$X$4:$AJ$761,7),0)</f>
        <v>0</v>
      </c>
      <c r="J70" s="244">
        <f t="shared" ref="J70:J113" si="32">SUM(G70:I70)</f>
        <v>2</v>
      </c>
      <c r="K70" s="39"/>
      <c r="L70" s="244">
        <f>IF(VLOOKUP($G$8&amp;IF($C70&lt;10,"0","")&amp;$C70,kijkglazen!$X$4:$AJ$761,1)=$G$8&amp;IF($C70&lt;10,"0","")&amp;$C70,VLOOKUP($G$8&amp;IF($C70&lt;10,"0","")&amp;$C70,kijkglazen!$X$4:$AJ$761,9),0)</f>
        <v>1</v>
      </c>
      <c r="M70" s="244">
        <f>IF(VLOOKUP($G$8&amp;IF($C70&lt;10,"0","")&amp;$C70,kijkglazen!$X$4:$AJ$761,1)=$G$8&amp;IF($C70&lt;10,"0","")&amp;$C70,VLOOKUP($G$8&amp;IF($C70&lt;10,"0","")&amp;$C70,kijkglazen!$X$4:$AJ$761,10),0)</f>
        <v>0</v>
      </c>
      <c r="N70" s="244">
        <f>IF(VLOOKUP($G$8&amp;IF($C70&lt;10,"0","")&amp;$C70,kijkglazen!$X$4:$AJ$761,1)=$G$8&amp;IF($C70&lt;10,"0","")&amp;$C70,VLOOKUP($G$8&amp;IF($C70&lt;10,"0","")&amp;$C70,kijkglazen!$X$4:$AJ$761,11),0)</f>
        <v>0</v>
      </c>
      <c r="O70" s="244">
        <f t="shared" ref="O70:O113" si="33">SUM(L70:N70)</f>
        <v>1</v>
      </c>
      <c r="P70" s="250">
        <f>IF(VLOOKUP($G$8&amp;IF($C70&lt;10,"0","")&amp;$C70,kijkglazen!$X$4:$AJ$761,1)=$G$8&amp;IF($C70&lt;10,"0","")&amp;$C70,VLOOKUP($G$8&amp;IF($C70&lt;10,"0","")&amp;$C70,kijkglazen!$X$4:$AJ$761,13),0)</f>
        <v>1</v>
      </c>
      <c r="Q70" s="78" t="s">
        <v>54</v>
      </c>
      <c r="R70" s="245">
        <f>IF(Q70="nee",0,(J70-O70)*(tab!$C$22*tab!$C$8+tab!$D$24))</f>
        <v>5355.6247350000003</v>
      </c>
      <c r="S70" s="245">
        <f>IF(AND(J70=0,O70=0),0,(G70-L70)*tab!$E$32+(H70-M70)*tab!$F$32+(I70-N70)*tab!$G$32)</f>
        <v>9163.6859800000002</v>
      </c>
      <c r="T70" s="245">
        <f t="shared" ref="T70:T113" si="34">SUM(R70:S70)*P70</f>
        <v>14519.310715</v>
      </c>
      <c r="U70" s="78" t="s">
        <v>54</v>
      </c>
      <c r="V70" s="245">
        <f>IF(U70="nee",0,(J70-O70)*(tab!$C$46))</f>
        <v>1198.19</v>
      </c>
      <c r="W70" s="245">
        <f>IF(U70="nee",0,IF(AND(J70=0,O70=0),0,(G70-L70)*tab!$G$46+(H70-M70)*tab!$H$46+(I70-N70)*tab!$I$46))</f>
        <v>610.47</v>
      </c>
      <c r="X70" s="245">
        <f t="shared" ref="X70:X113" si="35">SUM(V70:W70)*P70</f>
        <v>1808.66</v>
      </c>
      <c r="Y70" s="3"/>
      <c r="Z70" s="19"/>
    </row>
    <row r="71" spans="2:26" ht="12" customHeight="1" x14ac:dyDescent="0.2">
      <c r="B71" s="17"/>
      <c r="C71" s="1">
        <v>3</v>
      </c>
      <c r="D71" s="254" t="str">
        <f>IF(E71="","",VLOOKUP(E71,'SWV gegevens'!$F$2:$G$76,2))</f>
        <v>Coöperatie SWV 25-05 U.A.</v>
      </c>
      <c r="E71" s="244" t="str">
        <f>IF(VLOOKUP($G$8&amp;IF($C71&lt;10,"0","")&amp;$C71,kijkglazen!$X$4:$AJ$761,1)=$G$8&amp;IF($C71&lt;10,"0","")&amp;$C71,VLOOKUP($G$8&amp;IF($C71&lt;10,"0","")&amp;$C71,kijkglazen!$X$4:$AJ$761,4),"")</f>
        <v>VO2505</v>
      </c>
      <c r="F71" s="40"/>
      <c r="G71" s="244">
        <f>IF(VLOOKUP($G$8&amp;IF($C71&lt;10,"0","")&amp;$C71,kijkglazen!$X$4:$AJ$761,1)=$G$8&amp;IF($C71&lt;10,"0","")&amp;$C71,VLOOKUP($G$8&amp;IF($C71&lt;10,"0","")&amp;$C71,kijkglazen!$X$4:$AJ$761,5),0)</f>
        <v>0</v>
      </c>
      <c r="H71" s="244">
        <f>IF(VLOOKUP($G$8&amp;IF($C71&lt;10,"0","")&amp;$C71,kijkglazen!$X$4:$AJ$761,1)=$G$8&amp;IF($C71&lt;10,"0","")&amp;$C71,VLOOKUP($G$8&amp;IF($C71&lt;10,"0","")&amp;$C71,kijkglazen!$X$4:$AJ$761,6),0)</f>
        <v>0</v>
      </c>
      <c r="I71" s="244">
        <f>IF(VLOOKUP($G$8&amp;IF($C71&lt;10,"0","")&amp;$C71,kijkglazen!$X$4:$AJ$761,1)=$G$8&amp;IF($C71&lt;10,"0","")&amp;$C71,VLOOKUP($G$8&amp;IF($C71&lt;10,"0","")&amp;$C71,kijkglazen!$X$4:$AJ$761,7),0)</f>
        <v>0</v>
      </c>
      <c r="J71" s="244">
        <f t="shared" si="32"/>
        <v>0</v>
      </c>
      <c r="K71" s="39"/>
      <c r="L71" s="244">
        <f>IF(VLOOKUP($G$8&amp;IF($C71&lt;10,"0","")&amp;$C71,kijkglazen!$X$4:$AJ$761,1)=$G$8&amp;IF($C71&lt;10,"0","")&amp;$C71,VLOOKUP($G$8&amp;IF($C71&lt;10,"0","")&amp;$C71,kijkglazen!$X$4:$AJ$761,9),0)</f>
        <v>1</v>
      </c>
      <c r="M71" s="244">
        <f>IF(VLOOKUP($G$8&amp;IF($C71&lt;10,"0","")&amp;$C71,kijkglazen!$X$4:$AJ$761,1)=$G$8&amp;IF($C71&lt;10,"0","")&amp;$C71,VLOOKUP($G$8&amp;IF($C71&lt;10,"0","")&amp;$C71,kijkglazen!$X$4:$AJ$761,10),0)</f>
        <v>0</v>
      </c>
      <c r="N71" s="244">
        <f>IF(VLOOKUP($G$8&amp;IF($C71&lt;10,"0","")&amp;$C71,kijkglazen!$X$4:$AJ$761,1)=$G$8&amp;IF($C71&lt;10,"0","")&amp;$C71,VLOOKUP($G$8&amp;IF($C71&lt;10,"0","")&amp;$C71,kijkglazen!$X$4:$AJ$761,11),0)</f>
        <v>0</v>
      </c>
      <c r="O71" s="244">
        <f t="shared" si="33"/>
        <v>1</v>
      </c>
      <c r="P71" s="250">
        <f>IF(VLOOKUP($G$8&amp;IF($C71&lt;10,"0","")&amp;$C71,kijkglazen!$X$4:$AJ$761,1)=$G$8&amp;IF($C71&lt;10,"0","")&amp;$C71,VLOOKUP($G$8&amp;IF($C71&lt;10,"0","")&amp;$C71,kijkglazen!$X$4:$AJ$761,13),0)</f>
        <v>0</v>
      </c>
      <c r="Q71" s="78" t="s">
        <v>54</v>
      </c>
      <c r="R71" s="245">
        <f>IF(Q71="nee",0,(J71-O71)*(tab!$C$22*tab!$C$8+tab!$D$24))</f>
        <v>-5355.6247350000003</v>
      </c>
      <c r="S71" s="245">
        <f>IF(AND(J71=0,O71=0),0,(G71-L71)*tab!$E$32+(H71-M71)*tab!$F$32+(I71-N71)*tab!$G$32)</f>
        <v>-9163.6859800000002</v>
      </c>
      <c r="T71" s="245">
        <f t="shared" si="34"/>
        <v>0</v>
      </c>
      <c r="U71" s="78" t="s">
        <v>54</v>
      </c>
      <c r="V71" s="245">
        <f>IF(U71="nee",0,(J71-O71)*(tab!$C$46))</f>
        <v>-1198.19</v>
      </c>
      <c r="W71" s="245">
        <f>IF(U71="nee",0,IF(AND(J71=0,O71=0),0,(G71-L71)*tab!$G$46+(H71-M71)*tab!$H$46+(I71-N71)*tab!$I$46))</f>
        <v>-610.47</v>
      </c>
      <c r="X71" s="245">
        <f t="shared" si="35"/>
        <v>0</v>
      </c>
      <c r="Y71" s="3"/>
      <c r="Z71" s="19"/>
    </row>
    <row r="72" spans="2:26" ht="12" customHeight="1" x14ac:dyDescent="0.2">
      <c r="B72" s="17"/>
      <c r="C72" s="1">
        <v>4</v>
      </c>
      <c r="D72" s="254" t="str">
        <f>IF(E72="","",VLOOKUP(E72,'SWV gegevens'!$F$2:$G$76,2))</f>
        <v>Stichting Samenwerkingsverband Passend Onderwijs V(S)O2506</v>
      </c>
      <c r="E72" s="244" t="str">
        <f>IF(VLOOKUP($G$8&amp;IF($C72&lt;10,"0","")&amp;$C72,kijkglazen!$X$4:$AJ$761,1)=$G$8&amp;IF($C72&lt;10,"0","")&amp;$C72,VLOOKUP($G$8&amp;IF($C72&lt;10,"0","")&amp;$C72,kijkglazen!$X$4:$AJ$761,4),"")</f>
        <v>VO2506</v>
      </c>
      <c r="F72" s="40"/>
      <c r="G72" s="244">
        <f>IF(VLOOKUP($G$8&amp;IF($C72&lt;10,"0","")&amp;$C72,kijkglazen!$X$4:$AJ$761,1)=$G$8&amp;IF($C72&lt;10,"0","")&amp;$C72,VLOOKUP($G$8&amp;IF($C72&lt;10,"0","")&amp;$C72,kijkglazen!$X$4:$AJ$761,5),0)</f>
        <v>0</v>
      </c>
      <c r="H72" s="244">
        <f>IF(VLOOKUP($G$8&amp;IF($C72&lt;10,"0","")&amp;$C72,kijkglazen!$X$4:$AJ$761,1)=$G$8&amp;IF($C72&lt;10,"0","")&amp;$C72,VLOOKUP($G$8&amp;IF($C72&lt;10,"0","")&amp;$C72,kijkglazen!$X$4:$AJ$761,6),0)</f>
        <v>0</v>
      </c>
      <c r="I72" s="244">
        <f>IF(VLOOKUP($G$8&amp;IF($C72&lt;10,"0","")&amp;$C72,kijkglazen!$X$4:$AJ$761,1)=$G$8&amp;IF($C72&lt;10,"0","")&amp;$C72,VLOOKUP($G$8&amp;IF($C72&lt;10,"0","")&amp;$C72,kijkglazen!$X$4:$AJ$761,7),0)</f>
        <v>0</v>
      </c>
      <c r="J72" s="244">
        <f t="shared" si="32"/>
        <v>0</v>
      </c>
      <c r="K72" s="39"/>
      <c r="L72" s="244">
        <f>IF(VLOOKUP($G$8&amp;IF($C72&lt;10,"0","")&amp;$C72,kijkglazen!$X$4:$AJ$761,1)=$G$8&amp;IF($C72&lt;10,"0","")&amp;$C72,VLOOKUP($G$8&amp;IF($C72&lt;10,"0","")&amp;$C72,kijkglazen!$X$4:$AJ$761,9),0)</f>
        <v>1</v>
      </c>
      <c r="M72" s="244">
        <f>IF(VLOOKUP($G$8&amp;IF($C72&lt;10,"0","")&amp;$C72,kijkglazen!$X$4:$AJ$761,1)=$G$8&amp;IF($C72&lt;10,"0","")&amp;$C72,VLOOKUP($G$8&amp;IF($C72&lt;10,"0","")&amp;$C72,kijkglazen!$X$4:$AJ$761,10),0)</f>
        <v>0</v>
      </c>
      <c r="N72" s="244">
        <f>IF(VLOOKUP($G$8&amp;IF($C72&lt;10,"0","")&amp;$C72,kijkglazen!$X$4:$AJ$761,1)=$G$8&amp;IF($C72&lt;10,"0","")&amp;$C72,VLOOKUP($G$8&amp;IF($C72&lt;10,"0","")&amp;$C72,kijkglazen!$X$4:$AJ$761,11),0)</f>
        <v>0</v>
      </c>
      <c r="O72" s="244">
        <f t="shared" si="33"/>
        <v>1</v>
      </c>
      <c r="P72" s="250">
        <f>IF(VLOOKUP($G$8&amp;IF($C72&lt;10,"0","")&amp;$C72,kijkglazen!$X$4:$AJ$761,1)=$G$8&amp;IF($C72&lt;10,"0","")&amp;$C72,VLOOKUP($G$8&amp;IF($C72&lt;10,"0","")&amp;$C72,kijkglazen!$X$4:$AJ$761,13),0)</f>
        <v>0</v>
      </c>
      <c r="Q72" s="78" t="s">
        <v>54</v>
      </c>
      <c r="R72" s="245">
        <f>IF(Q72="nee",0,(J72-O72)*(tab!$C$22*tab!$C$8+tab!$D$24))</f>
        <v>-5355.6247350000003</v>
      </c>
      <c r="S72" s="245">
        <f>IF(AND(J72=0,O72=0),0,(G72-L72)*tab!$E$32+(H72-M72)*tab!$F$32+(I72-N72)*tab!$G$32)</f>
        <v>-9163.6859800000002</v>
      </c>
      <c r="T72" s="245">
        <f t="shared" si="34"/>
        <v>0</v>
      </c>
      <c r="U72" s="78" t="s">
        <v>54</v>
      </c>
      <c r="V72" s="245">
        <f>IF(U72="nee",0,(J72-O72)*(tab!$C$46))</f>
        <v>-1198.19</v>
      </c>
      <c r="W72" s="245">
        <f>IF(U72="nee",0,IF(AND(J72=0,O72=0),0,(G72-L72)*tab!$G$46+(H72-M72)*tab!$H$46+(I72-N72)*tab!$I$46))</f>
        <v>-610.47</v>
      </c>
      <c r="X72" s="245">
        <f t="shared" si="35"/>
        <v>0</v>
      </c>
      <c r="Y72" s="3"/>
      <c r="Z72" s="19"/>
    </row>
    <row r="73" spans="2:26" ht="12" customHeight="1" x14ac:dyDescent="0.2">
      <c r="B73" s="17"/>
      <c r="C73" s="1">
        <v>5</v>
      </c>
      <c r="D73" s="254" t="str">
        <f>IF(E73="","",VLOOKUP(E73,'SWV gegevens'!$F$2:$G$76,2))</f>
        <v>Samenwerkingsverband Passend Onderwijs VO2801</v>
      </c>
      <c r="E73" s="244" t="str">
        <f>IF(VLOOKUP($G$8&amp;IF($C73&lt;10,"0","")&amp;$C73,kijkglazen!$X$4:$AJ$761,1)=$G$8&amp;IF($C73&lt;10,"0","")&amp;$C73,VLOOKUP($G$8&amp;IF($C73&lt;10,"0","")&amp;$C73,kijkglazen!$X$4:$AJ$761,4),"")</f>
        <v>VO2801</v>
      </c>
      <c r="F73" s="40"/>
      <c r="G73" s="244">
        <f>IF(VLOOKUP($G$8&amp;IF($C73&lt;10,"0","")&amp;$C73,kijkglazen!$X$4:$AJ$761,1)=$G$8&amp;IF($C73&lt;10,"0","")&amp;$C73,VLOOKUP($G$8&amp;IF($C73&lt;10,"0","")&amp;$C73,kijkglazen!$X$4:$AJ$761,5),0)</f>
        <v>1</v>
      </c>
      <c r="H73" s="244">
        <f>IF(VLOOKUP($G$8&amp;IF($C73&lt;10,"0","")&amp;$C73,kijkglazen!$X$4:$AJ$761,1)=$G$8&amp;IF($C73&lt;10,"0","")&amp;$C73,VLOOKUP($G$8&amp;IF($C73&lt;10,"0","")&amp;$C73,kijkglazen!$X$4:$AJ$761,6),0)</f>
        <v>0</v>
      </c>
      <c r="I73" s="244">
        <f>IF(VLOOKUP($G$8&amp;IF($C73&lt;10,"0","")&amp;$C73,kijkglazen!$X$4:$AJ$761,1)=$G$8&amp;IF($C73&lt;10,"0","")&amp;$C73,VLOOKUP($G$8&amp;IF($C73&lt;10,"0","")&amp;$C73,kijkglazen!$X$4:$AJ$761,7),0)</f>
        <v>0</v>
      </c>
      <c r="J73" s="244">
        <f t="shared" si="32"/>
        <v>1</v>
      </c>
      <c r="K73" s="39"/>
      <c r="L73" s="244">
        <f>IF(VLOOKUP($G$8&amp;IF($C73&lt;10,"0","")&amp;$C73,kijkglazen!$X$4:$AJ$761,1)=$G$8&amp;IF($C73&lt;10,"0","")&amp;$C73,VLOOKUP($G$8&amp;IF($C73&lt;10,"0","")&amp;$C73,kijkglazen!$X$4:$AJ$761,9),0)</f>
        <v>1</v>
      </c>
      <c r="M73" s="244">
        <f>IF(VLOOKUP($G$8&amp;IF($C73&lt;10,"0","")&amp;$C73,kijkglazen!$X$4:$AJ$761,1)=$G$8&amp;IF($C73&lt;10,"0","")&amp;$C73,VLOOKUP($G$8&amp;IF($C73&lt;10,"0","")&amp;$C73,kijkglazen!$X$4:$AJ$761,10),0)</f>
        <v>0</v>
      </c>
      <c r="N73" s="244">
        <f>IF(VLOOKUP($G$8&amp;IF($C73&lt;10,"0","")&amp;$C73,kijkglazen!$X$4:$AJ$761,1)=$G$8&amp;IF($C73&lt;10,"0","")&amp;$C73,VLOOKUP($G$8&amp;IF($C73&lt;10,"0","")&amp;$C73,kijkglazen!$X$4:$AJ$761,11),0)</f>
        <v>0</v>
      </c>
      <c r="O73" s="244">
        <f t="shared" si="33"/>
        <v>1</v>
      </c>
      <c r="P73" s="250">
        <f>IF(VLOOKUP($G$8&amp;IF($C73&lt;10,"0","")&amp;$C73,kijkglazen!$X$4:$AJ$761,1)=$G$8&amp;IF($C73&lt;10,"0","")&amp;$C73,VLOOKUP($G$8&amp;IF($C73&lt;10,"0","")&amp;$C73,kijkglazen!$X$4:$AJ$761,13),0)</f>
        <v>0</v>
      </c>
      <c r="Q73" s="78" t="s">
        <v>54</v>
      </c>
      <c r="R73" s="245">
        <f>IF(Q73="nee",0,(J73-O73)*(tab!$C$22*tab!$C$8+tab!$D$24))</f>
        <v>0</v>
      </c>
      <c r="S73" s="245">
        <f>IF(AND(J73=0,O73=0),0,(G73-L73)*tab!$E$32+(H73-M73)*tab!$F$32+(I73-N73)*tab!$G$32)</f>
        <v>0</v>
      </c>
      <c r="T73" s="245">
        <f t="shared" si="34"/>
        <v>0</v>
      </c>
      <c r="U73" s="78" t="s">
        <v>54</v>
      </c>
      <c r="V73" s="245">
        <f>IF(U73="nee",0,(J73-O73)*(tab!$C$46))</f>
        <v>0</v>
      </c>
      <c r="W73" s="245">
        <f>IF(U73="nee",0,IF(AND(J73=0,O73=0),0,(G73-L73)*tab!$G$46+(H73-M73)*tab!$H$46+(I73-N73)*tab!$I$46))</f>
        <v>0</v>
      </c>
      <c r="X73" s="245">
        <f t="shared" si="35"/>
        <v>0</v>
      </c>
      <c r="Y73" s="3"/>
      <c r="Z73" s="19"/>
    </row>
    <row r="74" spans="2:26" ht="12" customHeight="1" x14ac:dyDescent="0.2">
      <c r="B74" s="17"/>
      <c r="C74" s="1">
        <v>6</v>
      </c>
      <c r="D74" s="254" t="str">
        <f>IF(E74="","",VLOOKUP(E74,'SWV gegevens'!$F$2:$G$76,2))</f>
        <v>Samenwerkingsverband VO/VSO Midden-Holland en Rijnstreek</v>
      </c>
      <c r="E74" s="244" t="str">
        <f>IF(VLOOKUP($G$8&amp;IF($C74&lt;10,"0","")&amp;$C74,kijkglazen!$X$4:$AJ$761,1)=$G$8&amp;IF($C74&lt;10,"0","")&amp;$C74,VLOOKUP($G$8&amp;IF($C74&lt;10,"0","")&amp;$C74,kijkglazen!$X$4:$AJ$761,4),"")</f>
        <v>VO2802</v>
      </c>
      <c r="F74" s="40"/>
      <c r="G74" s="244">
        <f>IF(VLOOKUP($G$8&amp;IF($C74&lt;10,"0","")&amp;$C74,kijkglazen!$X$4:$AJ$761,1)=$G$8&amp;IF($C74&lt;10,"0","")&amp;$C74,VLOOKUP($G$8&amp;IF($C74&lt;10,"0","")&amp;$C74,kijkglazen!$X$4:$AJ$761,5),0)</f>
        <v>0</v>
      </c>
      <c r="H74" s="244">
        <f>IF(VLOOKUP($G$8&amp;IF($C74&lt;10,"0","")&amp;$C74,kijkglazen!$X$4:$AJ$761,1)=$G$8&amp;IF($C74&lt;10,"0","")&amp;$C74,VLOOKUP($G$8&amp;IF($C74&lt;10,"0","")&amp;$C74,kijkglazen!$X$4:$AJ$761,6),0)</f>
        <v>0</v>
      </c>
      <c r="I74" s="244">
        <f>IF(VLOOKUP($G$8&amp;IF($C74&lt;10,"0","")&amp;$C74,kijkglazen!$X$4:$AJ$761,1)=$G$8&amp;IF($C74&lt;10,"0","")&amp;$C74,VLOOKUP($G$8&amp;IF($C74&lt;10,"0","")&amp;$C74,kijkglazen!$X$4:$AJ$761,7),0)</f>
        <v>0</v>
      </c>
      <c r="J74" s="244">
        <f t="shared" si="32"/>
        <v>0</v>
      </c>
      <c r="K74" s="39"/>
      <c r="L74" s="244">
        <f>IF(VLOOKUP($G$8&amp;IF($C74&lt;10,"0","")&amp;$C74,kijkglazen!$X$4:$AJ$761,1)=$G$8&amp;IF($C74&lt;10,"0","")&amp;$C74,VLOOKUP($G$8&amp;IF($C74&lt;10,"0","")&amp;$C74,kijkglazen!$X$4:$AJ$761,9),0)</f>
        <v>1</v>
      </c>
      <c r="M74" s="244">
        <f>IF(VLOOKUP($G$8&amp;IF($C74&lt;10,"0","")&amp;$C74,kijkglazen!$X$4:$AJ$761,1)=$G$8&amp;IF($C74&lt;10,"0","")&amp;$C74,VLOOKUP($G$8&amp;IF($C74&lt;10,"0","")&amp;$C74,kijkglazen!$X$4:$AJ$761,10),0)</f>
        <v>0</v>
      </c>
      <c r="N74" s="244">
        <f>IF(VLOOKUP($G$8&amp;IF($C74&lt;10,"0","")&amp;$C74,kijkglazen!$X$4:$AJ$761,1)=$G$8&amp;IF($C74&lt;10,"0","")&amp;$C74,VLOOKUP($G$8&amp;IF($C74&lt;10,"0","")&amp;$C74,kijkglazen!$X$4:$AJ$761,11),0)</f>
        <v>0</v>
      </c>
      <c r="O74" s="244">
        <f t="shared" si="33"/>
        <v>1</v>
      </c>
      <c r="P74" s="250">
        <f>IF(VLOOKUP($G$8&amp;IF($C74&lt;10,"0","")&amp;$C74,kijkglazen!$X$4:$AJ$761,1)=$G$8&amp;IF($C74&lt;10,"0","")&amp;$C74,VLOOKUP($G$8&amp;IF($C74&lt;10,"0","")&amp;$C74,kijkglazen!$X$4:$AJ$761,13),0)</f>
        <v>0</v>
      </c>
      <c r="Q74" s="78" t="s">
        <v>54</v>
      </c>
      <c r="R74" s="245">
        <f>IF(Q74="nee",0,(J74-O74)*(tab!$C$22*tab!$C$8+tab!$D$24))</f>
        <v>-5355.6247350000003</v>
      </c>
      <c r="S74" s="245">
        <f>IF(AND(J74=0,O74=0),0,(G74-L74)*tab!$E$32+(H74-M74)*tab!$F$32+(I74-N74)*tab!$G$32)</f>
        <v>-9163.6859800000002</v>
      </c>
      <c r="T74" s="245">
        <f t="shared" si="34"/>
        <v>0</v>
      </c>
      <c r="U74" s="78" t="s">
        <v>54</v>
      </c>
      <c r="V74" s="245">
        <f>IF(U74="nee",0,(J74-O74)*(tab!$C$46))</f>
        <v>-1198.19</v>
      </c>
      <c r="W74" s="245">
        <f>IF(U74="nee",0,IF(AND(J74=0,O74=0),0,(G74-L74)*tab!$G$46+(H74-M74)*tab!$H$46+(I74-N74)*tab!$I$46))</f>
        <v>-610.47</v>
      </c>
      <c r="X74" s="245">
        <f t="shared" si="35"/>
        <v>0</v>
      </c>
      <c r="Y74" s="3"/>
      <c r="Z74" s="19"/>
    </row>
    <row r="75" spans="2:26" ht="12" customHeight="1" x14ac:dyDescent="0.2">
      <c r="B75" s="17"/>
      <c r="C75" s="1">
        <v>7</v>
      </c>
      <c r="D75" s="254" t="str">
        <f>IF(E75="","",VLOOKUP(E75,'SWV gegevens'!$F$2:$G$76,2))</f>
        <v>Samenwerkingsverband V(S)O Duin- en Bollenstreek</v>
      </c>
      <c r="E75" s="244" t="str">
        <f>IF(VLOOKUP($G$8&amp;IF($C75&lt;10,"0","")&amp;$C75,kijkglazen!$X$4:$AJ$761,1)=$G$8&amp;IF($C75&lt;10,"0","")&amp;$C75,VLOOKUP($G$8&amp;IF($C75&lt;10,"0","")&amp;$C75,kijkglazen!$X$4:$AJ$761,4),"")</f>
        <v>VO2803</v>
      </c>
      <c r="F75" s="40"/>
      <c r="G75" s="244">
        <f>IF(VLOOKUP($G$8&amp;IF($C75&lt;10,"0","")&amp;$C75,kijkglazen!$X$4:$AJ$761,1)=$G$8&amp;IF($C75&lt;10,"0","")&amp;$C75,VLOOKUP($G$8&amp;IF($C75&lt;10,"0","")&amp;$C75,kijkglazen!$X$4:$AJ$761,5),0)</f>
        <v>0</v>
      </c>
      <c r="H75" s="244">
        <f>IF(VLOOKUP($G$8&amp;IF($C75&lt;10,"0","")&amp;$C75,kijkglazen!$X$4:$AJ$761,1)=$G$8&amp;IF($C75&lt;10,"0","")&amp;$C75,VLOOKUP($G$8&amp;IF($C75&lt;10,"0","")&amp;$C75,kijkglazen!$X$4:$AJ$761,6),0)</f>
        <v>0</v>
      </c>
      <c r="I75" s="244">
        <f>IF(VLOOKUP($G$8&amp;IF($C75&lt;10,"0","")&amp;$C75,kijkglazen!$X$4:$AJ$761,1)=$G$8&amp;IF($C75&lt;10,"0","")&amp;$C75,VLOOKUP($G$8&amp;IF($C75&lt;10,"0","")&amp;$C75,kijkglazen!$X$4:$AJ$761,7),0)</f>
        <v>0</v>
      </c>
      <c r="J75" s="244">
        <f t="shared" si="32"/>
        <v>0</v>
      </c>
      <c r="K75" s="39"/>
      <c r="L75" s="244">
        <f>IF(VLOOKUP($G$8&amp;IF($C75&lt;10,"0","")&amp;$C75,kijkglazen!$X$4:$AJ$761,1)=$G$8&amp;IF($C75&lt;10,"0","")&amp;$C75,VLOOKUP($G$8&amp;IF($C75&lt;10,"0","")&amp;$C75,kijkglazen!$X$4:$AJ$761,9),0)</f>
        <v>1</v>
      </c>
      <c r="M75" s="244">
        <f>IF(VLOOKUP($G$8&amp;IF($C75&lt;10,"0","")&amp;$C75,kijkglazen!$X$4:$AJ$761,1)=$G$8&amp;IF($C75&lt;10,"0","")&amp;$C75,VLOOKUP($G$8&amp;IF($C75&lt;10,"0","")&amp;$C75,kijkglazen!$X$4:$AJ$761,10),0)</f>
        <v>0</v>
      </c>
      <c r="N75" s="244">
        <f>IF(VLOOKUP($G$8&amp;IF($C75&lt;10,"0","")&amp;$C75,kijkglazen!$X$4:$AJ$761,1)=$G$8&amp;IF($C75&lt;10,"0","")&amp;$C75,VLOOKUP($G$8&amp;IF($C75&lt;10,"0","")&amp;$C75,kijkglazen!$X$4:$AJ$761,11),0)</f>
        <v>0</v>
      </c>
      <c r="O75" s="244">
        <f t="shared" si="33"/>
        <v>1</v>
      </c>
      <c r="P75" s="250">
        <f>IF(VLOOKUP($G$8&amp;IF($C75&lt;10,"0","")&amp;$C75,kijkglazen!$X$4:$AJ$761,1)=$G$8&amp;IF($C75&lt;10,"0","")&amp;$C75,VLOOKUP($G$8&amp;IF($C75&lt;10,"0","")&amp;$C75,kijkglazen!$X$4:$AJ$761,13),0)</f>
        <v>0</v>
      </c>
      <c r="Q75" s="78" t="s">
        <v>54</v>
      </c>
      <c r="R75" s="245">
        <f>IF(Q75="nee",0,(J75-O75)*(tab!$C$22*tab!$C$8+tab!$D$24))</f>
        <v>-5355.6247350000003</v>
      </c>
      <c r="S75" s="245">
        <f>IF(AND(J75=0,O75=0),0,(G75-L75)*tab!$E$32+(H75-M75)*tab!$F$32+(I75-N75)*tab!$G$32)</f>
        <v>-9163.6859800000002</v>
      </c>
      <c r="T75" s="245">
        <f t="shared" si="34"/>
        <v>0</v>
      </c>
      <c r="U75" s="78" t="s">
        <v>54</v>
      </c>
      <c r="V75" s="245">
        <f>IF(U75="nee",0,(J75-O75)*(tab!$C$46))</f>
        <v>-1198.19</v>
      </c>
      <c r="W75" s="245">
        <f>IF(U75="nee",0,IF(AND(J75=0,O75=0),0,(G75-L75)*tab!$G$46+(H75-M75)*tab!$H$46+(I75-N75)*tab!$I$46))</f>
        <v>-610.47</v>
      </c>
      <c r="X75" s="245">
        <f t="shared" si="35"/>
        <v>0</v>
      </c>
      <c r="Y75" s="3"/>
      <c r="Z75" s="19"/>
    </row>
    <row r="76" spans="2:26" ht="12" customHeight="1" x14ac:dyDescent="0.2">
      <c r="B76" s="17"/>
      <c r="C76" s="1">
        <v>8</v>
      </c>
      <c r="D76" s="254" t="str">
        <f>IF(E76="","",VLOOKUP(E76,'SWV gegevens'!$F$2:$G$76,2))</f>
        <v>VO_Dordrecht</v>
      </c>
      <c r="E76" s="244" t="str">
        <f>IF(VLOOKUP($G$8&amp;IF($C76&lt;10,"0","")&amp;$C76,kijkglazen!$X$4:$AJ$761,1)=$G$8&amp;IF($C76&lt;10,"0","")&amp;$C76,VLOOKUP($G$8&amp;IF($C76&lt;10,"0","")&amp;$C76,kijkglazen!$X$4:$AJ$761,4),"")</f>
        <v>VO2804</v>
      </c>
      <c r="F76" s="40"/>
      <c r="G76" s="244">
        <f>IF(VLOOKUP($G$8&amp;IF($C76&lt;10,"0","")&amp;$C76,kijkglazen!$X$4:$AJ$761,1)=$G$8&amp;IF($C76&lt;10,"0","")&amp;$C76,VLOOKUP($G$8&amp;IF($C76&lt;10,"0","")&amp;$C76,kijkglazen!$X$4:$AJ$761,5),0)</f>
        <v>5</v>
      </c>
      <c r="H76" s="244">
        <f>IF(VLOOKUP($G$8&amp;IF($C76&lt;10,"0","")&amp;$C76,kijkglazen!$X$4:$AJ$761,1)=$G$8&amp;IF($C76&lt;10,"0","")&amp;$C76,VLOOKUP($G$8&amp;IF($C76&lt;10,"0","")&amp;$C76,kijkglazen!$X$4:$AJ$761,6),0)</f>
        <v>0</v>
      </c>
      <c r="I76" s="244">
        <f>IF(VLOOKUP($G$8&amp;IF($C76&lt;10,"0","")&amp;$C76,kijkglazen!$X$4:$AJ$761,1)=$G$8&amp;IF($C76&lt;10,"0","")&amp;$C76,VLOOKUP($G$8&amp;IF($C76&lt;10,"0","")&amp;$C76,kijkglazen!$X$4:$AJ$761,7),0)</f>
        <v>0</v>
      </c>
      <c r="J76" s="244">
        <f t="shared" si="32"/>
        <v>5</v>
      </c>
      <c r="K76" s="39"/>
      <c r="L76" s="244">
        <f>IF(VLOOKUP($G$8&amp;IF($C76&lt;10,"0","")&amp;$C76,kijkglazen!$X$4:$AJ$761,1)=$G$8&amp;IF($C76&lt;10,"0","")&amp;$C76,VLOOKUP($G$8&amp;IF($C76&lt;10,"0","")&amp;$C76,kijkglazen!$X$4:$AJ$761,9),0)</f>
        <v>3</v>
      </c>
      <c r="M76" s="244">
        <f>IF(VLOOKUP($G$8&amp;IF($C76&lt;10,"0","")&amp;$C76,kijkglazen!$X$4:$AJ$761,1)=$G$8&amp;IF($C76&lt;10,"0","")&amp;$C76,VLOOKUP($G$8&amp;IF($C76&lt;10,"0","")&amp;$C76,kijkglazen!$X$4:$AJ$761,10),0)</f>
        <v>0</v>
      </c>
      <c r="N76" s="244">
        <f>IF(VLOOKUP($G$8&amp;IF($C76&lt;10,"0","")&amp;$C76,kijkglazen!$X$4:$AJ$761,1)=$G$8&amp;IF($C76&lt;10,"0","")&amp;$C76,VLOOKUP($G$8&amp;IF($C76&lt;10,"0","")&amp;$C76,kijkglazen!$X$4:$AJ$761,11),0)</f>
        <v>0</v>
      </c>
      <c r="O76" s="244">
        <f t="shared" si="33"/>
        <v>3</v>
      </c>
      <c r="P76" s="250">
        <f>IF(VLOOKUP($G$8&amp;IF($C76&lt;10,"0","")&amp;$C76,kijkglazen!$X$4:$AJ$761,1)=$G$8&amp;IF($C76&lt;10,"0","")&amp;$C76,VLOOKUP($G$8&amp;IF($C76&lt;10,"0","")&amp;$C76,kijkglazen!$X$4:$AJ$761,13),0)</f>
        <v>1</v>
      </c>
      <c r="Q76" s="78" t="s">
        <v>54</v>
      </c>
      <c r="R76" s="245">
        <f>IF(Q76="nee",0,(J76-O76)*(tab!$C$22*tab!$C$8+tab!$D$24))</f>
        <v>10711.249470000001</v>
      </c>
      <c r="S76" s="245">
        <f>IF(AND(J76=0,O76=0),0,(G76-L76)*tab!$E$32+(H76-M76)*tab!$F$32+(I76-N76)*tab!$G$32)</f>
        <v>18327.37196</v>
      </c>
      <c r="T76" s="245">
        <f t="shared" si="34"/>
        <v>29038.621429999999</v>
      </c>
      <c r="U76" s="78" t="s">
        <v>54</v>
      </c>
      <c r="V76" s="245">
        <f>IF(U76="nee",0,(J76-O76)*(tab!$C$46))</f>
        <v>2396.38</v>
      </c>
      <c r="W76" s="245">
        <f>IF(U76="nee",0,IF(AND(J76=0,O76=0),0,(G76-L76)*tab!$G$46+(H76-M76)*tab!$H$46+(I76-N76)*tab!$I$46))</f>
        <v>1220.94</v>
      </c>
      <c r="X76" s="245">
        <f t="shared" si="35"/>
        <v>3617.32</v>
      </c>
      <c r="Y76" s="3"/>
      <c r="Z76" s="19"/>
    </row>
    <row r="77" spans="2:26" ht="12" customHeight="1" x14ac:dyDescent="0.2">
      <c r="B77" s="17"/>
      <c r="C77" s="1">
        <v>9</v>
      </c>
      <c r="D77" s="254" t="str">
        <f>IF(E77="","",VLOOKUP(E77,'SWV gegevens'!$F$2:$G$76,2))</f>
        <v>Coöperatie Regionaal SWV Passend Onderwijs VO Goeree-Overflakkee U.A.</v>
      </c>
      <c r="E77" s="244" t="str">
        <f>IF(VLOOKUP($G$8&amp;IF($C77&lt;10,"0","")&amp;$C77,kijkglazen!$X$4:$AJ$761,1)=$G$8&amp;IF($C77&lt;10,"0","")&amp;$C77,VLOOKUP($G$8&amp;IF($C77&lt;10,"0","")&amp;$C77,kijkglazen!$X$4:$AJ$761,4),"")</f>
        <v>VO2805</v>
      </c>
      <c r="F77" s="40"/>
      <c r="G77" s="244">
        <f>IF(VLOOKUP($G$8&amp;IF($C77&lt;10,"0","")&amp;$C77,kijkglazen!$X$4:$AJ$761,1)=$G$8&amp;IF($C77&lt;10,"0","")&amp;$C77,VLOOKUP($G$8&amp;IF($C77&lt;10,"0","")&amp;$C77,kijkglazen!$X$4:$AJ$761,5),0)</f>
        <v>1</v>
      </c>
      <c r="H77" s="244">
        <f>IF(VLOOKUP($G$8&amp;IF($C77&lt;10,"0","")&amp;$C77,kijkglazen!$X$4:$AJ$761,1)=$G$8&amp;IF($C77&lt;10,"0","")&amp;$C77,VLOOKUP($G$8&amp;IF($C77&lt;10,"0","")&amp;$C77,kijkglazen!$X$4:$AJ$761,6),0)</f>
        <v>0</v>
      </c>
      <c r="I77" s="244">
        <f>IF(VLOOKUP($G$8&amp;IF($C77&lt;10,"0","")&amp;$C77,kijkglazen!$X$4:$AJ$761,1)=$G$8&amp;IF($C77&lt;10,"0","")&amp;$C77,VLOOKUP($G$8&amp;IF($C77&lt;10,"0","")&amp;$C77,kijkglazen!$X$4:$AJ$761,7),0)</f>
        <v>0</v>
      </c>
      <c r="J77" s="244">
        <f t="shared" si="32"/>
        <v>1</v>
      </c>
      <c r="K77" s="39"/>
      <c r="L77" s="244">
        <f>IF(VLOOKUP($G$8&amp;IF($C77&lt;10,"0","")&amp;$C77,kijkglazen!$X$4:$AJ$761,1)=$G$8&amp;IF($C77&lt;10,"0","")&amp;$C77,VLOOKUP($G$8&amp;IF($C77&lt;10,"0","")&amp;$C77,kijkglazen!$X$4:$AJ$761,9),0)</f>
        <v>1</v>
      </c>
      <c r="M77" s="244">
        <f>IF(VLOOKUP($G$8&amp;IF($C77&lt;10,"0","")&amp;$C77,kijkglazen!$X$4:$AJ$761,1)=$G$8&amp;IF($C77&lt;10,"0","")&amp;$C77,VLOOKUP($G$8&amp;IF($C77&lt;10,"0","")&amp;$C77,kijkglazen!$X$4:$AJ$761,10),0)</f>
        <v>0</v>
      </c>
      <c r="N77" s="244">
        <f>IF(VLOOKUP($G$8&amp;IF($C77&lt;10,"0","")&amp;$C77,kijkglazen!$X$4:$AJ$761,1)=$G$8&amp;IF($C77&lt;10,"0","")&amp;$C77,VLOOKUP($G$8&amp;IF($C77&lt;10,"0","")&amp;$C77,kijkglazen!$X$4:$AJ$761,11),0)</f>
        <v>0</v>
      </c>
      <c r="O77" s="244">
        <f t="shared" si="33"/>
        <v>1</v>
      </c>
      <c r="P77" s="250">
        <f>IF(VLOOKUP($G$8&amp;IF($C77&lt;10,"0","")&amp;$C77,kijkglazen!$X$4:$AJ$761,1)=$G$8&amp;IF($C77&lt;10,"0","")&amp;$C77,VLOOKUP($G$8&amp;IF($C77&lt;10,"0","")&amp;$C77,kijkglazen!$X$4:$AJ$761,13),0)</f>
        <v>0</v>
      </c>
      <c r="Q77" s="78" t="s">
        <v>54</v>
      </c>
      <c r="R77" s="245">
        <f>IF(Q77="nee",0,(J77-O77)*(tab!$C$22*tab!$C$8+tab!$D$24))</f>
        <v>0</v>
      </c>
      <c r="S77" s="245">
        <f>IF(AND(J77=0,O77=0),0,(G77-L77)*tab!$E$32+(H77-M77)*tab!$F$32+(I77-N77)*tab!$G$32)</f>
        <v>0</v>
      </c>
      <c r="T77" s="245">
        <f t="shared" si="34"/>
        <v>0</v>
      </c>
      <c r="U77" s="78" t="s">
        <v>54</v>
      </c>
      <c r="V77" s="245">
        <f>IF(U77="nee",0,(J77-O77)*(tab!$C$46))</f>
        <v>0</v>
      </c>
      <c r="W77" s="245">
        <f>IF(U77="nee",0,IF(AND(J77=0,O77=0),0,(G77-L77)*tab!$G$46+(H77-M77)*tab!$H$46+(I77-N77)*tab!$I$46))</f>
        <v>0</v>
      </c>
      <c r="X77" s="245">
        <f t="shared" si="35"/>
        <v>0</v>
      </c>
      <c r="Y77" s="3"/>
      <c r="Z77" s="19"/>
    </row>
    <row r="78" spans="2:26" ht="12" customHeight="1" x14ac:dyDescent="0.2">
      <c r="B78" s="17"/>
      <c r="C78" s="1">
        <v>10</v>
      </c>
      <c r="D78" s="254" t="str">
        <f>IF(E78="","",VLOOKUP(E78,'SWV gegevens'!$F$2:$G$76,2))</f>
        <v>SWV V(S)O Zuid Holland West</v>
      </c>
      <c r="E78" s="244" t="str">
        <f>IF(VLOOKUP($G$8&amp;IF($C78&lt;10,"0","")&amp;$C78,kijkglazen!$X$4:$AJ$761,1)=$G$8&amp;IF($C78&lt;10,"0","")&amp;$C78,VLOOKUP($G$8&amp;IF($C78&lt;10,"0","")&amp;$C78,kijkglazen!$X$4:$AJ$761,4),"")</f>
        <v>VO2806</v>
      </c>
      <c r="F78" s="40"/>
      <c r="G78" s="244">
        <f>IF(VLOOKUP($G$8&amp;IF($C78&lt;10,"0","")&amp;$C78,kijkglazen!$X$4:$AJ$761,1)=$G$8&amp;IF($C78&lt;10,"0","")&amp;$C78,VLOOKUP($G$8&amp;IF($C78&lt;10,"0","")&amp;$C78,kijkglazen!$X$4:$AJ$761,5),0)</f>
        <v>0</v>
      </c>
      <c r="H78" s="244">
        <f>IF(VLOOKUP($G$8&amp;IF($C78&lt;10,"0","")&amp;$C78,kijkglazen!$X$4:$AJ$761,1)=$G$8&amp;IF($C78&lt;10,"0","")&amp;$C78,VLOOKUP($G$8&amp;IF($C78&lt;10,"0","")&amp;$C78,kijkglazen!$X$4:$AJ$761,6),0)</f>
        <v>0</v>
      </c>
      <c r="I78" s="244">
        <f>IF(VLOOKUP($G$8&amp;IF($C78&lt;10,"0","")&amp;$C78,kijkglazen!$X$4:$AJ$761,1)=$G$8&amp;IF($C78&lt;10,"0","")&amp;$C78,VLOOKUP($G$8&amp;IF($C78&lt;10,"0","")&amp;$C78,kijkglazen!$X$4:$AJ$761,7),0)</f>
        <v>0</v>
      </c>
      <c r="J78" s="244">
        <f t="shared" si="32"/>
        <v>0</v>
      </c>
      <c r="K78" s="39"/>
      <c r="L78" s="244">
        <f>IF(VLOOKUP($G$8&amp;IF($C78&lt;10,"0","")&amp;$C78,kijkglazen!$X$4:$AJ$761,1)=$G$8&amp;IF($C78&lt;10,"0","")&amp;$C78,VLOOKUP($G$8&amp;IF($C78&lt;10,"0","")&amp;$C78,kijkglazen!$X$4:$AJ$761,9),0)</f>
        <v>1</v>
      </c>
      <c r="M78" s="244">
        <f>IF(VLOOKUP($G$8&amp;IF($C78&lt;10,"0","")&amp;$C78,kijkglazen!$X$4:$AJ$761,1)=$G$8&amp;IF($C78&lt;10,"0","")&amp;$C78,VLOOKUP($G$8&amp;IF($C78&lt;10,"0","")&amp;$C78,kijkglazen!$X$4:$AJ$761,10),0)</f>
        <v>0</v>
      </c>
      <c r="N78" s="244">
        <f>IF(VLOOKUP($G$8&amp;IF($C78&lt;10,"0","")&amp;$C78,kijkglazen!$X$4:$AJ$761,1)=$G$8&amp;IF($C78&lt;10,"0","")&amp;$C78,VLOOKUP($G$8&amp;IF($C78&lt;10,"0","")&amp;$C78,kijkglazen!$X$4:$AJ$761,11),0)</f>
        <v>0</v>
      </c>
      <c r="O78" s="244">
        <f t="shared" si="33"/>
        <v>1</v>
      </c>
      <c r="P78" s="250">
        <f>IF(VLOOKUP($G$8&amp;IF($C78&lt;10,"0","")&amp;$C78,kijkglazen!$X$4:$AJ$761,1)=$G$8&amp;IF($C78&lt;10,"0","")&amp;$C78,VLOOKUP($G$8&amp;IF($C78&lt;10,"0","")&amp;$C78,kijkglazen!$X$4:$AJ$761,13),0)</f>
        <v>0</v>
      </c>
      <c r="Q78" s="78" t="s">
        <v>54</v>
      </c>
      <c r="R78" s="245">
        <f>IF(Q78="nee",0,(J78-O78)*(tab!$C$22*tab!$C$8+tab!$D$24))</f>
        <v>-5355.6247350000003</v>
      </c>
      <c r="S78" s="245">
        <f>IF(AND(J78=0,O78=0),0,(G78-L78)*tab!$E$32+(H78-M78)*tab!$F$32+(I78-N78)*tab!$G$32)</f>
        <v>-9163.6859800000002</v>
      </c>
      <c r="T78" s="245">
        <f t="shared" si="34"/>
        <v>0</v>
      </c>
      <c r="U78" s="78" t="s">
        <v>54</v>
      </c>
      <c r="V78" s="245">
        <f>IF(U78="nee",0,(J78-O78)*(tab!$C$46))</f>
        <v>-1198.19</v>
      </c>
      <c r="W78" s="245">
        <f>IF(U78="nee",0,IF(AND(J78=0,O78=0),0,(G78-L78)*tab!$G$46+(H78-M78)*tab!$H$46+(I78-N78)*tab!$I$46))</f>
        <v>-610.47</v>
      </c>
      <c r="X78" s="245">
        <f t="shared" si="35"/>
        <v>0</v>
      </c>
      <c r="Y78" s="3"/>
      <c r="Z78" s="19"/>
    </row>
    <row r="79" spans="2:26" ht="12" customHeight="1" x14ac:dyDescent="0.2">
      <c r="B79" s="17"/>
      <c r="C79" s="1">
        <v>11</v>
      </c>
      <c r="D79" s="254" t="str">
        <f>IF(E79="","",VLOOKUP(E79,'SWV gegevens'!$F$2:$G$76,2))</f>
        <v>Samenwerkingsverband Koers VO</v>
      </c>
      <c r="E79" s="244" t="str">
        <f>IF(VLOOKUP($G$8&amp;IF($C79&lt;10,"0","")&amp;$C79,kijkglazen!$X$4:$AJ$761,1)=$G$8&amp;IF($C79&lt;10,"0","")&amp;$C79,VLOOKUP($G$8&amp;IF($C79&lt;10,"0","")&amp;$C79,kijkglazen!$X$4:$AJ$761,4),"")</f>
        <v>VO2810</v>
      </c>
      <c r="F79" s="40"/>
      <c r="G79" s="244">
        <f>IF(VLOOKUP($G$8&amp;IF($C79&lt;10,"0","")&amp;$C79,kijkglazen!$X$4:$AJ$761,1)=$G$8&amp;IF($C79&lt;10,"0","")&amp;$C79,VLOOKUP($G$8&amp;IF($C79&lt;10,"0","")&amp;$C79,kijkglazen!$X$4:$AJ$761,5),0)</f>
        <v>10</v>
      </c>
      <c r="H79" s="244">
        <f>IF(VLOOKUP($G$8&amp;IF($C79&lt;10,"0","")&amp;$C79,kijkglazen!$X$4:$AJ$761,1)=$G$8&amp;IF($C79&lt;10,"0","")&amp;$C79,VLOOKUP($G$8&amp;IF($C79&lt;10,"0","")&amp;$C79,kijkglazen!$X$4:$AJ$761,6),0)</f>
        <v>0</v>
      </c>
      <c r="I79" s="244">
        <f>IF(VLOOKUP($G$8&amp;IF($C79&lt;10,"0","")&amp;$C79,kijkglazen!$X$4:$AJ$761,1)=$G$8&amp;IF($C79&lt;10,"0","")&amp;$C79,VLOOKUP($G$8&amp;IF($C79&lt;10,"0","")&amp;$C79,kijkglazen!$X$4:$AJ$761,7),0)</f>
        <v>0</v>
      </c>
      <c r="J79" s="244">
        <f t="shared" si="32"/>
        <v>10</v>
      </c>
      <c r="K79" s="39"/>
      <c r="L79" s="244">
        <f>IF(VLOOKUP($G$8&amp;IF($C79&lt;10,"0","")&amp;$C79,kijkglazen!$X$4:$AJ$761,1)=$G$8&amp;IF($C79&lt;10,"0","")&amp;$C79,VLOOKUP($G$8&amp;IF($C79&lt;10,"0","")&amp;$C79,kijkglazen!$X$4:$AJ$761,9),0)</f>
        <v>25</v>
      </c>
      <c r="M79" s="244">
        <f>IF(VLOOKUP($G$8&amp;IF($C79&lt;10,"0","")&amp;$C79,kijkglazen!$X$4:$AJ$761,1)=$G$8&amp;IF($C79&lt;10,"0","")&amp;$C79,VLOOKUP($G$8&amp;IF($C79&lt;10,"0","")&amp;$C79,kijkglazen!$X$4:$AJ$761,10),0)</f>
        <v>0</v>
      </c>
      <c r="N79" s="244">
        <f>IF(VLOOKUP($G$8&amp;IF($C79&lt;10,"0","")&amp;$C79,kijkglazen!$X$4:$AJ$761,1)=$G$8&amp;IF($C79&lt;10,"0","")&amp;$C79,VLOOKUP($G$8&amp;IF($C79&lt;10,"0","")&amp;$C79,kijkglazen!$X$4:$AJ$761,11),0)</f>
        <v>0</v>
      </c>
      <c r="O79" s="244">
        <f t="shared" si="33"/>
        <v>25</v>
      </c>
      <c r="P79" s="250">
        <f>IF(VLOOKUP($G$8&amp;IF($C79&lt;10,"0","")&amp;$C79,kijkglazen!$X$4:$AJ$761,1)=$G$8&amp;IF($C79&lt;10,"0","")&amp;$C79,VLOOKUP($G$8&amp;IF($C79&lt;10,"0","")&amp;$C79,kijkglazen!$X$4:$AJ$761,13),0)</f>
        <v>0</v>
      </c>
      <c r="Q79" s="78" t="s">
        <v>54</v>
      </c>
      <c r="R79" s="245">
        <f>IF(Q79="nee",0,(J79-O79)*(tab!$C$22*tab!$C$8+tab!$D$24))</f>
        <v>-80334.371025</v>
      </c>
      <c r="S79" s="245">
        <f>IF(AND(J79=0,O79=0),0,(G79-L79)*tab!$E$32+(H79-M79)*tab!$F$32+(I79-N79)*tab!$G$32)</f>
        <v>-137455.28969999999</v>
      </c>
      <c r="T79" s="245">
        <f t="shared" si="34"/>
        <v>0</v>
      </c>
      <c r="U79" s="78" t="s">
        <v>54</v>
      </c>
      <c r="V79" s="245">
        <f>IF(U79="nee",0,(J79-O79)*(tab!$C$46))</f>
        <v>-17972.850000000002</v>
      </c>
      <c r="W79" s="245">
        <f>IF(U79="nee",0,IF(AND(J79=0,O79=0),0,(G79-L79)*tab!$G$46+(H79-M79)*tab!$H$46+(I79-N79)*tab!$I$46))</f>
        <v>-9157.0500000000011</v>
      </c>
      <c r="X79" s="245">
        <f t="shared" si="35"/>
        <v>0</v>
      </c>
      <c r="Y79" s="3"/>
      <c r="Z79" s="19"/>
    </row>
    <row r="80" spans="2:26" ht="12" customHeight="1" x14ac:dyDescent="0.2">
      <c r="B80" s="17"/>
      <c r="C80" s="1">
        <v>12</v>
      </c>
      <c r="D80" s="254" t="str">
        <f>IF(E80="","",VLOOKUP(E80,'SWV gegevens'!$F$2:$G$76,2))</f>
        <v>Stichting Samenwerkingsverband Voortgezet Onderwijs Nieuwe Waterweg Noord</v>
      </c>
      <c r="E80" s="244" t="str">
        <f>IF(VLOOKUP($G$8&amp;IF($C80&lt;10,"0","")&amp;$C80,kijkglazen!$X$4:$AJ$761,1)=$G$8&amp;IF($C80&lt;10,"0","")&amp;$C80,VLOOKUP($G$8&amp;IF($C80&lt;10,"0","")&amp;$C80,kijkglazen!$X$4:$AJ$761,4),"")</f>
        <v>VO2811</v>
      </c>
      <c r="F80" s="40"/>
      <c r="G80" s="244">
        <f>IF(VLOOKUP($G$8&amp;IF($C80&lt;10,"0","")&amp;$C80,kijkglazen!$X$4:$AJ$761,1)=$G$8&amp;IF($C80&lt;10,"0","")&amp;$C80,VLOOKUP($G$8&amp;IF($C80&lt;10,"0","")&amp;$C80,kijkglazen!$X$4:$AJ$761,5),0)</f>
        <v>3</v>
      </c>
      <c r="H80" s="244">
        <f>IF(VLOOKUP($G$8&amp;IF($C80&lt;10,"0","")&amp;$C80,kijkglazen!$X$4:$AJ$761,1)=$G$8&amp;IF($C80&lt;10,"0","")&amp;$C80,VLOOKUP($G$8&amp;IF($C80&lt;10,"0","")&amp;$C80,kijkglazen!$X$4:$AJ$761,6),0)</f>
        <v>0</v>
      </c>
      <c r="I80" s="244">
        <f>IF(VLOOKUP($G$8&amp;IF($C80&lt;10,"0","")&amp;$C80,kijkglazen!$X$4:$AJ$761,1)=$G$8&amp;IF($C80&lt;10,"0","")&amp;$C80,VLOOKUP($G$8&amp;IF($C80&lt;10,"0","")&amp;$C80,kijkglazen!$X$4:$AJ$761,7),0)</f>
        <v>0</v>
      </c>
      <c r="J80" s="244">
        <f t="shared" si="32"/>
        <v>3</v>
      </c>
      <c r="K80" s="39"/>
      <c r="L80" s="244">
        <f>IF(VLOOKUP($G$8&amp;IF($C80&lt;10,"0","")&amp;$C80,kijkglazen!$X$4:$AJ$761,1)=$G$8&amp;IF($C80&lt;10,"0","")&amp;$C80,VLOOKUP($G$8&amp;IF($C80&lt;10,"0","")&amp;$C80,kijkglazen!$X$4:$AJ$761,9),0)</f>
        <v>3</v>
      </c>
      <c r="M80" s="244">
        <f>IF(VLOOKUP($G$8&amp;IF($C80&lt;10,"0","")&amp;$C80,kijkglazen!$X$4:$AJ$761,1)=$G$8&amp;IF($C80&lt;10,"0","")&amp;$C80,VLOOKUP($G$8&amp;IF($C80&lt;10,"0","")&amp;$C80,kijkglazen!$X$4:$AJ$761,10),0)</f>
        <v>0</v>
      </c>
      <c r="N80" s="244">
        <f>IF(VLOOKUP($G$8&amp;IF($C80&lt;10,"0","")&amp;$C80,kijkglazen!$X$4:$AJ$761,1)=$G$8&amp;IF($C80&lt;10,"0","")&amp;$C80,VLOOKUP($G$8&amp;IF($C80&lt;10,"0","")&amp;$C80,kijkglazen!$X$4:$AJ$761,11),0)</f>
        <v>0</v>
      </c>
      <c r="O80" s="244">
        <f t="shared" si="33"/>
        <v>3</v>
      </c>
      <c r="P80" s="250">
        <f>IF(VLOOKUP($G$8&amp;IF($C80&lt;10,"0","")&amp;$C80,kijkglazen!$X$4:$AJ$761,1)=$G$8&amp;IF($C80&lt;10,"0","")&amp;$C80,VLOOKUP($G$8&amp;IF($C80&lt;10,"0","")&amp;$C80,kijkglazen!$X$4:$AJ$761,13),0)</f>
        <v>0</v>
      </c>
      <c r="Q80" s="78" t="s">
        <v>54</v>
      </c>
      <c r="R80" s="245">
        <f>IF(Q80="nee",0,(J80-O80)*(tab!$C$22*tab!$C$8+tab!$D$24))</f>
        <v>0</v>
      </c>
      <c r="S80" s="245">
        <f>IF(AND(J80=0,O80=0),0,(G80-L80)*tab!$E$32+(H80-M80)*tab!$F$32+(I80-N80)*tab!$G$32)</f>
        <v>0</v>
      </c>
      <c r="T80" s="245">
        <f t="shared" si="34"/>
        <v>0</v>
      </c>
      <c r="U80" s="78" t="s">
        <v>54</v>
      </c>
      <c r="V80" s="245">
        <f>IF(U80="nee",0,(J80-O80)*(tab!$C$46))</f>
        <v>0</v>
      </c>
      <c r="W80" s="245">
        <f>IF(U80="nee",0,IF(AND(J80=0,O80=0),0,(G80-L80)*tab!$G$46+(H80-M80)*tab!$H$46+(I80-N80)*tab!$I$46))</f>
        <v>0</v>
      </c>
      <c r="X80" s="245">
        <f t="shared" si="35"/>
        <v>0</v>
      </c>
      <c r="Y80" s="3"/>
      <c r="Z80" s="19"/>
    </row>
    <row r="81" spans="2:26" ht="12" customHeight="1" x14ac:dyDescent="0.2">
      <c r="B81" s="17"/>
      <c r="C81" s="1">
        <v>13</v>
      </c>
      <c r="D81" s="254" t="str">
        <f>IF(E81="","",VLOOKUP(E81,'SWV gegevens'!$F$2:$G$76,2))</f>
        <v>Samenwerkingsverband VO Voorne-Putten-Rozenburg</v>
      </c>
      <c r="E81" s="244" t="str">
        <f>IF(VLOOKUP($G$8&amp;IF($C81&lt;10,"0","")&amp;$C81,kijkglazen!$X$4:$AJ$761,1)=$G$8&amp;IF($C81&lt;10,"0","")&amp;$C81,VLOOKUP($G$8&amp;IF($C81&lt;10,"0","")&amp;$C81,kijkglazen!$X$4:$AJ$761,4),"")</f>
        <v>VO2812</v>
      </c>
      <c r="F81" s="40"/>
      <c r="G81" s="244">
        <f>IF(VLOOKUP($G$8&amp;IF($C81&lt;10,"0","")&amp;$C81,kijkglazen!$X$4:$AJ$761,1)=$G$8&amp;IF($C81&lt;10,"0","")&amp;$C81,VLOOKUP($G$8&amp;IF($C81&lt;10,"0","")&amp;$C81,kijkglazen!$X$4:$AJ$761,5),0)</f>
        <v>4</v>
      </c>
      <c r="H81" s="244">
        <f>IF(VLOOKUP($G$8&amp;IF($C81&lt;10,"0","")&amp;$C81,kijkglazen!$X$4:$AJ$761,1)=$G$8&amp;IF($C81&lt;10,"0","")&amp;$C81,VLOOKUP($G$8&amp;IF($C81&lt;10,"0","")&amp;$C81,kijkglazen!$X$4:$AJ$761,6),0)</f>
        <v>0</v>
      </c>
      <c r="I81" s="244">
        <f>IF(VLOOKUP($G$8&amp;IF($C81&lt;10,"0","")&amp;$C81,kijkglazen!$X$4:$AJ$761,1)=$G$8&amp;IF($C81&lt;10,"0","")&amp;$C81,VLOOKUP($G$8&amp;IF($C81&lt;10,"0","")&amp;$C81,kijkglazen!$X$4:$AJ$761,7),0)</f>
        <v>0</v>
      </c>
      <c r="J81" s="244">
        <f t="shared" si="32"/>
        <v>4</v>
      </c>
      <c r="K81" s="39"/>
      <c r="L81" s="244">
        <f>IF(VLOOKUP($G$8&amp;IF($C81&lt;10,"0","")&amp;$C81,kijkglazen!$X$4:$AJ$761,1)=$G$8&amp;IF($C81&lt;10,"0","")&amp;$C81,VLOOKUP($G$8&amp;IF($C81&lt;10,"0","")&amp;$C81,kijkglazen!$X$4:$AJ$761,9),0)</f>
        <v>1</v>
      </c>
      <c r="M81" s="244">
        <f>IF(VLOOKUP($G$8&amp;IF($C81&lt;10,"0","")&amp;$C81,kijkglazen!$X$4:$AJ$761,1)=$G$8&amp;IF($C81&lt;10,"0","")&amp;$C81,VLOOKUP($G$8&amp;IF($C81&lt;10,"0","")&amp;$C81,kijkglazen!$X$4:$AJ$761,10),0)</f>
        <v>0</v>
      </c>
      <c r="N81" s="244">
        <f>IF(VLOOKUP($G$8&amp;IF($C81&lt;10,"0","")&amp;$C81,kijkglazen!$X$4:$AJ$761,1)=$G$8&amp;IF($C81&lt;10,"0","")&amp;$C81,VLOOKUP($G$8&amp;IF($C81&lt;10,"0","")&amp;$C81,kijkglazen!$X$4:$AJ$761,11),0)</f>
        <v>0</v>
      </c>
      <c r="O81" s="244">
        <f t="shared" si="33"/>
        <v>1</v>
      </c>
      <c r="P81" s="250">
        <f>IF(VLOOKUP($G$8&amp;IF($C81&lt;10,"0","")&amp;$C81,kijkglazen!$X$4:$AJ$761,1)=$G$8&amp;IF($C81&lt;10,"0","")&amp;$C81,VLOOKUP($G$8&amp;IF($C81&lt;10,"0","")&amp;$C81,kijkglazen!$X$4:$AJ$761,13),0)</f>
        <v>1</v>
      </c>
      <c r="Q81" s="78" t="s">
        <v>54</v>
      </c>
      <c r="R81" s="245">
        <f>IF(Q81="nee",0,(J81-O81)*(tab!$C$22*tab!$C$8+tab!$D$24))</f>
        <v>16066.874205</v>
      </c>
      <c r="S81" s="245">
        <f>IF(AND(J81=0,O81=0),0,(G81-L81)*tab!$E$32+(H81-M81)*tab!$F$32+(I81-N81)*tab!$G$32)</f>
        <v>27491.057939999999</v>
      </c>
      <c r="T81" s="245">
        <f t="shared" si="34"/>
        <v>43557.932144999999</v>
      </c>
      <c r="U81" s="78" t="s">
        <v>54</v>
      </c>
      <c r="V81" s="245">
        <f>IF(U81="nee",0,(J81-O81)*(tab!$C$46))</f>
        <v>3594.57</v>
      </c>
      <c r="W81" s="245">
        <f>IF(U81="nee",0,IF(AND(J81=0,O81=0),0,(G81-L81)*tab!$G$46+(H81-M81)*tab!$H$46+(I81-N81)*tab!$I$46))</f>
        <v>1831.41</v>
      </c>
      <c r="X81" s="245">
        <f t="shared" si="35"/>
        <v>5425.9800000000005</v>
      </c>
      <c r="Y81" s="3"/>
      <c r="Z81" s="19"/>
    </row>
    <row r="82" spans="2:26" ht="12" customHeight="1" x14ac:dyDescent="0.2">
      <c r="B82" s="17"/>
      <c r="C82" s="1">
        <v>14</v>
      </c>
      <c r="D82" s="254" t="str">
        <f>IF(E82="","",VLOOKUP(E82,'SWV gegevens'!$F$2:$G$76,2))</f>
        <v>SWV VO Oost-IJsselmonde/West-Alblasserwaard</v>
      </c>
      <c r="E82" s="244" t="str">
        <f>IF(VLOOKUP($G$8&amp;IF($C82&lt;10,"0","")&amp;$C82,kijkglazen!$X$4:$AJ$761,1)=$G$8&amp;IF($C82&lt;10,"0","")&amp;$C82,VLOOKUP($G$8&amp;IF($C82&lt;10,"0","")&amp;$C82,kijkglazen!$X$4:$AJ$761,4),"")</f>
        <v>VO2813</v>
      </c>
      <c r="F82" s="40"/>
      <c r="G82" s="244">
        <f>IF(VLOOKUP($G$8&amp;IF($C82&lt;10,"0","")&amp;$C82,kijkglazen!$X$4:$AJ$761,1)=$G$8&amp;IF($C82&lt;10,"0","")&amp;$C82,VLOOKUP($G$8&amp;IF($C82&lt;10,"0","")&amp;$C82,kijkglazen!$X$4:$AJ$761,5),0)</f>
        <v>5</v>
      </c>
      <c r="H82" s="244">
        <f>IF(VLOOKUP($G$8&amp;IF($C82&lt;10,"0","")&amp;$C82,kijkglazen!$X$4:$AJ$761,1)=$G$8&amp;IF($C82&lt;10,"0","")&amp;$C82,VLOOKUP($G$8&amp;IF($C82&lt;10,"0","")&amp;$C82,kijkglazen!$X$4:$AJ$761,6),0)</f>
        <v>0</v>
      </c>
      <c r="I82" s="244">
        <f>IF(VLOOKUP($G$8&amp;IF($C82&lt;10,"0","")&amp;$C82,kijkglazen!$X$4:$AJ$761,1)=$G$8&amp;IF($C82&lt;10,"0","")&amp;$C82,VLOOKUP($G$8&amp;IF($C82&lt;10,"0","")&amp;$C82,kijkglazen!$X$4:$AJ$761,7),0)</f>
        <v>0</v>
      </c>
      <c r="J82" s="244">
        <f t="shared" si="32"/>
        <v>5</v>
      </c>
      <c r="K82" s="39"/>
      <c r="L82" s="244">
        <f>IF(VLOOKUP($G$8&amp;IF($C82&lt;10,"0","")&amp;$C82,kijkglazen!$X$4:$AJ$761,1)=$G$8&amp;IF($C82&lt;10,"0","")&amp;$C82,VLOOKUP($G$8&amp;IF($C82&lt;10,"0","")&amp;$C82,kijkglazen!$X$4:$AJ$761,9),0)</f>
        <v>4</v>
      </c>
      <c r="M82" s="244">
        <f>IF(VLOOKUP($G$8&amp;IF($C82&lt;10,"0","")&amp;$C82,kijkglazen!$X$4:$AJ$761,1)=$G$8&amp;IF($C82&lt;10,"0","")&amp;$C82,VLOOKUP($G$8&amp;IF($C82&lt;10,"0","")&amp;$C82,kijkglazen!$X$4:$AJ$761,10),0)</f>
        <v>0</v>
      </c>
      <c r="N82" s="244">
        <f>IF(VLOOKUP($G$8&amp;IF($C82&lt;10,"0","")&amp;$C82,kijkglazen!$X$4:$AJ$761,1)=$G$8&amp;IF($C82&lt;10,"0","")&amp;$C82,VLOOKUP($G$8&amp;IF($C82&lt;10,"0","")&amp;$C82,kijkglazen!$X$4:$AJ$761,11),0)</f>
        <v>0</v>
      </c>
      <c r="O82" s="244">
        <f t="shared" si="33"/>
        <v>4</v>
      </c>
      <c r="P82" s="250">
        <f>IF(VLOOKUP($G$8&amp;IF($C82&lt;10,"0","")&amp;$C82,kijkglazen!$X$4:$AJ$761,1)=$G$8&amp;IF($C82&lt;10,"0","")&amp;$C82,VLOOKUP($G$8&amp;IF($C82&lt;10,"0","")&amp;$C82,kijkglazen!$X$4:$AJ$761,13),0)</f>
        <v>1</v>
      </c>
      <c r="Q82" s="78" t="s">
        <v>54</v>
      </c>
      <c r="R82" s="245">
        <f>IF(Q82="nee",0,(J82-O82)*(tab!$C$22*tab!$C$8+tab!$D$24))</f>
        <v>5355.6247350000003</v>
      </c>
      <c r="S82" s="245">
        <f>IF(AND(J82=0,O82=0),0,(G82-L82)*tab!$E$32+(H82-M82)*tab!$F$32+(I82-N82)*tab!$G$32)</f>
        <v>9163.6859800000002</v>
      </c>
      <c r="T82" s="245">
        <f t="shared" si="34"/>
        <v>14519.310715</v>
      </c>
      <c r="U82" s="78" t="s">
        <v>54</v>
      </c>
      <c r="V82" s="245">
        <f>IF(U82="nee",0,(J82-O82)*(tab!$C$46))</f>
        <v>1198.19</v>
      </c>
      <c r="W82" s="245">
        <f>IF(U82="nee",0,IF(AND(J82=0,O82=0),0,(G82-L82)*tab!$G$46+(H82-M82)*tab!$H$46+(I82-N82)*tab!$I$46))</f>
        <v>610.47</v>
      </c>
      <c r="X82" s="245">
        <f t="shared" si="35"/>
        <v>1808.66</v>
      </c>
      <c r="Y82" s="3"/>
      <c r="Z82" s="19"/>
    </row>
    <row r="83" spans="2:26" ht="12" customHeight="1" x14ac:dyDescent="0.2">
      <c r="B83" s="17"/>
      <c r="C83" s="1">
        <v>15</v>
      </c>
      <c r="D83" s="254" t="str">
        <f>IF(E83="","",VLOOKUP(E83,'SWV gegevens'!$F$2:$G$76,2))</f>
        <v>Stichting Samenwerkingsverband VO Passend Onderwijs Gorinchem e.o.</v>
      </c>
      <c r="E83" s="244" t="str">
        <f>IF(VLOOKUP($G$8&amp;IF($C83&lt;10,"0","")&amp;$C83,kijkglazen!$X$4:$AJ$761,1)=$G$8&amp;IF($C83&lt;10,"0","")&amp;$C83,VLOOKUP($G$8&amp;IF($C83&lt;10,"0","")&amp;$C83,kijkglazen!$X$4:$AJ$761,4),"")</f>
        <v>VO2814</v>
      </c>
      <c r="F83" s="40"/>
      <c r="G83" s="244">
        <f>IF(VLOOKUP($G$8&amp;IF($C83&lt;10,"0","")&amp;$C83,kijkglazen!$X$4:$AJ$761,1)=$G$8&amp;IF($C83&lt;10,"0","")&amp;$C83,VLOOKUP($G$8&amp;IF($C83&lt;10,"0","")&amp;$C83,kijkglazen!$X$4:$AJ$761,5),0)</f>
        <v>4</v>
      </c>
      <c r="H83" s="244">
        <f>IF(VLOOKUP($G$8&amp;IF($C83&lt;10,"0","")&amp;$C83,kijkglazen!$X$4:$AJ$761,1)=$G$8&amp;IF($C83&lt;10,"0","")&amp;$C83,VLOOKUP($G$8&amp;IF($C83&lt;10,"0","")&amp;$C83,kijkglazen!$X$4:$AJ$761,6),0)</f>
        <v>0</v>
      </c>
      <c r="I83" s="244">
        <f>IF(VLOOKUP($G$8&amp;IF($C83&lt;10,"0","")&amp;$C83,kijkglazen!$X$4:$AJ$761,1)=$G$8&amp;IF($C83&lt;10,"0","")&amp;$C83,VLOOKUP($G$8&amp;IF($C83&lt;10,"0","")&amp;$C83,kijkglazen!$X$4:$AJ$761,7),0)</f>
        <v>0</v>
      </c>
      <c r="J83" s="244">
        <f t="shared" si="32"/>
        <v>4</v>
      </c>
      <c r="K83" s="39"/>
      <c r="L83" s="244">
        <f>IF(VLOOKUP($G$8&amp;IF($C83&lt;10,"0","")&amp;$C83,kijkglazen!$X$4:$AJ$761,1)=$G$8&amp;IF($C83&lt;10,"0","")&amp;$C83,VLOOKUP($G$8&amp;IF($C83&lt;10,"0","")&amp;$C83,kijkglazen!$X$4:$AJ$761,9),0)</f>
        <v>2</v>
      </c>
      <c r="M83" s="244">
        <f>IF(VLOOKUP($G$8&amp;IF($C83&lt;10,"0","")&amp;$C83,kijkglazen!$X$4:$AJ$761,1)=$G$8&amp;IF($C83&lt;10,"0","")&amp;$C83,VLOOKUP($G$8&amp;IF($C83&lt;10,"0","")&amp;$C83,kijkglazen!$X$4:$AJ$761,10),0)</f>
        <v>0</v>
      </c>
      <c r="N83" s="244">
        <f>IF(VLOOKUP($G$8&amp;IF($C83&lt;10,"0","")&amp;$C83,kijkglazen!$X$4:$AJ$761,1)=$G$8&amp;IF($C83&lt;10,"0","")&amp;$C83,VLOOKUP($G$8&amp;IF($C83&lt;10,"0","")&amp;$C83,kijkglazen!$X$4:$AJ$761,11),0)</f>
        <v>0</v>
      </c>
      <c r="O83" s="244">
        <f t="shared" si="33"/>
        <v>2</v>
      </c>
      <c r="P83" s="250">
        <f>IF(VLOOKUP($G$8&amp;IF($C83&lt;10,"0","")&amp;$C83,kijkglazen!$X$4:$AJ$761,1)=$G$8&amp;IF($C83&lt;10,"0","")&amp;$C83,VLOOKUP($G$8&amp;IF($C83&lt;10,"0","")&amp;$C83,kijkglazen!$X$4:$AJ$761,13),0)</f>
        <v>1</v>
      </c>
      <c r="Q83" s="78" t="s">
        <v>54</v>
      </c>
      <c r="R83" s="245">
        <f>IF(Q83="nee",0,(J83-O83)*(tab!$C$22*tab!$C$8+tab!$D$24))</f>
        <v>10711.249470000001</v>
      </c>
      <c r="S83" s="245">
        <f>IF(AND(J83=0,O83=0),0,(G83-L83)*tab!$E$32+(H83-M83)*tab!$F$32+(I83-N83)*tab!$G$32)</f>
        <v>18327.37196</v>
      </c>
      <c r="T83" s="245">
        <f t="shared" si="34"/>
        <v>29038.621429999999</v>
      </c>
      <c r="U83" s="78" t="s">
        <v>54</v>
      </c>
      <c r="V83" s="245">
        <f>IF(U83="nee",0,(J83-O83)*(tab!$C$46))</f>
        <v>2396.38</v>
      </c>
      <c r="W83" s="245">
        <f>IF(U83="nee",0,IF(AND(J83=0,O83=0),0,(G83-L83)*tab!$G$46+(H83-M83)*tab!$H$46+(I83-N83)*tab!$I$46))</f>
        <v>1220.94</v>
      </c>
      <c r="X83" s="245">
        <f t="shared" si="35"/>
        <v>3617.32</v>
      </c>
      <c r="Y83" s="3"/>
      <c r="Z83" s="19"/>
    </row>
    <row r="84" spans="2:26" ht="12" customHeight="1" x14ac:dyDescent="0.2">
      <c r="B84" s="17"/>
      <c r="C84" s="1">
        <v>16</v>
      </c>
      <c r="D84" s="254" t="str">
        <f>IF(E84="","",VLOOKUP(E84,'SWV gegevens'!$F$2:$G$76,2))</f>
        <v>Stichting Samenwerkingsverband Voortgezet Onderwijs De Langstraat 30-09</v>
      </c>
      <c r="E84" s="244" t="str">
        <f>IF(VLOOKUP($G$8&amp;IF($C84&lt;10,"0","")&amp;$C84,kijkglazen!$X$4:$AJ$761,1)=$G$8&amp;IF($C84&lt;10,"0","")&amp;$C84,VLOOKUP($G$8&amp;IF($C84&lt;10,"0","")&amp;$C84,kijkglazen!$X$4:$AJ$761,4),"")</f>
        <v>VO3009</v>
      </c>
      <c r="F84" s="40"/>
      <c r="G84" s="244">
        <f>IF(VLOOKUP($G$8&amp;IF($C84&lt;10,"0","")&amp;$C84,kijkglazen!$X$4:$AJ$761,1)=$G$8&amp;IF($C84&lt;10,"0","")&amp;$C84,VLOOKUP($G$8&amp;IF($C84&lt;10,"0","")&amp;$C84,kijkglazen!$X$4:$AJ$761,5),0)</f>
        <v>0</v>
      </c>
      <c r="H84" s="244">
        <f>IF(VLOOKUP($G$8&amp;IF($C84&lt;10,"0","")&amp;$C84,kijkglazen!$X$4:$AJ$761,1)=$G$8&amp;IF($C84&lt;10,"0","")&amp;$C84,VLOOKUP($G$8&amp;IF($C84&lt;10,"0","")&amp;$C84,kijkglazen!$X$4:$AJ$761,6),0)</f>
        <v>0</v>
      </c>
      <c r="I84" s="244">
        <f>IF(VLOOKUP($G$8&amp;IF($C84&lt;10,"0","")&amp;$C84,kijkglazen!$X$4:$AJ$761,1)=$G$8&amp;IF($C84&lt;10,"0","")&amp;$C84,VLOOKUP($G$8&amp;IF($C84&lt;10,"0","")&amp;$C84,kijkglazen!$X$4:$AJ$761,7),0)</f>
        <v>0</v>
      </c>
      <c r="J84" s="244">
        <f t="shared" si="32"/>
        <v>0</v>
      </c>
      <c r="K84" s="39"/>
      <c r="L84" s="244">
        <f>IF(VLOOKUP($G$8&amp;IF($C84&lt;10,"0","")&amp;$C84,kijkglazen!$X$4:$AJ$761,1)=$G$8&amp;IF($C84&lt;10,"0","")&amp;$C84,VLOOKUP($G$8&amp;IF($C84&lt;10,"0","")&amp;$C84,kijkglazen!$X$4:$AJ$761,9),0)</f>
        <v>1</v>
      </c>
      <c r="M84" s="244">
        <f>IF(VLOOKUP($G$8&amp;IF($C84&lt;10,"0","")&amp;$C84,kijkglazen!$X$4:$AJ$761,1)=$G$8&amp;IF($C84&lt;10,"0","")&amp;$C84,VLOOKUP($G$8&amp;IF($C84&lt;10,"0","")&amp;$C84,kijkglazen!$X$4:$AJ$761,10),0)</f>
        <v>0</v>
      </c>
      <c r="N84" s="244">
        <f>IF(VLOOKUP($G$8&amp;IF($C84&lt;10,"0","")&amp;$C84,kijkglazen!$X$4:$AJ$761,1)=$G$8&amp;IF($C84&lt;10,"0","")&amp;$C84,VLOOKUP($G$8&amp;IF($C84&lt;10,"0","")&amp;$C84,kijkglazen!$X$4:$AJ$761,11),0)</f>
        <v>0</v>
      </c>
      <c r="O84" s="244">
        <f t="shared" si="33"/>
        <v>1</v>
      </c>
      <c r="P84" s="250">
        <f>IF(VLOOKUP($G$8&amp;IF($C84&lt;10,"0","")&amp;$C84,kijkglazen!$X$4:$AJ$761,1)=$G$8&amp;IF($C84&lt;10,"0","")&amp;$C84,VLOOKUP($G$8&amp;IF($C84&lt;10,"0","")&amp;$C84,kijkglazen!$X$4:$AJ$761,13),0)</f>
        <v>0</v>
      </c>
      <c r="Q84" s="78" t="s">
        <v>54</v>
      </c>
      <c r="R84" s="245">
        <f>IF(Q84="nee",0,(J84-O84)*(tab!$C$22*tab!$C$8+tab!$D$24))</f>
        <v>-5355.6247350000003</v>
      </c>
      <c r="S84" s="245">
        <f>IF(AND(J84=0,O84=0),0,(G84-L84)*tab!$E$32+(H84-M84)*tab!$F$32+(I84-N84)*tab!$G$32)</f>
        <v>-9163.6859800000002</v>
      </c>
      <c r="T84" s="245">
        <f t="shared" si="34"/>
        <v>0</v>
      </c>
      <c r="U84" s="78" t="s">
        <v>54</v>
      </c>
      <c r="V84" s="245">
        <f>IF(U84="nee",0,(J84-O84)*(tab!$C$46))</f>
        <v>-1198.19</v>
      </c>
      <c r="W84" s="245">
        <f>IF(U84="nee",0,IF(AND(J84=0,O84=0),0,(G84-L84)*tab!$G$46+(H84-M84)*tab!$H$46+(I84-N84)*tab!$I$46))</f>
        <v>-610.47</v>
      </c>
      <c r="X84" s="245">
        <f t="shared" si="35"/>
        <v>0</v>
      </c>
      <c r="Y84" s="3"/>
      <c r="Z84" s="19"/>
    </row>
    <row r="85" spans="2:26" ht="12" customHeight="1" x14ac:dyDescent="0.2">
      <c r="B85" s="17"/>
      <c r="C85" s="1">
        <v>17</v>
      </c>
      <c r="D85" s="254" t="str">
        <f>IF(E85="","",VLOOKUP(E85,'SWV gegevens'!$F$2:$G$76,2))</f>
        <v/>
      </c>
      <c r="E85" s="244" t="str">
        <f>IF(VLOOKUP($G$8&amp;IF($C85&lt;10,"0","")&amp;$C85,kijkglazen!$X$4:$AJ$761,1)=$G$8&amp;IF($C85&lt;10,"0","")&amp;$C85,VLOOKUP($G$8&amp;IF($C85&lt;10,"0","")&amp;$C85,kijkglazen!$X$4:$AJ$761,4),"")</f>
        <v/>
      </c>
      <c r="F85" s="40"/>
      <c r="G85" s="244">
        <f>IF(VLOOKUP($G$8&amp;IF($C85&lt;10,"0","")&amp;$C85,kijkglazen!$X$4:$AJ$761,1)=$G$8&amp;IF($C85&lt;10,"0","")&amp;$C85,VLOOKUP($G$8&amp;IF($C85&lt;10,"0","")&amp;$C85,kijkglazen!$X$4:$AJ$761,5),0)</f>
        <v>0</v>
      </c>
      <c r="H85" s="244">
        <f>IF(VLOOKUP($G$8&amp;IF($C85&lt;10,"0","")&amp;$C85,kijkglazen!$X$4:$AJ$761,1)=$G$8&amp;IF($C85&lt;10,"0","")&amp;$C85,VLOOKUP($G$8&amp;IF($C85&lt;10,"0","")&amp;$C85,kijkglazen!$X$4:$AJ$761,6),0)</f>
        <v>0</v>
      </c>
      <c r="I85" s="244">
        <f>IF(VLOOKUP($G$8&amp;IF($C85&lt;10,"0","")&amp;$C85,kijkglazen!$X$4:$AJ$761,1)=$G$8&amp;IF($C85&lt;10,"0","")&amp;$C85,VLOOKUP($G$8&amp;IF($C85&lt;10,"0","")&amp;$C85,kijkglazen!$X$4:$AJ$761,7),0)</f>
        <v>0</v>
      </c>
      <c r="J85" s="244">
        <f t="shared" si="32"/>
        <v>0</v>
      </c>
      <c r="K85" s="39"/>
      <c r="L85" s="244">
        <f>IF(VLOOKUP($G$8&amp;IF($C85&lt;10,"0","")&amp;$C85,kijkglazen!$X$4:$AJ$761,1)=$G$8&amp;IF($C85&lt;10,"0","")&amp;$C85,VLOOKUP($G$8&amp;IF($C85&lt;10,"0","")&amp;$C85,kijkglazen!$X$4:$AJ$761,9),0)</f>
        <v>0</v>
      </c>
      <c r="M85" s="244">
        <f>IF(VLOOKUP($G$8&amp;IF($C85&lt;10,"0","")&amp;$C85,kijkglazen!$X$4:$AJ$761,1)=$G$8&amp;IF($C85&lt;10,"0","")&amp;$C85,VLOOKUP($G$8&amp;IF($C85&lt;10,"0","")&amp;$C85,kijkglazen!$X$4:$AJ$761,10),0)</f>
        <v>0</v>
      </c>
      <c r="N85" s="244">
        <f>IF(VLOOKUP($G$8&amp;IF($C85&lt;10,"0","")&amp;$C85,kijkglazen!$X$4:$AJ$761,1)=$G$8&amp;IF($C85&lt;10,"0","")&amp;$C85,VLOOKUP($G$8&amp;IF($C85&lt;10,"0","")&amp;$C85,kijkglazen!$X$4:$AJ$761,11),0)</f>
        <v>0</v>
      </c>
      <c r="O85" s="244">
        <f t="shared" si="33"/>
        <v>0</v>
      </c>
      <c r="P85" s="250">
        <f>IF(VLOOKUP($G$8&amp;IF($C85&lt;10,"0","")&amp;$C85,kijkglazen!$X$4:$AJ$761,1)=$G$8&amp;IF($C85&lt;10,"0","")&amp;$C85,VLOOKUP($G$8&amp;IF($C85&lt;10,"0","")&amp;$C85,kijkglazen!$X$4:$AJ$761,13),0)</f>
        <v>0</v>
      </c>
      <c r="Q85" s="78" t="s">
        <v>54</v>
      </c>
      <c r="R85" s="245">
        <f>IF(Q85="nee",0,(J85-O85)*(tab!$C$22*tab!$C$8+tab!$D$24))</f>
        <v>0</v>
      </c>
      <c r="S85" s="245">
        <f>IF(AND(J85=0,O85=0),0,(G85-L85)*tab!$E$32+(H85-M85)*tab!$F$32+(I85-N85)*tab!$G$32)</f>
        <v>0</v>
      </c>
      <c r="T85" s="245">
        <f t="shared" si="34"/>
        <v>0</v>
      </c>
      <c r="U85" s="78" t="s">
        <v>54</v>
      </c>
      <c r="V85" s="245">
        <f>IF(U85="nee",0,(J85-O85)*(tab!$C$46))</f>
        <v>0</v>
      </c>
      <c r="W85" s="245">
        <f>IF(U85="nee",0,IF(AND(J85=0,O85=0),0,(G85-L85)*tab!$G$46+(H85-M85)*tab!$H$46+(I85-N85)*tab!$I$46))</f>
        <v>0</v>
      </c>
      <c r="X85" s="245">
        <f t="shared" si="35"/>
        <v>0</v>
      </c>
      <c r="Y85" s="3"/>
      <c r="Z85" s="19"/>
    </row>
    <row r="86" spans="2:26" ht="12" customHeight="1" x14ac:dyDescent="0.2">
      <c r="B86" s="17"/>
      <c r="C86" s="1">
        <v>18</v>
      </c>
      <c r="D86" s="254" t="str">
        <f>IF(E86="","",VLOOKUP(E86,'SWV gegevens'!$F$2:$G$76,2))</f>
        <v/>
      </c>
      <c r="E86" s="244" t="str">
        <f>IF(VLOOKUP($G$8&amp;IF($C86&lt;10,"0","")&amp;$C86,kijkglazen!$X$4:$AJ$761,1)=$G$8&amp;IF($C86&lt;10,"0","")&amp;$C86,VLOOKUP($G$8&amp;IF($C86&lt;10,"0","")&amp;$C86,kijkglazen!$X$4:$AJ$761,4),"")</f>
        <v/>
      </c>
      <c r="F86" s="40"/>
      <c r="G86" s="244">
        <f>IF(VLOOKUP($G$8&amp;IF($C86&lt;10,"0","")&amp;$C86,kijkglazen!$X$4:$AJ$761,1)=$G$8&amp;IF($C86&lt;10,"0","")&amp;$C86,VLOOKUP($G$8&amp;IF($C86&lt;10,"0","")&amp;$C86,kijkglazen!$X$4:$AJ$761,5),0)</f>
        <v>0</v>
      </c>
      <c r="H86" s="244">
        <f>IF(VLOOKUP($G$8&amp;IF($C86&lt;10,"0","")&amp;$C86,kijkglazen!$X$4:$AJ$761,1)=$G$8&amp;IF($C86&lt;10,"0","")&amp;$C86,VLOOKUP($G$8&amp;IF($C86&lt;10,"0","")&amp;$C86,kijkglazen!$X$4:$AJ$761,6),0)</f>
        <v>0</v>
      </c>
      <c r="I86" s="244">
        <f>IF(VLOOKUP($G$8&amp;IF($C86&lt;10,"0","")&amp;$C86,kijkglazen!$X$4:$AJ$761,1)=$G$8&amp;IF($C86&lt;10,"0","")&amp;$C86,VLOOKUP($G$8&amp;IF($C86&lt;10,"0","")&amp;$C86,kijkglazen!$X$4:$AJ$761,7),0)</f>
        <v>0</v>
      </c>
      <c r="J86" s="244">
        <f t="shared" si="32"/>
        <v>0</v>
      </c>
      <c r="K86" s="39"/>
      <c r="L86" s="244">
        <f>IF(VLOOKUP($G$8&amp;IF($C86&lt;10,"0","")&amp;$C86,kijkglazen!$X$4:$AJ$761,1)=$G$8&amp;IF($C86&lt;10,"0","")&amp;$C86,VLOOKUP($G$8&amp;IF($C86&lt;10,"0","")&amp;$C86,kijkglazen!$X$4:$AJ$761,9),0)</f>
        <v>0</v>
      </c>
      <c r="M86" s="244">
        <f>IF(VLOOKUP($G$8&amp;IF($C86&lt;10,"0","")&amp;$C86,kijkglazen!$X$4:$AJ$761,1)=$G$8&amp;IF($C86&lt;10,"0","")&amp;$C86,VLOOKUP($G$8&amp;IF($C86&lt;10,"0","")&amp;$C86,kijkglazen!$X$4:$AJ$761,10),0)</f>
        <v>0</v>
      </c>
      <c r="N86" s="244">
        <f>IF(VLOOKUP($G$8&amp;IF($C86&lt;10,"0","")&amp;$C86,kijkglazen!$X$4:$AJ$761,1)=$G$8&amp;IF($C86&lt;10,"0","")&amp;$C86,VLOOKUP($G$8&amp;IF($C86&lt;10,"0","")&amp;$C86,kijkglazen!$X$4:$AJ$761,11),0)</f>
        <v>0</v>
      </c>
      <c r="O86" s="244">
        <f t="shared" si="33"/>
        <v>0</v>
      </c>
      <c r="P86" s="250">
        <f>IF(VLOOKUP($G$8&amp;IF($C86&lt;10,"0","")&amp;$C86,kijkglazen!$X$4:$AJ$761,1)=$G$8&amp;IF($C86&lt;10,"0","")&amp;$C86,VLOOKUP($G$8&amp;IF($C86&lt;10,"0","")&amp;$C86,kijkglazen!$X$4:$AJ$761,13),0)</f>
        <v>0</v>
      </c>
      <c r="Q86" s="78" t="s">
        <v>54</v>
      </c>
      <c r="R86" s="245">
        <f>IF(Q86="nee",0,(J86-O86)*(tab!$C$22*tab!$C$8+tab!$D$24))</f>
        <v>0</v>
      </c>
      <c r="S86" s="245">
        <f>IF(AND(J86=0,O86=0),0,(G86-L86)*tab!$E$32+(H86-M86)*tab!$F$32+(I86-N86)*tab!$G$32)</f>
        <v>0</v>
      </c>
      <c r="T86" s="245">
        <f t="shared" si="34"/>
        <v>0</v>
      </c>
      <c r="U86" s="78" t="s">
        <v>54</v>
      </c>
      <c r="V86" s="245">
        <f>IF(U86="nee",0,(J86-O86)*(tab!$C$46))</f>
        <v>0</v>
      </c>
      <c r="W86" s="245">
        <f>IF(U86="nee",0,IF(AND(J86=0,O86=0),0,(G86-L86)*tab!$G$46+(H86-M86)*tab!$H$46+(I86-N86)*tab!$I$46))</f>
        <v>0</v>
      </c>
      <c r="X86" s="245">
        <f t="shared" si="35"/>
        <v>0</v>
      </c>
      <c r="Y86" s="3"/>
      <c r="Z86" s="19"/>
    </row>
    <row r="87" spans="2:26" ht="12" customHeight="1" x14ac:dyDescent="0.2">
      <c r="B87" s="17"/>
      <c r="C87" s="1">
        <v>19</v>
      </c>
      <c r="D87" s="254" t="str">
        <f>IF(E87="","",VLOOKUP(E87,'SWV gegevens'!$F$2:$G$76,2))</f>
        <v/>
      </c>
      <c r="E87" s="244" t="str">
        <f>IF(VLOOKUP($G$8&amp;IF($C87&lt;10,"0","")&amp;$C87,kijkglazen!$X$4:$AJ$761,1)=$G$8&amp;IF($C87&lt;10,"0","")&amp;$C87,VLOOKUP($G$8&amp;IF($C87&lt;10,"0","")&amp;$C87,kijkglazen!$X$4:$AJ$761,4),"")</f>
        <v/>
      </c>
      <c r="F87" s="40"/>
      <c r="G87" s="244">
        <f>IF(VLOOKUP($G$8&amp;IF($C87&lt;10,"0","")&amp;$C87,kijkglazen!$X$4:$AJ$761,1)=$G$8&amp;IF($C87&lt;10,"0","")&amp;$C87,VLOOKUP($G$8&amp;IF($C87&lt;10,"0","")&amp;$C87,kijkglazen!$X$4:$AJ$761,5),0)</f>
        <v>0</v>
      </c>
      <c r="H87" s="244">
        <f>IF(VLOOKUP($G$8&amp;IF($C87&lt;10,"0","")&amp;$C87,kijkglazen!$X$4:$AJ$761,1)=$G$8&amp;IF($C87&lt;10,"0","")&amp;$C87,VLOOKUP($G$8&amp;IF($C87&lt;10,"0","")&amp;$C87,kijkglazen!$X$4:$AJ$761,6),0)</f>
        <v>0</v>
      </c>
      <c r="I87" s="244">
        <f>IF(VLOOKUP($G$8&amp;IF($C87&lt;10,"0","")&amp;$C87,kijkglazen!$X$4:$AJ$761,1)=$G$8&amp;IF($C87&lt;10,"0","")&amp;$C87,VLOOKUP($G$8&amp;IF($C87&lt;10,"0","")&amp;$C87,kijkglazen!$X$4:$AJ$761,7),0)</f>
        <v>0</v>
      </c>
      <c r="J87" s="244">
        <f t="shared" si="32"/>
        <v>0</v>
      </c>
      <c r="K87" s="39"/>
      <c r="L87" s="244">
        <f>IF(VLOOKUP($G$8&amp;IF($C87&lt;10,"0","")&amp;$C87,kijkglazen!$X$4:$AJ$761,1)=$G$8&amp;IF($C87&lt;10,"0","")&amp;$C87,VLOOKUP($G$8&amp;IF($C87&lt;10,"0","")&amp;$C87,kijkglazen!$X$4:$AJ$761,9),0)</f>
        <v>0</v>
      </c>
      <c r="M87" s="244">
        <f>IF(VLOOKUP($G$8&amp;IF($C87&lt;10,"0","")&amp;$C87,kijkglazen!$X$4:$AJ$761,1)=$G$8&amp;IF($C87&lt;10,"0","")&amp;$C87,VLOOKUP($G$8&amp;IF($C87&lt;10,"0","")&amp;$C87,kijkglazen!$X$4:$AJ$761,10),0)</f>
        <v>0</v>
      </c>
      <c r="N87" s="244">
        <f>IF(VLOOKUP($G$8&amp;IF($C87&lt;10,"0","")&amp;$C87,kijkglazen!$X$4:$AJ$761,1)=$G$8&amp;IF($C87&lt;10,"0","")&amp;$C87,VLOOKUP($G$8&amp;IF($C87&lt;10,"0","")&amp;$C87,kijkglazen!$X$4:$AJ$761,11),0)</f>
        <v>0</v>
      </c>
      <c r="O87" s="244">
        <f t="shared" si="33"/>
        <v>0</v>
      </c>
      <c r="P87" s="250">
        <f>IF(VLOOKUP($G$8&amp;IF($C87&lt;10,"0","")&amp;$C87,kijkglazen!$X$4:$AJ$761,1)=$G$8&amp;IF($C87&lt;10,"0","")&amp;$C87,VLOOKUP($G$8&amp;IF($C87&lt;10,"0","")&amp;$C87,kijkglazen!$X$4:$AJ$761,13),0)</f>
        <v>0</v>
      </c>
      <c r="Q87" s="78" t="s">
        <v>54</v>
      </c>
      <c r="R87" s="245">
        <f>IF(Q87="nee",0,(J87-O87)*(tab!$C$22*tab!$C$8+tab!$D$24))</f>
        <v>0</v>
      </c>
      <c r="S87" s="245">
        <f>IF(AND(J87=0,O87=0),0,(G87-L87)*tab!$E$32+(H87-M87)*tab!$F$32+(I87-N87)*tab!$G$32)</f>
        <v>0</v>
      </c>
      <c r="T87" s="245">
        <f t="shared" si="34"/>
        <v>0</v>
      </c>
      <c r="U87" s="78" t="s">
        <v>54</v>
      </c>
      <c r="V87" s="245">
        <f>IF(U87="nee",0,(J87-O87)*(tab!$C$46))</f>
        <v>0</v>
      </c>
      <c r="W87" s="245">
        <f>IF(U87="nee",0,IF(AND(J87=0,O87=0),0,(G87-L87)*tab!$G$46+(H87-M87)*tab!$H$46+(I87-N87)*tab!$I$46))</f>
        <v>0</v>
      </c>
      <c r="X87" s="245">
        <f t="shared" si="35"/>
        <v>0</v>
      </c>
      <c r="Y87" s="3"/>
      <c r="Z87" s="19"/>
    </row>
    <row r="88" spans="2:26" ht="12" customHeight="1" x14ac:dyDescent="0.2">
      <c r="B88" s="17"/>
      <c r="C88" s="1">
        <v>20</v>
      </c>
      <c r="D88" s="254" t="str">
        <f>IF(E88="","",VLOOKUP(E88,'SWV gegevens'!$F$2:$G$76,2))</f>
        <v/>
      </c>
      <c r="E88" s="244" t="str">
        <f>IF(VLOOKUP($G$8&amp;IF($C88&lt;10,"0","")&amp;$C88,kijkglazen!$X$4:$AJ$761,1)=$G$8&amp;IF($C88&lt;10,"0","")&amp;$C88,VLOOKUP($G$8&amp;IF($C88&lt;10,"0","")&amp;$C88,kijkglazen!$X$4:$AJ$761,4),"")</f>
        <v/>
      </c>
      <c r="F88" s="40"/>
      <c r="G88" s="244">
        <f>IF(VLOOKUP($G$8&amp;IF($C88&lt;10,"0","")&amp;$C88,kijkglazen!$X$4:$AJ$761,1)=$G$8&amp;IF($C88&lt;10,"0","")&amp;$C88,VLOOKUP($G$8&amp;IF($C88&lt;10,"0","")&amp;$C88,kijkglazen!$X$4:$AJ$761,5),0)</f>
        <v>0</v>
      </c>
      <c r="H88" s="244">
        <f>IF(VLOOKUP($G$8&amp;IF($C88&lt;10,"0","")&amp;$C88,kijkglazen!$X$4:$AJ$761,1)=$G$8&amp;IF($C88&lt;10,"0","")&amp;$C88,VLOOKUP($G$8&amp;IF($C88&lt;10,"0","")&amp;$C88,kijkglazen!$X$4:$AJ$761,6),0)</f>
        <v>0</v>
      </c>
      <c r="I88" s="244">
        <f>IF(VLOOKUP($G$8&amp;IF($C88&lt;10,"0","")&amp;$C88,kijkglazen!$X$4:$AJ$761,1)=$G$8&amp;IF($C88&lt;10,"0","")&amp;$C88,VLOOKUP($G$8&amp;IF($C88&lt;10,"0","")&amp;$C88,kijkglazen!$X$4:$AJ$761,7),0)</f>
        <v>0</v>
      </c>
      <c r="J88" s="244">
        <f t="shared" si="32"/>
        <v>0</v>
      </c>
      <c r="K88" s="39"/>
      <c r="L88" s="244">
        <f>IF(VLOOKUP($G$8&amp;IF($C88&lt;10,"0","")&amp;$C88,kijkglazen!$X$4:$AJ$761,1)=$G$8&amp;IF($C88&lt;10,"0","")&amp;$C88,VLOOKUP($G$8&amp;IF($C88&lt;10,"0","")&amp;$C88,kijkglazen!$X$4:$AJ$761,9),0)</f>
        <v>0</v>
      </c>
      <c r="M88" s="244">
        <f>IF(VLOOKUP($G$8&amp;IF($C88&lt;10,"0","")&amp;$C88,kijkglazen!$X$4:$AJ$761,1)=$G$8&amp;IF($C88&lt;10,"0","")&amp;$C88,VLOOKUP($G$8&amp;IF($C88&lt;10,"0","")&amp;$C88,kijkglazen!$X$4:$AJ$761,10),0)</f>
        <v>0</v>
      </c>
      <c r="N88" s="244">
        <f>IF(VLOOKUP($G$8&amp;IF($C88&lt;10,"0","")&amp;$C88,kijkglazen!$X$4:$AJ$761,1)=$G$8&amp;IF($C88&lt;10,"0","")&amp;$C88,VLOOKUP($G$8&amp;IF($C88&lt;10,"0","")&amp;$C88,kijkglazen!$X$4:$AJ$761,11),0)</f>
        <v>0</v>
      </c>
      <c r="O88" s="244">
        <f t="shared" si="33"/>
        <v>0</v>
      </c>
      <c r="P88" s="250">
        <f>IF(VLOOKUP($G$8&amp;IF($C88&lt;10,"0","")&amp;$C88,kijkglazen!$X$4:$AJ$761,1)=$G$8&amp;IF($C88&lt;10,"0","")&amp;$C88,VLOOKUP($G$8&amp;IF($C88&lt;10,"0","")&amp;$C88,kijkglazen!$X$4:$AJ$761,13),0)</f>
        <v>0</v>
      </c>
      <c r="Q88" s="78" t="s">
        <v>54</v>
      </c>
      <c r="R88" s="245">
        <f>IF(Q88="nee",0,(J88-O88)*(tab!$C$22*tab!$C$8+tab!$D$24))</f>
        <v>0</v>
      </c>
      <c r="S88" s="245">
        <f>IF(AND(J88=0,O88=0),0,(G88-L88)*tab!$E$32+(H88-M88)*tab!$F$32+(I88-N88)*tab!$G$32)</f>
        <v>0</v>
      </c>
      <c r="T88" s="245">
        <f t="shared" si="34"/>
        <v>0</v>
      </c>
      <c r="U88" s="78" t="s">
        <v>54</v>
      </c>
      <c r="V88" s="245">
        <f>IF(U88="nee",0,(J88-O88)*(tab!$C$46))</f>
        <v>0</v>
      </c>
      <c r="W88" s="245">
        <f>IF(U88="nee",0,IF(AND(J88=0,O88=0),0,(G88-L88)*tab!$G$46+(H88-M88)*tab!$H$46+(I88-N88)*tab!$I$46))</f>
        <v>0</v>
      </c>
      <c r="X88" s="245">
        <f t="shared" si="35"/>
        <v>0</v>
      </c>
      <c r="Y88" s="3"/>
      <c r="Z88" s="19"/>
    </row>
    <row r="89" spans="2:26" ht="12" customHeight="1" x14ac:dyDescent="0.2">
      <c r="B89" s="17"/>
      <c r="C89" s="1">
        <v>21</v>
      </c>
      <c r="D89" s="254" t="str">
        <f>IF(E89="","",VLOOKUP(E89,'SWV gegevens'!$F$2:$G$76,2))</f>
        <v/>
      </c>
      <c r="E89" s="244" t="str">
        <f>IF(VLOOKUP($G$8&amp;IF($C89&lt;10,"0","")&amp;$C89,kijkglazen!$X$4:$AJ$761,1)=$G$8&amp;IF($C89&lt;10,"0","")&amp;$C89,VLOOKUP($G$8&amp;IF($C89&lt;10,"0","")&amp;$C89,kijkglazen!$X$4:$AJ$761,4),"")</f>
        <v/>
      </c>
      <c r="F89" s="40"/>
      <c r="G89" s="244">
        <f>IF(VLOOKUP($G$8&amp;IF($C89&lt;10,"0","")&amp;$C89,kijkglazen!$X$4:$AJ$761,1)=$G$8&amp;IF($C89&lt;10,"0","")&amp;$C89,VLOOKUP($G$8&amp;IF($C89&lt;10,"0","")&amp;$C89,kijkglazen!$X$4:$AJ$761,5),0)</f>
        <v>0</v>
      </c>
      <c r="H89" s="244">
        <f>IF(VLOOKUP($G$8&amp;IF($C89&lt;10,"0","")&amp;$C89,kijkglazen!$X$4:$AJ$761,1)=$G$8&amp;IF($C89&lt;10,"0","")&amp;$C89,VLOOKUP($G$8&amp;IF($C89&lt;10,"0","")&amp;$C89,kijkglazen!$X$4:$AJ$761,6),0)</f>
        <v>0</v>
      </c>
      <c r="I89" s="244">
        <f>IF(VLOOKUP($G$8&amp;IF($C89&lt;10,"0","")&amp;$C89,kijkglazen!$X$4:$AJ$761,1)=$G$8&amp;IF($C89&lt;10,"0","")&amp;$C89,VLOOKUP($G$8&amp;IF($C89&lt;10,"0","")&amp;$C89,kijkglazen!$X$4:$AJ$761,7),0)</f>
        <v>0</v>
      </c>
      <c r="J89" s="244">
        <f t="shared" si="32"/>
        <v>0</v>
      </c>
      <c r="K89" s="39"/>
      <c r="L89" s="244">
        <f>IF(VLOOKUP($G$8&amp;IF($C89&lt;10,"0","")&amp;$C89,kijkglazen!$X$4:$AJ$761,1)=$G$8&amp;IF($C89&lt;10,"0","")&amp;$C89,VLOOKUP($G$8&amp;IF($C89&lt;10,"0","")&amp;$C89,kijkglazen!$X$4:$AJ$761,9),0)</f>
        <v>0</v>
      </c>
      <c r="M89" s="244">
        <f>IF(VLOOKUP($G$8&amp;IF($C89&lt;10,"0","")&amp;$C89,kijkglazen!$X$4:$AJ$761,1)=$G$8&amp;IF($C89&lt;10,"0","")&amp;$C89,VLOOKUP($G$8&amp;IF($C89&lt;10,"0","")&amp;$C89,kijkglazen!$X$4:$AJ$761,10),0)</f>
        <v>0</v>
      </c>
      <c r="N89" s="244">
        <f>IF(VLOOKUP($G$8&amp;IF($C89&lt;10,"0","")&amp;$C89,kijkglazen!$X$4:$AJ$761,1)=$G$8&amp;IF($C89&lt;10,"0","")&amp;$C89,VLOOKUP($G$8&amp;IF($C89&lt;10,"0","")&amp;$C89,kijkglazen!$X$4:$AJ$761,11),0)</f>
        <v>0</v>
      </c>
      <c r="O89" s="244">
        <f t="shared" si="33"/>
        <v>0</v>
      </c>
      <c r="P89" s="250">
        <f>IF(VLOOKUP($G$8&amp;IF($C89&lt;10,"0","")&amp;$C89,kijkglazen!$X$4:$AJ$761,1)=$G$8&amp;IF($C89&lt;10,"0","")&amp;$C89,VLOOKUP($G$8&amp;IF($C89&lt;10,"0","")&amp;$C89,kijkglazen!$X$4:$AJ$761,13),0)</f>
        <v>0</v>
      </c>
      <c r="Q89" s="78" t="s">
        <v>54</v>
      </c>
      <c r="R89" s="245">
        <f>IF(Q89="nee",0,(J89-O89)*(tab!$C$22*tab!$C$8+tab!$D$24))</f>
        <v>0</v>
      </c>
      <c r="S89" s="245">
        <f>IF(AND(J89=0,O89=0),0,(G89-L89)*tab!$E$32+(H89-M89)*tab!$F$32+(I89-N89)*tab!$G$32)</f>
        <v>0</v>
      </c>
      <c r="T89" s="245">
        <f t="shared" si="34"/>
        <v>0</v>
      </c>
      <c r="U89" s="78" t="s">
        <v>54</v>
      </c>
      <c r="V89" s="245">
        <f>IF(U89="nee",0,(J89-O89)*(tab!$C$46))</f>
        <v>0</v>
      </c>
      <c r="W89" s="245">
        <f>IF(U89="nee",0,IF(AND(J89=0,O89=0),0,(G89-L89)*tab!$G$46+(H89-M89)*tab!$H$46+(I89-N89)*tab!$I$46))</f>
        <v>0</v>
      </c>
      <c r="X89" s="245">
        <f t="shared" si="35"/>
        <v>0</v>
      </c>
      <c r="Y89" s="3"/>
      <c r="Z89" s="19"/>
    </row>
    <row r="90" spans="2:26" ht="12" customHeight="1" x14ac:dyDescent="0.2">
      <c r="B90" s="17"/>
      <c r="C90" s="1">
        <v>22</v>
      </c>
      <c r="D90" s="254" t="str">
        <f>IF(E90="","",VLOOKUP(E90,'SWV gegevens'!$F$2:$G$76,2))</f>
        <v/>
      </c>
      <c r="E90" s="244" t="str">
        <f>IF(VLOOKUP($G$8&amp;IF($C90&lt;10,"0","")&amp;$C90,kijkglazen!$X$4:$AJ$761,1)=$G$8&amp;IF($C90&lt;10,"0","")&amp;$C90,VLOOKUP($G$8&amp;IF($C90&lt;10,"0","")&amp;$C90,kijkglazen!$X$4:$AJ$761,4),"")</f>
        <v/>
      </c>
      <c r="F90" s="40"/>
      <c r="G90" s="244">
        <f>IF(VLOOKUP($G$8&amp;IF($C90&lt;10,"0","")&amp;$C90,kijkglazen!$X$4:$AJ$761,1)=$G$8&amp;IF($C90&lt;10,"0","")&amp;$C90,VLOOKUP($G$8&amp;IF($C90&lt;10,"0","")&amp;$C90,kijkglazen!$X$4:$AJ$761,5),0)</f>
        <v>0</v>
      </c>
      <c r="H90" s="244">
        <f>IF(VLOOKUP($G$8&amp;IF($C90&lt;10,"0","")&amp;$C90,kijkglazen!$X$4:$AJ$761,1)=$G$8&amp;IF($C90&lt;10,"0","")&amp;$C90,VLOOKUP($G$8&amp;IF($C90&lt;10,"0","")&amp;$C90,kijkglazen!$X$4:$AJ$761,6),0)</f>
        <v>0</v>
      </c>
      <c r="I90" s="244">
        <f>IF(VLOOKUP($G$8&amp;IF($C90&lt;10,"0","")&amp;$C90,kijkglazen!$X$4:$AJ$761,1)=$G$8&amp;IF($C90&lt;10,"0","")&amp;$C90,VLOOKUP($G$8&amp;IF($C90&lt;10,"0","")&amp;$C90,kijkglazen!$X$4:$AJ$761,7),0)</f>
        <v>0</v>
      </c>
      <c r="J90" s="244">
        <f t="shared" si="32"/>
        <v>0</v>
      </c>
      <c r="K90" s="39"/>
      <c r="L90" s="244">
        <f>IF(VLOOKUP($G$8&amp;IF($C90&lt;10,"0","")&amp;$C90,kijkglazen!$X$4:$AJ$761,1)=$G$8&amp;IF($C90&lt;10,"0","")&amp;$C90,VLOOKUP($G$8&amp;IF($C90&lt;10,"0","")&amp;$C90,kijkglazen!$X$4:$AJ$761,9),0)</f>
        <v>0</v>
      </c>
      <c r="M90" s="244">
        <f>IF(VLOOKUP($G$8&amp;IF($C90&lt;10,"0","")&amp;$C90,kijkglazen!$X$4:$AJ$761,1)=$G$8&amp;IF($C90&lt;10,"0","")&amp;$C90,VLOOKUP($G$8&amp;IF($C90&lt;10,"0","")&amp;$C90,kijkglazen!$X$4:$AJ$761,10),0)</f>
        <v>0</v>
      </c>
      <c r="N90" s="244">
        <f>IF(VLOOKUP($G$8&amp;IF($C90&lt;10,"0","")&amp;$C90,kijkglazen!$X$4:$AJ$761,1)=$G$8&amp;IF($C90&lt;10,"0","")&amp;$C90,VLOOKUP($G$8&amp;IF($C90&lt;10,"0","")&amp;$C90,kijkglazen!$X$4:$AJ$761,11),0)</f>
        <v>0</v>
      </c>
      <c r="O90" s="244">
        <f t="shared" si="33"/>
        <v>0</v>
      </c>
      <c r="P90" s="250">
        <f>IF(VLOOKUP($G$8&amp;IF($C90&lt;10,"0","")&amp;$C90,kijkglazen!$X$4:$AJ$761,1)=$G$8&amp;IF($C90&lt;10,"0","")&amp;$C90,VLOOKUP($G$8&amp;IF($C90&lt;10,"0","")&amp;$C90,kijkglazen!$X$4:$AJ$761,13),0)</f>
        <v>0</v>
      </c>
      <c r="Q90" s="78" t="s">
        <v>54</v>
      </c>
      <c r="R90" s="245">
        <f>IF(Q90="nee",0,(J90-O90)*(tab!$C$22*tab!$C$8+tab!$D$24))</f>
        <v>0</v>
      </c>
      <c r="S90" s="245">
        <f>IF(AND(J90=0,O90=0),0,(G90-L90)*tab!$E$32+(H90-M90)*tab!$F$32+(I90-N90)*tab!$G$32)</f>
        <v>0</v>
      </c>
      <c r="T90" s="245">
        <f t="shared" si="34"/>
        <v>0</v>
      </c>
      <c r="U90" s="78" t="s">
        <v>54</v>
      </c>
      <c r="V90" s="245">
        <f>IF(U90="nee",0,(J90-O90)*(tab!$C$46))</f>
        <v>0</v>
      </c>
      <c r="W90" s="245">
        <f>IF(U90="nee",0,IF(AND(J90=0,O90=0),0,(G90-L90)*tab!$G$46+(H90-M90)*tab!$H$46+(I90-N90)*tab!$I$46))</f>
        <v>0</v>
      </c>
      <c r="X90" s="245">
        <f t="shared" si="35"/>
        <v>0</v>
      </c>
      <c r="Y90" s="3"/>
      <c r="Z90" s="19"/>
    </row>
    <row r="91" spans="2:26" ht="12" customHeight="1" x14ac:dyDescent="0.2">
      <c r="B91" s="17"/>
      <c r="C91" s="1">
        <v>23</v>
      </c>
      <c r="D91" s="254" t="str">
        <f>IF(E91="","",VLOOKUP(E91,'SWV gegevens'!$F$2:$G$76,2))</f>
        <v/>
      </c>
      <c r="E91" s="244" t="str">
        <f>IF(VLOOKUP($G$8&amp;IF($C91&lt;10,"0","")&amp;$C91,kijkglazen!$X$4:$AJ$761,1)=$G$8&amp;IF($C91&lt;10,"0","")&amp;$C91,VLOOKUP($G$8&amp;IF($C91&lt;10,"0","")&amp;$C91,kijkglazen!$X$4:$AJ$761,4),"")</f>
        <v/>
      </c>
      <c r="F91" s="40"/>
      <c r="G91" s="244">
        <f>IF(VLOOKUP($G$8&amp;IF($C91&lt;10,"0","")&amp;$C91,kijkglazen!$X$4:$AJ$761,1)=$G$8&amp;IF($C91&lt;10,"0","")&amp;$C91,VLOOKUP($G$8&amp;IF($C91&lt;10,"0","")&amp;$C91,kijkglazen!$X$4:$AJ$761,5),0)</f>
        <v>0</v>
      </c>
      <c r="H91" s="244">
        <f>IF(VLOOKUP($G$8&amp;IF($C91&lt;10,"0","")&amp;$C91,kijkglazen!$X$4:$AJ$761,1)=$G$8&amp;IF($C91&lt;10,"0","")&amp;$C91,VLOOKUP($G$8&amp;IF($C91&lt;10,"0","")&amp;$C91,kijkglazen!$X$4:$AJ$761,6),0)</f>
        <v>0</v>
      </c>
      <c r="I91" s="244">
        <f>IF(VLOOKUP($G$8&amp;IF($C91&lt;10,"0","")&amp;$C91,kijkglazen!$X$4:$AJ$761,1)=$G$8&amp;IF($C91&lt;10,"0","")&amp;$C91,VLOOKUP($G$8&amp;IF($C91&lt;10,"0","")&amp;$C91,kijkglazen!$X$4:$AJ$761,7),0)</f>
        <v>0</v>
      </c>
      <c r="J91" s="244">
        <f t="shared" si="32"/>
        <v>0</v>
      </c>
      <c r="K91" s="39"/>
      <c r="L91" s="244">
        <f>IF(VLOOKUP($G$8&amp;IF($C91&lt;10,"0","")&amp;$C91,kijkglazen!$X$4:$AJ$761,1)=$G$8&amp;IF($C91&lt;10,"0","")&amp;$C91,VLOOKUP($G$8&amp;IF($C91&lt;10,"0","")&amp;$C91,kijkglazen!$X$4:$AJ$761,9),0)</f>
        <v>0</v>
      </c>
      <c r="M91" s="244">
        <f>IF(VLOOKUP($G$8&amp;IF($C91&lt;10,"0","")&amp;$C91,kijkglazen!$X$4:$AJ$761,1)=$G$8&amp;IF($C91&lt;10,"0","")&amp;$C91,VLOOKUP($G$8&amp;IF($C91&lt;10,"0","")&amp;$C91,kijkglazen!$X$4:$AJ$761,10),0)</f>
        <v>0</v>
      </c>
      <c r="N91" s="244">
        <f>IF(VLOOKUP($G$8&amp;IF($C91&lt;10,"0","")&amp;$C91,kijkglazen!$X$4:$AJ$761,1)=$G$8&amp;IF($C91&lt;10,"0","")&amp;$C91,VLOOKUP($G$8&amp;IF($C91&lt;10,"0","")&amp;$C91,kijkglazen!$X$4:$AJ$761,11),0)</f>
        <v>0</v>
      </c>
      <c r="O91" s="244">
        <f t="shared" si="33"/>
        <v>0</v>
      </c>
      <c r="P91" s="250">
        <f>IF(VLOOKUP($G$8&amp;IF($C91&lt;10,"0","")&amp;$C91,kijkglazen!$X$4:$AJ$761,1)=$G$8&amp;IF($C91&lt;10,"0","")&amp;$C91,VLOOKUP($G$8&amp;IF($C91&lt;10,"0","")&amp;$C91,kijkglazen!$X$4:$AJ$761,13),0)</f>
        <v>0</v>
      </c>
      <c r="Q91" s="78" t="s">
        <v>54</v>
      </c>
      <c r="R91" s="245">
        <f>IF(Q91="nee",0,(J91-O91)*(tab!$C$22*tab!$C$8+tab!$D$24))</f>
        <v>0</v>
      </c>
      <c r="S91" s="245">
        <f>IF(AND(J91=0,O91=0),0,(G91-L91)*tab!$E$32+(H91-M91)*tab!$F$32+(I91-N91)*tab!$G$32)</f>
        <v>0</v>
      </c>
      <c r="T91" s="245">
        <f t="shared" si="34"/>
        <v>0</v>
      </c>
      <c r="U91" s="78" t="s">
        <v>54</v>
      </c>
      <c r="V91" s="245">
        <f>IF(U91="nee",0,(J91-O91)*(tab!$C$46))</f>
        <v>0</v>
      </c>
      <c r="W91" s="245">
        <f>IF(U91="nee",0,IF(AND(J91=0,O91=0),0,(G91-L91)*tab!$G$46+(H91-M91)*tab!$H$46+(I91-N91)*tab!$I$46))</f>
        <v>0</v>
      </c>
      <c r="X91" s="245">
        <f t="shared" si="35"/>
        <v>0</v>
      </c>
      <c r="Y91" s="3"/>
      <c r="Z91" s="19"/>
    </row>
    <row r="92" spans="2:26" ht="12" customHeight="1" x14ac:dyDescent="0.2">
      <c r="B92" s="17"/>
      <c r="C92" s="1">
        <v>24</v>
      </c>
      <c r="D92" s="254" t="str">
        <f>IF(E92="","",VLOOKUP(E92,'SWV gegevens'!$F$2:$G$76,2))</f>
        <v/>
      </c>
      <c r="E92" s="244" t="str">
        <f>IF(VLOOKUP($G$8&amp;IF($C92&lt;10,"0","")&amp;$C92,kijkglazen!$X$4:$AJ$761,1)=$G$8&amp;IF($C92&lt;10,"0","")&amp;$C92,VLOOKUP($G$8&amp;IF($C92&lt;10,"0","")&amp;$C92,kijkglazen!$X$4:$AJ$761,4),"")</f>
        <v/>
      </c>
      <c r="F92" s="40"/>
      <c r="G92" s="244">
        <f>IF(VLOOKUP($G$8&amp;IF($C92&lt;10,"0","")&amp;$C92,kijkglazen!$X$4:$AJ$761,1)=$G$8&amp;IF($C92&lt;10,"0","")&amp;$C92,VLOOKUP($G$8&amp;IF($C92&lt;10,"0","")&amp;$C92,kijkglazen!$X$4:$AJ$761,5),0)</f>
        <v>0</v>
      </c>
      <c r="H92" s="244">
        <f>IF(VLOOKUP($G$8&amp;IF($C92&lt;10,"0","")&amp;$C92,kijkglazen!$X$4:$AJ$761,1)=$G$8&amp;IF($C92&lt;10,"0","")&amp;$C92,VLOOKUP($G$8&amp;IF($C92&lt;10,"0","")&amp;$C92,kijkglazen!$X$4:$AJ$761,6),0)</f>
        <v>0</v>
      </c>
      <c r="I92" s="244">
        <f>IF(VLOOKUP($G$8&amp;IF($C92&lt;10,"0","")&amp;$C92,kijkglazen!$X$4:$AJ$761,1)=$G$8&amp;IF($C92&lt;10,"0","")&amp;$C92,VLOOKUP($G$8&amp;IF($C92&lt;10,"0","")&amp;$C92,kijkglazen!$X$4:$AJ$761,7),0)</f>
        <v>0</v>
      </c>
      <c r="J92" s="244">
        <f t="shared" si="32"/>
        <v>0</v>
      </c>
      <c r="K92" s="39"/>
      <c r="L92" s="244">
        <f>IF(VLOOKUP($G$8&amp;IF($C92&lt;10,"0","")&amp;$C92,kijkglazen!$X$4:$AJ$761,1)=$G$8&amp;IF($C92&lt;10,"0","")&amp;$C92,VLOOKUP($G$8&amp;IF($C92&lt;10,"0","")&amp;$C92,kijkglazen!$X$4:$AJ$761,9),0)</f>
        <v>0</v>
      </c>
      <c r="M92" s="244">
        <f>IF(VLOOKUP($G$8&amp;IF($C92&lt;10,"0","")&amp;$C92,kijkglazen!$X$4:$AJ$761,1)=$G$8&amp;IF($C92&lt;10,"0","")&amp;$C92,VLOOKUP($G$8&amp;IF($C92&lt;10,"0","")&amp;$C92,kijkglazen!$X$4:$AJ$761,10),0)</f>
        <v>0</v>
      </c>
      <c r="N92" s="244">
        <f>IF(VLOOKUP($G$8&amp;IF($C92&lt;10,"0","")&amp;$C92,kijkglazen!$X$4:$AJ$761,1)=$G$8&amp;IF($C92&lt;10,"0","")&amp;$C92,VLOOKUP($G$8&amp;IF($C92&lt;10,"0","")&amp;$C92,kijkglazen!$X$4:$AJ$761,11),0)</f>
        <v>0</v>
      </c>
      <c r="O92" s="244">
        <f t="shared" si="33"/>
        <v>0</v>
      </c>
      <c r="P92" s="250">
        <f>IF(VLOOKUP($G$8&amp;IF($C92&lt;10,"0","")&amp;$C92,kijkglazen!$X$4:$AJ$761,1)=$G$8&amp;IF($C92&lt;10,"0","")&amp;$C92,VLOOKUP($G$8&amp;IF($C92&lt;10,"0","")&amp;$C92,kijkglazen!$X$4:$AJ$761,13),0)</f>
        <v>0</v>
      </c>
      <c r="Q92" s="78" t="s">
        <v>54</v>
      </c>
      <c r="R92" s="245">
        <f>IF(Q92="nee",0,(J92-O92)*(tab!$C$22*tab!$C$8+tab!$D$24))</f>
        <v>0</v>
      </c>
      <c r="S92" s="245">
        <f>IF(AND(J92=0,O92=0),0,(G92-L92)*tab!$E$32+(H92-M92)*tab!$F$32+(I92-N92)*tab!$G$32)</f>
        <v>0</v>
      </c>
      <c r="T92" s="245">
        <f t="shared" si="34"/>
        <v>0</v>
      </c>
      <c r="U92" s="78" t="s">
        <v>54</v>
      </c>
      <c r="V92" s="245">
        <f>IF(U92="nee",0,(J92-O92)*(tab!$C$46))</f>
        <v>0</v>
      </c>
      <c r="W92" s="245">
        <f>IF(U92="nee",0,IF(AND(J92=0,O92=0),0,(G92-L92)*tab!$G$46+(H92-M92)*tab!$H$46+(I92-N92)*tab!$I$46))</f>
        <v>0</v>
      </c>
      <c r="X92" s="245">
        <f t="shared" si="35"/>
        <v>0</v>
      </c>
      <c r="Y92" s="3"/>
      <c r="Z92" s="19"/>
    </row>
    <row r="93" spans="2:26" ht="12" customHeight="1" x14ac:dyDescent="0.2">
      <c r="B93" s="17"/>
      <c r="C93" s="1">
        <v>25</v>
      </c>
      <c r="D93" s="254" t="str">
        <f>IF(E93="","",VLOOKUP(E93,'SWV gegevens'!$F$2:$G$76,2))</f>
        <v/>
      </c>
      <c r="E93" s="244" t="str">
        <f>IF(VLOOKUP($G$8&amp;IF($C93&lt;10,"0","")&amp;$C93,kijkglazen!$X$4:$AJ$761,1)=$G$8&amp;IF($C93&lt;10,"0","")&amp;$C93,VLOOKUP($G$8&amp;IF($C93&lt;10,"0","")&amp;$C93,kijkglazen!$X$4:$AJ$761,4),"")</f>
        <v/>
      </c>
      <c r="F93" s="40"/>
      <c r="G93" s="244">
        <f>IF(VLOOKUP($G$8&amp;IF($C93&lt;10,"0","")&amp;$C93,kijkglazen!$X$4:$AJ$761,1)=$G$8&amp;IF($C93&lt;10,"0","")&amp;$C93,VLOOKUP($G$8&amp;IF($C93&lt;10,"0","")&amp;$C93,kijkglazen!$X$4:$AJ$761,5),0)</f>
        <v>0</v>
      </c>
      <c r="H93" s="244">
        <f>IF(VLOOKUP($G$8&amp;IF($C93&lt;10,"0","")&amp;$C93,kijkglazen!$X$4:$AJ$761,1)=$G$8&amp;IF($C93&lt;10,"0","")&amp;$C93,VLOOKUP($G$8&amp;IF($C93&lt;10,"0","")&amp;$C93,kijkglazen!$X$4:$AJ$761,6),0)</f>
        <v>0</v>
      </c>
      <c r="I93" s="244">
        <f>IF(VLOOKUP($G$8&amp;IF($C93&lt;10,"0","")&amp;$C93,kijkglazen!$X$4:$AJ$761,1)=$G$8&amp;IF($C93&lt;10,"0","")&amp;$C93,VLOOKUP($G$8&amp;IF($C93&lt;10,"0","")&amp;$C93,kijkglazen!$X$4:$AJ$761,7),0)</f>
        <v>0</v>
      </c>
      <c r="J93" s="244">
        <f t="shared" si="32"/>
        <v>0</v>
      </c>
      <c r="K93" s="39"/>
      <c r="L93" s="244">
        <f>IF(VLOOKUP($G$8&amp;IF($C93&lt;10,"0","")&amp;$C93,kijkglazen!$X$4:$AJ$761,1)=$G$8&amp;IF($C93&lt;10,"0","")&amp;$C93,VLOOKUP($G$8&amp;IF($C93&lt;10,"0","")&amp;$C93,kijkglazen!$X$4:$AJ$761,9),0)</f>
        <v>0</v>
      </c>
      <c r="M93" s="244">
        <f>IF(VLOOKUP($G$8&amp;IF($C93&lt;10,"0","")&amp;$C93,kijkglazen!$X$4:$AJ$761,1)=$G$8&amp;IF($C93&lt;10,"0","")&amp;$C93,VLOOKUP($G$8&amp;IF($C93&lt;10,"0","")&amp;$C93,kijkglazen!$X$4:$AJ$761,10),0)</f>
        <v>0</v>
      </c>
      <c r="N93" s="244">
        <f>IF(VLOOKUP($G$8&amp;IF($C93&lt;10,"0","")&amp;$C93,kijkglazen!$X$4:$AJ$761,1)=$G$8&amp;IF($C93&lt;10,"0","")&amp;$C93,VLOOKUP($G$8&amp;IF($C93&lt;10,"0","")&amp;$C93,kijkglazen!$X$4:$AJ$761,11),0)</f>
        <v>0</v>
      </c>
      <c r="O93" s="244">
        <f t="shared" si="33"/>
        <v>0</v>
      </c>
      <c r="P93" s="250">
        <f>IF(VLOOKUP($G$8&amp;IF($C93&lt;10,"0","")&amp;$C93,kijkglazen!$X$4:$AJ$761,1)=$G$8&amp;IF($C93&lt;10,"0","")&amp;$C93,VLOOKUP($G$8&amp;IF($C93&lt;10,"0","")&amp;$C93,kijkglazen!$X$4:$AJ$761,13),0)</f>
        <v>0</v>
      </c>
      <c r="Q93" s="78" t="s">
        <v>54</v>
      </c>
      <c r="R93" s="245">
        <f>IF(Q93="nee",0,(J93-O93)*(tab!$C$22*tab!$C$8+tab!$D$24))</f>
        <v>0</v>
      </c>
      <c r="S93" s="245">
        <f>IF(AND(J93=0,O93=0),0,(G93-L93)*tab!$E$32+(H93-M93)*tab!$F$32+(I93-N93)*tab!$G$32)</f>
        <v>0</v>
      </c>
      <c r="T93" s="245">
        <f t="shared" si="34"/>
        <v>0</v>
      </c>
      <c r="U93" s="78" t="s">
        <v>54</v>
      </c>
      <c r="V93" s="245">
        <f>IF(U93="nee",0,(J93-O93)*(tab!$C$46))</f>
        <v>0</v>
      </c>
      <c r="W93" s="245">
        <f>IF(U93="nee",0,IF(AND(J93=0,O93=0),0,(G93-L93)*tab!$G$46+(H93-M93)*tab!$H$46+(I93-N93)*tab!$I$46))</f>
        <v>0</v>
      </c>
      <c r="X93" s="245">
        <f t="shared" si="35"/>
        <v>0</v>
      </c>
      <c r="Y93" s="3"/>
      <c r="Z93" s="19"/>
    </row>
    <row r="94" spans="2:26" ht="12" customHeight="1" x14ac:dyDescent="0.2">
      <c r="B94" s="17"/>
      <c r="C94" s="1">
        <v>26</v>
      </c>
      <c r="D94" s="254" t="str">
        <f>IF(E94="","",VLOOKUP(E94,'SWV gegevens'!$F$2:$G$76,2))</f>
        <v/>
      </c>
      <c r="E94" s="244" t="str">
        <f>IF(VLOOKUP($G$8&amp;IF($C94&lt;10,"0","")&amp;$C94,kijkglazen!$X$4:$AJ$761,1)=$G$8&amp;IF($C94&lt;10,"0","")&amp;$C94,VLOOKUP($G$8&amp;IF($C94&lt;10,"0","")&amp;$C94,kijkglazen!$X$4:$AJ$761,4),"")</f>
        <v/>
      </c>
      <c r="F94" s="40"/>
      <c r="G94" s="244">
        <f>IF(VLOOKUP($G$8&amp;IF($C94&lt;10,"0","")&amp;$C94,kijkglazen!$X$4:$AJ$761,1)=$G$8&amp;IF($C94&lt;10,"0","")&amp;$C94,VLOOKUP($G$8&amp;IF($C94&lt;10,"0","")&amp;$C94,kijkglazen!$X$4:$AJ$761,5),0)</f>
        <v>0</v>
      </c>
      <c r="H94" s="244">
        <f>IF(VLOOKUP($G$8&amp;IF($C94&lt;10,"0","")&amp;$C94,kijkglazen!$X$4:$AJ$761,1)=$G$8&amp;IF($C94&lt;10,"0","")&amp;$C94,VLOOKUP($G$8&amp;IF($C94&lt;10,"0","")&amp;$C94,kijkglazen!$X$4:$AJ$761,6),0)</f>
        <v>0</v>
      </c>
      <c r="I94" s="244">
        <f>IF(VLOOKUP($G$8&amp;IF($C94&lt;10,"0","")&amp;$C94,kijkglazen!$X$4:$AJ$761,1)=$G$8&amp;IF($C94&lt;10,"0","")&amp;$C94,VLOOKUP($G$8&amp;IF($C94&lt;10,"0","")&amp;$C94,kijkglazen!$X$4:$AJ$761,7),0)</f>
        <v>0</v>
      </c>
      <c r="J94" s="244">
        <f t="shared" si="32"/>
        <v>0</v>
      </c>
      <c r="K94" s="39"/>
      <c r="L94" s="244">
        <f>IF(VLOOKUP($G$8&amp;IF($C94&lt;10,"0","")&amp;$C94,kijkglazen!$X$4:$AJ$761,1)=$G$8&amp;IF($C94&lt;10,"0","")&amp;$C94,VLOOKUP($G$8&amp;IF($C94&lt;10,"0","")&amp;$C94,kijkglazen!$X$4:$AJ$761,9),0)</f>
        <v>0</v>
      </c>
      <c r="M94" s="244">
        <f>IF(VLOOKUP($G$8&amp;IF($C94&lt;10,"0","")&amp;$C94,kijkglazen!$X$4:$AJ$761,1)=$G$8&amp;IF($C94&lt;10,"0","")&amp;$C94,VLOOKUP($G$8&amp;IF($C94&lt;10,"0","")&amp;$C94,kijkglazen!$X$4:$AJ$761,10),0)</f>
        <v>0</v>
      </c>
      <c r="N94" s="244">
        <f>IF(VLOOKUP($G$8&amp;IF($C94&lt;10,"0","")&amp;$C94,kijkglazen!$X$4:$AJ$761,1)=$G$8&amp;IF($C94&lt;10,"0","")&amp;$C94,VLOOKUP($G$8&amp;IF($C94&lt;10,"0","")&amp;$C94,kijkglazen!$X$4:$AJ$761,11),0)</f>
        <v>0</v>
      </c>
      <c r="O94" s="244">
        <f t="shared" si="33"/>
        <v>0</v>
      </c>
      <c r="P94" s="250">
        <f>IF(VLOOKUP($G$8&amp;IF($C94&lt;10,"0","")&amp;$C94,kijkglazen!$X$4:$AJ$761,1)=$G$8&amp;IF($C94&lt;10,"0","")&amp;$C94,VLOOKUP($G$8&amp;IF($C94&lt;10,"0","")&amp;$C94,kijkglazen!$X$4:$AJ$761,13),0)</f>
        <v>0</v>
      </c>
      <c r="Q94" s="78" t="s">
        <v>54</v>
      </c>
      <c r="R94" s="245">
        <f>IF(Q94="nee",0,(J94-O94)*(tab!$C$22*tab!$C$8+tab!$D$24))</f>
        <v>0</v>
      </c>
      <c r="S94" s="245">
        <f>IF(AND(J94=0,O94=0),0,(G94-L94)*tab!$E$32+(H94-M94)*tab!$F$32+(I94-N94)*tab!$G$32)</f>
        <v>0</v>
      </c>
      <c r="T94" s="245">
        <f t="shared" si="34"/>
        <v>0</v>
      </c>
      <c r="U94" s="78" t="s">
        <v>54</v>
      </c>
      <c r="V94" s="245">
        <f>IF(U94="nee",0,(J94-O94)*(tab!$C$46))</f>
        <v>0</v>
      </c>
      <c r="W94" s="245">
        <f>IF(U94="nee",0,IF(AND(J94=0,O94=0),0,(G94-L94)*tab!$G$46+(H94-M94)*tab!$H$46+(I94-N94)*tab!$I$46))</f>
        <v>0</v>
      </c>
      <c r="X94" s="245">
        <f t="shared" si="35"/>
        <v>0</v>
      </c>
      <c r="Y94" s="3"/>
      <c r="Z94" s="19"/>
    </row>
    <row r="95" spans="2:26" ht="12" customHeight="1" x14ac:dyDescent="0.2">
      <c r="B95" s="17"/>
      <c r="C95" s="1">
        <v>27</v>
      </c>
      <c r="D95" s="254" t="str">
        <f>IF(E95="","",VLOOKUP(E95,'SWV gegevens'!$F$2:$G$76,2))</f>
        <v/>
      </c>
      <c r="E95" s="244" t="str">
        <f>IF(VLOOKUP($G$8&amp;IF($C95&lt;10,"0","")&amp;$C95,kijkglazen!$X$4:$AJ$761,1)=$G$8&amp;IF($C95&lt;10,"0","")&amp;$C95,VLOOKUP($G$8&amp;IF($C95&lt;10,"0","")&amp;$C95,kijkglazen!$X$4:$AJ$761,4),"")</f>
        <v/>
      </c>
      <c r="F95" s="40"/>
      <c r="G95" s="244">
        <f>IF(VLOOKUP($G$8&amp;IF($C95&lt;10,"0","")&amp;$C95,kijkglazen!$X$4:$AJ$761,1)=$G$8&amp;IF($C95&lt;10,"0","")&amp;$C95,VLOOKUP($G$8&amp;IF($C95&lt;10,"0","")&amp;$C95,kijkglazen!$X$4:$AJ$761,5),0)</f>
        <v>0</v>
      </c>
      <c r="H95" s="244">
        <f>IF(VLOOKUP($G$8&amp;IF($C95&lt;10,"0","")&amp;$C95,kijkglazen!$X$4:$AJ$761,1)=$G$8&amp;IF($C95&lt;10,"0","")&amp;$C95,VLOOKUP($G$8&amp;IF($C95&lt;10,"0","")&amp;$C95,kijkglazen!$X$4:$AJ$761,6),0)</f>
        <v>0</v>
      </c>
      <c r="I95" s="244">
        <f>IF(VLOOKUP($G$8&amp;IF($C95&lt;10,"0","")&amp;$C95,kijkglazen!$X$4:$AJ$761,1)=$G$8&amp;IF($C95&lt;10,"0","")&amp;$C95,VLOOKUP($G$8&amp;IF($C95&lt;10,"0","")&amp;$C95,kijkglazen!$X$4:$AJ$761,7),0)</f>
        <v>0</v>
      </c>
      <c r="J95" s="244">
        <f t="shared" si="32"/>
        <v>0</v>
      </c>
      <c r="K95" s="39"/>
      <c r="L95" s="244">
        <f>IF(VLOOKUP($G$8&amp;IF($C95&lt;10,"0","")&amp;$C95,kijkglazen!$X$4:$AJ$761,1)=$G$8&amp;IF($C95&lt;10,"0","")&amp;$C95,VLOOKUP($G$8&amp;IF($C95&lt;10,"0","")&amp;$C95,kijkglazen!$X$4:$AJ$761,9),0)</f>
        <v>0</v>
      </c>
      <c r="M95" s="244">
        <f>IF(VLOOKUP($G$8&amp;IF($C95&lt;10,"0","")&amp;$C95,kijkglazen!$X$4:$AJ$761,1)=$G$8&amp;IF($C95&lt;10,"0","")&amp;$C95,VLOOKUP($G$8&amp;IF($C95&lt;10,"0","")&amp;$C95,kijkglazen!$X$4:$AJ$761,10),0)</f>
        <v>0</v>
      </c>
      <c r="N95" s="244">
        <f>IF(VLOOKUP($G$8&amp;IF($C95&lt;10,"0","")&amp;$C95,kijkglazen!$X$4:$AJ$761,1)=$G$8&amp;IF($C95&lt;10,"0","")&amp;$C95,VLOOKUP($G$8&amp;IF($C95&lt;10,"0","")&amp;$C95,kijkglazen!$X$4:$AJ$761,11),0)</f>
        <v>0</v>
      </c>
      <c r="O95" s="244">
        <f t="shared" si="33"/>
        <v>0</v>
      </c>
      <c r="P95" s="250">
        <f>IF(VLOOKUP($G$8&amp;IF($C95&lt;10,"0","")&amp;$C95,kijkglazen!$X$4:$AJ$761,1)=$G$8&amp;IF($C95&lt;10,"0","")&amp;$C95,VLOOKUP($G$8&amp;IF($C95&lt;10,"0","")&amp;$C95,kijkglazen!$X$4:$AJ$761,13),0)</f>
        <v>0</v>
      </c>
      <c r="Q95" s="78" t="s">
        <v>54</v>
      </c>
      <c r="R95" s="245">
        <f>IF(Q95="nee",0,(J95-O95)*(tab!$C$22*tab!$C$8+tab!$D$24))</f>
        <v>0</v>
      </c>
      <c r="S95" s="245">
        <f>IF(AND(J95=0,O95=0),0,(G95-L95)*tab!$E$32+(H95-M95)*tab!$F$32+(I95-N95)*tab!$G$32)</f>
        <v>0</v>
      </c>
      <c r="T95" s="245">
        <f t="shared" si="34"/>
        <v>0</v>
      </c>
      <c r="U95" s="78" t="s">
        <v>54</v>
      </c>
      <c r="V95" s="245">
        <f>IF(U95="nee",0,(J95-O95)*(tab!$C$46))</f>
        <v>0</v>
      </c>
      <c r="W95" s="245">
        <f>IF(U95="nee",0,IF(AND(J95=0,O95=0),0,(G95-L95)*tab!$G$46+(H95-M95)*tab!$H$46+(I95-N95)*tab!$I$46))</f>
        <v>0</v>
      </c>
      <c r="X95" s="245">
        <f t="shared" si="35"/>
        <v>0</v>
      </c>
      <c r="Y95" s="3"/>
      <c r="Z95" s="19"/>
    </row>
    <row r="96" spans="2:26" ht="12" customHeight="1" x14ac:dyDescent="0.2">
      <c r="B96" s="17"/>
      <c r="C96" s="1">
        <v>28</v>
      </c>
      <c r="D96" s="254" t="str">
        <f>IF(E96="","",VLOOKUP(E96,'SWV gegevens'!$F$2:$G$76,2))</f>
        <v/>
      </c>
      <c r="E96" s="244" t="str">
        <f>IF(VLOOKUP($G$8&amp;IF($C96&lt;10,"0","")&amp;$C96,kijkglazen!$X$4:$AJ$761,1)=$G$8&amp;IF($C96&lt;10,"0","")&amp;$C96,VLOOKUP($G$8&amp;IF($C96&lt;10,"0","")&amp;$C96,kijkglazen!$X$4:$AJ$761,4),"")</f>
        <v/>
      </c>
      <c r="F96" s="40"/>
      <c r="G96" s="244">
        <f>IF(VLOOKUP($G$8&amp;IF($C96&lt;10,"0","")&amp;$C96,kijkglazen!$X$4:$AJ$761,1)=$G$8&amp;IF($C96&lt;10,"0","")&amp;$C96,VLOOKUP($G$8&amp;IF($C96&lt;10,"0","")&amp;$C96,kijkglazen!$X$4:$AJ$761,5),0)</f>
        <v>0</v>
      </c>
      <c r="H96" s="244">
        <f>IF(VLOOKUP($G$8&amp;IF($C96&lt;10,"0","")&amp;$C96,kijkglazen!$X$4:$AJ$761,1)=$G$8&amp;IF($C96&lt;10,"0","")&amp;$C96,VLOOKUP($G$8&amp;IF($C96&lt;10,"0","")&amp;$C96,kijkglazen!$X$4:$AJ$761,6),0)</f>
        <v>0</v>
      </c>
      <c r="I96" s="244">
        <f>IF(VLOOKUP($G$8&amp;IF($C96&lt;10,"0","")&amp;$C96,kijkglazen!$X$4:$AJ$761,1)=$G$8&amp;IF($C96&lt;10,"0","")&amp;$C96,VLOOKUP($G$8&amp;IF($C96&lt;10,"0","")&amp;$C96,kijkglazen!$X$4:$AJ$761,7),0)</f>
        <v>0</v>
      </c>
      <c r="J96" s="244">
        <f t="shared" si="32"/>
        <v>0</v>
      </c>
      <c r="K96" s="39"/>
      <c r="L96" s="244">
        <f>IF(VLOOKUP($G$8&amp;IF($C96&lt;10,"0","")&amp;$C96,kijkglazen!$X$4:$AJ$761,1)=$G$8&amp;IF($C96&lt;10,"0","")&amp;$C96,VLOOKUP($G$8&amp;IF($C96&lt;10,"0","")&amp;$C96,kijkglazen!$X$4:$AJ$761,9),0)</f>
        <v>0</v>
      </c>
      <c r="M96" s="244">
        <f>IF(VLOOKUP($G$8&amp;IF($C96&lt;10,"0","")&amp;$C96,kijkglazen!$X$4:$AJ$761,1)=$G$8&amp;IF($C96&lt;10,"0","")&amp;$C96,VLOOKUP($G$8&amp;IF($C96&lt;10,"0","")&amp;$C96,kijkglazen!$X$4:$AJ$761,10),0)</f>
        <v>0</v>
      </c>
      <c r="N96" s="244">
        <f>IF(VLOOKUP($G$8&amp;IF($C96&lt;10,"0","")&amp;$C96,kijkglazen!$X$4:$AJ$761,1)=$G$8&amp;IF($C96&lt;10,"0","")&amp;$C96,VLOOKUP($G$8&amp;IF($C96&lt;10,"0","")&amp;$C96,kijkglazen!$X$4:$AJ$761,11),0)</f>
        <v>0</v>
      </c>
      <c r="O96" s="244">
        <f t="shared" si="33"/>
        <v>0</v>
      </c>
      <c r="P96" s="250">
        <f>IF(VLOOKUP($G$8&amp;IF($C96&lt;10,"0","")&amp;$C96,kijkglazen!$X$4:$AJ$761,1)=$G$8&amp;IF($C96&lt;10,"0","")&amp;$C96,VLOOKUP($G$8&amp;IF($C96&lt;10,"0","")&amp;$C96,kijkglazen!$X$4:$AJ$761,13),0)</f>
        <v>0</v>
      </c>
      <c r="Q96" s="78" t="s">
        <v>54</v>
      </c>
      <c r="R96" s="245">
        <f>IF(Q96="nee",0,(J96-O96)*(tab!$C$22*tab!$C$8+tab!$D$24))</f>
        <v>0</v>
      </c>
      <c r="S96" s="245">
        <f>IF(AND(J96=0,O96=0),0,(G96-L96)*tab!$E$32+(H96-M96)*tab!$F$32+(I96-N96)*tab!$G$32)</f>
        <v>0</v>
      </c>
      <c r="T96" s="245">
        <f t="shared" si="34"/>
        <v>0</v>
      </c>
      <c r="U96" s="78" t="s">
        <v>54</v>
      </c>
      <c r="V96" s="245">
        <f>IF(U96="nee",0,(J96-O96)*(tab!$C$46))</f>
        <v>0</v>
      </c>
      <c r="W96" s="245">
        <f>IF(U96="nee",0,IF(AND(J96=0,O96=0),0,(G96-L96)*tab!$G$46+(H96-M96)*tab!$H$46+(I96-N96)*tab!$I$46))</f>
        <v>0</v>
      </c>
      <c r="X96" s="245">
        <f t="shared" si="35"/>
        <v>0</v>
      </c>
      <c r="Y96" s="3"/>
      <c r="Z96" s="19"/>
    </row>
    <row r="97" spans="2:26" ht="12" customHeight="1" x14ac:dyDescent="0.2">
      <c r="B97" s="17"/>
      <c r="C97" s="1">
        <v>29</v>
      </c>
      <c r="D97" s="254" t="str">
        <f>IF(E97="","",VLOOKUP(E97,'SWV gegevens'!$F$2:$G$76,2))</f>
        <v/>
      </c>
      <c r="E97" s="244" t="str">
        <f>IF(VLOOKUP($G$8&amp;IF($C97&lt;10,"0","")&amp;$C97,kijkglazen!$X$4:$AJ$761,1)=$G$8&amp;IF($C97&lt;10,"0","")&amp;$C97,VLOOKUP($G$8&amp;IF($C97&lt;10,"0","")&amp;$C97,kijkglazen!$X$4:$AJ$761,4),"")</f>
        <v/>
      </c>
      <c r="F97" s="40"/>
      <c r="G97" s="244">
        <f>IF(VLOOKUP($G$8&amp;IF($C97&lt;10,"0","")&amp;$C97,kijkglazen!$X$4:$AJ$761,1)=$G$8&amp;IF($C97&lt;10,"0","")&amp;$C97,VLOOKUP($G$8&amp;IF($C97&lt;10,"0","")&amp;$C97,kijkglazen!$X$4:$AJ$761,5),0)</f>
        <v>0</v>
      </c>
      <c r="H97" s="244">
        <f>IF(VLOOKUP($G$8&amp;IF($C97&lt;10,"0","")&amp;$C97,kijkglazen!$X$4:$AJ$761,1)=$G$8&amp;IF($C97&lt;10,"0","")&amp;$C97,VLOOKUP($G$8&amp;IF($C97&lt;10,"0","")&amp;$C97,kijkglazen!$X$4:$AJ$761,6),0)</f>
        <v>0</v>
      </c>
      <c r="I97" s="244">
        <f>IF(VLOOKUP($G$8&amp;IF($C97&lt;10,"0","")&amp;$C97,kijkglazen!$X$4:$AJ$761,1)=$G$8&amp;IF($C97&lt;10,"0","")&amp;$C97,VLOOKUP($G$8&amp;IF($C97&lt;10,"0","")&amp;$C97,kijkglazen!$X$4:$AJ$761,7),0)</f>
        <v>0</v>
      </c>
      <c r="J97" s="244">
        <f t="shared" si="32"/>
        <v>0</v>
      </c>
      <c r="K97" s="39"/>
      <c r="L97" s="244">
        <f>IF(VLOOKUP($G$8&amp;IF($C97&lt;10,"0","")&amp;$C97,kijkglazen!$X$4:$AJ$761,1)=$G$8&amp;IF($C97&lt;10,"0","")&amp;$C97,VLOOKUP($G$8&amp;IF($C97&lt;10,"0","")&amp;$C97,kijkglazen!$X$4:$AJ$761,9),0)</f>
        <v>0</v>
      </c>
      <c r="M97" s="244">
        <f>IF(VLOOKUP($G$8&amp;IF($C97&lt;10,"0","")&amp;$C97,kijkglazen!$X$4:$AJ$761,1)=$G$8&amp;IF($C97&lt;10,"0","")&amp;$C97,VLOOKUP($G$8&amp;IF($C97&lt;10,"0","")&amp;$C97,kijkglazen!$X$4:$AJ$761,10),0)</f>
        <v>0</v>
      </c>
      <c r="N97" s="244">
        <f>IF(VLOOKUP($G$8&amp;IF($C97&lt;10,"0","")&amp;$C97,kijkglazen!$X$4:$AJ$761,1)=$G$8&amp;IF($C97&lt;10,"0","")&amp;$C97,VLOOKUP($G$8&amp;IF($C97&lt;10,"0","")&amp;$C97,kijkglazen!$X$4:$AJ$761,11),0)</f>
        <v>0</v>
      </c>
      <c r="O97" s="244">
        <f t="shared" si="33"/>
        <v>0</v>
      </c>
      <c r="P97" s="250">
        <f>IF(VLOOKUP($G$8&amp;IF($C97&lt;10,"0","")&amp;$C97,kijkglazen!$X$4:$AJ$761,1)=$G$8&amp;IF($C97&lt;10,"0","")&amp;$C97,VLOOKUP($G$8&amp;IF($C97&lt;10,"0","")&amp;$C97,kijkglazen!$X$4:$AJ$761,13),0)</f>
        <v>0</v>
      </c>
      <c r="Q97" s="78" t="s">
        <v>54</v>
      </c>
      <c r="R97" s="245">
        <f>IF(Q97="nee",0,(J97-O97)*(tab!$C$22*tab!$C$8+tab!$D$24))</f>
        <v>0</v>
      </c>
      <c r="S97" s="245">
        <f>IF(AND(J97=0,O97=0),0,(G97-L97)*tab!$E$32+(H97-M97)*tab!$F$32+(I97-N97)*tab!$G$32)</f>
        <v>0</v>
      </c>
      <c r="T97" s="245">
        <f t="shared" si="34"/>
        <v>0</v>
      </c>
      <c r="U97" s="78" t="s">
        <v>54</v>
      </c>
      <c r="V97" s="245">
        <f>IF(U97="nee",0,(J97-O97)*(tab!$C$46))</f>
        <v>0</v>
      </c>
      <c r="W97" s="245">
        <f>IF(U97="nee",0,IF(AND(J97=0,O97=0),0,(G97-L97)*tab!$G$46+(H97-M97)*tab!$H$46+(I97-N97)*tab!$I$46))</f>
        <v>0</v>
      </c>
      <c r="X97" s="245">
        <f t="shared" si="35"/>
        <v>0</v>
      </c>
      <c r="Y97" s="3"/>
      <c r="Z97" s="19"/>
    </row>
    <row r="98" spans="2:26" ht="12" customHeight="1" x14ac:dyDescent="0.2">
      <c r="B98" s="17"/>
      <c r="C98" s="1">
        <v>30</v>
      </c>
      <c r="D98" s="254" t="str">
        <f>IF(E98="","",VLOOKUP(E98,'SWV gegevens'!$F$2:$G$76,2))</f>
        <v/>
      </c>
      <c r="E98" s="244" t="str">
        <f>IF(VLOOKUP($G$8&amp;IF($C98&lt;10,"0","")&amp;$C98,kijkglazen!$X$4:$AJ$761,1)=$G$8&amp;IF($C98&lt;10,"0","")&amp;$C98,VLOOKUP($G$8&amp;IF($C98&lt;10,"0","")&amp;$C98,kijkglazen!$X$4:$AJ$761,4),"")</f>
        <v/>
      </c>
      <c r="F98" s="40"/>
      <c r="G98" s="244">
        <f>IF(VLOOKUP($G$8&amp;IF($C98&lt;10,"0","")&amp;$C98,kijkglazen!$X$4:$AJ$761,1)=$G$8&amp;IF($C98&lt;10,"0","")&amp;$C98,VLOOKUP($G$8&amp;IF($C98&lt;10,"0","")&amp;$C98,kijkglazen!$X$4:$AJ$761,5),0)</f>
        <v>0</v>
      </c>
      <c r="H98" s="244">
        <f>IF(VLOOKUP($G$8&amp;IF($C98&lt;10,"0","")&amp;$C98,kijkglazen!$X$4:$AJ$761,1)=$G$8&amp;IF($C98&lt;10,"0","")&amp;$C98,VLOOKUP($G$8&amp;IF($C98&lt;10,"0","")&amp;$C98,kijkglazen!$X$4:$AJ$761,6),0)</f>
        <v>0</v>
      </c>
      <c r="I98" s="244">
        <f>IF(VLOOKUP($G$8&amp;IF($C98&lt;10,"0","")&amp;$C98,kijkglazen!$X$4:$AJ$761,1)=$G$8&amp;IF($C98&lt;10,"0","")&amp;$C98,VLOOKUP($G$8&amp;IF($C98&lt;10,"0","")&amp;$C98,kijkglazen!$X$4:$AJ$761,7),0)</f>
        <v>0</v>
      </c>
      <c r="J98" s="244">
        <f t="shared" si="32"/>
        <v>0</v>
      </c>
      <c r="K98" s="39"/>
      <c r="L98" s="244">
        <f>IF(VLOOKUP($G$8&amp;IF($C98&lt;10,"0","")&amp;$C98,kijkglazen!$X$4:$AJ$761,1)=$G$8&amp;IF($C98&lt;10,"0","")&amp;$C98,VLOOKUP($G$8&amp;IF($C98&lt;10,"0","")&amp;$C98,kijkglazen!$X$4:$AJ$761,9),0)</f>
        <v>0</v>
      </c>
      <c r="M98" s="244">
        <f>IF(VLOOKUP($G$8&amp;IF($C98&lt;10,"0","")&amp;$C98,kijkglazen!$X$4:$AJ$761,1)=$G$8&amp;IF($C98&lt;10,"0","")&amp;$C98,VLOOKUP($G$8&amp;IF($C98&lt;10,"0","")&amp;$C98,kijkglazen!$X$4:$AJ$761,10),0)</f>
        <v>0</v>
      </c>
      <c r="N98" s="244">
        <f>IF(VLOOKUP($G$8&amp;IF($C98&lt;10,"0","")&amp;$C98,kijkglazen!$X$4:$AJ$761,1)=$G$8&amp;IF($C98&lt;10,"0","")&amp;$C98,VLOOKUP($G$8&amp;IF($C98&lt;10,"0","")&amp;$C98,kijkglazen!$X$4:$AJ$761,11),0)</f>
        <v>0</v>
      </c>
      <c r="O98" s="244">
        <f t="shared" si="33"/>
        <v>0</v>
      </c>
      <c r="P98" s="250">
        <f>IF(VLOOKUP($G$8&amp;IF($C98&lt;10,"0","")&amp;$C98,kijkglazen!$X$4:$AJ$761,1)=$G$8&amp;IF($C98&lt;10,"0","")&amp;$C98,VLOOKUP($G$8&amp;IF($C98&lt;10,"0","")&amp;$C98,kijkglazen!$X$4:$AJ$761,13),0)</f>
        <v>0</v>
      </c>
      <c r="Q98" s="78" t="s">
        <v>54</v>
      </c>
      <c r="R98" s="245">
        <f>IF(Q98="nee",0,(J98-O98)*(tab!$C$22*tab!$C$8+tab!$D$24))</f>
        <v>0</v>
      </c>
      <c r="S98" s="245">
        <f>IF(AND(J98=0,O98=0),0,(G98-L98)*tab!$E$32+(H98-M98)*tab!$F$32+(I98-N98)*tab!$G$32)</f>
        <v>0</v>
      </c>
      <c r="T98" s="245">
        <f t="shared" si="34"/>
        <v>0</v>
      </c>
      <c r="U98" s="78" t="s">
        <v>54</v>
      </c>
      <c r="V98" s="245">
        <f>IF(U98="nee",0,(J98-O98)*(tab!$C$46))</f>
        <v>0</v>
      </c>
      <c r="W98" s="245">
        <f>IF(U98="nee",0,IF(AND(J98=0,O98=0),0,(G98-L98)*tab!$G$46+(H98-M98)*tab!$H$46+(I98-N98)*tab!$I$46))</f>
        <v>0</v>
      </c>
      <c r="X98" s="245">
        <f t="shared" si="35"/>
        <v>0</v>
      </c>
      <c r="Y98" s="3"/>
      <c r="Z98" s="19"/>
    </row>
    <row r="99" spans="2:26" ht="12" customHeight="1" x14ac:dyDescent="0.2">
      <c r="B99" s="17"/>
      <c r="C99" s="1">
        <v>31</v>
      </c>
      <c r="D99" s="254" t="str">
        <f>IF(E99="","",VLOOKUP(E99,'SWV gegevens'!$F$2:$G$76,2))</f>
        <v/>
      </c>
      <c r="E99" s="244" t="str">
        <f>IF(VLOOKUP($G$8&amp;IF($C99&lt;10,"0","")&amp;$C99,kijkglazen!$X$4:$AJ$761,1)=$G$8&amp;IF($C99&lt;10,"0","")&amp;$C99,VLOOKUP($G$8&amp;IF($C99&lt;10,"0","")&amp;$C99,kijkglazen!$X$4:$AJ$761,4),"")</f>
        <v/>
      </c>
      <c r="F99" s="40"/>
      <c r="G99" s="244">
        <f>IF(VLOOKUP($G$8&amp;IF($C99&lt;10,"0","")&amp;$C99,kijkglazen!$X$4:$AJ$761,1)=$G$8&amp;IF($C99&lt;10,"0","")&amp;$C99,VLOOKUP($G$8&amp;IF($C99&lt;10,"0","")&amp;$C99,kijkglazen!$X$4:$AJ$761,5),0)</f>
        <v>0</v>
      </c>
      <c r="H99" s="244">
        <f>IF(VLOOKUP($G$8&amp;IF($C99&lt;10,"0","")&amp;$C99,kijkglazen!$X$4:$AJ$761,1)=$G$8&amp;IF($C99&lt;10,"0","")&amp;$C99,VLOOKUP($G$8&amp;IF($C99&lt;10,"0","")&amp;$C99,kijkglazen!$X$4:$AJ$761,6),0)</f>
        <v>0</v>
      </c>
      <c r="I99" s="244">
        <f>IF(VLOOKUP($G$8&amp;IF($C99&lt;10,"0","")&amp;$C99,kijkglazen!$X$4:$AJ$761,1)=$G$8&amp;IF($C99&lt;10,"0","")&amp;$C99,VLOOKUP($G$8&amp;IF($C99&lt;10,"0","")&amp;$C99,kijkglazen!$X$4:$AJ$761,7),0)</f>
        <v>0</v>
      </c>
      <c r="J99" s="244">
        <f t="shared" si="32"/>
        <v>0</v>
      </c>
      <c r="K99" s="39"/>
      <c r="L99" s="244">
        <f>IF(VLOOKUP($G$8&amp;IF($C99&lt;10,"0","")&amp;$C99,kijkglazen!$X$4:$AJ$761,1)=$G$8&amp;IF($C99&lt;10,"0","")&amp;$C99,VLOOKUP($G$8&amp;IF($C99&lt;10,"0","")&amp;$C99,kijkglazen!$X$4:$AJ$761,9),0)</f>
        <v>0</v>
      </c>
      <c r="M99" s="244">
        <f>IF(VLOOKUP($G$8&amp;IF($C99&lt;10,"0","")&amp;$C99,kijkglazen!$X$4:$AJ$761,1)=$G$8&amp;IF($C99&lt;10,"0","")&amp;$C99,VLOOKUP($G$8&amp;IF($C99&lt;10,"0","")&amp;$C99,kijkglazen!$X$4:$AJ$761,10),0)</f>
        <v>0</v>
      </c>
      <c r="N99" s="244">
        <f>IF(VLOOKUP($G$8&amp;IF($C99&lt;10,"0","")&amp;$C99,kijkglazen!$X$4:$AJ$761,1)=$G$8&amp;IF($C99&lt;10,"0","")&amp;$C99,VLOOKUP($G$8&amp;IF($C99&lt;10,"0","")&amp;$C99,kijkglazen!$X$4:$AJ$761,11),0)</f>
        <v>0</v>
      </c>
      <c r="O99" s="244">
        <f t="shared" si="33"/>
        <v>0</v>
      </c>
      <c r="P99" s="250">
        <f>IF(VLOOKUP($G$8&amp;IF($C99&lt;10,"0","")&amp;$C99,kijkglazen!$X$4:$AJ$761,1)=$G$8&amp;IF($C99&lt;10,"0","")&amp;$C99,VLOOKUP($G$8&amp;IF($C99&lt;10,"0","")&amp;$C99,kijkglazen!$X$4:$AJ$761,13),0)</f>
        <v>0</v>
      </c>
      <c r="Q99" s="78" t="s">
        <v>54</v>
      </c>
      <c r="R99" s="245">
        <f>IF(Q99="nee",0,(J99-O99)*(tab!$C$22*tab!$C$8+tab!$D$24))</f>
        <v>0</v>
      </c>
      <c r="S99" s="245">
        <f>IF(AND(J99=0,O99=0),0,(G99-L99)*tab!$E$32+(H99-M99)*tab!$F$32+(I99-N99)*tab!$G$32)</f>
        <v>0</v>
      </c>
      <c r="T99" s="245">
        <f t="shared" si="34"/>
        <v>0</v>
      </c>
      <c r="U99" s="78" t="s">
        <v>54</v>
      </c>
      <c r="V99" s="245">
        <f>IF(U99="nee",0,(J99-O99)*(tab!$C$46))</f>
        <v>0</v>
      </c>
      <c r="W99" s="245">
        <f>IF(U99="nee",0,IF(AND(J99=0,O99=0),0,(G99-L99)*tab!$G$46+(H99-M99)*tab!$H$46+(I99-N99)*tab!$I$46))</f>
        <v>0</v>
      </c>
      <c r="X99" s="245">
        <f t="shared" si="35"/>
        <v>0</v>
      </c>
      <c r="Y99" s="3"/>
      <c r="Z99" s="19"/>
    </row>
    <row r="100" spans="2:26" ht="12" customHeight="1" x14ac:dyDescent="0.2">
      <c r="B100" s="17"/>
      <c r="C100" s="1">
        <v>32</v>
      </c>
      <c r="D100" s="254" t="str">
        <f>IF(E100="","",VLOOKUP(E100,'SWV gegevens'!$F$2:$G$76,2))</f>
        <v/>
      </c>
      <c r="E100" s="244" t="str">
        <f>IF(VLOOKUP($G$8&amp;IF($C100&lt;10,"0","")&amp;$C100,kijkglazen!$X$4:$AJ$761,1)=$G$8&amp;IF($C100&lt;10,"0","")&amp;$C100,VLOOKUP($G$8&amp;IF($C100&lt;10,"0","")&amp;$C100,kijkglazen!$X$4:$AJ$761,4),"")</f>
        <v/>
      </c>
      <c r="F100" s="40"/>
      <c r="G100" s="244">
        <f>IF(VLOOKUP($G$8&amp;IF($C100&lt;10,"0","")&amp;$C100,kijkglazen!$X$4:$AJ$761,1)=$G$8&amp;IF($C100&lt;10,"0","")&amp;$C100,VLOOKUP($G$8&amp;IF($C100&lt;10,"0","")&amp;$C100,kijkglazen!$X$4:$AJ$761,5),0)</f>
        <v>0</v>
      </c>
      <c r="H100" s="244">
        <f>IF(VLOOKUP($G$8&amp;IF($C100&lt;10,"0","")&amp;$C100,kijkglazen!$X$4:$AJ$761,1)=$G$8&amp;IF($C100&lt;10,"0","")&amp;$C100,VLOOKUP($G$8&amp;IF($C100&lt;10,"0","")&amp;$C100,kijkglazen!$X$4:$AJ$761,6),0)</f>
        <v>0</v>
      </c>
      <c r="I100" s="244">
        <f>IF(VLOOKUP($G$8&amp;IF($C100&lt;10,"0","")&amp;$C100,kijkglazen!$X$4:$AJ$761,1)=$G$8&amp;IF($C100&lt;10,"0","")&amp;$C100,VLOOKUP($G$8&amp;IF($C100&lt;10,"0","")&amp;$C100,kijkglazen!$X$4:$AJ$761,7),0)</f>
        <v>0</v>
      </c>
      <c r="J100" s="244">
        <f t="shared" si="32"/>
        <v>0</v>
      </c>
      <c r="K100" s="39"/>
      <c r="L100" s="244">
        <f>IF(VLOOKUP($G$8&amp;IF($C100&lt;10,"0","")&amp;$C100,kijkglazen!$X$4:$AJ$761,1)=$G$8&amp;IF($C100&lt;10,"0","")&amp;$C100,VLOOKUP($G$8&amp;IF($C100&lt;10,"0","")&amp;$C100,kijkglazen!$X$4:$AJ$761,9),0)</f>
        <v>0</v>
      </c>
      <c r="M100" s="244">
        <f>IF(VLOOKUP($G$8&amp;IF($C100&lt;10,"0","")&amp;$C100,kijkglazen!$X$4:$AJ$761,1)=$G$8&amp;IF($C100&lt;10,"0","")&amp;$C100,VLOOKUP($G$8&amp;IF($C100&lt;10,"0","")&amp;$C100,kijkglazen!$X$4:$AJ$761,10),0)</f>
        <v>0</v>
      </c>
      <c r="N100" s="244">
        <f>IF(VLOOKUP($G$8&amp;IF($C100&lt;10,"0","")&amp;$C100,kijkglazen!$X$4:$AJ$761,1)=$G$8&amp;IF($C100&lt;10,"0","")&amp;$C100,VLOOKUP($G$8&amp;IF($C100&lt;10,"0","")&amp;$C100,kijkglazen!$X$4:$AJ$761,11),0)</f>
        <v>0</v>
      </c>
      <c r="O100" s="244">
        <f t="shared" si="33"/>
        <v>0</v>
      </c>
      <c r="P100" s="250">
        <f>IF(VLOOKUP($G$8&amp;IF($C100&lt;10,"0","")&amp;$C100,kijkglazen!$X$4:$AJ$761,1)=$G$8&amp;IF($C100&lt;10,"0","")&amp;$C100,VLOOKUP($G$8&amp;IF($C100&lt;10,"0","")&amp;$C100,kijkglazen!$X$4:$AJ$761,13),0)</f>
        <v>0</v>
      </c>
      <c r="Q100" s="78" t="s">
        <v>54</v>
      </c>
      <c r="R100" s="245">
        <f>IF(Q100="nee",0,(J100-O100)*(tab!$C$22*tab!$C$8+tab!$D$24))</f>
        <v>0</v>
      </c>
      <c r="S100" s="245">
        <f>IF(AND(J100=0,O100=0),0,(G100-L100)*tab!$E$32+(H100-M100)*tab!$F$32+(I100-N100)*tab!$G$32)</f>
        <v>0</v>
      </c>
      <c r="T100" s="245">
        <f t="shared" si="34"/>
        <v>0</v>
      </c>
      <c r="U100" s="78" t="s">
        <v>54</v>
      </c>
      <c r="V100" s="245">
        <f>IF(U100="nee",0,(J100-O100)*(tab!$C$46))</f>
        <v>0</v>
      </c>
      <c r="W100" s="245">
        <f>IF(U100="nee",0,IF(AND(J100=0,O100=0),0,(G100-L100)*tab!$G$46+(H100-M100)*tab!$H$46+(I100-N100)*tab!$I$46))</f>
        <v>0</v>
      </c>
      <c r="X100" s="245">
        <f t="shared" si="35"/>
        <v>0</v>
      </c>
      <c r="Y100" s="3"/>
      <c r="Z100" s="19"/>
    </row>
    <row r="101" spans="2:26" ht="12" customHeight="1" x14ac:dyDescent="0.2">
      <c r="B101" s="17"/>
      <c r="C101" s="1">
        <v>33</v>
      </c>
      <c r="D101" s="254" t="str">
        <f>IF(E101="","",VLOOKUP(E101,'SWV gegevens'!$F$2:$G$76,2))</f>
        <v/>
      </c>
      <c r="E101" s="244" t="str">
        <f>IF(VLOOKUP($G$8&amp;IF($C101&lt;10,"0","")&amp;$C101,kijkglazen!$X$4:$AJ$761,1)=$G$8&amp;IF($C101&lt;10,"0","")&amp;$C101,VLOOKUP($G$8&amp;IF($C101&lt;10,"0","")&amp;$C101,kijkglazen!$X$4:$AJ$761,4),"")</f>
        <v/>
      </c>
      <c r="F101" s="40"/>
      <c r="G101" s="244">
        <f>IF(VLOOKUP($G$8&amp;IF($C101&lt;10,"0","")&amp;$C101,kijkglazen!$X$4:$AJ$761,1)=$G$8&amp;IF($C101&lt;10,"0","")&amp;$C101,VLOOKUP($G$8&amp;IF($C101&lt;10,"0","")&amp;$C101,kijkglazen!$X$4:$AJ$761,5),0)</f>
        <v>0</v>
      </c>
      <c r="H101" s="244">
        <f>IF(VLOOKUP($G$8&amp;IF($C101&lt;10,"0","")&amp;$C101,kijkglazen!$X$4:$AJ$761,1)=$G$8&amp;IF($C101&lt;10,"0","")&amp;$C101,VLOOKUP($G$8&amp;IF($C101&lt;10,"0","")&amp;$C101,kijkglazen!$X$4:$AJ$761,6),0)</f>
        <v>0</v>
      </c>
      <c r="I101" s="244">
        <f>IF(VLOOKUP($G$8&amp;IF($C101&lt;10,"0","")&amp;$C101,kijkglazen!$X$4:$AJ$761,1)=$G$8&amp;IF($C101&lt;10,"0","")&amp;$C101,VLOOKUP($G$8&amp;IF($C101&lt;10,"0","")&amp;$C101,kijkglazen!$X$4:$AJ$761,7),0)</f>
        <v>0</v>
      </c>
      <c r="J101" s="244">
        <f t="shared" si="32"/>
        <v>0</v>
      </c>
      <c r="K101" s="39"/>
      <c r="L101" s="244">
        <f>IF(VLOOKUP($G$8&amp;IF($C101&lt;10,"0","")&amp;$C101,kijkglazen!$X$4:$AJ$761,1)=$G$8&amp;IF($C101&lt;10,"0","")&amp;$C101,VLOOKUP($G$8&amp;IF($C101&lt;10,"0","")&amp;$C101,kijkglazen!$X$4:$AJ$761,9),0)</f>
        <v>0</v>
      </c>
      <c r="M101" s="244">
        <f>IF(VLOOKUP($G$8&amp;IF($C101&lt;10,"0","")&amp;$C101,kijkglazen!$X$4:$AJ$761,1)=$G$8&amp;IF($C101&lt;10,"0","")&amp;$C101,VLOOKUP($G$8&amp;IF($C101&lt;10,"0","")&amp;$C101,kijkglazen!$X$4:$AJ$761,10),0)</f>
        <v>0</v>
      </c>
      <c r="N101" s="244">
        <f>IF(VLOOKUP($G$8&amp;IF($C101&lt;10,"0","")&amp;$C101,kijkglazen!$X$4:$AJ$761,1)=$G$8&amp;IF($C101&lt;10,"0","")&amp;$C101,VLOOKUP($G$8&amp;IF($C101&lt;10,"0","")&amp;$C101,kijkglazen!$X$4:$AJ$761,11),0)</f>
        <v>0</v>
      </c>
      <c r="O101" s="244">
        <f t="shared" si="33"/>
        <v>0</v>
      </c>
      <c r="P101" s="250">
        <f>IF(VLOOKUP($G$8&amp;IF($C101&lt;10,"0","")&amp;$C101,kijkglazen!$X$4:$AJ$761,1)=$G$8&amp;IF($C101&lt;10,"0","")&amp;$C101,VLOOKUP($G$8&amp;IF($C101&lt;10,"0","")&amp;$C101,kijkglazen!$X$4:$AJ$761,13),0)</f>
        <v>0</v>
      </c>
      <c r="Q101" s="78" t="s">
        <v>54</v>
      </c>
      <c r="R101" s="245">
        <f>IF(Q101="nee",0,(J101-O101)*(tab!$C$22*tab!$C$8+tab!$D$24))</f>
        <v>0</v>
      </c>
      <c r="S101" s="245">
        <f>IF(AND(J101=0,O101=0),0,(G101-L101)*tab!$E$32+(H101-M101)*tab!$F$32+(I101-N101)*tab!$G$32)</f>
        <v>0</v>
      </c>
      <c r="T101" s="245">
        <f t="shared" si="34"/>
        <v>0</v>
      </c>
      <c r="U101" s="78" t="s">
        <v>54</v>
      </c>
      <c r="V101" s="245">
        <f>IF(U101="nee",0,(J101-O101)*(tab!$C$46))</f>
        <v>0</v>
      </c>
      <c r="W101" s="245">
        <f>IF(U101="nee",0,IF(AND(J101=0,O101=0),0,(G101-L101)*tab!$G$46+(H101-M101)*tab!$H$46+(I101-N101)*tab!$I$46))</f>
        <v>0</v>
      </c>
      <c r="X101" s="245">
        <f t="shared" si="35"/>
        <v>0</v>
      </c>
      <c r="Y101" s="3"/>
      <c r="Z101" s="19"/>
    </row>
    <row r="102" spans="2:26" ht="12" customHeight="1" x14ac:dyDescent="0.2">
      <c r="B102" s="17"/>
      <c r="C102" s="1">
        <v>34</v>
      </c>
      <c r="D102" s="254" t="str">
        <f>IF(E102="","",VLOOKUP(E102,'SWV gegevens'!$F$2:$G$76,2))</f>
        <v/>
      </c>
      <c r="E102" s="244" t="str">
        <f>IF(VLOOKUP($G$8&amp;IF($C102&lt;10,"0","")&amp;$C102,kijkglazen!$X$4:$AJ$761,1)=$G$8&amp;IF($C102&lt;10,"0","")&amp;$C102,VLOOKUP($G$8&amp;IF($C102&lt;10,"0","")&amp;$C102,kijkglazen!$X$4:$AJ$761,4),"")</f>
        <v/>
      </c>
      <c r="F102" s="40"/>
      <c r="G102" s="244">
        <f>IF(VLOOKUP($G$8&amp;IF($C102&lt;10,"0","")&amp;$C102,kijkglazen!$X$4:$AJ$761,1)=$G$8&amp;IF($C102&lt;10,"0","")&amp;$C102,VLOOKUP($G$8&amp;IF($C102&lt;10,"0","")&amp;$C102,kijkglazen!$X$4:$AJ$761,5),0)</f>
        <v>0</v>
      </c>
      <c r="H102" s="244">
        <f>IF(VLOOKUP($G$8&amp;IF($C102&lt;10,"0","")&amp;$C102,kijkglazen!$X$4:$AJ$761,1)=$G$8&amp;IF($C102&lt;10,"0","")&amp;$C102,VLOOKUP($G$8&amp;IF($C102&lt;10,"0","")&amp;$C102,kijkglazen!$X$4:$AJ$761,6),0)</f>
        <v>0</v>
      </c>
      <c r="I102" s="244">
        <f>IF(VLOOKUP($G$8&amp;IF($C102&lt;10,"0","")&amp;$C102,kijkglazen!$X$4:$AJ$761,1)=$G$8&amp;IF($C102&lt;10,"0","")&amp;$C102,VLOOKUP($G$8&amp;IF($C102&lt;10,"0","")&amp;$C102,kijkglazen!$X$4:$AJ$761,7),0)</f>
        <v>0</v>
      </c>
      <c r="J102" s="244">
        <f t="shared" si="32"/>
        <v>0</v>
      </c>
      <c r="K102" s="39"/>
      <c r="L102" s="244">
        <f>IF(VLOOKUP($G$8&amp;IF($C102&lt;10,"0","")&amp;$C102,kijkglazen!$X$4:$AJ$761,1)=$G$8&amp;IF($C102&lt;10,"0","")&amp;$C102,VLOOKUP($G$8&amp;IF($C102&lt;10,"0","")&amp;$C102,kijkglazen!$X$4:$AJ$761,9),0)</f>
        <v>0</v>
      </c>
      <c r="M102" s="244">
        <f>IF(VLOOKUP($G$8&amp;IF($C102&lt;10,"0","")&amp;$C102,kijkglazen!$X$4:$AJ$761,1)=$G$8&amp;IF($C102&lt;10,"0","")&amp;$C102,VLOOKUP($G$8&amp;IF($C102&lt;10,"0","")&amp;$C102,kijkglazen!$X$4:$AJ$761,10),0)</f>
        <v>0</v>
      </c>
      <c r="N102" s="244">
        <f>IF(VLOOKUP($G$8&amp;IF($C102&lt;10,"0","")&amp;$C102,kijkglazen!$X$4:$AJ$761,1)=$G$8&amp;IF($C102&lt;10,"0","")&amp;$C102,VLOOKUP($G$8&amp;IF($C102&lt;10,"0","")&amp;$C102,kijkglazen!$X$4:$AJ$761,11),0)</f>
        <v>0</v>
      </c>
      <c r="O102" s="244">
        <f t="shared" si="33"/>
        <v>0</v>
      </c>
      <c r="P102" s="250">
        <f>IF(VLOOKUP($G$8&amp;IF($C102&lt;10,"0","")&amp;$C102,kijkglazen!$X$4:$AJ$761,1)=$G$8&amp;IF($C102&lt;10,"0","")&amp;$C102,VLOOKUP($G$8&amp;IF($C102&lt;10,"0","")&amp;$C102,kijkglazen!$X$4:$AJ$761,13),0)</f>
        <v>0</v>
      </c>
      <c r="Q102" s="78" t="s">
        <v>54</v>
      </c>
      <c r="R102" s="245">
        <f>IF(Q102="nee",0,(J102-O102)*(tab!$C$22*tab!$C$8+tab!$D$24))</f>
        <v>0</v>
      </c>
      <c r="S102" s="245">
        <f>IF(AND(J102=0,O102=0),0,(G102-L102)*tab!$E$32+(H102-M102)*tab!$F$32+(I102-N102)*tab!$G$32)</f>
        <v>0</v>
      </c>
      <c r="T102" s="245">
        <f t="shared" si="34"/>
        <v>0</v>
      </c>
      <c r="U102" s="78" t="s">
        <v>54</v>
      </c>
      <c r="V102" s="245">
        <f>IF(U102="nee",0,(J102-O102)*(tab!$C$46))</f>
        <v>0</v>
      </c>
      <c r="W102" s="245">
        <f>IF(U102="nee",0,IF(AND(J102=0,O102=0),0,(G102-L102)*tab!$G$46+(H102-M102)*tab!$H$46+(I102-N102)*tab!$I$46))</f>
        <v>0</v>
      </c>
      <c r="X102" s="245">
        <f t="shared" si="35"/>
        <v>0</v>
      </c>
      <c r="Y102" s="3"/>
      <c r="Z102" s="19"/>
    </row>
    <row r="103" spans="2:26" ht="12" customHeight="1" x14ac:dyDescent="0.2">
      <c r="B103" s="17"/>
      <c r="C103" s="1">
        <v>35</v>
      </c>
      <c r="D103" s="254" t="str">
        <f>IF(E103="","",VLOOKUP(E103,'SWV gegevens'!$F$2:$G$76,2))</f>
        <v/>
      </c>
      <c r="E103" s="244" t="str">
        <f>IF(VLOOKUP($G$8&amp;IF($C103&lt;10,"0","")&amp;$C103,kijkglazen!$X$4:$AJ$761,1)=$G$8&amp;IF($C103&lt;10,"0","")&amp;$C103,VLOOKUP($G$8&amp;IF($C103&lt;10,"0","")&amp;$C103,kijkglazen!$X$4:$AJ$761,4),"")</f>
        <v/>
      </c>
      <c r="F103" s="40"/>
      <c r="G103" s="244">
        <f>IF(VLOOKUP($G$8&amp;IF($C103&lt;10,"0","")&amp;$C103,kijkglazen!$X$4:$AJ$761,1)=$G$8&amp;IF($C103&lt;10,"0","")&amp;$C103,VLOOKUP($G$8&amp;IF($C103&lt;10,"0","")&amp;$C103,kijkglazen!$X$4:$AJ$761,5),0)</f>
        <v>0</v>
      </c>
      <c r="H103" s="244">
        <f>IF(VLOOKUP($G$8&amp;IF($C103&lt;10,"0","")&amp;$C103,kijkglazen!$X$4:$AJ$761,1)=$G$8&amp;IF($C103&lt;10,"0","")&amp;$C103,VLOOKUP($G$8&amp;IF($C103&lt;10,"0","")&amp;$C103,kijkglazen!$X$4:$AJ$761,6),0)</f>
        <v>0</v>
      </c>
      <c r="I103" s="244">
        <f>IF(VLOOKUP($G$8&amp;IF($C103&lt;10,"0","")&amp;$C103,kijkglazen!$X$4:$AJ$761,1)=$G$8&amp;IF($C103&lt;10,"0","")&amp;$C103,VLOOKUP($G$8&amp;IF($C103&lt;10,"0","")&amp;$C103,kijkglazen!$X$4:$AJ$761,7),0)</f>
        <v>0</v>
      </c>
      <c r="J103" s="244">
        <f t="shared" si="32"/>
        <v>0</v>
      </c>
      <c r="K103" s="39"/>
      <c r="L103" s="244">
        <f>IF(VLOOKUP($G$8&amp;IF($C103&lt;10,"0","")&amp;$C103,kijkglazen!$X$4:$AJ$761,1)=$G$8&amp;IF($C103&lt;10,"0","")&amp;$C103,VLOOKUP($G$8&amp;IF($C103&lt;10,"0","")&amp;$C103,kijkglazen!$X$4:$AJ$761,9),0)</f>
        <v>0</v>
      </c>
      <c r="M103" s="244">
        <f>IF(VLOOKUP($G$8&amp;IF($C103&lt;10,"0","")&amp;$C103,kijkglazen!$X$4:$AJ$761,1)=$G$8&amp;IF($C103&lt;10,"0","")&amp;$C103,VLOOKUP($G$8&amp;IF($C103&lt;10,"0","")&amp;$C103,kijkglazen!$X$4:$AJ$761,10),0)</f>
        <v>0</v>
      </c>
      <c r="N103" s="244">
        <f>IF(VLOOKUP($G$8&amp;IF($C103&lt;10,"0","")&amp;$C103,kijkglazen!$X$4:$AJ$761,1)=$G$8&amp;IF($C103&lt;10,"0","")&amp;$C103,VLOOKUP($G$8&amp;IF($C103&lt;10,"0","")&amp;$C103,kijkglazen!$X$4:$AJ$761,11),0)</f>
        <v>0</v>
      </c>
      <c r="O103" s="244">
        <f t="shared" si="33"/>
        <v>0</v>
      </c>
      <c r="P103" s="250">
        <f>IF(VLOOKUP($G$8&amp;IF($C103&lt;10,"0","")&amp;$C103,kijkglazen!$X$4:$AJ$761,1)=$G$8&amp;IF($C103&lt;10,"0","")&amp;$C103,VLOOKUP($G$8&amp;IF($C103&lt;10,"0","")&amp;$C103,kijkglazen!$X$4:$AJ$761,13),0)</f>
        <v>0</v>
      </c>
      <c r="Q103" s="78" t="s">
        <v>54</v>
      </c>
      <c r="R103" s="245">
        <f>IF(Q103="nee",0,(J103-O103)*(tab!$C$22*tab!$C$8+tab!$D$24))</f>
        <v>0</v>
      </c>
      <c r="S103" s="245">
        <f>IF(AND(J103=0,O103=0),0,(G103-L103)*tab!$E$32+(H103-M103)*tab!$F$32+(I103-N103)*tab!$G$32)</f>
        <v>0</v>
      </c>
      <c r="T103" s="245">
        <f t="shared" si="34"/>
        <v>0</v>
      </c>
      <c r="U103" s="78" t="s">
        <v>54</v>
      </c>
      <c r="V103" s="245">
        <f>IF(U103="nee",0,(J103-O103)*(tab!$C$46))</f>
        <v>0</v>
      </c>
      <c r="W103" s="245">
        <f>IF(U103="nee",0,IF(AND(J103=0,O103=0),0,(G103-L103)*tab!$G$46+(H103-M103)*tab!$H$46+(I103-N103)*tab!$I$46))</f>
        <v>0</v>
      </c>
      <c r="X103" s="245">
        <f t="shared" si="35"/>
        <v>0</v>
      </c>
      <c r="Y103" s="3"/>
      <c r="Z103" s="19"/>
    </row>
    <row r="104" spans="2:26" ht="12" customHeight="1" x14ac:dyDescent="0.2">
      <c r="B104" s="17"/>
      <c r="C104" s="1">
        <v>36</v>
      </c>
      <c r="D104" s="254" t="str">
        <f>IF(E104="","",VLOOKUP(E104,'SWV gegevens'!$F$2:$G$76,2))</f>
        <v/>
      </c>
      <c r="E104" s="244" t="str">
        <f>IF(VLOOKUP($G$8&amp;IF($C104&lt;10,"0","")&amp;$C104,kijkglazen!$X$4:$AJ$761,1)=$G$8&amp;IF($C104&lt;10,"0","")&amp;$C104,VLOOKUP($G$8&amp;IF($C104&lt;10,"0","")&amp;$C104,kijkglazen!$X$4:$AJ$761,4),"")</f>
        <v/>
      </c>
      <c r="F104" s="40"/>
      <c r="G104" s="244">
        <f>IF(VLOOKUP($G$8&amp;IF($C104&lt;10,"0","")&amp;$C104,kijkglazen!$X$4:$AJ$761,1)=$G$8&amp;IF($C104&lt;10,"0","")&amp;$C104,VLOOKUP($G$8&amp;IF($C104&lt;10,"0","")&amp;$C104,kijkglazen!$X$4:$AJ$761,5),0)</f>
        <v>0</v>
      </c>
      <c r="H104" s="244">
        <f>IF(VLOOKUP($G$8&amp;IF($C104&lt;10,"0","")&amp;$C104,kijkglazen!$X$4:$AJ$761,1)=$G$8&amp;IF($C104&lt;10,"0","")&amp;$C104,VLOOKUP($G$8&amp;IF($C104&lt;10,"0","")&amp;$C104,kijkglazen!$X$4:$AJ$761,6),0)</f>
        <v>0</v>
      </c>
      <c r="I104" s="244">
        <f>IF(VLOOKUP($G$8&amp;IF($C104&lt;10,"0","")&amp;$C104,kijkglazen!$X$4:$AJ$761,1)=$G$8&amp;IF($C104&lt;10,"0","")&amp;$C104,VLOOKUP($G$8&amp;IF($C104&lt;10,"0","")&amp;$C104,kijkglazen!$X$4:$AJ$761,7),0)</f>
        <v>0</v>
      </c>
      <c r="J104" s="244">
        <f t="shared" si="32"/>
        <v>0</v>
      </c>
      <c r="K104" s="39"/>
      <c r="L104" s="244">
        <f>IF(VLOOKUP($G$8&amp;IF($C104&lt;10,"0","")&amp;$C104,kijkglazen!$X$4:$AJ$761,1)=$G$8&amp;IF($C104&lt;10,"0","")&amp;$C104,VLOOKUP($G$8&amp;IF($C104&lt;10,"0","")&amp;$C104,kijkglazen!$X$4:$AJ$761,9),0)</f>
        <v>0</v>
      </c>
      <c r="M104" s="244">
        <f>IF(VLOOKUP($G$8&amp;IF($C104&lt;10,"0","")&amp;$C104,kijkglazen!$X$4:$AJ$761,1)=$G$8&amp;IF($C104&lt;10,"0","")&amp;$C104,VLOOKUP($G$8&amp;IF($C104&lt;10,"0","")&amp;$C104,kijkglazen!$X$4:$AJ$761,10),0)</f>
        <v>0</v>
      </c>
      <c r="N104" s="244">
        <f>IF(VLOOKUP($G$8&amp;IF($C104&lt;10,"0","")&amp;$C104,kijkglazen!$X$4:$AJ$761,1)=$G$8&amp;IF($C104&lt;10,"0","")&amp;$C104,VLOOKUP($G$8&amp;IF($C104&lt;10,"0","")&amp;$C104,kijkglazen!$X$4:$AJ$761,11),0)</f>
        <v>0</v>
      </c>
      <c r="O104" s="244">
        <f t="shared" si="33"/>
        <v>0</v>
      </c>
      <c r="P104" s="250">
        <f>IF(VLOOKUP($G$8&amp;IF($C104&lt;10,"0","")&amp;$C104,kijkglazen!$X$4:$AJ$761,1)=$G$8&amp;IF($C104&lt;10,"0","")&amp;$C104,VLOOKUP($G$8&amp;IF($C104&lt;10,"0","")&amp;$C104,kijkglazen!$X$4:$AJ$761,13),0)</f>
        <v>0</v>
      </c>
      <c r="Q104" s="78" t="s">
        <v>54</v>
      </c>
      <c r="R104" s="245">
        <f>IF(Q104="nee",0,(J104-O104)*(tab!$C$22*tab!$C$8+tab!$D$24))</f>
        <v>0</v>
      </c>
      <c r="S104" s="245">
        <f>IF(AND(J104=0,O104=0),0,(G104-L104)*tab!$E$32+(H104-M104)*tab!$F$32+(I104-N104)*tab!$G$32)</f>
        <v>0</v>
      </c>
      <c r="T104" s="245">
        <f t="shared" si="34"/>
        <v>0</v>
      </c>
      <c r="U104" s="78" t="s">
        <v>54</v>
      </c>
      <c r="V104" s="245">
        <f>IF(U104="nee",0,(J104-O104)*(tab!$C$46))</f>
        <v>0</v>
      </c>
      <c r="W104" s="245">
        <f>IF(U104="nee",0,IF(AND(J104=0,O104=0),0,(G104-L104)*tab!$G$46+(H104-M104)*tab!$H$46+(I104-N104)*tab!$I$46))</f>
        <v>0</v>
      </c>
      <c r="X104" s="245">
        <f t="shared" si="35"/>
        <v>0</v>
      </c>
      <c r="Y104" s="3"/>
      <c r="Z104" s="19"/>
    </row>
    <row r="105" spans="2:26" ht="12" customHeight="1" x14ac:dyDescent="0.2">
      <c r="B105" s="17"/>
      <c r="C105" s="1">
        <v>37</v>
      </c>
      <c r="D105" s="254" t="str">
        <f>IF(E105="","",VLOOKUP(E105,'SWV gegevens'!$F$2:$G$76,2))</f>
        <v/>
      </c>
      <c r="E105" s="244" t="str">
        <f>IF(VLOOKUP($G$8&amp;IF($C105&lt;10,"0","")&amp;$C105,kijkglazen!$X$4:$AJ$761,1)=$G$8&amp;IF($C105&lt;10,"0","")&amp;$C105,VLOOKUP($G$8&amp;IF($C105&lt;10,"0","")&amp;$C105,kijkglazen!$X$4:$AJ$761,4),"")</f>
        <v/>
      </c>
      <c r="F105" s="40"/>
      <c r="G105" s="244">
        <f>IF(VLOOKUP($G$8&amp;IF($C105&lt;10,"0","")&amp;$C105,kijkglazen!$X$4:$AJ$761,1)=$G$8&amp;IF($C105&lt;10,"0","")&amp;$C105,VLOOKUP($G$8&amp;IF($C105&lt;10,"0","")&amp;$C105,kijkglazen!$X$4:$AJ$761,5),0)</f>
        <v>0</v>
      </c>
      <c r="H105" s="244">
        <f>IF(VLOOKUP($G$8&amp;IF($C105&lt;10,"0","")&amp;$C105,kijkglazen!$X$4:$AJ$761,1)=$G$8&amp;IF($C105&lt;10,"0","")&amp;$C105,VLOOKUP($G$8&amp;IF($C105&lt;10,"0","")&amp;$C105,kijkglazen!$X$4:$AJ$761,6),0)</f>
        <v>0</v>
      </c>
      <c r="I105" s="244">
        <f>IF(VLOOKUP($G$8&amp;IF($C105&lt;10,"0","")&amp;$C105,kijkglazen!$X$4:$AJ$761,1)=$G$8&amp;IF($C105&lt;10,"0","")&amp;$C105,VLOOKUP($G$8&amp;IF($C105&lt;10,"0","")&amp;$C105,kijkglazen!$X$4:$AJ$761,7),0)</f>
        <v>0</v>
      </c>
      <c r="J105" s="244">
        <f t="shared" si="32"/>
        <v>0</v>
      </c>
      <c r="K105" s="39"/>
      <c r="L105" s="244">
        <f>IF(VLOOKUP($G$8&amp;IF($C105&lt;10,"0","")&amp;$C105,kijkglazen!$X$4:$AJ$761,1)=$G$8&amp;IF($C105&lt;10,"0","")&amp;$C105,VLOOKUP($G$8&amp;IF($C105&lt;10,"0","")&amp;$C105,kijkglazen!$X$4:$AJ$761,9),0)</f>
        <v>0</v>
      </c>
      <c r="M105" s="244">
        <f>IF(VLOOKUP($G$8&amp;IF($C105&lt;10,"0","")&amp;$C105,kijkglazen!$X$4:$AJ$761,1)=$G$8&amp;IF($C105&lt;10,"0","")&amp;$C105,VLOOKUP($G$8&amp;IF($C105&lt;10,"0","")&amp;$C105,kijkglazen!$X$4:$AJ$761,10),0)</f>
        <v>0</v>
      </c>
      <c r="N105" s="244">
        <f>IF(VLOOKUP($G$8&amp;IF($C105&lt;10,"0","")&amp;$C105,kijkglazen!$X$4:$AJ$761,1)=$G$8&amp;IF($C105&lt;10,"0","")&amp;$C105,VLOOKUP($G$8&amp;IF($C105&lt;10,"0","")&amp;$C105,kijkglazen!$X$4:$AJ$761,11),0)</f>
        <v>0</v>
      </c>
      <c r="O105" s="244">
        <f t="shared" si="33"/>
        <v>0</v>
      </c>
      <c r="P105" s="250">
        <f>IF(VLOOKUP($G$8&amp;IF($C105&lt;10,"0","")&amp;$C105,kijkglazen!$X$4:$AJ$761,1)=$G$8&amp;IF($C105&lt;10,"0","")&amp;$C105,VLOOKUP($G$8&amp;IF($C105&lt;10,"0","")&amp;$C105,kijkglazen!$X$4:$AJ$761,13),0)</f>
        <v>0</v>
      </c>
      <c r="Q105" s="78" t="s">
        <v>54</v>
      </c>
      <c r="R105" s="245">
        <f>IF(Q105="nee",0,(J105-O105)*(tab!$C$22*tab!$C$8+tab!$D$24))</f>
        <v>0</v>
      </c>
      <c r="S105" s="245">
        <f>IF(AND(J105=0,O105=0),0,(G105-L105)*tab!$E$32+(H105-M105)*tab!$F$32+(I105-N105)*tab!$G$32)</f>
        <v>0</v>
      </c>
      <c r="T105" s="245">
        <f t="shared" si="34"/>
        <v>0</v>
      </c>
      <c r="U105" s="78" t="s">
        <v>54</v>
      </c>
      <c r="V105" s="245">
        <f>IF(U105="nee",0,(J105-O105)*(tab!$C$46))</f>
        <v>0</v>
      </c>
      <c r="W105" s="245">
        <f>IF(U105="nee",0,IF(AND(J105=0,O105=0),0,(G105-L105)*tab!$G$46+(H105-M105)*tab!$H$46+(I105-N105)*tab!$I$46))</f>
        <v>0</v>
      </c>
      <c r="X105" s="245">
        <f t="shared" si="35"/>
        <v>0</v>
      </c>
      <c r="Y105" s="3"/>
      <c r="Z105" s="19"/>
    </row>
    <row r="106" spans="2:26" ht="12" customHeight="1" x14ac:dyDescent="0.2">
      <c r="B106" s="17"/>
      <c r="C106" s="1">
        <v>38</v>
      </c>
      <c r="D106" s="254" t="str">
        <f>IF(E106="","",VLOOKUP(E106,'SWV gegevens'!$F$2:$G$76,2))</f>
        <v/>
      </c>
      <c r="E106" s="244" t="str">
        <f>IF(VLOOKUP($G$8&amp;IF($C106&lt;10,"0","")&amp;$C106,kijkglazen!$X$4:$AJ$761,1)=$G$8&amp;IF($C106&lt;10,"0","")&amp;$C106,VLOOKUP($G$8&amp;IF($C106&lt;10,"0","")&amp;$C106,kijkglazen!$X$4:$AJ$761,4),"")</f>
        <v/>
      </c>
      <c r="F106" s="40"/>
      <c r="G106" s="244">
        <f>IF(VLOOKUP($G$8&amp;IF($C106&lt;10,"0","")&amp;$C106,kijkglazen!$X$4:$AJ$761,1)=$G$8&amp;IF($C106&lt;10,"0","")&amp;$C106,VLOOKUP($G$8&amp;IF($C106&lt;10,"0","")&amp;$C106,kijkglazen!$X$4:$AJ$761,5),0)</f>
        <v>0</v>
      </c>
      <c r="H106" s="244">
        <f>IF(VLOOKUP($G$8&amp;IF($C106&lt;10,"0","")&amp;$C106,kijkglazen!$X$4:$AJ$761,1)=$G$8&amp;IF($C106&lt;10,"0","")&amp;$C106,VLOOKUP($G$8&amp;IF($C106&lt;10,"0","")&amp;$C106,kijkglazen!$X$4:$AJ$761,6),0)</f>
        <v>0</v>
      </c>
      <c r="I106" s="244">
        <f>IF(VLOOKUP($G$8&amp;IF($C106&lt;10,"0","")&amp;$C106,kijkglazen!$X$4:$AJ$761,1)=$G$8&amp;IF($C106&lt;10,"0","")&amp;$C106,VLOOKUP($G$8&amp;IF($C106&lt;10,"0","")&amp;$C106,kijkglazen!$X$4:$AJ$761,7),0)</f>
        <v>0</v>
      </c>
      <c r="J106" s="244">
        <f t="shared" si="32"/>
        <v>0</v>
      </c>
      <c r="K106" s="39"/>
      <c r="L106" s="244">
        <f>IF(VLOOKUP($G$8&amp;IF($C106&lt;10,"0","")&amp;$C106,kijkglazen!$X$4:$AJ$761,1)=$G$8&amp;IF($C106&lt;10,"0","")&amp;$C106,VLOOKUP($G$8&amp;IF($C106&lt;10,"0","")&amp;$C106,kijkglazen!$X$4:$AJ$761,9),0)</f>
        <v>0</v>
      </c>
      <c r="M106" s="244">
        <f>IF(VLOOKUP($G$8&amp;IF($C106&lt;10,"0","")&amp;$C106,kijkglazen!$X$4:$AJ$761,1)=$G$8&amp;IF($C106&lt;10,"0","")&amp;$C106,VLOOKUP($G$8&amp;IF($C106&lt;10,"0","")&amp;$C106,kijkglazen!$X$4:$AJ$761,10),0)</f>
        <v>0</v>
      </c>
      <c r="N106" s="244">
        <f>IF(VLOOKUP($G$8&amp;IF($C106&lt;10,"0","")&amp;$C106,kijkglazen!$X$4:$AJ$761,1)=$G$8&amp;IF($C106&lt;10,"0","")&amp;$C106,VLOOKUP($G$8&amp;IF($C106&lt;10,"0","")&amp;$C106,kijkglazen!$X$4:$AJ$761,11),0)</f>
        <v>0</v>
      </c>
      <c r="O106" s="244">
        <f t="shared" si="33"/>
        <v>0</v>
      </c>
      <c r="P106" s="250">
        <f>IF(VLOOKUP($G$8&amp;IF($C106&lt;10,"0","")&amp;$C106,kijkglazen!$X$4:$AJ$761,1)=$G$8&amp;IF($C106&lt;10,"0","")&amp;$C106,VLOOKUP($G$8&amp;IF($C106&lt;10,"0","")&amp;$C106,kijkglazen!$X$4:$AJ$761,13),0)</f>
        <v>0</v>
      </c>
      <c r="Q106" s="78" t="s">
        <v>54</v>
      </c>
      <c r="R106" s="245">
        <f>IF(Q106="nee",0,(J106-O106)*(tab!$C$22*tab!$C$8+tab!$D$24))</f>
        <v>0</v>
      </c>
      <c r="S106" s="245">
        <f>IF(AND(J106=0,O106=0),0,(G106-L106)*tab!$E$32+(H106-M106)*tab!$F$32+(I106-N106)*tab!$G$32)</f>
        <v>0</v>
      </c>
      <c r="T106" s="245">
        <f t="shared" si="34"/>
        <v>0</v>
      </c>
      <c r="U106" s="78" t="s">
        <v>54</v>
      </c>
      <c r="V106" s="245">
        <f>IF(U106="nee",0,(J106-O106)*(tab!$C$46))</f>
        <v>0</v>
      </c>
      <c r="W106" s="245">
        <f>IF(U106="nee",0,IF(AND(J106=0,O106=0),0,(G106-L106)*tab!$G$46+(H106-M106)*tab!$H$46+(I106-N106)*tab!$I$46))</f>
        <v>0</v>
      </c>
      <c r="X106" s="245">
        <f t="shared" si="35"/>
        <v>0</v>
      </c>
      <c r="Y106" s="3"/>
      <c r="Z106" s="19"/>
    </row>
    <row r="107" spans="2:26" ht="12" customHeight="1" x14ac:dyDescent="0.2">
      <c r="B107" s="17"/>
      <c r="C107" s="1">
        <v>39</v>
      </c>
      <c r="D107" s="254" t="str">
        <f>IF(E107="","",VLOOKUP(E107,'SWV gegevens'!$F$2:$G$76,2))</f>
        <v/>
      </c>
      <c r="E107" s="244" t="str">
        <f>IF(VLOOKUP($G$8&amp;IF($C107&lt;10,"0","")&amp;$C107,kijkglazen!$X$4:$AJ$761,1)=$G$8&amp;IF($C107&lt;10,"0","")&amp;$C107,VLOOKUP($G$8&amp;IF($C107&lt;10,"0","")&amp;$C107,kijkglazen!$X$4:$AJ$761,4),"")</f>
        <v/>
      </c>
      <c r="F107" s="40"/>
      <c r="G107" s="244">
        <f>IF(VLOOKUP($G$8&amp;IF($C107&lt;10,"0","")&amp;$C107,kijkglazen!$X$4:$AJ$761,1)=$G$8&amp;IF($C107&lt;10,"0","")&amp;$C107,VLOOKUP($G$8&amp;IF($C107&lt;10,"0","")&amp;$C107,kijkglazen!$X$4:$AJ$761,5),0)</f>
        <v>0</v>
      </c>
      <c r="H107" s="244">
        <f>IF(VLOOKUP($G$8&amp;IF($C107&lt;10,"0","")&amp;$C107,kijkglazen!$X$4:$AJ$761,1)=$G$8&amp;IF($C107&lt;10,"0","")&amp;$C107,VLOOKUP($G$8&amp;IF($C107&lt;10,"0","")&amp;$C107,kijkglazen!$X$4:$AJ$761,6),0)</f>
        <v>0</v>
      </c>
      <c r="I107" s="244">
        <f>IF(VLOOKUP($G$8&amp;IF($C107&lt;10,"0","")&amp;$C107,kijkglazen!$X$4:$AJ$761,1)=$G$8&amp;IF($C107&lt;10,"0","")&amp;$C107,VLOOKUP($G$8&amp;IF($C107&lt;10,"0","")&amp;$C107,kijkglazen!$X$4:$AJ$761,7),0)</f>
        <v>0</v>
      </c>
      <c r="J107" s="244">
        <f t="shared" si="32"/>
        <v>0</v>
      </c>
      <c r="K107" s="39"/>
      <c r="L107" s="244">
        <f>IF(VLOOKUP($G$8&amp;IF($C107&lt;10,"0","")&amp;$C107,kijkglazen!$X$4:$AJ$761,1)=$G$8&amp;IF($C107&lt;10,"0","")&amp;$C107,VLOOKUP($G$8&amp;IF($C107&lt;10,"0","")&amp;$C107,kijkglazen!$X$4:$AJ$761,9),0)</f>
        <v>0</v>
      </c>
      <c r="M107" s="244">
        <f>IF(VLOOKUP($G$8&amp;IF($C107&lt;10,"0","")&amp;$C107,kijkglazen!$X$4:$AJ$761,1)=$G$8&amp;IF($C107&lt;10,"0","")&amp;$C107,VLOOKUP($G$8&amp;IF($C107&lt;10,"0","")&amp;$C107,kijkglazen!$X$4:$AJ$761,10),0)</f>
        <v>0</v>
      </c>
      <c r="N107" s="244">
        <f>IF(VLOOKUP($G$8&amp;IF($C107&lt;10,"0","")&amp;$C107,kijkglazen!$X$4:$AJ$761,1)=$G$8&amp;IF($C107&lt;10,"0","")&amp;$C107,VLOOKUP($G$8&amp;IF($C107&lt;10,"0","")&amp;$C107,kijkglazen!$X$4:$AJ$761,11),0)</f>
        <v>0</v>
      </c>
      <c r="O107" s="244">
        <f t="shared" si="33"/>
        <v>0</v>
      </c>
      <c r="P107" s="250">
        <f>IF(VLOOKUP($G$8&amp;IF($C107&lt;10,"0","")&amp;$C107,kijkglazen!$X$4:$AJ$761,1)=$G$8&amp;IF($C107&lt;10,"0","")&amp;$C107,VLOOKUP($G$8&amp;IF($C107&lt;10,"0","")&amp;$C107,kijkglazen!$X$4:$AJ$761,13),0)</f>
        <v>0</v>
      </c>
      <c r="Q107" s="78" t="s">
        <v>54</v>
      </c>
      <c r="R107" s="245">
        <f>IF(Q107="nee",0,(J107-O107)*(tab!$C$22*tab!$C$8+tab!$D$24))</f>
        <v>0</v>
      </c>
      <c r="S107" s="245">
        <f>IF(AND(J107=0,O107=0),0,(G107-L107)*tab!$E$32+(H107-M107)*tab!$F$32+(I107-N107)*tab!$G$32)</f>
        <v>0</v>
      </c>
      <c r="T107" s="245">
        <f t="shared" si="34"/>
        <v>0</v>
      </c>
      <c r="U107" s="78" t="s">
        <v>54</v>
      </c>
      <c r="V107" s="245">
        <f>IF(U107="nee",0,(J107-O107)*(tab!$C$46))</f>
        <v>0</v>
      </c>
      <c r="W107" s="245">
        <f>IF(U107="nee",0,IF(AND(J107=0,O107=0),0,(G107-L107)*tab!$G$46+(H107-M107)*tab!$H$46+(I107-N107)*tab!$I$46))</f>
        <v>0</v>
      </c>
      <c r="X107" s="245">
        <f t="shared" si="35"/>
        <v>0</v>
      </c>
      <c r="Y107" s="3"/>
      <c r="Z107" s="19"/>
    </row>
    <row r="108" spans="2:26" ht="12" customHeight="1" x14ac:dyDescent="0.2">
      <c r="B108" s="17"/>
      <c r="C108" s="1">
        <v>40</v>
      </c>
      <c r="D108" s="254" t="str">
        <f>IF(E108="","",VLOOKUP(E108,'SWV gegevens'!$F$2:$G$76,2))</f>
        <v/>
      </c>
      <c r="E108" s="244" t="str">
        <f>IF(VLOOKUP($G$8&amp;IF($C108&lt;10,"0","")&amp;$C108,kijkglazen!$X$4:$AJ$761,1)=$G$8&amp;IF($C108&lt;10,"0","")&amp;$C108,VLOOKUP($G$8&amp;IF($C108&lt;10,"0","")&amp;$C108,kijkglazen!$X$4:$AJ$761,4),"")</f>
        <v/>
      </c>
      <c r="F108" s="40"/>
      <c r="G108" s="244">
        <f>IF(VLOOKUP($G$8&amp;IF($C108&lt;10,"0","")&amp;$C108,kijkglazen!$X$4:$AJ$761,1)=$G$8&amp;IF($C108&lt;10,"0","")&amp;$C108,VLOOKUP($G$8&amp;IF($C108&lt;10,"0","")&amp;$C108,kijkglazen!$X$4:$AJ$761,5),0)</f>
        <v>0</v>
      </c>
      <c r="H108" s="244">
        <f>IF(VLOOKUP($G$8&amp;IF($C108&lt;10,"0","")&amp;$C108,kijkglazen!$X$4:$AJ$761,1)=$G$8&amp;IF($C108&lt;10,"0","")&amp;$C108,VLOOKUP($G$8&amp;IF($C108&lt;10,"0","")&amp;$C108,kijkglazen!$X$4:$AJ$761,6),0)</f>
        <v>0</v>
      </c>
      <c r="I108" s="244">
        <f>IF(VLOOKUP($G$8&amp;IF($C108&lt;10,"0","")&amp;$C108,kijkglazen!$X$4:$AJ$761,1)=$G$8&amp;IF($C108&lt;10,"0","")&amp;$C108,VLOOKUP($G$8&amp;IF($C108&lt;10,"0","")&amp;$C108,kijkglazen!$X$4:$AJ$761,7),0)</f>
        <v>0</v>
      </c>
      <c r="J108" s="244">
        <f t="shared" si="32"/>
        <v>0</v>
      </c>
      <c r="K108" s="39"/>
      <c r="L108" s="244">
        <f>IF(VLOOKUP($G$8&amp;IF($C108&lt;10,"0","")&amp;$C108,kijkglazen!$X$4:$AJ$761,1)=$G$8&amp;IF($C108&lt;10,"0","")&amp;$C108,VLOOKUP($G$8&amp;IF($C108&lt;10,"0","")&amp;$C108,kijkglazen!$X$4:$AJ$761,9),0)</f>
        <v>0</v>
      </c>
      <c r="M108" s="244">
        <f>IF(VLOOKUP($G$8&amp;IF($C108&lt;10,"0","")&amp;$C108,kijkglazen!$X$4:$AJ$761,1)=$G$8&amp;IF($C108&lt;10,"0","")&amp;$C108,VLOOKUP($G$8&amp;IF($C108&lt;10,"0","")&amp;$C108,kijkglazen!$X$4:$AJ$761,10),0)</f>
        <v>0</v>
      </c>
      <c r="N108" s="244">
        <f>IF(VLOOKUP($G$8&amp;IF($C108&lt;10,"0","")&amp;$C108,kijkglazen!$X$4:$AJ$761,1)=$G$8&amp;IF($C108&lt;10,"0","")&amp;$C108,VLOOKUP($G$8&amp;IF($C108&lt;10,"0","")&amp;$C108,kijkglazen!$X$4:$AJ$761,11),0)</f>
        <v>0</v>
      </c>
      <c r="O108" s="244">
        <f t="shared" si="33"/>
        <v>0</v>
      </c>
      <c r="P108" s="250">
        <f>IF(VLOOKUP($G$8&amp;IF($C108&lt;10,"0","")&amp;$C108,kijkglazen!$X$4:$AJ$761,1)=$G$8&amp;IF($C108&lt;10,"0","")&amp;$C108,VLOOKUP($G$8&amp;IF($C108&lt;10,"0","")&amp;$C108,kijkglazen!$X$4:$AJ$761,13),0)</f>
        <v>0</v>
      </c>
      <c r="Q108" s="78" t="s">
        <v>54</v>
      </c>
      <c r="R108" s="245">
        <f>IF(Q108="nee",0,(J108-O108)*(tab!$C$22*tab!$C$8+tab!$D$24))</f>
        <v>0</v>
      </c>
      <c r="S108" s="245">
        <f>IF(AND(J108=0,O108=0),0,(G108-L108)*tab!$E$32+(H108-M108)*tab!$F$32+(I108-N108)*tab!$G$32)</f>
        <v>0</v>
      </c>
      <c r="T108" s="245">
        <f t="shared" si="34"/>
        <v>0</v>
      </c>
      <c r="U108" s="78" t="s">
        <v>54</v>
      </c>
      <c r="V108" s="245">
        <f>IF(U108="nee",0,(J108-O108)*(tab!$C$46))</f>
        <v>0</v>
      </c>
      <c r="W108" s="245">
        <f>IF(U108="nee",0,IF(AND(J108=0,O108=0),0,(G108-L108)*tab!$G$46+(H108-M108)*tab!$H$46+(I108-N108)*tab!$I$46))</f>
        <v>0</v>
      </c>
      <c r="X108" s="245">
        <f t="shared" si="35"/>
        <v>0</v>
      </c>
      <c r="Y108" s="3"/>
      <c r="Z108" s="19"/>
    </row>
    <row r="109" spans="2:26" ht="12" customHeight="1" x14ac:dyDescent="0.2">
      <c r="B109" s="17"/>
      <c r="C109" s="1">
        <v>41</v>
      </c>
      <c r="D109" s="254" t="str">
        <f>IF(E109="","",VLOOKUP(E109,'SWV gegevens'!$F$2:$G$76,2))</f>
        <v/>
      </c>
      <c r="E109" s="244" t="str">
        <f>IF(VLOOKUP($G$8&amp;IF($C109&lt;10,"0","")&amp;$C109,kijkglazen!$X$4:$AJ$761,1)=$G$8&amp;IF($C109&lt;10,"0","")&amp;$C109,VLOOKUP($G$8&amp;IF($C109&lt;10,"0","")&amp;$C109,kijkglazen!$X$4:$AJ$761,4),"")</f>
        <v/>
      </c>
      <c r="F109" s="40"/>
      <c r="G109" s="244">
        <f>IF(VLOOKUP($G$8&amp;IF($C109&lt;10,"0","")&amp;$C109,kijkglazen!$X$4:$AJ$761,1)=$G$8&amp;IF($C109&lt;10,"0","")&amp;$C109,VLOOKUP($G$8&amp;IF($C109&lt;10,"0","")&amp;$C109,kijkglazen!$X$4:$AJ$761,5),0)</f>
        <v>0</v>
      </c>
      <c r="H109" s="244">
        <f>IF(VLOOKUP($G$8&amp;IF($C109&lt;10,"0","")&amp;$C109,kijkglazen!$X$4:$AJ$761,1)=$G$8&amp;IF($C109&lt;10,"0","")&amp;$C109,VLOOKUP($G$8&amp;IF($C109&lt;10,"0","")&amp;$C109,kijkglazen!$X$4:$AJ$761,6),0)</f>
        <v>0</v>
      </c>
      <c r="I109" s="244">
        <f>IF(VLOOKUP($G$8&amp;IF($C109&lt;10,"0","")&amp;$C109,kijkglazen!$X$4:$AJ$761,1)=$G$8&amp;IF($C109&lt;10,"0","")&amp;$C109,VLOOKUP($G$8&amp;IF($C109&lt;10,"0","")&amp;$C109,kijkglazen!$X$4:$AJ$761,7),0)</f>
        <v>0</v>
      </c>
      <c r="J109" s="244">
        <f t="shared" si="32"/>
        <v>0</v>
      </c>
      <c r="K109" s="39"/>
      <c r="L109" s="244">
        <f>IF(VLOOKUP($G$8&amp;IF($C109&lt;10,"0","")&amp;$C109,kijkglazen!$X$4:$AJ$761,1)=$G$8&amp;IF($C109&lt;10,"0","")&amp;$C109,VLOOKUP($G$8&amp;IF($C109&lt;10,"0","")&amp;$C109,kijkglazen!$X$4:$AJ$761,9),0)</f>
        <v>0</v>
      </c>
      <c r="M109" s="244">
        <f>IF(VLOOKUP($G$8&amp;IF($C109&lt;10,"0","")&amp;$C109,kijkglazen!$X$4:$AJ$761,1)=$G$8&amp;IF($C109&lt;10,"0","")&amp;$C109,VLOOKUP($G$8&amp;IF($C109&lt;10,"0","")&amp;$C109,kijkglazen!$X$4:$AJ$761,10),0)</f>
        <v>0</v>
      </c>
      <c r="N109" s="244">
        <f>IF(VLOOKUP($G$8&amp;IF($C109&lt;10,"0","")&amp;$C109,kijkglazen!$X$4:$AJ$761,1)=$G$8&amp;IF($C109&lt;10,"0","")&amp;$C109,VLOOKUP($G$8&amp;IF($C109&lt;10,"0","")&amp;$C109,kijkglazen!$X$4:$AJ$761,11),0)</f>
        <v>0</v>
      </c>
      <c r="O109" s="244">
        <f t="shared" si="33"/>
        <v>0</v>
      </c>
      <c r="P109" s="250">
        <f>IF(VLOOKUP($G$8&amp;IF($C109&lt;10,"0","")&amp;$C109,kijkglazen!$X$4:$AJ$761,1)=$G$8&amp;IF($C109&lt;10,"0","")&amp;$C109,VLOOKUP($G$8&amp;IF($C109&lt;10,"0","")&amp;$C109,kijkglazen!$X$4:$AJ$761,13),0)</f>
        <v>0</v>
      </c>
      <c r="Q109" s="78" t="s">
        <v>54</v>
      </c>
      <c r="R109" s="245">
        <f>IF(Q109="nee",0,(J109-O109)*(tab!$C$22*tab!$C$8+tab!$D$24))</f>
        <v>0</v>
      </c>
      <c r="S109" s="245">
        <f>IF(AND(J109=0,O109=0),0,(G109-L109)*tab!$E$32+(H109-M109)*tab!$F$32+(I109-N109)*tab!$G$32)</f>
        <v>0</v>
      </c>
      <c r="T109" s="245">
        <f t="shared" si="34"/>
        <v>0</v>
      </c>
      <c r="U109" s="78" t="s">
        <v>54</v>
      </c>
      <c r="V109" s="245">
        <f>IF(U109="nee",0,(J109-O109)*(tab!$C$46))</f>
        <v>0</v>
      </c>
      <c r="W109" s="245">
        <f>IF(U109="nee",0,IF(AND(J109=0,O109=0),0,(G109-L109)*tab!$G$46+(H109-M109)*tab!$H$46+(I109-N109)*tab!$I$46))</f>
        <v>0</v>
      </c>
      <c r="X109" s="245">
        <f t="shared" si="35"/>
        <v>0</v>
      </c>
      <c r="Y109" s="3"/>
      <c r="Z109" s="19"/>
    </row>
    <row r="110" spans="2:26" ht="12" customHeight="1" x14ac:dyDescent="0.2">
      <c r="B110" s="17"/>
      <c r="C110" s="1">
        <v>42</v>
      </c>
      <c r="D110" s="254" t="str">
        <f>IF(E110="","",VLOOKUP(E110,'SWV gegevens'!$F$2:$G$76,2))</f>
        <v/>
      </c>
      <c r="E110" s="244" t="str">
        <f>IF(VLOOKUP($G$8&amp;IF($C110&lt;10,"0","")&amp;$C110,kijkglazen!$X$4:$AJ$761,1)=$G$8&amp;IF($C110&lt;10,"0","")&amp;$C110,VLOOKUP($G$8&amp;IF($C110&lt;10,"0","")&amp;$C110,kijkglazen!$X$4:$AJ$761,4),"")</f>
        <v/>
      </c>
      <c r="F110" s="40"/>
      <c r="G110" s="244">
        <f>IF(VLOOKUP($G$8&amp;IF($C110&lt;10,"0","")&amp;$C110,kijkglazen!$X$4:$AJ$761,1)=$G$8&amp;IF($C110&lt;10,"0","")&amp;$C110,VLOOKUP($G$8&amp;IF($C110&lt;10,"0","")&amp;$C110,kijkglazen!$X$4:$AJ$761,5),0)</f>
        <v>0</v>
      </c>
      <c r="H110" s="244">
        <f>IF(VLOOKUP($G$8&amp;IF($C110&lt;10,"0","")&amp;$C110,kijkglazen!$X$4:$AJ$761,1)=$G$8&amp;IF($C110&lt;10,"0","")&amp;$C110,VLOOKUP($G$8&amp;IF($C110&lt;10,"0","")&amp;$C110,kijkglazen!$X$4:$AJ$761,6),0)</f>
        <v>0</v>
      </c>
      <c r="I110" s="244">
        <f>IF(VLOOKUP($G$8&amp;IF($C110&lt;10,"0","")&amp;$C110,kijkglazen!$X$4:$AJ$761,1)=$G$8&amp;IF($C110&lt;10,"0","")&amp;$C110,VLOOKUP($G$8&amp;IF($C110&lt;10,"0","")&amp;$C110,kijkglazen!$X$4:$AJ$761,7),0)</f>
        <v>0</v>
      </c>
      <c r="J110" s="244">
        <f t="shared" si="32"/>
        <v>0</v>
      </c>
      <c r="K110" s="39"/>
      <c r="L110" s="244">
        <f>IF(VLOOKUP($G$8&amp;IF($C110&lt;10,"0","")&amp;$C110,kijkglazen!$X$4:$AJ$761,1)=$G$8&amp;IF($C110&lt;10,"0","")&amp;$C110,VLOOKUP($G$8&amp;IF($C110&lt;10,"0","")&amp;$C110,kijkglazen!$X$4:$AJ$761,9),0)</f>
        <v>0</v>
      </c>
      <c r="M110" s="244">
        <f>IF(VLOOKUP($G$8&amp;IF($C110&lt;10,"0","")&amp;$C110,kijkglazen!$X$4:$AJ$761,1)=$G$8&amp;IF($C110&lt;10,"0","")&amp;$C110,VLOOKUP($G$8&amp;IF($C110&lt;10,"0","")&amp;$C110,kijkglazen!$X$4:$AJ$761,10),0)</f>
        <v>0</v>
      </c>
      <c r="N110" s="244">
        <f>IF(VLOOKUP($G$8&amp;IF($C110&lt;10,"0","")&amp;$C110,kijkglazen!$X$4:$AJ$761,1)=$G$8&amp;IF($C110&lt;10,"0","")&amp;$C110,VLOOKUP($G$8&amp;IF($C110&lt;10,"0","")&amp;$C110,kijkglazen!$X$4:$AJ$761,11),0)</f>
        <v>0</v>
      </c>
      <c r="O110" s="244">
        <f t="shared" si="33"/>
        <v>0</v>
      </c>
      <c r="P110" s="250">
        <f>IF(VLOOKUP($G$8&amp;IF($C110&lt;10,"0","")&amp;$C110,kijkglazen!$X$4:$AJ$761,1)=$G$8&amp;IF($C110&lt;10,"0","")&amp;$C110,VLOOKUP($G$8&amp;IF($C110&lt;10,"0","")&amp;$C110,kijkglazen!$X$4:$AJ$761,13),0)</f>
        <v>0</v>
      </c>
      <c r="Q110" s="78" t="s">
        <v>54</v>
      </c>
      <c r="R110" s="245">
        <f>IF(Q110="nee",0,(J110-O110)*(tab!$C$22*tab!$C$8+tab!$D$24))</f>
        <v>0</v>
      </c>
      <c r="S110" s="245">
        <f>IF(AND(J110=0,O110=0),0,(G110-L110)*tab!$E$32+(H110-M110)*tab!$F$32+(I110-N110)*tab!$G$32)</f>
        <v>0</v>
      </c>
      <c r="T110" s="245">
        <f t="shared" si="34"/>
        <v>0</v>
      </c>
      <c r="U110" s="78" t="s">
        <v>54</v>
      </c>
      <c r="V110" s="245">
        <f>IF(U110="nee",0,(J110-O110)*(tab!$C$46))</f>
        <v>0</v>
      </c>
      <c r="W110" s="245">
        <f>IF(U110="nee",0,IF(AND(J110=0,O110=0),0,(G110-L110)*tab!$G$46+(H110-M110)*tab!$H$46+(I110-N110)*tab!$I$46))</f>
        <v>0</v>
      </c>
      <c r="X110" s="245">
        <f t="shared" si="35"/>
        <v>0</v>
      </c>
      <c r="Y110" s="3"/>
      <c r="Z110" s="19"/>
    </row>
    <row r="111" spans="2:26" ht="12" customHeight="1" x14ac:dyDescent="0.2">
      <c r="B111" s="17"/>
      <c r="C111" s="1">
        <v>43</v>
      </c>
      <c r="D111" s="254" t="str">
        <f>IF(E111="","",VLOOKUP(E111,'SWV gegevens'!$F$2:$G$76,2))</f>
        <v/>
      </c>
      <c r="E111" s="244" t="str">
        <f>IF(VLOOKUP($G$8&amp;IF($C111&lt;10,"0","")&amp;$C111,kijkglazen!$X$4:$AJ$761,1)=$G$8&amp;IF($C111&lt;10,"0","")&amp;$C111,VLOOKUP($G$8&amp;IF($C111&lt;10,"0","")&amp;$C111,kijkglazen!$X$4:$AJ$761,4),"")</f>
        <v/>
      </c>
      <c r="F111" s="40"/>
      <c r="G111" s="244">
        <f>IF(VLOOKUP($G$8&amp;IF($C111&lt;10,"0","")&amp;$C111,kijkglazen!$X$4:$AJ$761,1)=$G$8&amp;IF($C111&lt;10,"0","")&amp;$C111,VLOOKUP($G$8&amp;IF($C111&lt;10,"0","")&amp;$C111,kijkglazen!$X$4:$AJ$761,5),0)</f>
        <v>0</v>
      </c>
      <c r="H111" s="244">
        <f>IF(VLOOKUP($G$8&amp;IF($C111&lt;10,"0","")&amp;$C111,kijkglazen!$X$4:$AJ$761,1)=$G$8&amp;IF($C111&lt;10,"0","")&amp;$C111,VLOOKUP($G$8&amp;IF($C111&lt;10,"0","")&amp;$C111,kijkglazen!$X$4:$AJ$761,6),0)</f>
        <v>0</v>
      </c>
      <c r="I111" s="244">
        <f>IF(VLOOKUP($G$8&amp;IF($C111&lt;10,"0","")&amp;$C111,kijkglazen!$X$4:$AJ$761,1)=$G$8&amp;IF($C111&lt;10,"0","")&amp;$C111,VLOOKUP($G$8&amp;IF($C111&lt;10,"0","")&amp;$C111,kijkglazen!$X$4:$AJ$761,7),0)</f>
        <v>0</v>
      </c>
      <c r="J111" s="244">
        <f t="shared" si="32"/>
        <v>0</v>
      </c>
      <c r="K111" s="39"/>
      <c r="L111" s="244">
        <f>IF(VLOOKUP($G$8&amp;IF($C111&lt;10,"0","")&amp;$C111,kijkglazen!$X$4:$AJ$761,1)=$G$8&amp;IF($C111&lt;10,"0","")&amp;$C111,VLOOKUP($G$8&amp;IF($C111&lt;10,"0","")&amp;$C111,kijkglazen!$X$4:$AJ$761,9),0)</f>
        <v>0</v>
      </c>
      <c r="M111" s="244">
        <f>IF(VLOOKUP($G$8&amp;IF($C111&lt;10,"0","")&amp;$C111,kijkglazen!$X$4:$AJ$761,1)=$G$8&amp;IF($C111&lt;10,"0","")&amp;$C111,VLOOKUP($G$8&amp;IF($C111&lt;10,"0","")&amp;$C111,kijkglazen!$X$4:$AJ$761,10),0)</f>
        <v>0</v>
      </c>
      <c r="N111" s="244">
        <f>IF(VLOOKUP($G$8&amp;IF($C111&lt;10,"0","")&amp;$C111,kijkglazen!$X$4:$AJ$761,1)=$G$8&amp;IF($C111&lt;10,"0","")&amp;$C111,VLOOKUP($G$8&amp;IF($C111&lt;10,"0","")&amp;$C111,kijkglazen!$X$4:$AJ$761,11),0)</f>
        <v>0</v>
      </c>
      <c r="O111" s="244">
        <f t="shared" si="33"/>
        <v>0</v>
      </c>
      <c r="P111" s="250">
        <f>IF(VLOOKUP($G$8&amp;IF($C111&lt;10,"0","")&amp;$C111,kijkglazen!$X$4:$AJ$761,1)=$G$8&amp;IF($C111&lt;10,"0","")&amp;$C111,VLOOKUP($G$8&amp;IF($C111&lt;10,"0","")&amp;$C111,kijkglazen!$X$4:$AJ$761,13),0)</f>
        <v>0</v>
      </c>
      <c r="Q111" s="78" t="s">
        <v>54</v>
      </c>
      <c r="R111" s="245">
        <f>IF(Q111="nee",0,(J111-O111)*(tab!$C$22*tab!$C$8+tab!$D$24))</f>
        <v>0</v>
      </c>
      <c r="S111" s="245">
        <f>IF(AND(J111=0,O111=0),0,(G111-L111)*tab!$E$32+(H111-M111)*tab!$F$32+(I111-N111)*tab!$G$32)</f>
        <v>0</v>
      </c>
      <c r="T111" s="245">
        <f t="shared" si="34"/>
        <v>0</v>
      </c>
      <c r="U111" s="78" t="s">
        <v>54</v>
      </c>
      <c r="V111" s="245">
        <f>IF(U111="nee",0,(J111-O111)*(tab!$C$46))</f>
        <v>0</v>
      </c>
      <c r="W111" s="245">
        <f>IF(U111="nee",0,IF(AND(J111=0,O111=0),0,(G111-L111)*tab!$G$46+(H111-M111)*tab!$H$46+(I111-N111)*tab!$I$46))</f>
        <v>0</v>
      </c>
      <c r="X111" s="245">
        <f t="shared" si="35"/>
        <v>0</v>
      </c>
      <c r="Y111" s="3"/>
      <c r="Z111" s="19"/>
    </row>
    <row r="112" spans="2:26" ht="12" customHeight="1" x14ac:dyDescent="0.2">
      <c r="B112" s="17"/>
      <c r="C112" s="1">
        <v>44</v>
      </c>
      <c r="D112" s="254" t="str">
        <f>IF(E112="","",VLOOKUP(E112,'SWV gegevens'!$F$2:$G$76,2))</f>
        <v/>
      </c>
      <c r="E112" s="244" t="str">
        <f>IF(VLOOKUP($G$8&amp;IF($C112&lt;10,"0","")&amp;$C112,kijkglazen!$X$4:$AJ$761,1)=$G$8&amp;IF($C112&lt;10,"0","")&amp;$C112,VLOOKUP($G$8&amp;IF($C112&lt;10,"0","")&amp;$C112,kijkglazen!$X$4:$AJ$761,4),"")</f>
        <v/>
      </c>
      <c r="F112" s="40"/>
      <c r="G112" s="244">
        <f>IF(VLOOKUP($G$8&amp;IF($C112&lt;10,"0","")&amp;$C112,kijkglazen!$X$4:$AJ$761,1)=$G$8&amp;IF($C112&lt;10,"0","")&amp;$C112,VLOOKUP($G$8&amp;IF($C112&lt;10,"0","")&amp;$C112,kijkglazen!$X$4:$AJ$761,5),0)</f>
        <v>0</v>
      </c>
      <c r="H112" s="244">
        <f>IF(VLOOKUP($G$8&amp;IF($C112&lt;10,"0","")&amp;$C112,kijkglazen!$X$4:$AJ$761,1)=$G$8&amp;IF($C112&lt;10,"0","")&amp;$C112,VLOOKUP($G$8&amp;IF($C112&lt;10,"0","")&amp;$C112,kijkglazen!$X$4:$AJ$761,6),0)</f>
        <v>0</v>
      </c>
      <c r="I112" s="244">
        <f>IF(VLOOKUP($G$8&amp;IF($C112&lt;10,"0","")&amp;$C112,kijkglazen!$X$4:$AJ$761,1)=$G$8&amp;IF($C112&lt;10,"0","")&amp;$C112,VLOOKUP($G$8&amp;IF($C112&lt;10,"0","")&amp;$C112,kijkglazen!$X$4:$AJ$761,7),0)</f>
        <v>0</v>
      </c>
      <c r="J112" s="244">
        <f t="shared" si="32"/>
        <v>0</v>
      </c>
      <c r="K112" s="39"/>
      <c r="L112" s="244">
        <f>IF(VLOOKUP($G$8&amp;IF($C112&lt;10,"0","")&amp;$C112,kijkglazen!$X$4:$AJ$761,1)=$G$8&amp;IF($C112&lt;10,"0","")&amp;$C112,VLOOKUP($G$8&amp;IF($C112&lt;10,"0","")&amp;$C112,kijkglazen!$X$4:$AJ$761,9),0)</f>
        <v>0</v>
      </c>
      <c r="M112" s="244">
        <f>IF(VLOOKUP($G$8&amp;IF($C112&lt;10,"0","")&amp;$C112,kijkglazen!$X$4:$AJ$761,1)=$G$8&amp;IF($C112&lt;10,"0","")&amp;$C112,VLOOKUP($G$8&amp;IF($C112&lt;10,"0","")&amp;$C112,kijkglazen!$X$4:$AJ$761,10),0)</f>
        <v>0</v>
      </c>
      <c r="N112" s="244">
        <f>IF(VLOOKUP($G$8&amp;IF($C112&lt;10,"0","")&amp;$C112,kijkglazen!$X$4:$AJ$761,1)=$G$8&amp;IF($C112&lt;10,"0","")&amp;$C112,VLOOKUP($G$8&amp;IF($C112&lt;10,"0","")&amp;$C112,kijkglazen!$X$4:$AJ$761,11),0)</f>
        <v>0</v>
      </c>
      <c r="O112" s="244">
        <f t="shared" si="33"/>
        <v>0</v>
      </c>
      <c r="P112" s="250">
        <f>IF(VLOOKUP($G$8&amp;IF($C112&lt;10,"0","")&amp;$C112,kijkglazen!$X$4:$AJ$761,1)=$G$8&amp;IF($C112&lt;10,"0","")&amp;$C112,VLOOKUP($G$8&amp;IF($C112&lt;10,"0","")&amp;$C112,kijkglazen!$X$4:$AJ$761,13),0)</f>
        <v>0</v>
      </c>
      <c r="Q112" s="78" t="s">
        <v>54</v>
      </c>
      <c r="R112" s="245">
        <f>IF(Q112="nee",0,(J112-O112)*(tab!$C$22*tab!$C$8+tab!$D$24))</f>
        <v>0</v>
      </c>
      <c r="S112" s="245">
        <f>IF(AND(J112=0,O112=0),0,(G112-L112)*tab!$E$32+(H112-M112)*tab!$F$32+(I112-N112)*tab!$G$32)</f>
        <v>0</v>
      </c>
      <c r="T112" s="245">
        <f t="shared" si="34"/>
        <v>0</v>
      </c>
      <c r="U112" s="78" t="s">
        <v>54</v>
      </c>
      <c r="V112" s="245">
        <f>IF(U112="nee",0,(J112-O112)*(tab!$C$46))</f>
        <v>0</v>
      </c>
      <c r="W112" s="245">
        <f>IF(U112="nee",0,IF(AND(J112=0,O112=0),0,(G112-L112)*tab!$G$46+(H112-M112)*tab!$H$46+(I112-N112)*tab!$I$46))</f>
        <v>0</v>
      </c>
      <c r="X112" s="245">
        <f t="shared" si="35"/>
        <v>0</v>
      </c>
      <c r="Y112" s="3"/>
      <c r="Z112" s="19"/>
    </row>
    <row r="113" spans="2:26" ht="12" customHeight="1" x14ac:dyDescent="0.2">
      <c r="B113" s="17"/>
      <c r="C113" s="1">
        <v>45</v>
      </c>
      <c r="D113" s="254" t="str">
        <f>IF(E113="","",VLOOKUP(E113,'SWV gegevens'!$F$2:$G$76,2))</f>
        <v/>
      </c>
      <c r="E113" s="244" t="str">
        <f>IF(VLOOKUP($G$8&amp;IF($C113&lt;10,"0","")&amp;$C113,kijkglazen!$X$4:$AJ$761,1)=$G$8&amp;IF($C113&lt;10,"0","")&amp;$C113,VLOOKUP($G$8&amp;IF($C113&lt;10,"0","")&amp;$C113,kijkglazen!$X$4:$AJ$761,4),"")</f>
        <v/>
      </c>
      <c r="F113" s="40"/>
      <c r="G113" s="244">
        <f>IF(VLOOKUP($G$8&amp;IF($C113&lt;10,"0","")&amp;$C113,kijkglazen!$X$4:$AJ$761,1)=$G$8&amp;IF($C113&lt;10,"0","")&amp;$C113,VLOOKUP($G$8&amp;IF($C113&lt;10,"0","")&amp;$C113,kijkglazen!$X$4:$AJ$761,5),0)</f>
        <v>0</v>
      </c>
      <c r="H113" s="244">
        <f>IF(VLOOKUP($G$8&amp;IF($C113&lt;10,"0","")&amp;$C113,kijkglazen!$X$4:$AJ$761,1)=$G$8&amp;IF($C113&lt;10,"0","")&amp;$C113,VLOOKUP($G$8&amp;IF($C113&lt;10,"0","")&amp;$C113,kijkglazen!$X$4:$AJ$761,6),0)</f>
        <v>0</v>
      </c>
      <c r="I113" s="244">
        <f>IF(VLOOKUP($G$8&amp;IF($C113&lt;10,"0","")&amp;$C113,kijkglazen!$X$4:$AJ$761,1)=$G$8&amp;IF($C113&lt;10,"0","")&amp;$C113,VLOOKUP($G$8&amp;IF($C113&lt;10,"0","")&amp;$C113,kijkglazen!$X$4:$AJ$761,7),0)</f>
        <v>0</v>
      </c>
      <c r="J113" s="244">
        <f t="shared" si="32"/>
        <v>0</v>
      </c>
      <c r="K113" s="39"/>
      <c r="L113" s="244">
        <f>IF(VLOOKUP($G$8&amp;IF($C113&lt;10,"0","")&amp;$C113,kijkglazen!$X$4:$AJ$761,1)=$G$8&amp;IF($C113&lt;10,"0","")&amp;$C113,VLOOKUP($G$8&amp;IF($C113&lt;10,"0","")&amp;$C113,kijkglazen!$X$4:$AJ$761,9),0)</f>
        <v>0</v>
      </c>
      <c r="M113" s="244">
        <f>IF(VLOOKUP($G$8&amp;IF($C113&lt;10,"0","")&amp;$C113,kijkglazen!$X$4:$AJ$761,1)=$G$8&amp;IF($C113&lt;10,"0","")&amp;$C113,VLOOKUP($G$8&amp;IF($C113&lt;10,"0","")&amp;$C113,kijkglazen!$X$4:$AJ$761,10),0)</f>
        <v>0</v>
      </c>
      <c r="N113" s="244">
        <f>IF(VLOOKUP($G$8&amp;IF($C113&lt;10,"0","")&amp;$C113,kijkglazen!$X$4:$AJ$761,1)=$G$8&amp;IF($C113&lt;10,"0","")&amp;$C113,VLOOKUP($G$8&amp;IF($C113&lt;10,"0","")&amp;$C113,kijkglazen!$X$4:$AJ$761,11),0)</f>
        <v>0</v>
      </c>
      <c r="O113" s="244">
        <f t="shared" si="33"/>
        <v>0</v>
      </c>
      <c r="P113" s="250">
        <f>IF(VLOOKUP($G$8&amp;IF($C113&lt;10,"0","")&amp;$C113,kijkglazen!$X$4:$AJ$761,1)=$G$8&amp;IF($C113&lt;10,"0","")&amp;$C113,VLOOKUP($G$8&amp;IF($C113&lt;10,"0","")&amp;$C113,kijkglazen!$X$4:$AJ$761,13),0)</f>
        <v>0</v>
      </c>
      <c r="Q113" s="78" t="s">
        <v>54</v>
      </c>
      <c r="R113" s="245">
        <f>IF(Q113="nee",0,(J113-O113)*(tab!$C$22*tab!$C$8+tab!$D$24))</f>
        <v>0</v>
      </c>
      <c r="S113" s="245">
        <f>IF(AND(J113=0,O113=0),0,(G113-L113)*tab!$E$32+(H113-M113)*tab!$F$32+(I113-N113)*tab!$G$32)</f>
        <v>0</v>
      </c>
      <c r="T113" s="245">
        <f t="shared" si="34"/>
        <v>0</v>
      </c>
      <c r="U113" s="78" t="s">
        <v>54</v>
      </c>
      <c r="V113" s="245">
        <f>IF(U113="nee",0,(J113-O113)*(tab!$C$46))</f>
        <v>0</v>
      </c>
      <c r="W113" s="245">
        <f>IF(U113="nee",0,IF(AND(J113=0,O113=0),0,(G113-L113)*tab!$G$46+(H113-M113)*tab!$H$46+(I113-N113)*tab!$I$46))</f>
        <v>0</v>
      </c>
      <c r="X113" s="245">
        <f t="shared" si="35"/>
        <v>0</v>
      </c>
      <c r="Y113" s="3"/>
      <c r="Z113" s="19"/>
    </row>
    <row r="114" spans="2:26" s="82" customFormat="1" ht="12" customHeight="1" x14ac:dyDescent="0.2">
      <c r="B114" s="67"/>
      <c r="C114" s="61"/>
      <c r="D114" s="64"/>
      <c r="E114" s="64"/>
      <c r="F114" s="89"/>
      <c r="G114" s="90">
        <f>SUM(G69:G113)</f>
        <v>36</v>
      </c>
      <c r="H114" s="90">
        <f>SUM(H69:H113)</f>
        <v>0</v>
      </c>
      <c r="I114" s="90">
        <f>SUM(I69:I113)</f>
        <v>0</v>
      </c>
      <c r="J114" s="90">
        <f>SUM(G114:I114)</f>
        <v>36</v>
      </c>
      <c r="K114" s="91"/>
      <c r="L114" s="90">
        <f>SUM(L69:L113)</f>
        <v>47</v>
      </c>
      <c r="M114" s="90">
        <f>SUM(M69:M113)</f>
        <v>0</v>
      </c>
      <c r="N114" s="90">
        <f>SUM(N69:N113)</f>
        <v>0</v>
      </c>
      <c r="O114" s="90">
        <f>SUM(L114:N114)</f>
        <v>47</v>
      </c>
      <c r="P114" s="91"/>
      <c r="Q114" s="91"/>
      <c r="R114" s="216"/>
      <c r="S114" s="216"/>
      <c r="T114" s="217">
        <f>SUM(T69:T113)</f>
        <v>145193.10715</v>
      </c>
      <c r="U114" s="91"/>
      <c r="V114" s="216"/>
      <c r="W114" s="216"/>
      <c r="X114" s="217">
        <f>SUM(X69:X113)</f>
        <v>18086.600000000002</v>
      </c>
      <c r="Y114" s="64"/>
      <c r="Z114" s="65"/>
    </row>
    <row r="115" spans="2:26" ht="12" customHeight="1" x14ac:dyDescent="0.2">
      <c r="B115" s="17"/>
      <c r="C115" s="1"/>
      <c r="D115" s="35"/>
      <c r="E115" s="35"/>
      <c r="F115" s="41"/>
      <c r="G115" s="81"/>
      <c r="H115" s="81"/>
      <c r="I115" s="81"/>
      <c r="J115" s="43"/>
      <c r="K115" s="43"/>
      <c r="L115" s="81"/>
      <c r="M115" s="81"/>
      <c r="N115" s="81"/>
      <c r="O115" s="43"/>
      <c r="P115" s="43"/>
      <c r="Q115" s="43"/>
      <c r="R115" s="215"/>
      <c r="S115" s="215"/>
      <c r="T115" s="215"/>
      <c r="U115" s="43"/>
      <c r="V115" s="215"/>
      <c r="W115" s="215"/>
      <c r="X115" s="215"/>
      <c r="Y115" s="3"/>
      <c r="Z115" s="19"/>
    </row>
    <row r="116" spans="2:26" ht="12" customHeight="1" x14ac:dyDescent="0.2">
      <c r="B116" s="17"/>
      <c r="C116" s="1"/>
      <c r="D116" s="35" t="s">
        <v>71</v>
      </c>
      <c r="E116" s="35"/>
      <c r="F116" s="41"/>
      <c r="G116" s="42">
        <f>+G39+G64+G114</f>
        <v>63</v>
      </c>
      <c r="H116" s="42">
        <f>+H39+H64+H114</f>
        <v>0</v>
      </c>
      <c r="I116" s="42">
        <f>+I39+I64+I114</f>
        <v>0</v>
      </c>
      <c r="J116" s="42">
        <f>+J39+J64+J114</f>
        <v>63</v>
      </c>
      <c r="K116" s="43"/>
      <c r="L116" s="42">
        <f>+L39+L64+L114</f>
        <v>57</v>
      </c>
      <c r="M116" s="42">
        <f>+M39+M64+M114</f>
        <v>0</v>
      </c>
      <c r="N116" s="42">
        <f>+N39+N64+N114</f>
        <v>0</v>
      </c>
      <c r="O116" s="42">
        <f>+O39+O64+O114</f>
        <v>57</v>
      </c>
      <c r="P116" s="43"/>
      <c r="Q116" s="43"/>
      <c r="R116" s="215"/>
      <c r="S116" s="215"/>
      <c r="T116" s="215"/>
      <c r="U116" s="43"/>
      <c r="V116" s="215"/>
      <c r="W116" s="215"/>
      <c r="X116" s="215"/>
      <c r="Y116" s="3"/>
      <c r="Z116" s="19"/>
    </row>
    <row r="117" spans="2:26" ht="12" customHeight="1" x14ac:dyDescent="0.2">
      <c r="B117" s="17"/>
      <c r="C117" s="1"/>
      <c r="D117" s="35"/>
      <c r="E117" s="35"/>
      <c r="F117" s="41"/>
      <c r="G117" s="81"/>
      <c r="H117" s="81"/>
      <c r="I117" s="81"/>
      <c r="J117" s="43"/>
      <c r="K117" s="43"/>
      <c r="L117" s="81"/>
      <c r="M117" s="81"/>
      <c r="N117" s="81"/>
      <c r="O117" s="43"/>
      <c r="P117" s="43"/>
      <c r="Q117" s="43"/>
      <c r="R117" s="215"/>
      <c r="S117" s="215"/>
      <c r="T117" s="215"/>
      <c r="U117" s="43"/>
      <c r="V117" s="215"/>
      <c r="W117" s="215"/>
      <c r="X117" s="215"/>
      <c r="Y117" s="3"/>
      <c r="Z117" s="19"/>
    </row>
    <row r="118" spans="2:26" ht="12" customHeight="1" x14ac:dyDescent="0.2">
      <c r="B118" s="17"/>
      <c r="C118" s="1"/>
      <c r="D118" s="3" t="s">
        <v>64</v>
      </c>
      <c r="E118" s="3"/>
      <c r="F118" s="71"/>
      <c r="G118" s="158"/>
      <c r="H118" s="158"/>
      <c r="I118" s="158"/>
      <c r="J118" s="159"/>
      <c r="K118" s="159"/>
      <c r="L118" s="158"/>
      <c r="M118" s="158"/>
      <c r="N118" s="158"/>
      <c r="O118" s="159"/>
      <c r="P118" s="159"/>
      <c r="Q118" s="69"/>
      <c r="R118" s="205"/>
      <c r="S118" s="205"/>
      <c r="T118" s="210">
        <f>+T39</f>
        <v>92052.728740000006</v>
      </c>
      <c r="U118" s="167"/>
      <c r="V118" s="223"/>
      <c r="W118" s="223"/>
      <c r="X118" s="224">
        <f>+X39</f>
        <v>9777.9500000000007</v>
      </c>
      <c r="Y118" s="38"/>
      <c r="Z118" s="19"/>
    </row>
    <row r="119" spans="2:26" ht="12" customHeight="1" x14ac:dyDescent="0.2">
      <c r="B119" s="17"/>
      <c r="C119" s="1"/>
      <c r="D119" s="3" t="s">
        <v>68</v>
      </c>
      <c r="E119" s="3"/>
      <c r="F119" s="71"/>
      <c r="G119" s="158"/>
      <c r="H119" s="158"/>
      <c r="I119" s="158"/>
      <c r="J119" s="159"/>
      <c r="K119" s="159"/>
      <c r="L119" s="158"/>
      <c r="M119" s="158"/>
      <c r="N119" s="158"/>
      <c r="O119" s="159"/>
      <c r="P119" s="159"/>
      <c r="Q119" s="69"/>
      <c r="R119" s="205"/>
      <c r="S119" s="205"/>
      <c r="T119" s="210">
        <f>+T64</f>
        <v>134508.021996</v>
      </c>
      <c r="U119" s="167"/>
      <c r="V119" s="223"/>
      <c r="W119" s="223"/>
      <c r="X119" s="224">
        <f>+X64</f>
        <v>16785.599999999999</v>
      </c>
      <c r="Y119" s="38"/>
      <c r="Z119" s="19"/>
    </row>
    <row r="120" spans="2:26" ht="12" customHeight="1" x14ac:dyDescent="0.2">
      <c r="B120" s="17"/>
      <c r="C120" s="1"/>
      <c r="D120" s="3" t="s">
        <v>65</v>
      </c>
      <c r="E120" s="3"/>
      <c r="F120" s="71"/>
      <c r="G120" s="158"/>
      <c r="H120" s="158"/>
      <c r="I120" s="158"/>
      <c r="J120" s="159"/>
      <c r="K120" s="159"/>
      <c r="L120" s="158"/>
      <c r="M120" s="158"/>
      <c r="N120" s="158"/>
      <c r="O120" s="159"/>
      <c r="P120" s="159"/>
      <c r="Q120" s="69"/>
      <c r="R120" s="205"/>
      <c r="S120" s="205"/>
      <c r="T120" s="210">
        <f t="shared" ref="T120" si="36">+T114</f>
        <v>145193.10715</v>
      </c>
      <c r="U120" s="167"/>
      <c r="V120" s="223"/>
      <c r="W120" s="223"/>
      <c r="X120" s="224">
        <f>+X114</f>
        <v>18086.600000000002</v>
      </c>
      <c r="Y120" s="38"/>
      <c r="Z120" s="19"/>
    </row>
    <row r="121" spans="2:26" ht="12" customHeight="1" x14ac:dyDescent="0.2">
      <c r="B121" s="17"/>
      <c r="C121" s="1"/>
      <c r="D121" s="70" t="s">
        <v>69</v>
      </c>
      <c r="E121" s="70"/>
      <c r="F121" s="160"/>
      <c r="G121" s="161"/>
      <c r="H121" s="161"/>
      <c r="I121" s="161"/>
      <c r="J121" s="162"/>
      <c r="K121" s="162"/>
      <c r="L121" s="161"/>
      <c r="M121" s="161"/>
      <c r="N121" s="161"/>
      <c r="O121" s="162"/>
      <c r="P121" s="162"/>
      <c r="Q121" s="162"/>
      <c r="R121" s="218"/>
      <c r="S121" s="218"/>
      <c r="T121" s="219">
        <f>SUM(T118:T120)</f>
        <v>371753.85788600001</v>
      </c>
      <c r="U121" s="162"/>
      <c r="V121" s="218"/>
      <c r="W121" s="218"/>
      <c r="X121" s="219">
        <f>SUM(X118:X120)</f>
        <v>44650.15</v>
      </c>
      <c r="Y121" s="3"/>
      <c r="Z121" s="19"/>
    </row>
    <row r="122" spans="2:26" ht="12" customHeight="1" x14ac:dyDescent="0.2">
      <c r="B122" s="17"/>
      <c r="C122" s="1"/>
      <c r="D122" s="35"/>
      <c r="E122" s="35"/>
      <c r="F122" s="41"/>
      <c r="G122" s="81"/>
      <c r="H122" s="81"/>
      <c r="I122" s="81"/>
      <c r="J122" s="43"/>
      <c r="K122" s="43"/>
      <c r="L122" s="81"/>
      <c r="M122" s="81"/>
      <c r="N122" s="81"/>
      <c r="O122" s="43"/>
      <c r="P122" s="43"/>
      <c r="Q122" s="43"/>
      <c r="R122" s="215"/>
      <c r="S122" s="215"/>
      <c r="T122" s="215"/>
      <c r="U122" s="43"/>
      <c r="V122" s="215"/>
      <c r="W122" s="215"/>
      <c r="X122" s="215"/>
      <c r="Y122" s="3"/>
      <c r="Z122" s="19"/>
    </row>
    <row r="123" spans="2:26" ht="12" customHeight="1" x14ac:dyDescent="0.2">
      <c r="B123" s="17"/>
      <c r="C123" s="56"/>
      <c r="D123" s="60"/>
      <c r="E123" s="60"/>
      <c r="F123" s="83"/>
      <c r="G123" s="84"/>
      <c r="H123" s="84"/>
      <c r="I123" s="84"/>
      <c r="J123" s="85"/>
      <c r="K123" s="85"/>
      <c r="L123" s="84"/>
      <c r="M123" s="84"/>
      <c r="N123" s="84"/>
      <c r="O123" s="85"/>
      <c r="P123" s="85"/>
      <c r="Q123" s="85"/>
      <c r="R123" s="220"/>
      <c r="S123" s="220"/>
      <c r="T123" s="220"/>
      <c r="U123" s="85"/>
      <c r="V123" s="220"/>
      <c r="W123" s="220"/>
      <c r="X123" s="220"/>
      <c r="Y123" s="18"/>
      <c r="Z123" s="19"/>
    </row>
    <row r="124" spans="2:26" ht="12" customHeight="1" x14ac:dyDescent="0.25">
      <c r="B124" s="45"/>
      <c r="C124" s="57"/>
      <c r="D124" s="46"/>
      <c r="E124" s="46"/>
      <c r="F124" s="46"/>
      <c r="G124" s="47"/>
      <c r="H124" s="47"/>
      <c r="I124" s="47"/>
      <c r="J124" s="47"/>
      <c r="K124" s="47"/>
      <c r="L124" s="47"/>
      <c r="M124" s="47"/>
      <c r="N124" s="47"/>
      <c r="O124" s="47"/>
      <c r="P124" s="243"/>
      <c r="Q124" s="47"/>
      <c r="R124" s="221"/>
      <c r="S124" s="221"/>
      <c r="T124" s="221"/>
      <c r="U124" s="47"/>
      <c r="V124" s="221"/>
      <c r="W124" s="221"/>
      <c r="X124" s="221"/>
      <c r="Y124" s="48"/>
      <c r="Z124" s="49"/>
    </row>
  </sheetData>
  <sheetProtection algorithmName="SHA-512" hashValue="4IvT6p/vZKWLWFu19e+sLKAj9i1wSeqoR/Kr3bV21eWyS0EiIfyKSyMpAuydkesc6xLWtX1yI4MeBvbxsRhzfg==" saltValue="o9+QYYfdm47rnTqwvEVVzw==" spinCount="100000" sheet="1" objects="1" scenarios="1"/>
  <dataValidations count="1">
    <dataValidation type="list" allowBlank="1" showInputMessage="1" showErrorMessage="1" sqref="Q44:Q63 Q69:Q113 Q19:Q38 U19:U38 U44:U63 U69:U113">
      <formula1>"ja,nee"</formula1>
    </dataValidation>
  </dataValidations>
  <pageMargins left="0.7" right="0.7" top="0.75" bottom="0.75" header="0.3" footer="0.3"/>
  <pageSetup paperSize="9" scale="39" orientation="portrait" r:id="rId1"/>
  <headerFooter>
    <oddHeader>&amp;L&amp;"Arial,Vet"&amp;F&amp;R&amp;"Arial,Vet"&amp;A</oddHeader>
    <oddFooter>&amp;L&amp;"Arial,Vet"keizer / goedhart&amp;C&amp;"Arial,Vet"pagina &amp;P&amp;R&amp;"Arial,Vet"&amp;D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48" r:id="rId4" name="Drop Down 16">
              <controlPr locked="0" defaultSize="0" autoLine="0" autoPict="0">
                <anchor moveWithCells="1">
                  <from>
                    <xdr:col>5</xdr:col>
                    <xdr:colOff>0</xdr:colOff>
                    <xdr:row>6</xdr:row>
                    <xdr:rowOff>142875</xdr:rowOff>
                  </from>
                  <to>
                    <xdr:col>7</xdr:col>
                    <xdr:colOff>304800</xdr:colOff>
                    <xdr:row>8</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X127"/>
  <sheetViews>
    <sheetView zoomScale="78" zoomScaleNormal="78" workbookViewId="0">
      <selection activeCell="C11" sqref="C11"/>
    </sheetView>
  </sheetViews>
  <sheetFormatPr defaultColWidth="9.140625" defaultRowHeight="12.75" x14ac:dyDescent="0.2"/>
  <cols>
    <col min="1" max="1" width="4" style="100" customWidth="1"/>
    <col min="2" max="2" width="42.85546875" style="100" customWidth="1"/>
    <col min="3" max="9" width="16.85546875" style="100" customWidth="1"/>
    <col min="10" max="12" width="14.85546875" style="100" customWidth="1"/>
    <col min="13" max="13" width="14.140625" style="100" customWidth="1"/>
    <col min="14" max="16384" width="9.140625" style="100"/>
  </cols>
  <sheetData>
    <row r="2" spans="2:13" s="4" customFormat="1" x14ac:dyDescent="0.2">
      <c r="B2" s="4" t="s">
        <v>32</v>
      </c>
      <c r="C2" s="97" t="s">
        <v>33</v>
      </c>
      <c r="D2" s="97" t="s">
        <v>34</v>
      </c>
      <c r="E2" s="97" t="s">
        <v>35</v>
      </c>
      <c r="F2" s="97" t="s">
        <v>36</v>
      </c>
      <c r="G2" s="97" t="s">
        <v>45</v>
      </c>
      <c r="H2" s="97" t="s">
        <v>72</v>
      </c>
      <c r="I2" s="97" t="s">
        <v>73</v>
      </c>
      <c r="J2" s="97" t="s">
        <v>92</v>
      </c>
      <c r="K2" s="97"/>
    </row>
    <row r="3" spans="2:13" s="4" customFormat="1" x14ac:dyDescent="0.2">
      <c r="B3" s="4" t="s">
        <v>37</v>
      </c>
      <c r="C3" s="98">
        <v>42278</v>
      </c>
      <c r="D3" s="98">
        <v>42644</v>
      </c>
      <c r="E3" s="98">
        <v>43009</v>
      </c>
      <c r="F3" s="98">
        <v>43374</v>
      </c>
      <c r="G3" s="98">
        <v>43739</v>
      </c>
      <c r="H3" s="98">
        <v>44105</v>
      </c>
      <c r="I3" s="98">
        <v>44470</v>
      </c>
      <c r="J3" s="98">
        <v>44835</v>
      </c>
      <c r="K3" s="98"/>
    </row>
    <row r="4" spans="2:13" s="4" customFormat="1" x14ac:dyDescent="0.2">
      <c r="B4" s="4" t="s">
        <v>38</v>
      </c>
      <c r="C4" s="4">
        <v>2016</v>
      </c>
      <c r="D4" s="4">
        <v>2017</v>
      </c>
      <c r="E4" s="4">
        <v>2018</v>
      </c>
      <c r="F4" s="4">
        <v>2019</v>
      </c>
      <c r="G4" s="4">
        <v>2020</v>
      </c>
      <c r="H4" s="4">
        <v>2021</v>
      </c>
      <c r="I4" s="4">
        <v>2022</v>
      </c>
      <c r="J4" s="4">
        <v>2023</v>
      </c>
    </row>
    <row r="5" spans="2:13" s="4" customFormat="1" x14ac:dyDescent="0.2">
      <c r="B5" s="4" t="s">
        <v>51</v>
      </c>
      <c r="C5" s="98">
        <v>42401</v>
      </c>
      <c r="D5" s="98">
        <v>42767</v>
      </c>
      <c r="E5" s="98">
        <v>43132</v>
      </c>
      <c r="F5" s="98">
        <v>43497</v>
      </c>
      <c r="G5" s="98">
        <v>43862</v>
      </c>
      <c r="H5" s="98">
        <v>44228</v>
      </c>
      <c r="I5" s="98">
        <v>44593</v>
      </c>
      <c r="J5" s="98">
        <v>44958</v>
      </c>
      <c r="K5" s="98"/>
    </row>
    <row r="7" spans="2:13" x14ac:dyDescent="0.2">
      <c r="B7" s="99" t="s">
        <v>39</v>
      </c>
      <c r="C7" s="99"/>
      <c r="D7"/>
    </row>
    <row r="8" spans="2:13" x14ac:dyDescent="0.2">
      <c r="B8" s="100" t="s">
        <v>40</v>
      </c>
      <c r="C8" s="179">
        <v>64086.99</v>
      </c>
      <c r="D8"/>
    </row>
    <row r="9" spans="2:13" x14ac:dyDescent="0.2">
      <c r="B9" s="100" t="s">
        <v>90</v>
      </c>
      <c r="C9" s="179">
        <v>38184.21</v>
      </c>
      <c r="D9"/>
      <c r="E9" s="150"/>
      <c r="F9" s="50"/>
      <c r="G9" s="50"/>
      <c r="H9" s="50"/>
      <c r="I9" s="50"/>
    </row>
    <row r="10" spans="2:13" ht="13.9" customHeight="1" x14ac:dyDescent="0.2">
      <c r="B10" s="100" t="s">
        <v>41</v>
      </c>
      <c r="C10" s="179">
        <v>22239.26</v>
      </c>
      <c r="D10"/>
      <c r="F10" s="181"/>
    </row>
    <row r="11" spans="2:13" x14ac:dyDescent="0.2">
      <c r="B11" s="100" t="s">
        <v>42</v>
      </c>
      <c r="C11" s="179">
        <v>1007.41</v>
      </c>
      <c r="D11"/>
    </row>
    <row r="12" spans="2:13" x14ac:dyDescent="0.2">
      <c r="B12" s="101" t="s">
        <v>43</v>
      </c>
      <c r="C12" s="179">
        <v>452.97</v>
      </c>
      <c r="D12"/>
    </row>
    <row r="13" spans="2:13" x14ac:dyDescent="0.2">
      <c r="B13" s="100" t="s">
        <v>44</v>
      </c>
      <c r="C13" s="180">
        <v>41.54</v>
      </c>
      <c r="D13"/>
    </row>
    <row r="15" spans="2:13" x14ac:dyDescent="0.2">
      <c r="B15" s="102" t="s">
        <v>76</v>
      </c>
      <c r="C15" s="103"/>
      <c r="D15" s="103"/>
      <c r="E15" s="103"/>
      <c r="F15" s="103"/>
      <c r="G15" s="103"/>
      <c r="H15" s="103"/>
      <c r="I15" s="103"/>
      <c r="J15" s="103"/>
      <c r="K15" s="103"/>
      <c r="L15" s="103"/>
      <c r="M15" s="103"/>
    </row>
    <row r="16" spans="2:13" x14ac:dyDescent="0.2">
      <c r="B16" s="102" t="s">
        <v>9</v>
      </c>
      <c r="C16" s="103"/>
      <c r="D16" s="103"/>
      <c r="E16" s="103"/>
      <c r="F16" s="103"/>
      <c r="G16" s="103"/>
      <c r="H16" s="103"/>
      <c r="I16" s="103"/>
      <c r="J16" s="103"/>
      <c r="K16" s="103"/>
      <c r="L16" s="103"/>
      <c r="M16" s="103"/>
    </row>
    <row r="17" spans="2:15" x14ac:dyDescent="0.2">
      <c r="B17" s="104"/>
      <c r="C17" s="105" t="s">
        <v>10</v>
      </c>
      <c r="D17" s="106"/>
      <c r="E17" s="107" t="s">
        <v>11</v>
      </c>
      <c r="F17" s="105"/>
      <c r="G17" s="106"/>
      <c r="H17" s="107" t="s">
        <v>12</v>
      </c>
      <c r="I17" s="105"/>
      <c r="J17" s="106"/>
      <c r="K17" s="107" t="s">
        <v>13</v>
      </c>
      <c r="L17" s="105"/>
      <c r="M17" s="106"/>
    </row>
    <row r="18" spans="2:15" x14ac:dyDescent="0.2">
      <c r="B18" s="108"/>
      <c r="C18" s="109" t="s">
        <v>14</v>
      </c>
      <c r="D18" s="109" t="s">
        <v>15</v>
      </c>
      <c r="E18" s="110" t="s">
        <v>16</v>
      </c>
      <c r="F18" s="110" t="s">
        <v>17</v>
      </c>
      <c r="G18" s="109" t="s">
        <v>18</v>
      </c>
      <c r="H18" s="110" t="s">
        <v>16</v>
      </c>
      <c r="I18" s="110" t="s">
        <v>17</v>
      </c>
      <c r="J18" s="109" t="s">
        <v>18</v>
      </c>
      <c r="K18" s="110" t="s">
        <v>16</v>
      </c>
      <c r="L18" s="110" t="s">
        <v>17</v>
      </c>
      <c r="M18" s="109" t="s">
        <v>18</v>
      </c>
    </row>
    <row r="19" spans="2:15" x14ac:dyDescent="0.2">
      <c r="B19" s="111" t="s">
        <v>19</v>
      </c>
      <c r="C19" s="112">
        <v>1.1734</v>
      </c>
      <c r="D19" s="166">
        <f>C19*C8</f>
        <v>75199.674065999992</v>
      </c>
      <c r="E19" s="113"/>
      <c r="F19" s="113"/>
      <c r="G19" s="112"/>
      <c r="H19" s="113"/>
      <c r="I19" s="113"/>
      <c r="J19" s="112"/>
      <c r="K19" s="113"/>
      <c r="L19" s="113"/>
      <c r="M19" s="112"/>
    </row>
    <row r="20" spans="2:15" x14ac:dyDescent="0.2">
      <c r="B20" s="111" t="s">
        <v>3</v>
      </c>
      <c r="C20" s="112">
        <v>5.6500000000000002E-2</v>
      </c>
      <c r="D20" s="165">
        <f>ROUND(+C20*C$8,2)</f>
        <v>3620.91</v>
      </c>
      <c r="E20" s="147">
        <v>6.3700000000000007E-2</v>
      </c>
      <c r="F20" s="147">
        <v>6.1600000000000002E-2</v>
      </c>
      <c r="G20" s="148">
        <v>0.13039999999999999</v>
      </c>
      <c r="H20" s="147">
        <v>0.1182</v>
      </c>
      <c r="I20" s="147">
        <v>0.22869999999999999</v>
      </c>
      <c r="J20" s="148">
        <v>0.28960000000000002</v>
      </c>
      <c r="K20" s="267">
        <v>480.79</v>
      </c>
      <c r="L20" s="267">
        <v>623.97</v>
      </c>
      <c r="M20" s="182">
        <v>850.23</v>
      </c>
    </row>
    <row r="21" spans="2:15" x14ac:dyDescent="0.2">
      <c r="B21" s="111" t="s">
        <v>4</v>
      </c>
      <c r="C21" s="112">
        <v>3.9300000000000002E-2</v>
      </c>
      <c r="D21" s="165">
        <f>ROUND(+C21*C$8,2)</f>
        <v>2518.62</v>
      </c>
      <c r="E21" s="147">
        <v>8.0100000000000005E-2</v>
      </c>
      <c r="F21" s="147">
        <v>7.8799999999999995E-2</v>
      </c>
      <c r="G21" s="148">
        <v>0.14760000000000001</v>
      </c>
      <c r="H21" s="147">
        <v>6.8699999999999997E-2</v>
      </c>
      <c r="I21" s="147">
        <v>0.22869999999999999</v>
      </c>
      <c r="J21" s="148">
        <v>0.28960000000000002</v>
      </c>
      <c r="K21" s="267">
        <v>480.79</v>
      </c>
      <c r="L21" s="267">
        <v>623.97</v>
      </c>
      <c r="M21" s="182">
        <v>850.23</v>
      </c>
    </row>
    <row r="22" spans="2:15" x14ac:dyDescent="0.2">
      <c r="B22" s="111" t="s">
        <v>5</v>
      </c>
      <c r="C22" s="112">
        <v>7.6499999999999999E-2</v>
      </c>
      <c r="D22" s="165">
        <f>ROUND(+C22*C$8,2)</f>
        <v>4902.6499999999996</v>
      </c>
      <c r="E22" s="147">
        <v>0.10290000000000001</v>
      </c>
      <c r="F22" s="147">
        <v>0.12540000000000001</v>
      </c>
      <c r="G22" s="148">
        <v>0.12970000000000001</v>
      </c>
      <c r="H22" s="147">
        <v>5.2900000000000003E-2</v>
      </c>
      <c r="I22" s="147">
        <v>0.19620000000000001</v>
      </c>
      <c r="J22" s="148">
        <v>0.28920000000000001</v>
      </c>
      <c r="K22" s="267">
        <v>549.19000000000005</v>
      </c>
      <c r="L22" s="267">
        <v>731.75</v>
      </c>
      <c r="M22" s="182">
        <v>868.19</v>
      </c>
    </row>
    <row r="23" spans="2:15" x14ac:dyDescent="0.2">
      <c r="B23" s="111" t="s">
        <v>75</v>
      </c>
      <c r="C23" s="112">
        <v>3.85E-2</v>
      </c>
      <c r="D23" s="165">
        <f>ROUND(+C23*C$8,2)</f>
        <v>2467.35</v>
      </c>
      <c r="E23" s="113"/>
      <c r="F23" s="113"/>
      <c r="G23" s="112"/>
      <c r="H23" s="113"/>
      <c r="I23" s="113"/>
      <c r="J23" s="112"/>
      <c r="K23" s="113"/>
      <c r="L23" s="113"/>
      <c r="M23" s="112"/>
    </row>
    <row r="24" spans="2:15" x14ac:dyDescent="0.2">
      <c r="B24" s="111" t="s">
        <v>6</v>
      </c>
      <c r="C24" s="112"/>
      <c r="D24" s="182">
        <f>+C12</f>
        <v>452.97</v>
      </c>
      <c r="E24" s="113"/>
      <c r="F24" s="113"/>
      <c r="G24" s="112"/>
      <c r="H24" s="113"/>
      <c r="I24" s="113"/>
      <c r="J24" s="112"/>
      <c r="K24" s="113"/>
      <c r="L24" s="113"/>
      <c r="M24" s="112"/>
    </row>
    <row r="25" spans="2:15" x14ac:dyDescent="0.2">
      <c r="B25" s="114" t="s">
        <v>74</v>
      </c>
      <c r="C25" s="115"/>
      <c r="D25" s="183">
        <v>132.69999999999999</v>
      </c>
      <c r="E25" s="116"/>
      <c r="F25" s="116"/>
      <c r="G25" s="115"/>
      <c r="H25" s="116"/>
      <c r="I25" s="116"/>
      <c r="J25" s="115"/>
      <c r="K25" s="116"/>
      <c r="L25" s="116"/>
      <c r="M25" s="115"/>
    </row>
    <row r="26" spans="2:15" x14ac:dyDescent="0.2">
      <c r="B26" s="117" t="s">
        <v>1612</v>
      </c>
      <c r="C26" s="103"/>
      <c r="D26" s="103"/>
      <c r="E26" s="103"/>
      <c r="F26" s="103"/>
      <c r="G26" s="103"/>
      <c r="H26" s="103"/>
      <c r="I26" s="103"/>
      <c r="J26" s="103"/>
      <c r="K26" s="103"/>
      <c r="L26" s="103"/>
      <c r="M26" s="103"/>
    </row>
    <row r="27" spans="2:15" x14ac:dyDescent="0.2">
      <c r="B27" s="104"/>
      <c r="C27" s="268" t="s">
        <v>20</v>
      </c>
      <c r="D27" s="269"/>
      <c r="E27" s="118" t="s">
        <v>21</v>
      </c>
      <c r="F27" s="119"/>
      <c r="G27" s="120"/>
      <c r="H27" s="103"/>
      <c r="I27" s="103"/>
      <c r="J27" s="103"/>
      <c r="K27" s="103"/>
      <c r="L27" s="103"/>
      <c r="M27" s="103"/>
    </row>
    <row r="28" spans="2:15" x14ac:dyDescent="0.2">
      <c r="B28" s="121"/>
      <c r="C28" s="122" t="s">
        <v>22</v>
      </c>
      <c r="D28" s="123" t="s">
        <v>23</v>
      </c>
      <c r="E28" s="108" t="s">
        <v>16</v>
      </c>
      <c r="F28" s="124" t="s">
        <v>17</v>
      </c>
      <c r="G28" s="125" t="s">
        <v>18</v>
      </c>
      <c r="H28" s="103"/>
      <c r="I28" s="103"/>
      <c r="J28" s="103"/>
      <c r="K28" s="103"/>
      <c r="L28" s="103"/>
      <c r="M28" s="103"/>
    </row>
    <row r="29" spans="2:15" x14ac:dyDescent="0.2">
      <c r="B29" s="126" t="s">
        <v>24</v>
      </c>
      <c r="C29" s="127">
        <f>ROUND(+C19*$C$10,2)</f>
        <v>26095.55</v>
      </c>
      <c r="D29" s="127">
        <f>ROUND(+C19*$C$11,2)</f>
        <v>1182.0899999999999</v>
      </c>
      <c r="E29" s="111"/>
      <c r="F29" s="113"/>
      <c r="G29" s="112"/>
      <c r="H29" s="103"/>
      <c r="I29" s="168" t="s">
        <v>102</v>
      </c>
      <c r="J29" s="103"/>
      <c r="K29" s="103"/>
      <c r="L29" s="103"/>
      <c r="M29" s="103"/>
      <c r="N29" s="103"/>
      <c r="O29" s="103"/>
    </row>
    <row r="30" spans="2:15" x14ac:dyDescent="0.2">
      <c r="B30" s="128" t="s">
        <v>3</v>
      </c>
      <c r="C30" s="127">
        <f>ROUND(+C20*$C$10,2)</f>
        <v>1256.52</v>
      </c>
      <c r="D30" s="127">
        <f>ROUND(+C20*$C$11,2)</f>
        <v>56.92</v>
      </c>
      <c r="E30" s="127">
        <f t="shared" ref="E30:G32" si="0">+E20*$C$8+H20*$C$9+K20</f>
        <v>9076.5048850000021</v>
      </c>
      <c r="F30" s="127">
        <f t="shared" si="0"/>
        <v>13304.457410999998</v>
      </c>
      <c r="G30" s="127">
        <f t="shared" si="0"/>
        <v>20265.320712000001</v>
      </c>
      <c r="H30" s="149"/>
      <c r="I30" s="129">
        <f t="shared" ref="I30:K32" si="1">E30+G44</f>
        <v>9814.2148850000012</v>
      </c>
      <c r="J30" s="129">
        <f t="shared" si="1"/>
        <v>14512.567410999998</v>
      </c>
      <c r="K30" s="129">
        <f t="shared" si="1"/>
        <v>21847.900712000002</v>
      </c>
      <c r="L30" s="103"/>
      <c r="M30" s="103"/>
    </row>
    <row r="31" spans="2:15" x14ac:dyDescent="0.2">
      <c r="B31" s="128" t="s">
        <v>4</v>
      </c>
      <c r="C31" s="127">
        <f>ROUND(+C21*$C$10,2)</f>
        <v>874</v>
      </c>
      <c r="D31" s="127">
        <f>ROUND(+C21*$C$11,2)</f>
        <v>39.590000000000003</v>
      </c>
      <c r="E31" s="127">
        <f t="shared" si="0"/>
        <v>8237.4131259999995</v>
      </c>
      <c r="F31" s="127">
        <f t="shared" si="0"/>
        <v>14406.753638999997</v>
      </c>
      <c r="G31" s="127">
        <f t="shared" si="0"/>
        <v>21367.616940000004</v>
      </c>
      <c r="H31" s="149"/>
      <c r="I31" s="129">
        <f t="shared" si="1"/>
        <v>9057.4331259999999</v>
      </c>
      <c r="J31" s="129">
        <f t="shared" si="1"/>
        <v>15695.743638999997</v>
      </c>
      <c r="K31" s="129">
        <f t="shared" si="1"/>
        <v>22943.826940000003</v>
      </c>
      <c r="L31" s="103"/>
      <c r="M31" s="103"/>
    </row>
    <row r="32" spans="2:15" x14ac:dyDescent="0.2">
      <c r="B32" s="128" t="s">
        <v>5</v>
      </c>
      <c r="C32" s="127">
        <f>ROUND(+C22*$C$10,2)</f>
        <v>1701.3</v>
      </c>
      <c r="D32" s="127">
        <f>ROUND(+C22*$C$11,2)</f>
        <v>77.069999999999993</v>
      </c>
      <c r="E32" s="127">
        <f t="shared" si="0"/>
        <v>9163.6859800000002</v>
      </c>
      <c r="F32" s="127">
        <f t="shared" si="0"/>
        <v>16260.000548</v>
      </c>
      <c r="G32" s="127">
        <f t="shared" si="0"/>
        <v>20223.146134999999</v>
      </c>
      <c r="H32" s="149"/>
      <c r="I32" s="129">
        <f t="shared" si="1"/>
        <v>9774.1559799999995</v>
      </c>
      <c r="J32" s="129">
        <f t="shared" si="1"/>
        <v>17211.020548</v>
      </c>
      <c r="K32" s="129">
        <f t="shared" si="1"/>
        <v>21326.236134999999</v>
      </c>
      <c r="L32" s="103"/>
      <c r="M32" s="103"/>
    </row>
    <row r="33" spans="2:24" x14ac:dyDescent="0.2">
      <c r="B33" s="130" t="s">
        <v>75</v>
      </c>
      <c r="C33" s="131">
        <f>ROUND(+C23*$C$10,2)</f>
        <v>856.21</v>
      </c>
      <c r="D33" s="131">
        <f>ROUND(+C23*$C$11,2)</f>
        <v>38.79</v>
      </c>
      <c r="E33" s="131"/>
      <c r="F33" s="131"/>
      <c r="G33" s="131"/>
      <c r="H33" s="103"/>
      <c r="I33" s="103"/>
      <c r="J33" s="103"/>
      <c r="K33" s="103"/>
      <c r="L33" s="103"/>
      <c r="M33" s="103"/>
      <c r="N33" s="103"/>
      <c r="O33" s="132"/>
      <c r="P33" s="132"/>
      <c r="Q33" s="132"/>
      <c r="R33" s="103"/>
      <c r="S33" s="103"/>
    </row>
    <row r="34" spans="2:24" x14ac:dyDescent="0.2">
      <c r="B34"/>
      <c r="C34"/>
      <c r="D34"/>
      <c r="E34"/>
      <c r="F34"/>
      <c r="G34"/>
      <c r="H34" s="103"/>
      <c r="I34" s="103"/>
      <c r="J34" s="103"/>
      <c r="K34" s="103"/>
      <c r="L34" s="103"/>
      <c r="M34" s="103"/>
      <c r="N34" s="103"/>
      <c r="O34" s="103"/>
      <c r="P34" s="103"/>
      <c r="Q34" s="103"/>
      <c r="R34" s="103"/>
      <c r="S34" s="103"/>
      <c r="X34" s="103"/>
    </row>
    <row r="35" spans="2:24" x14ac:dyDescent="0.2">
      <c r="B35" s="134" t="s">
        <v>93</v>
      </c>
      <c r="C35" s="103"/>
      <c r="D35" s="103"/>
      <c r="E35" s="103"/>
      <c r="F35" s="103"/>
      <c r="G35" s="103"/>
      <c r="H35" s="103"/>
      <c r="I35" s="103"/>
      <c r="J35" s="103"/>
      <c r="K35" s="103"/>
      <c r="L35" s="103"/>
      <c r="M35" s="103"/>
      <c r="N35" s="103"/>
    </row>
    <row r="36" spans="2:24" x14ac:dyDescent="0.2">
      <c r="B36" s="270" t="s">
        <v>26</v>
      </c>
      <c r="C36" s="271"/>
      <c r="D36" s="271"/>
      <c r="E36" s="271"/>
      <c r="F36" s="135"/>
      <c r="G36" s="118" t="s">
        <v>27</v>
      </c>
      <c r="H36" s="119"/>
      <c r="I36" s="120"/>
      <c r="J36" s="103"/>
      <c r="K36" s="103"/>
      <c r="L36" s="103"/>
      <c r="M36" s="103"/>
      <c r="N36" s="103"/>
    </row>
    <row r="37" spans="2:24" x14ac:dyDescent="0.2">
      <c r="B37" s="136" t="s">
        <v>28</v>
      </c>
      <c r="C37" s="110" t="s">
        <v>2</v>
      </c>
      <c r="D37" s="110" t="s">
        <v>7</v>
      </c>
      <c r="E37" s="110" t="s">
        <v>8</v>
      </c>
      <c r="F37" s="109" t="s">
        <v>70</v>
      </c>
      <c r="G37" s="121" t="s">
        <v>16</v>
      </c>
      <c r="H37" s="137" t="s">
        <v>17</v>
      </c>
      <c r="I37" s="138" t="s">
        <v>18</v>
      </c>
      <c r="J37" s="103"/>
      <c r="K37" s="103"/>
      <c r="L37" s="103"/>
      <c r="M37" s="103"/>
      <c r="N37" s="103"/>
    </row>
    <row r="38" spans="2:24" x14ac:dyDescent="0.2">
      <c r="B38" s="139" t="s">
        <v>29</v>
      </c>
      <c r="C38" s="193">
        <v>18910.650000000001</v>
      </c>
      <c r="D38" s="193">
        <v>8163.76</v>
      </c>
      <c r="E38" s="193">
        <v>14405.41</v>
      </c>
      <c r="F38" s="197">
        <v>22569.17</v>
      </c>
      <c r="G38" s="188"/>
      <c r="H38" s="189"/>
      <c r="I38" s="190"/>
      <c r="J38" s="103"/>
      <c r="K38" s="141"/>
      <c r="L38" s="141"/>
      <c r="M38" s="141"/>
      <c r="N38" s="103"/>
    </row>
    <row r="39" spans="2:24" x14ac:dyDescent="0.2">
      <c r="B39" s="51" t="s">
        <v>30</v>
      </c>
      <c r="C39" s="193">
        <v>27034.880000000001</v>
      </c>
      <c r="D39" s="193">
        <v>20424.78</v>
      </c>
      <c r="E39" s="193">
        <v>20337.28</v>
      </c>
      <c r="F39" s="194">
        <v>40762.06</v>
      </c>
      <c r="G39" s="139"/>
      <c r="H39" s="191"/>
      <c r="I39" s="192"/>
      <c r="J39" s="103"/>
      <c r="K39" s="141"/>
      <c r="L39" s="141"/>
      <c r="M39" s="141"/>
      <c r="N39" s="103"/>
    </row>
    <row r="40" spans="2:24" x14ac:dyDescent="0.2">
      <c r="B40" s="139" t="s">
        <v>50</v>
      </c>
      <c r="C40" s="193">
        <v>20782.599999999999</v>
      </c>
      <c r="D40" s="193">
        <v>8639.34</v>
      </c>
      <c r="E40" s="193">
        <v>13476.2</v>
      </c>
      <c r="F40" s="194">
        <v>22115.54</v>
      </c>
      <c r="G40" s="139"/>
      <c r="H40" s="191"/>
      <c r="I40" s="192"/>
      <c r="J40" s="103"/>
      <c r="K40" s="141"/>
      <c r="L40" s="141"/>
      <c r="M40" s="141"/>
      <c r="N40" s="103"/>
    </row>
    <row r="41" spans="2:24" x14ac:dyDescent="0.2">
      <c r="B41" s="139" t="s">
        <v>52</v>
      </c>
      <c r="C41" s="193">
        <v>24575.34</v>
      </c>
      <c r="D41" s="193">
        <v>7219.97</v>
      </c>
      <c r="E41" s="193">
        <v>9933.67</v>
      </c>
      <c r="F41" s="194">
        <v>17153.64</v>
      </c>
      <c r="G41" s="139"/>
      <c r="H41" s="191"/>
      <c r="I41" s="192"/>
      <c r="J41" s="103"/>
      <c r="K41" s="141"/>
      <c r="L41" s="141"/>
      <c r="M41" s="141"/>
      <c r="N41" s="103"/>
    </row>
    <row r="42" spans="2:24" x14ac:dyDescent="0.2">
      <c r="B42" s="51" t="s">
        <v>31</v>
      </c>
      <c r="C42" s="193">
        <v>20111.78</v>
      </c>
      <c r="D42" s="193">
        <v>10397.6</v>
      </c>
      <c r="E42" s="193">
        <v>13047.15</v>
      </c>
      <c r="F42" s="194">
        <v>23444.75</v>
      </c>
      <c r="G42" s="139"/>
      <c r="H42" s="191"/>
      <c r="I42" s="192"/>
      <c r="J42" s="103"/>
      <c r="K42" s="141"/>
      <c r="L42" s="141"/>
      <c r="M42" s="141"/>
      <c r="N42" s="103"/>
    </row>
    <row r="43" spans="2:24" x14ac:dyDescent="0.2">
      <c r="B43" s="111" t="s">
        <v>89</v>
      </c>
      <c r="C43" s="193"/>
      <c r="D43" s="193">
        <v>3972.2</v>
      </c>
      <c r="E43" s="193"/>
      <c r="F43" s="194"/>
      <c r="G43" s="139"/>
      <c r="H43" s="191"/>
      <c r="I43" s="192"/>
      <c r="J43" s="103"/>
      <c r="K43" s="103"/>
      <c r="L43" s="103"/>
      <c r="M43" s="103"/>
      <c r="N43" s="103"/>
    </row>
    <row r="44" spans="2:24" x14ac:dyDescent="0.2">
      <c r="B44" s="143" t="s">
        <v>3</v>
      </c>
      <c r="C44" s="193">
        <v>659.14</v>
      </c>
      <c r="D44" s="193"/>
      <c r="E44" s="193"/>
      <c r="F44" s="194"/>
      <c r="G44" s="198">
        <v>737.71</v>
      </c>
      <c r="H44" s="193">
        <v>1208.1099999999999</v>
      </c>
      <c r="I44" s="194">
        <v>1582.58</v>
      </c>
      <c r="J44" s="103"/>
      <c r="K44" s="103"/>
      <c r="L44" s="103"/>
      <c r="M44" s="103"/>
      <c r="N44" s="103"/>
    </row>
    <row r="45" spans="2:24" x14ac:dyDescent="0.2">
      <c r="B45" s="143" t="s">
        <v>4</v>
      </c>
      <c r="C45" s="193">
        <v>578.78</v>
      </c>
      <c r="D45" s="193"/>
      <c r="E45" s="193"/>
      <c r="F45" s="194"/>
      <c r="G45" s="198">
        <v>820.02</v>
      </c>
      <c r="H45" s="193">
        <v>1288.99</v>
      </c>
      <c r="I45" s="194">
        <v>1576.21</v>
      </c>
      <c r="J45" s="103"/>
      <c r="K45" s="103"/>
      <c r="L45" s="103"/>
      <c r="M45" s="103"/>
      <c r="N45" s="103"/>
    </row>
    <row r="46" spans="2:24" x14ac:dyDescent="0.2">
      <c r="B46" s="121" t="s">
        <v>5</v>
      </c>
      <c r="C46" s="195">
        <v>1198.19</v>
      </c>
      <c r="D46" s="195"/>
      <c r="E46" s="195"/>
      <c r="F46" s="196"/>
      <c r="G46" s="199">
        <v>610.47</v>
      </c>
      <c r="H46" s="195">
        <v>951.02</v>
      </c>
      <c r="I46" s="196">
        <v>1103.0899999999999</v>
      </c>
      <c r="J46" s="103"/>
      <c r="K46" s="103"/>
      <c r="L46" s="103"/>
      <c r="M46" s="103"/>
      <c r="N46" s="103"/>
    </row>
    <row r="48" spans="2:24" hidden="1" x14ac:dyDescent="0.2">
      <c r="B48" s="134" t="s">
        <v>1613</v>
      </c>
      <c r="C48" s="260">
        <v>0</v>
      </c>
      <c r="D48" s="103"/>
      <c r="E48" s="103"/>
      <c r="F48" s="103"/>
      <c r="G48" s="103"/>
      <c r="H48" s="103"/>
      <c r="I48" s="103"/>
    </row>
    <row r="49" spans="2:9" hidden="1" x14ac:dyDescent="0.2">
      <c r="B49" s="270" t="s">
        <v>26</v>
      </c>
      <c r="C49" s="271"/>
      <c r="D49" s="271"/>
      <c r="E49" s="271"/>
      <c r="F49" s="135"/>
      <c r="G49" s="118" t="s">
        <v>27</v>
      </c>
      <c r="H49" s="119"/>
      <c r="I49" s="120"/>
    </row>
    <row r="50" spans="2:9" hidden="1" x14ac:dyDescent="0.2">
      <c r="B50" s="136" t="s">
        <v>28</v>
      </c>
      <c r="C50" s="110" t="s">
        <v>2</v>
      </c>
      <c r="D50" s="110" t="s">
        <v>7</v>
      </c>
      <c r="E50" s="110" t="s">
        <v>8</v>
      </c>
      <c r="F50" s="109" t="s">
        <v>70</v>
      </c>
      <c r="G50" s="121" t="s">
        <v>16</v>
      </c>
      <c r="H50" s="137" t="s">
        <v>17</v>
      </c>
      <c r="I50" s="138" t="s">
        <v>18</v>
      </c>
    </row>
    <row r="51" spans="2:9" hidden="1" x14ac:dyDescent="0.2">
      <c r="B51" s="139" t="s">
        <v>29</v>
      </c>
      <c r="C51" s="133">
        <f t="shared" ref="C51:E56" si="2">ROUND(+C38*(1+$C$48),2)</f>
        <v>18910.650000000001</v>
      </c>
      <c r="D51" s="133">
        <f t="shared" si="2"/>
        <v>8163.76</v>
      </c>
      <c r="E51" s="144">
        <f>ROUND(+E38*(1+$C$48),2)-0.01</f>
        <v>14405.4</v>
      </c>
      <c r="F51" s="140">
        <f>+D51+E51</f>
        <v>22569.16</v>
      </c>
      <c r="G51" s="104"/>
      <c r="H51" s="105"/>
      <c r="I51" s="106"/>
    </row>
    <row r="52" spans="2:9" hidden="1" x14ac:dyDescent="0.2">
      <c r="B52" s="51" t="s">
        <v>30</v>
      </c>
      <c r="C52" s="133">
        <f t="shared" si="2"/>
        <v>27034.880000000001</v>
      </c>
      <c r="D52" s="133">
        <f t="shared" si="2"/>
        <v>20424.78</v>
      </c>
      <c r="E52" s="133">
        <f t="shared" si="2"/>
        <v>20337.28</v>
      </c>
      <c r="F52" s="142">
        <f>+D52+E52</f>
        <v>40762.06</v>
      </c>
      <c r="G52" s="111"/>
      <c r="H52" s="113"/>
      <c r="I52" s="112"/>
    </row>
    <row r="53" spans="2:9" hidden="1" x14ac:dyDescent="0.2">
      <c r="B53" s="139" t="s">
        <v>50</v>
      </c>
      <c r="C53" s="133">
        <f t="shared" si="2"/>
        <v>20782.599999999999</v>
      </c>
      <c r="D53" s="133">
        <f t="shared" si="2"/>
        <v>8639.34</v>
      </c>
      <c r="E53" s="133">
        <f t="shared" si="2"/>
        <v>13476.2</v>
      </c>
      <c r="F53" s="142">
        <f>+D53+E53</f>
        <v>22115.54</v>
      </c>
      <c r="G53" s="111"/>
      <c r="H53" s="113"/>
      <c r="I53" s="112"/>
    </row>
    <row r="54" spans="2:9" hidden="1" x14ac:dyDescent="0.2">
      <c r="B54" s="139" t="s">
        <v>52</v>
      </c>
      <c r="C54" s="133">
        <f t="shared" si="2"/>
        <v>24575.34</v>
      </c>
      <c r="D54" s="133">
        <f t="shared" si="2"/>
        <v>7219.97</v>
      </c>
      <c r="E54" s="133">
        <f t="shared" si="2"/>
        <v>9933.67</v>
      </c>
      <c r="F54" s="142">
        <f>+D54+E54</f>
        <v>17153.64</v>
      </c>
      <c r="G54" s="111"/>
      <c r="H54" s="113"/>
      <c r="I54" s="112"/>
    </row>
    <row r="55" spans="2:9" hidden="1" x14ac:dyDescent="0.2">
      <c r="B55" s="51" t="s">
        <v>31</v>
      </c>
      <c r="C55" s="133">
        <f t="shared" si="2"/>
        <v>20111.78</v>
      </c>
      <c r="D55" s="133">
        <f>ROUND(+D42*(1+$C$48),2)+0.01</f>
        <v>10397.61</v>
      </c>
      <c r="E55" s="133">
        <f t="shared" si="2"/>
        <v>13047.15</v>
      </c>
      <c r="F55" s="142">
        <f>+D55+E55</f>
        <v>23444.760000000002</v>
      </c>
      <c r="G55" s="111"/>
      <c r="H55" s="113"/>
      <c r="I55" s="112"/>
    </row>
    <row r="56" spans="2:9" hidden="1" x14ac:dyDescent="0.2">
      <c r="B56" s="111" t="s">
        <v>89</v>
      </c>
      <c r="C56" s="145"/>
      <c r="D56" s="133">
        <f t="shared" si="2"/>
        <v>3972.2</v>
      </c>
      <c r="E56" s="113"/>
      <c r="F56" s="112"/>
      <c r="G56" s="111"/>
      <c r="H56" s="113"/>
      <c r="I56" s="112"/>
    </row>
    <row r="57" spans="2:9" hidden="1" x14ac:dyDescent="0.2">
      <c r="B57" s="143" t="s">
        <v>3</v>
      </c>
      <c r="C57" s="145">
        <v>659.14</v>
      </c>
      <c r="D57" s="145"/>
      <c r="E57" s="145"/>
      <c r="F57" s="255"/>
      <c r="G57" s="256">
        <v>737.71</v>
      </c>
      <c r="H57" s="145">
        <v>1208.1099999999999</v>
      </c>
      <c r="I57" s="255">
        <v>1582.58</v>
      </c>
    </row>
    <row r="58" spans="2:9" hidden="1" x14ac:dyDescent="0.2">
      <c r="B58" s="143" t="s">
        <v>4</v>
      </c>
      <c r="C58" s="145">
        <v>578.78</v>
      </c>
      <c r="D58" s="145"/>
      <c r="E58" s="145"/>
      <c r="F58" s="255"/>
      <c r="G58" s="256">
        <v>820.02</v>
      </c>
      <c r="H58" s="145">
        <v>1288.99</v>
      </c>
      <c r="I58" s="255">
        <v>1576.21</v>
      </c>
    </row>
    <row r="59" spans="2:9" hidden="1" x14ac:dyDescent="0.2">
      <c r="B59" s="121" t="s">
        <v>5</v>
      </c>
      <c r="C59" s="257">
        <v>1198.19</v>
      </c>
      <c r="D59" s="257"/>
      <c r="E59" s="257"/>
      <c r="F59" s="258"/>
      <c r="G59" s="259">
        <v>610.47</v>
      </c>
      <c r="H59" s="257">
        <v>951.02</v>
      </c>
      <c r="I59" s="258">
        <v>1103.0899999999999</v>
      </c>
    </row>
    <row r="60" spans="2:9" x14ac:dyDescent="0.2">
      <c r="B60" s="134" t="s">
        <v>1613</v>
      </c>
      <c r="C60" s="266">
        <v>0</v>
      </c>
      <c r="D60" s="103"/>
      <c r="E60" s="103"/>
      <c r="F60" s="103"/>
      <c r="G60" s="103"/>
      <c r="H60" s="103"/>
      <c r="I60" s="103"/>
    </row>
    <row r="61" spans="2:9" x14ac:dyDescent="0.2">
      <c r="B61" s="270" t="s">
        <v>26</v>
      </c>
      <c r="C61" s="271"/>
      <c r="D61" s="271"/>
      <c r="E61" s="271"/>
      <c r="F61" s="135"/>
      <c r="G61" s="118" t="s">
        <v>27</v>
      </c>
      <c r="H61" s="119"/>
      <c r="I61" s="120"/>
    </row>
    <row r="62" spans="2:9" x14ac:dyDescent="0.2">
      <c r="B62" s="136" t="s">
        <v>28</v>
      </c>
      <c r="C62" s="110" t="s">
        <v>2</v>
      </c>
      <c r="D62" s="110" t="s">
        <v>7</v>
      </c>
      <c r="E62" s="110" t="s">
        <v>8</v>
      </c>
      <c r="F62" s="109" t="s">
        <v>70</v>
      </c>
      <c r="G62" s="121" t="s">
        <v>16</v>
      </c>
      <c r="H62" s="137" t="s">
        <v>17</v>
      </c>
      <c r="I62" s="138" t="s">
        <v>18</v>
      </c>
    </row>
    <row r="63" spans="2:9" x14ac:dyDescent="0.2">
      <c r="B63" s="139" t="s">
        <v>29</v>
      </c>
      <c r="C63" s="193">
        <f>ROUND(C38*(1+$C$60),2)</f>
        <v>18910.650000000001</v>
      </c>
      <c r="D63" s="193">
        <f t="shared" ref="D63:F63" si="3">ROUND(D38*(1+$C$60),2)</f>
        <v>8163.76</v>
      </c>
      <c r="E63" s="193">
        <f t="shared" si="3"/>
        <v>14405.41</v>
      </c>
      <c r="F63" s="193">
        <f t="shared" si="3"/>
        <v>22569.17</v>
      </c>
      <c r="G63" s="188"/>
      <c r="H63" s="189"/>
      <c r="I63" s="190"/>
    </row>
    <row r="64" spans="2:9" x14ac:dyDescent="0.2">
      <c r="B64" s="51" t="s">
        <v>30</v>
      </c>
      <c r="C64" s="193">
        <f t="shared" ref="C64:F68" si="4">ROUND(C39*(1+$C$60),2)</f>
        <v>27034.880000000001</v>
      </c>
      <c r="D64" s="193">
        <f t="shared" si="4"/>
        <v>20424.78</v>
      </c>
      <c r="E64" s="193">
        <f t="shared" si="4"/>
        <v>20337.28</v>
      </c>
      <c r="F64" s="193">
        <f t="shared" si="4"/>
        <v>40762.06</v>
      </c>
      <c r="G64" s="139"/>
      <c r="H64" s="191"/>
      <c r="I64" s="192"/>
    </row>
    <row r="65" spans="2:9" x14ac:dyDescent="0.2">
      <c r="B65" s="139" t="s">
        <v>50</v>
      </c>
      <c r="C65" s="193">
        <f t="shared" si="4"/>
        <v>20782.599999999999</v>
      </c>
      <c r="D65" s="193">
        <f t="shared" si="4"/>
        <v>8639.34</v>
      </c>
      <c r="E65" s="193">
        <f t="shared" si="4"/>
        <v>13476.2</v>
      </c>
      <c r="F65" s="193">
        <f t="shared" si="4"/>
        <v>22115.54</v>
      </c>
      <c r="G65" s="139"/>
      <c r="H65" s="191"/>
      <c r="I65" s="192"/>
    </row>
    <row r="66" spans="2:9" x14ac:dyDescent="0.2">
      <c r="B66" s="139" t="s">
        <v>52</v>
      </c>
      <c r="C66" s="193">
        <f t="shared" si="4"/>
        <v>24575.34</v>
      </c>
      <c r="D66" s="193">
        <f t="shared" si="4"/>
        <v>7219.97</v>
      </c>
      <c r="E66" s="193">
        <f t="shared" si="4"/>
        <v>9933.67</v>
      </c>
      <c r="F66" s="193">
        <f t="shared" si="4"/>
        <v>17153.64</v>
      </c>
      <c r="G66" s="139"/>
      <c r="H66" s="191"/>
      <c r="I66" s="192"/>
    </row>
    <row r="67" spans="2:9" x14ac:dyDescent="0.2">
      <c r="B67" s="51" t="s">
        <v>31</v>
      </c>
      <c r="C67" s="193">
        <f t="shared" si="4"/>
        <v>20111.78</v>
      </c>
      <c r="D67" s="193">
        <f t="shared" si="4"/>
        <v>10397.6</v>
      </c>
      <c r="E67" s="193">
        <f t="shared" si="4"/>
        <v>13047.15</v>
      </c>
      <c r="F67" s="193">
        <f t="shared" si="4"/>
        <v>23444.75</v>
      </c>
      <c r="G67" s="139"/>
      <c r="H67" s="191"/>
      <c r="I67" s="192"/>
    </row>
    <row r="68" spans="2:9" customFormat="1" x14ac:dyDescent="0.2">
      <c r="B68" s="111" t="s">
        <v>89</v>
      </c>
      <c r="C68" s="193"/>
      <c r="D68" s="193">
        <f t="shared" si="4"/>
        <v>3972.2</v>
      </c>
      <c r="E68" s="193"/>
      <c r="F68" s="194"/>
      <c r="G68" s="139"/>
      <c r="H68" s="191"/>
      <c r="I68" s="192"/>
    </row>
    <row r="69" spans="2:9" customFormat="1" x14ac:dyDescent="0.2">
      <c r="B69" s="143" t="s">
        <v>3</v>
      </c>
      <c r="C69" s="193">
        <f t="shared" ref="C69" si="5">ROUND(C44*(1+$C$60),2)</f>
        <v>659.14</v>
      </c>
      <c r="D69" s="193"/>
      <c r="E69" s="193"/>
      <c r="F69" s="194"/>
      <c r="G69" s="198">
        <f t="shared" ref="G69:I69" si="6">ROUND(G44*(1+$C$60),2)</f>
        <v>737.71</v>
      </c>
      <c r="H69" s="193">
        <f t="shared" si="6"/>
        <v>1208.1099999999999</v>
      </c>
      <c r="I69" s="194">
        <f t="shared" si="6"/>
        <v>1582.58</v>
      </c>
    </row>
    <row r="70" spans="2:9" customFormat="1" x14ac:dyDescent="0.2">
      <c r="B70" s="143" t="s">
        <v>4</v>
      </c>
      <c r="C70" s="193">
        <f t="shared" ref="C70" si="7">ROUND(C45*(1+$C$60),2)</f>
        <v>578.78</v>
      </c>
      <c r="D70" s="193"/>
      <c r="E70" s="193"/>
      <c r="F70" s="194"/>
      <c r="G70" s="198">
        <f t="shared" ref="G70:I70" si="8">ROUND(G45*(1+$C$60),2)</f>
        <v>820.02</v>
      </c>
      <c r="H70" s="193">
        <f t="shared" si="8"/>
        <v>1288.99</v>
      </c>
      <c r="I70" s="194">
        <f t="shared" si="8"/>
        <v>1576.21</v>
      </c>
    </row>
    <row r="71" spans="2:9" customFormat="1" x14ac:dyDescent="0.2">
      <c r="B71" s="121" t="s">
        <v>5</v>
      </c>
      <c r="C71" s="195">
        <f t="shared" ref="C71" si="9">ROUND(C46*(1+$C$60),2)</f>
        <v>1198.19</v>
      </c>
      <c r="D71" s="195"/>
      <c r="E71" s="195"/>
      <c r="F71" s="196"/>
      <c r="G71" s="199">
        <f t="shared" ref="G71:I71" si="10">ROUND(G46*(1+$C$60),2)</f>
        <v>610.47</v>
      </c>
      <c r="H71" s="195">
        <f t="shared" si="10"/>
        <v>951.02</v>
      </c>
      <c r="I71" s="196">
        <f t="shared" si="10"/>
        <v>1103.0899999999999</v>
      </c>
    </row>
    <row r="72" spans="2:9" customFormat="1" x14ac:dyDescent="0.2"/>
    <row r="73" spans="2:9" customFormat="1" x14ac:dyDescent="0.2"/>
    <row r="74" spans="2:9" customFormat="1" x14ac:dyDescent="0.2"/>
    <row r="75" spans="2:9" customFormat="1" x14ac:dyDescent="0.2"/>
    <row r="76" spans="2:9" customFormat="1" x14ac:dyDescent="0.2"/>
    <row r="77" spans="2:9" customFormat="1" x14ac:dyDescent="0.2"/>
    <row r="78" spans="2:9" customFormat="1" x14ac:dyDescent="0.2"/>
    <row r="79" spans="2:9" customFormat="1" x14ac:dyDescent="0.2"/>
    <row r="80" spans="2:9"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sheetData>
  <sheetProtection algorithmName="SHA-512" hashValue="Trr7brL3u5aQ47NxvJJZPzMc/0LbCLEDWI34qmqoEdKulVCNQBkAk5sGf45bWq9/cGy9+hZ1ae7dWgKp1K3jWg==" saltValue="Qao8RIxIVtk4sCemOCkToQ==" spinCount="100000" sheet="1" objects="1" scenarios="1"/>
  <mergeCells count="4">
    <mergeCell ref="C27:D27"/>
    <mergeCell ref="B36:E36"/>
    <mergeCell ref="B49:E49"/>
    <mergeCell ref="B61:E61"/>
  </mergeCells>
  <printOptions gridLines="1"/>
  <pageMargins left="0.70866141732283472" right="0.70866141732283472" top="0.74803149606299213" bottom="0.74803149606299213" header="0.31496062992125984" footer="0.31496062992125984"/>
  <pageSetup paperSize="9" scale="60" orientation="landscape" r:id="rId1"/>
  <headerFooter>
    <oddHeader>&amp;L&amp;"Arial,Vet"&amp;F&amp;R&amp;"Arial,Vet"&amp;A</oddHeader>
    <oddFooter>&amp;L&amp;"Arial,Vet"keizer / goedhart&amp;C&amp;"Arial,Vet"pagina &amp;P&amp;R&amp;"Arial,Vet"&amp;D</oddFooter>
  </headerFooter>
  <colBreaks count="1" manualBreakCount="1">
    <brk id="1"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761"/>
  <sheetViews>
    <sheetView zoomScale="70" zoomScaleNormal="70" workbookViewId="0">
      <pane ySplit="3" topLeftCell="A4" activePane="bottomLeft" state="frozen"/>
      <selection pane="bottomLeft" activeCell="A4" sqref="A4"/>
    </sheetView>
  </sheetViews>
  <sheetFormatPr defaultRowHeight="12.75" x14ac:dyDescent="0.2"/>
  <sheetData>
    <row r="1" spans="1:36" x14ac:dyDescent="0.2">
      <c r="E1" t="s">
        <v>106</v>
      </c>
      <c r="M1" t="s">
        <v>107</v>
      </c>
      <c r="AB1" t="s">
        <v>1622</v>
      </c>
    </row>
    <row r="2" spans="1:36" x14ac:dyDescent="0.2">
      <c r="E2" t="s">
        <v>108</v>
      </c>
      <c r="I2" t="s">
        <v>109</v>
      </c>
      <c r="M2" t="s">
        <v>108</v>
      </c>
      <c r="Q2" t="s">
        <v>109</v>
      </c>
      <c r="AB2" t="s">
        <v>108</v>
      </c>
      <c r="AF2" t="s">
        <v>109</v>
      </c>
    </row>
    <row r="3" spans="1:36" ht="30" x14ac:dyDescent="0.25">
      <c r="A3" t="s">
        <v>110</v>
      </c>
      <c r="B3" t="s">
        <v>1624</v>
      </c>
      <c r="C3" s="263" t="s">
        <v>1623</v>
      </c>
      <c r="D3" s="263" t="s">
        <v>57</v>
      </c>
      <c r="E3" s="264" t="s">
        <v>113</v>
      </c>
      <c r="F3" s="264" t="s">
        <v>114</v>
      </c>
      <c r="G3" s="264" t="s">
        <v>115</v>
      </c>
      <c r="H3" s="264" t="s">
        <v>116</v>
      </c>
      <c r="I3" s="264" t="s">
        <v>113</v>
      </c>
      <c r="J3" s="264" t="s">
        <v>114</v>
      </c>
      <c r="K3" s="264" t="s">
        <v>115</v>
      </c>
      <c r="L3" s="264" t="s">
        <v>116</v>
      </c>
      <c r="M3" s="264" t="s">
        <v>113</v>
      </c>
      <c r="N3" s="264" t="s">
        <v>114</v>
      </c>
      <c r="O3" s="264" t="s">
        <v>115</v>
      </c>
      <c r="P3" s="264" t="s">
        <v>116</v>
      </c>
      <c r="Q3" s="264" t="s">
        <v>113</v>
      </c>
      <c r="R3" s="264" t="s">
        <v>114</v>
      </c>
      <c r="S3" s="264" t="s">
        <v>115</v>
      </c>
      <c r="T3" s="264" t="s">
        <v>116</v>
      </c>
      <c r="U3" t="s">
        <v>117</v>
      </c>
      <c r="X3" t="s">
        <v>110</v>
      </c>
      <c r="Y3" t="s">
        <v>111</v>
      </c>
      <c r="Z3" t="s">
        <v>112</v>
      </c>
      <c r="AA3" t="s">
        <v>57</v>
      </c>
      <c r="AB3" t="s">
        <v>113</v>
      </c>
      <c r="AC3" t="s">
        <v>114</v>
      </c>
      <c r="AD3" t="s">
        <v>115</v>
      </c>
      <c r="AE3" t="s">
        <v>116</v>
      </c>
      <c r="AF3" t="s">
        <v>113</v>
      </c>
      <c r="AG3" t="s">
        <v>114</v>
      </c>
      <c r="AH3" t="s">
        <v>115</v>
      </c>
      <c r="AI3" t="s">
        <v>116</v>
      </c>
      <c r="AJ3" t="s">
        <v>117</v>
      </c>
    </row>
    <row r="4" spans="1:36" x14ac:dyDescent="0.2">
      <c r="A4" t="str">
        <f>C4&amp;IF(B4&lt;10,"0","")&amp;B4</f>
        <v>00AW01</v>
      </c>
      <c r="B4">
        <f>IF(C4=C3,B3+1,1)</f>
        <v>1</v>
      </c>
      <c r="C4" s="265" t="s">
        <v>250</v>
      </c>
      <c r="D4" s="265" t="s">
        <v>203</v>
      </c>
      <c r="E4" s="265">
        <v>0</v>
      </c>
      <c r="F4" s="265">
        <v>0</v>
      </c>
      <c r="G4" s="265">
        <v>0</v>
      </c>
      <c r="H4" s="265">
        <v>0</v>
      </c>
      <c r="I4" s="265">
        <v>0</v>
      </c>
      <c r="J4" s="265">
        <v>0</v>
      </c>
      <c r="K4" s="265">
        <v>0</v>
      </c>
      <c r="L4" s="265">
        <v>0</v>
      </c>
      <c r="M4" s="265">
        <v>0</v>
      </c>
      <c r="N4" s="265">
        <v>0</v>
      </c>
      <c r="O4" s="265">
        <v>0</v>
      </c>
      <c r="P4" s="265">
        <v>0</v>
      </c>
      <c r="Q4" s="265">
        <v>1</v>
      </c>
      <c r="R4" s="265">
        <v>0</v>
      </c>
      <c r="S4" s="265">
        <v>0</v>
      </c>
      <c r="T4" s="265">
        <v>1</v>
      </c>
      <c r="U4">
        <f>IF((H4+P4)&gt;(L4+T4),1,0)</f>
        <v>0</v>
      </c>
      <c r="X4" t="str">
        <f>Z4&amp;IF(Y4&lt;10,"0","")&amp;Y4</f>
        <v>00AO01</v>
      </c>
      <c r="Y4">
        <f>IF(Z4=Z3,Y3+1,1)</f>
        <v>1</v>
      </c>
      <c r="Z4" s="265" t="s">
        <v>440</v>
      </c>
      <c r="AA4" s="265" t="s">
        <v>418</v>
      </c>
      <c r="AB4" s="265">
        <v>1</v>
      </c>
      <c r="AC4" s="265">
        <v>0</v>
      </c>
      <c r="AD4" s="265">
        <v>0</v>
      </c>
      <c r="AE4" s="265">
        <v>1</v>
      </c>
      <c r="AF4" s="265">
        <v>0</v>
      </c>
      <c r="AG4" s="265">
        <v>0</v>
      </c>
      <c r="AH4" s="265">
        <v>0</v>
      </c>
      <c r="AI4" s="265">
        <v>0</v>
      </c>
      <c r="AJ4">
        <f t="shared" ref="AJ4:AJ67" si="0">IF(AE4&gt;AI4,1,0)</f>
        <v>1</v>
      </c>
    </row>
    <row r="5" spans="1:36" x14ac:dyDescent="0.2">
      <c r="A5" t="str">
        <f t="shared" ref="A5:A68" si="1">C5&amp;IF(B5&lt;10,"0","")&amp;B5</f>
        <v>00AW02</v>
      </c>
      <c r="B5">
        <f t="shared" ref="B5:B68" si="2">IF(C5=C4,B4+1,1)</f>
        <v>2</v>
      </c>
      <c r="C5" s="265" t="s">
        <v>250</v>
      </c>
      <c r="D5" s="265" t="s">
        <v>314</v>
      </c>
      <c r="E5" s="265">
        <v>0</v>
      </c>
      <c r="F5" s="265">
        <v>0</v>
      </c>
      <c r="G5" s="265">
        <v>0</v>
      </c>
      <c r="H5" s="265">
        <v>0</v>
      </c>
      <c r="I5" s="265">
        <v>0</v>
      </c>
      <c r="J5" s="265">
        <v>0</v>
      </c>
      <c r="K5" s="265">
        <v>0</v>
      </c>
      <c r="L5" s="265">
        <v>0</v>
      </c>
      <c r="M5" s="265">
        <v>3</v>
      </c>
      <c r="N5" s="265">
        <v>0</v>
      </c>
      <c r="O5" s="265">
        <v>0</v>
      </c>
      <c r="P5" s="265">
        <v>3</v>
      </c>
      <c r="Q5" s="265">
        <v>3</v>
      </c>
      <c r="R5" s="265">
        <v>0</v>
      </c>
      <c r="S5" s="265">
        <v>0</v>
      </c>
      <c r="T5" s="265">
        <v>3</v>
      </c>
      <c r="U5">
        <f t="shared" ref="U5:U68" si="3">IF((H5+P5)&gt;(L5+T5),1,0)</f>
        <v>0</v>
      </c>
      <c r="X5" t="str">
        <f t="shared" ref="X5:X68" si="4">Z5&amp;IF(Y5&lt;10,"0","")&amp;Y5</f>
        <v>00AO02</v>
      </c>
      <c r="Y5">
        <f t="shared" ref="Y5:Y68" si="5">IF(Z5=Z4,Y4+1,1)</f>
        <v>2</v>
      </c>
      <c r="Z5" s="265" t="s">
        <v>440</v>
      </c>
      <c r="AA5" s="265" t="s">
        <v>442</v>
      </c>
      <c r="AB5" s="265">
        <v>1</v>
      </c>
      <c r="AC5" s="265">
        <v>0</v>
      </c>
      <c r="AD5" s="265">
        <v>0</v>
      </c>
      <c r="AE5" s="265">
        <v>1</v>
      </c>
      <c r="AF5" s="265">
        <v>0</v>
      </c>
      <c r="AG5" s="265">
        <v>0</v>
      </c>
      <c r="AH5" s="265">
        <v>0</v>
      </c>
      <c r="AI5" s="265">
        <v>0</v>
      </c>
      <c r="AJ5">
        <f t="shared" si="0"/>
        <v>1</v>
      </c>
    </row>
    <row r="6" spans="1:36" x14ac:dyDescent="0.2">
      <c r="A6" t="str">
        <f t="shared" si="1"/>
        <v>00AW03</v>
      </c>
      <c r="B6">
        <f t="shared" si="2"/>
        <v>3</v>
      </c>
      <c r="C6" s="265" t="s">
        <v>250</v>
      </c>
      <c r="D6" s="265" t="s">
        <v>321</v>
      </c>
      <c r="E6" s="265">
        <v>0</v>
      </c>
      <c r="F6" s="265">
        <v>0</v>
      </c>
      <c r="G6" s="265">
        <v>0</v>
      </c>
      <c r="H6" s="265">
        <v>0</v>
      </c>
      <c r="I6" s="265">
        <v>0</v>
      </c>
      <c r="J6" s="265">
        <v>0</v>
      </c>
      <c r="K6" s="265">
        <v>0</v>
      </c>
      <c r="L6" s="265">
        <v>0</v>
      </c>
      <c r="M6" s="265">
        <v>0</v>
      </c>
      <c r="N6" s="265">
        <v>0</v>
      </c>
      <c r="O6" s="265">
        <v>0</v>
      </c>
      <c r="P6" s="265">
        <v>0</v>
      </c>
      <c r="Q6" s="265">
        <v>1</v>
      </c>
      <c r="R6" s="265">
        <v>0</v>
      </c>
      <c r="S6" s="265">
        <v>0</v>
      </c>
      <c r="T6" s="265">
        <v>1</v>
      </c>
      <c r="U6">
        <f t="shared" si="3"/>
        <v>0</v>
      </c>
      <c r="X6" t="str">
        <f t="shared" si="4"/>
        <v>00AO03</v>
      </c>
      <c r="Y6">
        <f t="shared" si="5"/>
        <v>3</v>
      </c>
      <c r="Z6" s="265" t="s">
        <v>440</v>
      </c>
      <c r="AA6" s="265" t="s">
        <v>444</v>
      </c>
      <c r="AB6" s="265">
        <v>1</v>
      </c>
      <c r="AC6" s="265">
        <v>0</v>
      </c>
      <c r="AD6" s="265">
        <v>0</v>
      </c>
      <c r="AE6" s="265">
        <v>1</v>
      </c>
      <c r="AF6" s="265">
        <v>0</v>
      </c>
      <c r="AG6" s="265">
        <v>0</v>
      </c>
      <c r="AH6" s="265">
        <v>0</v>
      </c>
      <c r="AI6" s="265">
        <v>0</v>
      </c>
      <c r="AJ6">
        <f t="shared" si="0"/>
        <v>1</v>
      </c>
    </row>
    <row r="7" spans="1:36" x14ac:dyDescent="0.2">
      <c r="A7" t="str">
        <f t="shared" si="1"/>
        <v>00AW04</v>
      </c>
      <c r="B7">
        <f t="shared" si="2"/>
        <v>4</v>
      </c>
      <c r="C7" s="265" t="s">
        <v>250</v>
      </c>
      <c r="D7" s="265" t="s">
        <v>325</v>
      </c>
      <c r="E7" s="265">
        <v>0</v>
      </c>
      <c r="F7" s="265">
        <v>0</v>
      </c>
      <c r="G7" s="265">
        <v>0</v>
      </c>
      <c r="H7" s="265">
        <v>0</v>
      </c>
      <c r="I7" s="265">
        <v>0</v>
      </c>
      <c r="J7" s="265">
        <v>0</v>
      </c>
      <c r="K7" s="265">
        <v>0</v>
      </c>
      <c r="L7" s="265">
        <v>0</v>
      </c>
      <c r="M7" s="265">
        <v>0</v>
      </c>
      <c r="N7" s="265">
        <v>0</v>
      </c>
      <c r="O7" s="265">
        <v>0</v>
      </c>
      <c r="P7" s="265">
        <v>0</v>
      </c>
      <c r="Q7" s="265">
        <v>1</v>
      </c>
      <c r="R7" s="265">
        <v>0</v>
      </c>
      <c r="S7" s="265">
        <v>0</v>
      </c>
      <c r="T7" s="265">
        <v>1</v>
      </c>
      <c r="U7">
        <f t="shared" si="3"/>
        <v>0</v>
      </c>
      <c r="X7" t="str">
        <f t="shared" si="4"/>
        <v>00AO04</v>
      </c>
      <c r="Y7">
        <f t="shared" si="5"/>
        <v>4</v>
      </c>
      <c r="Z7" s="265" t="s">
        <v>440</v>
      </c>
      <c r="AA7" s="265" t="s">
        <v>452</v>
      </c>
      <c r="AB7" s="265">
        <v>1</v>
      </c>
      <c r="AC7" s="265">
        <v>0</v>
      </c>
      <c r="AD7" s="265">
        <v>0</v>
      </c>
      <c r="AE7" s="265">
        <v>1</v>
      </c>
      <c r="AF7" s="265">
        <v>1</v>
      </c>
      <c r="AG7" s="265">
        <v>0</v>
      </c>
      <c r="AH7" s="265">
        <v>0</v>
      </c>
      <c r="AI7" s="265">
        <v>1</v>
      </c>
      <c r="AJ7">
        <f t="shared" si="0"/>
        <v>0</v>
      </c>
    </row>
    <row r="8" spans="1:36" x14ac:dyDescent="0.2">
      <c r="A8" t="str">
        <f t="shared" si="1"/>
        <v>00KK01</v>
      </c>
      <c r="B8">
        <f t="shared" si="2"/>
        <v>1</v>
      </c>
      <c r="C8" s="265" t="s">
        <v>326</v>
      </c>
      <c r="D8" s="265" t="s">
        <v>309</v>
      </c>
      <c r="E8" s="265">
        <v>0</v>
      </c>
      <c r="F8" s="265">
        <v>0</v>
      </c>
      <c r="G8" s="265">
        <v>0</v>
      </c>
      <c r="H8" s="265">
        <v>0</v>
      </c>
      <c r="I8" s="265">
        <v>0</v>
      </c>
      <c r="J8" s="265">
        <v>2</v>
      </c>
      <c r="K8" s="265">
        <v>0</v>
      </c>
      <c r="L8" s="265">
        <v>2</v>
      </c>
      <c r="M8" s="265">
        <v>0</v>
      </c>
      <c r="N8" s="265">
        <v>0</v>
      </c>
      <c r="O8" s="265">
        <v>0</v>
      </c>
      <c r="P8" s="265">
        <v>0</v>
      </c>
      <c r="Q8" s="265">
        <v>0</v>
      </c>
      <c r="R8" s="265">
        <v>0</v>
      </c>
      <c r="S8" s="265">
        <v>0</v>
      </c>
      <c r="T8" s="265">
        <v>0</v>
      </c>
      <c r="U8">
        <f t="shared" si="3"/>
        <v>0</v>
      </c>
      <c r="X8" t="str">
        <f t="shared" si="4"/>
        <v>00AO05</v>
      </c>
      <c r="Y8">
        <f t="shared" si="5"/>
        <v>5</v>
      </c>
      <c r="Z8" s="265" t="s">
        <v>440</v>
      </c>
      <c r="AA8" s="265" t="s">
        <v>455</v>
      </c>
      <c r="AB8" s="265">
        <v>1</v>
      </c>
      <c r="AC8" s="265">
        <v>0</v>
      </c>
      <c r="AD8" s="265">
        <v>0</v>
      </c>
      <c r="AE8" s="265">
        <v>1</v>
      </c>
      <c r="AF8" s="265">
        <v>1</v>
      </c>
      <c r="AG8" s="265">
        <v>0</v>
      </c>
      <c r="AH8" s="265">
        <v>0</v>
      </c>
      <c r="AI8" s="265">
        <v>1</v>
      </c>
      <c r="AJ8">
        <f t="shared" si="0"/>
        <v>0</v>
      </c>
    </row>
    <row r="9" spans="1:36" x14ac:dyDescent="0.2">
      <c r="A9" t="str">
        <f t="shared" si="1"/>
        <v>00KK02</v>
      </c>
      <c r="B9">
        <f t="shared" si="2"/>
        <v>2</v>
      </c>
      <c r="C9" s="265" t="s">
        <v>326</v>
      </c>
      <c r="D9" s="265" t="s">
        <v>311</v>
      </c>
      <c r="E9" s="265">
        <v>0</v>
      </c>
      <c r="F9" s="265">
        <v>0</v>
      </c>
      <c r="G9" s="265">
        <v>0</v>
      </c>
      <c r="H9" s="265">
        <v>0</v>
      </c>
      <c r="I9" s="265">
        <v>0</v>
      </c>
      <c r="J9" s="265">
        <v>0</v>
      </c>
      <c r="K9" s="265">
        <v>0</v>
      </c>
      <c r="L9" s="265">
        <v>0</v>
      </c>
      <c r="M9" s="265">
        <v>1</v>
      </c>
      <c r="N9" s="265">
        <v>0</v>
      </c>
      <c r="O9" s="265">
        <v>0</v>
      </c>
      <c r="P9" s="265">
        <v>1</v>
      </c>
      <c r="Q9" s="265">
        <v>0</v>
      </c>
      <c r="R9" s="265">
        <v>0</v>
      </c>
      <c r="S9" s="265">
        <v>0</v>
      </c>
      <c r="T9" s="265">
        <v>0</v>
      </c>
      <c r="U9">
        <f t="shared" si="3"/>
        <v>1</v>
      </c>
      <c r="X9" t="str">
        <f t="shared" si="4"/>
        <v>00AO06</v>
      </c>
      <c r="Y9">
        <f t="shared" si="5"/>
        <v>6</v>
      </c>
      <c r="Z9" s="265" t="s">
        <v>440</v>
      </c>
      <c r="AA9" s="265" t="s">
        <v>463</v>
      </c>
      <c r="AB9" s="265">
        <v>4</v>
      </c>
      <c r="AC9" s="265">
        <v>0</v>
      </c>
      <c r="AD9" s="265">
        <v>0</v>
      </c>
      <c r="AE9" s="265">
        <v>4</v>
      </c>
      <c r="AF9" s="265">
        <v>7</v>
      </c>
      <c r="AG9" s="265">
        <v>0</v>
      </c>
      <c r="AH9" s="265">
        <v>0</v>
      </c>
      <c r="AI9" s="265">
        <v>7</v>
      </c>
      <c r="AJ9">
        <f t="shared" si="0"/>
        <v>0</v>
      </c>
    </row>
    <row r="10" spans="1:36" x14ac:dyDescent="0.2">
      <c r="A10" t="str">
        <f t="shared" si="1"/>
        <v>00KK03</v>
      </c>
      <c r="B10">
        <f t="shared" si="2"/>
        <v>3</v>
      </c>
      <c r="C10" s="265" t="s">
        <v>326</v>
      </c>
      <c r="D10" s="265" t="s">
        <v>325</v>
      </c>
      <c r="E10" s="265">
        <v>1</v>
      </c>
      <c r="F10" s="265">
        <v>3</v>
      </c>
      <c r="G10" s="265">
        <v>0</v>
      </c>
      <c r="H10" s="265">
        <v>4</v>
      </c>
      <c r="I10" s="265">
        <v>0</v>
      </c>
      <c r="J10" s="265">
        <v>2</v>
      </c>
      <c r="K10" s="265">
        <v>0</v>
      </c>
      <c r="L10" s="265">
        <v>2</v>
      </c>
      <c r="M10" s="265">
        <v>0</v>
      </c>
      <c r="N10" s="265">
        <v>0</v>
      </c>
      <c r="O10" s="265">
        <v>0</v>
      </c>
      <c r="P10" s="265">
        <v>0</v>
      </c>
      <c r="Q10" s="265">
        <v>0</v>
      </c>
      <c r="R10" s="265">
        <v>0</v>
      </c>
      <c r="S10" s="265">
        <v>0</v>
      </c>
      <c r="T10" s="265">
        <v>0</v>
      </c>
      <c r="U10">
        <f t="shared" si="3"/>
        <v>1</v>
      </c>
      <c r="X10" t="str">
        <f t="shared" si="4"/>
        <v>00AO07</v>
      </c>
      <c r="Y10">
        <f t="shared" si="5"/>
        <v>7</v>
      </c>
      <c r="Z10" s="265" t="s">
        <v>440</v>
      </c>
      <c r="AA10" s="265" t="s">
        <v>465</v>
      </c>
      <c r="AB10" s="265">
        <v>1</v>
      </c>
      <c r="AC10" s="265">
        <v>0</v>
      </c>
      <c r="AD10" s="265">
        <v>0</v>
      </c>
      <c r="AE10" s="265">
        <v>1</v>
      </c>
      <c r="AF10" s="265">
        <v>0</v>
      </c>
      <c r="AG10" s="265">
        <v>0</v>
      </c>
      <c r="AH10" s="265">
        <v>0</v>
      </c>
      <c r="AI10" s="265">
        <v>0</v>
      </c>
      <c r="AJ10">
        <f t="shared" si="0"/>
        <v>1</v>
      </c>
    </row>
    <row r="11" spans="1:36" x14ac:dyDescent="0.2">
      <c r="A11" t="str">
        <f t="shared" si="1"/>
        <v>00KK04</v>
      </c>
      <c r="B11">
        <f t="shared" si="2"/>
        <v>4</v>
      </c>
      <c r="C11" s="265" t="s">
        <v>326</v>
      </c>
      <c r="D11" s="265" t="s">
        <v>328</v>
      </c>
      <c r="E11" s="265">
        <v>0</v>
      </c>
      <c r="F11" s="265">
        <v>1</v>
      </c>
      <c r="G11" s="265">
        <v>0</v>
      </c>
      <c r="H11" s="265">
        <v>1</v>
      </c>
      <c r="I11" s="265">
        <v>0</v>
      </c>
      <c r="J11" s="265">
        <v>2</v>
      </c>
      <c r="K11" s="265">
        <v>0</v>
      </c>
      <c r="L11" s="265">
        <v>2</v>
      </c>
      <c r="M11" s="265">
        <v>0</v>
      </c>
      <c r="N11" s="265">
        <v>0</v>
      </c>
      <c r="O11" s="265">
        <v>0</v>
      </c>
      <c r="P11" s="265">
        <v>0</v>
      </c>
      <c r="Q11" s="265">
        <v>1</v>
      </c>
      <c r="R11" s="265">
        <v>0</v>
      </c>
      <c r="S11" s="265">
        <v>0</v>
      </c>
      <c r="T11" s="265">
        <v>1</v>
      </c>
      <c r="U11">
        <f t="shared" si="3"/>
        <v>0</v>
      </c>
      <c r="X11" t="str">
        <f t="shared" si="4"/>
        <v>00AO08</v>
      </c>
      <c r="Y11">
        <f t="shared" si="5"/>
        <v>8</v>
      </c>
      <c r="Z11" s="265" t="s">
        <v>440</v>
      </c>
      <c r="AA11" s="265" t="s">
        <v>474</v>
      </c>
      <c r="AB11" s="265">
        <v>0</v>
      </c>
      <c r="AC11" s="265">
        <v>0</v>
      </c>
      <c r="AD11" s="265">
        <v>0</v>
      </c>
      <c r="AE11" s="265">
        <v>0</v>
      </c>
      <c r="AF11" s="265">
        <v>1</v>
      </c>
      <c r="AG11" s="265">
        <v>0</v>
      </c>
      <c r="AH11" s="265">
        <v>0</v>
      </c>
      <c r="AI11" s="265">
        <v>1</v>
      </c>
      <c r="AJ11">
        <f t="shared" si="0"/>
        <v>0</v>
      </c>
    </row>
    <row r="12" spans="1:36" x14ac:dyDescent="0.2">
      <c r="A12" t="str">
        <f t="shared" si="1"/>
        <v>00KK05</v>
      </c>
      <c r="B12">
        <f t="shared" si="2"/>
        <v>5</v>
      </c>
      <c r="C12" s="265" t="s">
        <v>326</v>
      </c>
      <c r="D12" s="265" t="s">
        <v>346</v>
      </c>
      <c r="E12" s="265">
        <v>0</v>
      </c>
      <c r="F12" s="265">
        <v>1</v>
      </c>
      <c r="G12" s="265">
        <v>0</v>
      </c>
      <c r="H12" s="265">
        <v>1</v>
      </c>
      <c r="I12" s="265">
        <v>0</v>
      </c>
      <c r="J12" s="265">
        <v>0</v>
      </c>
      <c r="K12" s="265">
        <v>0</v>
      </c>
      <c r="L12" s="265">
        <v>0</v>
      </c>
      <c r="M12" s="265">
        <v>0</v>
      </c>
      <c r="N12" s="265">
        <v>0</v>
      </c>
      <c r="O12" s="265">
        <v>0</v>
      </c>
      <c r="P12" s="265">
        <v>0</v>
      </c>
      <c r="Q12" s="265">
        <v>0</v>
      </c>
      <c r="R12" s="265">
        <v>0</v>
      </c>
      <c r="S12" s="265">
        <v>0</v>
      </c>
      <c r="T12" s="265">
        <v>0</v>
      </c>
      <c r="U12">
        <f t="shared" si="3"/>
        <v>1</v>
      </c>
      <c r="X12" t="str">
        <f t="shared" si="4"/>
        <v>00AO09</v>
      </c>
      <c r="Y12">
        <f t="shared" si="5"/>
        <v>9</v>
      </c>
      <c r="Z12" s="265" t="s">
        <v>440</v>
      </c>
      <c r="AA12" s="265" t="s">
        <v>498</v>
      </c>
      <c r="AB12" s="265">
        <v>0</v>
      </c>
      <c r="AC12" s="265">
        <v>0</v>
      </c>
      <c r="AD12" s="265">
        <v>0</v>
      </c>
      <c r="AE12" s="265">
        <v>0</v>
      </c>
      <c r="AF12" s="265">
        <v>1</v>
      </c>
      <c r="AG12" s="265">
        <v>0</v>
      </c>
      <c r="AH12" s="265">
        <v>0</v>
      </c>
      <c r="AI12" s="265">
        <v>1</v>
      </c>
      <c r="AJ12">
        <f t="shared" si="0"/>
        <v>0</v>
      </c>
    </row>
    <row r="13" spans="1:36" x14ac:dyDescent="0.2">
      <c r="A13" t="str">
        <f t="shared" si="1"/>
        <v>00KM01</v>
      </c>
      <c r="B13">
        <f t="shared" si="2"/>
        <v>1</v>
      </c>
      <c r="C13" s="265" t="s">
        <v>119</v>
      </c>
      <c r="D13" s="265" t="s">
        <v>161</v>
      </c>
      <c r="E13" s="265">
        <v>7</v>
      </c>
      <c r="F13" s="265">
        <v>0</v>
      </c>
      <c r="G13" s="265">
        <v>0</v>
      </c>
      <c r="H13" s="265">
        <v>7</v>
      </c>
      <c r="I13" s="265">
        <v>0</v>
      </c>
      <c r="J13" s="265">
        <v>0</v>
      </c>
      <c r="K13" s="265">
        <v>0</v>
      </c>
      <c r="L13" s="265">
        <v>0</v>
      </c>
      <c r="M13" s="265">
        <v>4</v>
      </c>
      <c r="N13" s="265">
        <v>0</v>
      </c>
      <c r="O13" s="265">
        <v>0</v>
      </c>
      <c r="P13" s="265">
        <v>4</v>
      </c>
      <c r="Q13" s="265">
        <v>1</v>
      </c>
      <c r="R13" s="265">
        <v>0</v>
      </c>
      <c r="S13" s="265">
        <v>0</v>
      </c>
      <c r="T13" s="265">
        <v>1</v>
      </c>
      <c r="U13">
        <f t="shared" si="3"/>
        <v>1</v>
      </c>
      <c r="X13" t="str">
        <f t="shared" si="4"/>
        <v>00AO10</v>
      </c>
      <c r="Y13">
        <f t="shared" si="5"/>
        <v>10</v>
      </c>
      <c r="Z13" s="265" t="s">
        <v>440</v>
      </c>
      <c r="AA13" s="265" t="s">
        <v>505</v>
      </c>
      <c r="AB13" s="265">
        <v>0</v>
      </c>
      <c r="AC13" s="265">
        <v>0</v>
      </c>
      <c r="AD13" s="265">
        <v>0</v>
      </c>
      <c r="AE13" s="265">
        <v>0</v>
      </c>
      <c r="AF13" s="265">
        <v>1</v>
      </c>
      <c r="AG13" s="265">
        <v>0</v>
      </c>
      <c r="AH13" s="265">
        <v>0</v>
      </c>
      <c r="AI13" s="265">
        <v>1</v>
      </c>
      <c r="AJ13">
        <f t="shared" si="0"/>
        <v>0</v>
      </c>
    </row>
    <row r="14" spans="1:36" x14ac:dyDescent="0.2">
      <c r="A14" t="str">
        <f t="shared" si="1"/>
        <v>00KM02</v>
      </c>
      <c r="B14">
        <f t="shared" si="2"/>
        <v>2</v>
      </c>
      <c r="C14" s="265" t="s">
        <v>119</v>
      </c>
      <c r="D14" s="265" t="s">
        <v>166</v>
      </c>
      <c r="E14" s="265">
        <v>18</v>
      </c>
      <c r="F14" s="265">
        <v>0</v>
      </c>
      <c r="G14" s="265">
        <v>0</v>
      </c>
      <c r="H14" s="265">
        <v>18</v>
      </c>
      <c r="I14" s="265">
        <v>1</v>
      </c>
      <c r="J14" s="265">
        <v>0</v>
      </c>
      <c r="K14" s="265">
        <v>0</v>
      </c>
      <c r="L14" s="265">
        <v>1</v>
      </c>
      <c r="M14" s="265">
        <v>13</v>
      </c>
      <c r="N14" s="265">
        <v>0</v>
      </c>
      <c r="O14" s="265">
        <v>0</v>
      </c>
      <c r="P14" s="265">
        <v>13</v>
      </c>
      <c r="Q14" s="265">
        <v>3</v>
      </c>
      <c r="R14" s="265">
        <v>0</v>
      </c>
      <c r="S14" s="265">
        <v>0</v>
      </c>
      <c r="T14" s="265">
        <v>3</v>
      </c>
      <c r="U14">
        <f t="shared" si="3"/>
        <v>1</v>
      </c>
      <c r="X14" t="str">
        <f t="shared" si="4"/>
        <v>00AW01</v>
      </c>
      <c r="Y14">
        <f t="shared" si="5"/>
        <v>1</v>
      </c>
      <c r="Z14" s="265" t="s">
        <v>250</v>
      </c>
      <c r="AA14" s="265" t="s">
        <v>497</v>
      </c>
      <c r="AB14" s="265">
        <v>0</v>
      </c>
      <c r="AC14" s="265">
        <v>0</v>
      </c>
      <c r="AD14" s="265">
        <v>0</v>
      </c>
      <c r="AE14" s="265">
        <v>0</v>
      </c>
      <c r="AF14" s="265">
        <v>1</v>
      </c>
      <c r="AG14" s="265">
        <v>0</v>
      </c>
      <c r="AH14" s="265">
        <v>0</v>
      </c>
      <c r="AI14" s="265">
        <v>1</v>
      </c>
      <c r="AJ14">
        <f t="shared" si="0"/>
        <v>0</v>
      </c>
    </row>
    <row r="15" spans="1:36" x14ac:dyDescent="0.2">
      <c r="A15" t="str">
        <f t="shared" si="1"/>
        <v>00KM03</v>
      </c>
      <c r="B15">
        <f t="shared" si="2"/>
        <v>3</v>
      </c>
      <c r="C15" s="265" t="s">
        <v>119</v>
      </c>
      <c r="D15" s="265" t="s">
        <v>201</v>
      </c>
      <c r="E15" s="265">
        <v>0</v>
      </c>
      <c r="F15" s="265">
        <v>0</v>
      </c>
      <c r="G15" s="265">
        <v>0</v>
      </c>
      <c r="H15" s="265">
        <v>0</v>
      </c>
      <c r="I15" s="265">
        <v>0</v>
      </c>
      <c r="J15" s="265">
        <v>0</v>
      </c>
      <c r="K15" s="265">
        <v>0</v>
      </c>
      <c r="L15" s="265">
        <v>0</v>
      </c>
      <c r="M15" s="265">
        <v>0</v>
      </c>
      <c r="N15" s="265">
        <v>0</v>
      </c>
      <c r="O15" s="265">
        <v>0</v>
      </c>
      <c r="P15" s="265">
        <v>0</v>
      </c>
      <c r="Q15" s="265">
        <v>1</v>
      </c>
      <c r="R15" s="265">
        <v>0</v>
      </c>
      <c r="S15" s="265">
        <v>0</v>
      </c>
      <c r="T15" s="265">
        <v>1</v>
      </c>
      <c r="U15">
        <f t="shared" si="3"/>
        <v>0</v>
      </c>
      <c r="X15" t="str">
        <f t="shared" si="4"/>
        <v>00AW02</v>
      </c>
      <c r="Y15">
        <f t="shared" si="5"/>
        <v>2</v>
      </c>
      <c r="Z15" s="265" t="s">
        <v>250</v>
      </c>
      <c r="AA15" s="265" t="s">
        <v>501</v>
      </c>
      <c r="AB15" s="265">
        <v>1</v>
      </c>
      <c r="AC15" s="265">
        <v>0</v>
      </c>
      <c r="AD15" s="265">
        <v>0</v>
      </c>
      <c r="AE15" s="265">
        <v>1</v>
      </c>
      <c r="AF15" s="265">
        <v>0</v>
      </c>
      <c r="AG15" s="265">
        <v>0</v>
      </c>
      <c r="AH15" s="265">
        <v>0</v>
      </c>
      <c r="AI15" s="265">
        <v>0</v>
      </c>
      <c r="AJ15">
        <f t="shared" si="0"/>
        <v>1</v>
      </c>
    </row>
    <row r="16" spans="1:36" x14ac:dyDescent="0.2">
      <c r="A16" t="str">
        <f t="shared" si="1"/>
        <v>00KX01</v>
      </c>
      <c r="B16">
        <f t="shared" si="2"/>
        <v>1</v>
      </c>
      <c r="C16" s="265" t="s">
        <v>527</v>
      </c>
      <c r="D16" s="265" t="s">
        <v>404</v>
      </c>
      <c r="E16" s="265">
        <v>0</v>
      </c>
      <c r="F16" s="265">
        <v>0</v>
      </c>
      <c r="G16" s="265">
        <v>1</v>
      </c>
      <c r="H16" s="265">
        <v>1</v>
      </c>
      <c r="I16" s="265">
        <v>0</v>
      </c>
      <c r="J16" s="265">
        <v>0</v>
      </c>
      <c r="K16" s="265">
        <v>0</v>
      </c>
      <c r="L16" s="265">
        <v>0</v>
      </c>
      <c r="M16" s="265">
        <v>0</v>
      </c>
      <c r="N16" s="265">
        <v>0</v>
      </c>
      <c r="O16" s="265">
        <v>0</v>
      </c>
      <c r="P16" s="265">
        <v>0</v>
      </c>
      <c r="Q16" s="265">
        <v>0</v>
      </c>
      <c r="R16" s="265">
        <v>0</v>
      </c>
      <c r="S16" s="265">
        <v>0</v>
      </c>
      <c r="T16" s="265">
        <v>0</v>
      </c>
      <c r="U16">
        <f t="shared" si="3"/>
        <v>1</v>
      </c>
      <c r="X16" t="str">
        <f t="shared" si="4"/>
        <v>00AW03</v>
      </c>
      <c r="Y16">
        <f t="shared" si="5"/>
        <v>3</v>
      </c>
      <c r="Z16" s="265" t="s">
        <v>250</v>
      </c>
      <c r="AA16" s="265" t="s">
        <v>506</v>
      </c>
      <c r="AB16" s="265">
        <v>2</v>
      </c>
      <c r="AC16" s="265">
        <v>0</v>
      </c>
      <c r="AD16" s="265">
        <v>0</v>
      </c>
      <c r="AE16" s="265">
        <v>2</v>
      </c>
      <c r="AF16" s="265">
        <v>1</v>
      </c>
      <c r="AG16" s="265">
        <v>0</v>
      </c>
      <c r="AH16" s="265">
        <v>0</v>
      </c>
      <c r="AI16" s="265">
        <v>1</v>
      </c>
      <c r="AJ16">
        <f t="shared" si="0"/>
        <v>1</v>
      </c>
    </row>
    <row r="17" spans="1:36" x14ac:dyDescent="0.2">
      <c r="A17" t="str">
        <f t="shared" si="1"/>
        <v>00LD01</v>
      </c>
      <c r="B17">
        <f t="shared" si="2"/>
        <v>1</v>
      </c>
      <c r="C17" s="265" t="s">
        <v>142</v>
      </c>
      <c r="D17" s="265" t="s">
        <v>131</v>
      </c>
      <c r="E17" s="265">
        <v>0</v>
      </c>
      <c r="F17" s="265">
        <v>0</v>
      </c>
      <c r="G17" s="265">
        <v>0</v>
      </c>
      <c r="H17" s="265">
        <v>0</v>
      </c>
      <c r="I17" s="265">
        <v>0</v>
      </c>
      <c r="J17" s="265">
        <v>1</v>
      </c>
      <c r="K17" s="265">
        <v>0</v>
      </c>
      <c r="L17" s="265">
        <v>1</v>
      </c>
      <c r="M17" s="265">
        <v>0</v>
      </c>
      <c r="N17" s="265">
        <v>0</v>
      </c>
      <c r="O17" s="265">
        <v>0</v>
      </c>
      <c r="P17" s="265">
        <v>0</v>
      </c>
      <c r="Q17" s="265">
        <v>0</v>
      </c>
      <c r="R17" s="265">
        <v>0</v>
      </c>
      <c r="S17" s="265">
        <v>0</v>
      </c>
      <c r="T17" s="265">
        <v>0</v>
      </c>
      <c r="U17">
        <f t="shared" si="3"/>
        <v>0</v>
      </c>
      <c r="X17" t="str">
        <f t="shared" si="4"/>
        <v>00AW04</v>
      </c>
      <c r="Y17">
        <f t="shared" si="5"/>
        <v>4</v>
      </c>
      <c r="Z17" s="265" t="s">
        <v>250</v>
      </c>
      <c r="AA17" s="265" t="s">
        <v>508</v>
      </c>
      <c r="AB17" s="265">
        <v>1</v>
      </c>
      <c r="AC17" s="265">
        <v>0</v>
      </c>
      <c r="AD17" s="265">
        <v>0</v>
      </c>
      <c r="AE17" s="265">
        <v>1</v>
      </c>
      <c r="AF17" s="265">
        <v>0</v>
      </c>
      <c r="AG17" s="265">
        <v>0</v>
      </c>
      <c r="AH17" s="265">
        <v>0</v>
      </c>
      <c r="AI17" s="265">
        <v>0</v>
      </c>
      <c r="AJ17">
        <f t="shared" si="0"/>
        <v>1</v>
      </c>
    </row>
    <row r="18" spans="1:36" x14ac:dyDescent="0.2">
      <c r="A18" t="str">
        <f t="shared" si="1"/>
        <v>00LD02</v>
      </c>
      <c r="B18">
        <f t="shared" si="2"/>
        <v>2</v>
      </c>
      <c r="C18" s="265" t="s">
        <v>142</v>
      </c>
      <c r="D18" s="265" t="s">
        <v>141</v>
      </c>
      <c r="E18" s="265">
        <v>0</v>
      </c>
      <c r="F18" s="265">
        <v>3</v>
      </c>
      <c r="G18" s="265">
        <v>1</v>
      </c>
      <c r="H18" s="265">
        <v>4</v>
      </c>
      <c r="I18" s="265">
        <v>0</v>
      </c>
      <c r="J18" s="265">
        <v>0</v>
      </c>
      <c r="K18" s="265">
        <v>1</v>
      </c>
      <c r="L18" s="265">
        <v>1</v>
      </c>
      <c r="M18" s="265">
        <v>0</v>
      </c>
      <c r="N18" s="265">
        <v>0</v>
      </c>
      <c r="O18" s="265">
        <v>1</v>
      </c>
      <c r="P18" s="265">
        <v>1</v>
      </c>
      <c r="Q18" s="265">
        <v>0</v>
      </c>
      <c r="R18" s="265">
        <v>1</v>
      </c>
      <c r="S18" s="265">
        <v>0</v>
      </c>
      <c r="T18" s="265">
        <v>1</v>
      </c>
      <c r="U18">
        <f t="shared" si="3"/>
        <v>1</v>
      </c>
      <c r="X18" t="str">
        <f t="shared" si="4"/>
        <v>00KK01</v>
      </c>
      <c r="Y18">
        <f t="shared" si="5"/>
        <v>1</v>
      </c>
      <c r="Z18" s="265" t="s">
        <v>326</v>
      </c>
      <c r="AA18" s="265" t="s">
        <v>510</v>
      </c>
      <c r="AB18" s="265">
        <v>0</v>
      </c>
      <c r="AC18" s="265">
        <v>0</v>
      </c>
      <c r="AD18" s="265">
        <v>0</v>
      </c>
      <c r="AE18" s="265">
        <v>0</v>
      </c>
      <c r="AF18" s="265">
        <v>0</v>
      </c>
      <c r="AG18" s="265">
        <v>0</v>
      </c>
      <c r="AH18" s="265">
        <v>1</v>
      </c>
      <c r="AI18" s="265">
        <v>1</v>
      </c>
      <c r="AJ18">
        <f t="shared" si="0"/>
        <v>0</v>
      </c>
    </row>
    <row r="19" spans="1:36" x14ac:dyDescent="0.2">
      <c r="A19" t="str">
        <f t="shared" si="1"/>
        <v>00LD03</v>
      </c>
      <c r="B19">
        <f t="shared" si="2"/>
        <v>3</v>
      </c>
      <c r="C19" s="265" t="s">
        <v>142</v>
      </c>
      <c r="D19" s="265" t="s">
        <v>192</v>
      </c>
      <c r="E19" s="265">
        <v>0</v>
      </c>
      <c r="F19" s="265">
        <v>0</v>
      </c>
      <c r="G19" s="265">
        <v>0</v>
      </c>
      <c r="H19" s="265">
        <v>0</v>
      </c>
      <c r="I19" s="265">
        <v>0</v>
      </c>
      <c r="J19" s="265">
        <v>0</v>
      </c>
      <c r="K19" s="265">
        <v>0</v>
      </c>
      <c r="L19" s="265">
        <v>0</v>
      </c>
      <c r="M19" s="265">
        <v>0</v>
      </c>
      <c r="N19" s="265">
        <v>0</v>
      </c>
      <c r="O19" s="265">
        <v>0</v>
      </c>
      <c r="P19" s="265">
        <v>0</v>
      </c>
      <c r="Q19" s="265">
        <v>0</v>
      </c>
      <c r="R19" s="265">
        <v>2</v>
      </c>
      <c r="S19" s="265">
        <v>0</v>
      </c>
      <c r="T19" s="265">
        <v>2</v>
      </c>
      <c r="U19">
        <f t="shared" si="3"/>
        <v>0</v>
      </c>
      <c r="X19" t="str">
        <f t="shared" si="4"/>
        <v>00KM01</v>
      </c>
      <c r="Y19">
        <f t="shared" si="5"/>
        <v>1</v>
      </c>
      <c r="Z19" s="265" t="s">
        <v>119</v>
      </c>
      <c r="AA19" s="265" t="s">
        <v>418</v>
      </c>
      <c r="AB19" s="265">
        <v>0</v>
      </c>
      <c r="AC19" s="265">
        <v>0</v>
      </c>
      <c r="AD19" s="265">
        <v>0</v>
      </c>
      <c r="AE19" s="265">
        <v>0</v>
      </c>
      <c r="AF19" s="265">
        <v>1</v>
      </c>
      <c r="AG19" s="265">
        <v>0</v>
      </c>
      <c r="AH19" s="265">
        <v>0</v>
      </c>
      <c r="AI19" s="265">
        <v>1</v>
      </c>
      <c r="AJ19">
        <f t="shared" si="0"/>
        <v>0</v>
      </c>
    </row>
    <row r="20" spans="1:36" x14ac:dyDescent="0.2">
      <c r="A20" t="str">
        <f t="shared" si="1"/>
        <v>00LH01</v>
      </c>
      <c r="B20">
        <f t="shared" si="2"/>
        <v>1</v>
      </c>
      <c r="C20" s="265" t="s">
        <v>393</v>
      </c>
      <c r="D20" s="265" t="s">
        <v>384</v>
      </c>
      <c r="E20" s="265">
        <v>0</v>
      </c>
      <c r="F20" s="265">
        <v>0</v>
      </c>
      <c r="G20" s="265">
        <v>0</v>
      </c>
      <c r="H20" s="265">
        <v>0</v>
      </c>
      <c r="I20" s="265">
        <v>0</v>
      </c>
      <c r="J20" s="265">
        <v>0</v>
      </c>
      <c r="K20" s="265">
        <v>0</v>
      </c>
      <c r="L20" s="265">
        <v>0</v>
      </c>
      <c r="M20" s="265">
        <v>1</v>
      </c>
      <c r="N20" s="265">
        <v>0</v>
      </c>
      <c r="O20" s="265">
        <v>0</v>
      </c>
      <c r="P20" s="265">
        <v>1</v>
      </c>
      <c r="Q20" s="265">
        <v>0</v>
      </c>
      <c r="R20" s="265">
        <v>0</v>
      </c>
      <c r="S20" s="265">
        <v>0</v>
      </c>
      <c r="T20" s="265">
        <v>0</v>
      </c>
      <c r="U20">
        <f t="shared" si="3"/>
        <v>1</v>
      </c>
      <c r="X20" t="str">
        <f t="shared" si="4"/>
        <v>00KM02</v>
      </c>
      <c r="Y20">
        <f t="shared" si="5"/>
        <v>2</v>
      </c>
      <c r="Z20" s="265" t="s">
        <v>119</v>
      </c>
      <c r="AA20" s="265" t="s">
        <v>439</v>
      </c>
      <c r="AB20" s="265">
        <v>10</v>
      </c>
      <c r="AC20" s="265">
        <v>0</v>
      </c>
      <c r="AD20" s="265">
        <v>0</v>
      </c>
      <c r="AE20" s="265">
        <v>10</v>
      </c>
      <c r="AF20" s="265">
        <v>8</v>
      </c>
      <c r="AG20" s="265">
        <v>0</v>
      </c>
      <c r="AH20" s="265">
        <v>0</v>
      </c>
      <c r="AI20" s="265">
        <v>8</v>
      </c>
      <c r="AJ20">
        <f t="shared" si="0"/>
        <v>1</v>
      </c>
    </row>
    <row r="21" spans="1:36" x14ac:dyDescent="0.2">
      <c r="A21" t="str">
        <f t="shared" si="1"/>
        <v>00LH02</v>
      </c>
      <c r="B21">
        <f t="shared" si="2"/>
        <v>2</v>
      </c>
      <c r="C21" s="265" t="s">
        <v>393</v>
      </c>
      <c r="D21" s="265" t="s">
        <v>392</v>
      </c>
      <c r="E21" s="265">
        <v>2</v>
      </c>
      <c r="F21" s="265">
        <v>0</v>
      </c>
      <c r="G21" s="265">
        <v>0</v>
      </c>
      <c r="H21" s="265">
        <v>2</v>
      </c>
      <c r="I21" s="265">
        <v>0</v>
      </c>
      <c r="J21" s="265">
        <v>0</v>
      </c>
      <c r="K21" s="265">
        <v>0</v>
      </c>
      <c r="L21" s="265">
        <v>0</v>
      </c>
      <c r="M21" s="265">
        <v>1</v>
      </c>
      <c r="N21" s="265">
        <v>0</v>
      </c>
      <c r="O21" s="265">
        <v>0</v>
      </c>
      <c r="P21" s="265">
        <v>1</v>
      </c>
      <c r="Q21" s="265">
        <v>1</v>
      </c>
      <c r="R21" s="265">
        <v>0</v>
      </c>
      <c r="S21" s="265">
        <v>0</v>
      </c>
      <c r="T21" s="265">
        <v>1</v>
      </c>
      <c r="U21">
        <f t="shared" si="3"/>
        <v>1</v>
      </c>
      <c r="X21" t="str">
        <f t="shared" si="4"/>
        <v>00KM03</v>
      </c>
      <c r="Y21">
        <f t="shared" si="5"/>
        <v>3</v>
      </c>
      <c r="Z21" s="265" t="s">
        <v>119</v>
      </c>
      <c r="AA21" s="265" t="s">
        <v>442</v>
      </c>
      <c r="AB21" s="265">
        <v>20</v>
      </c>
      <c r="AC21" s="265">
        <v>0</v>
      </c>
      <c r="AD21" s="265">
        <v>0</v>
      </c>
      <c r="AE21" s="265">
        <v>20</v>
      </c>
      <c r="AF21" s="265">
        <v>31</v>
      </c>
      <c r="AG21" s="265">
        <v>0</v>
      </c>
      <c r="AH21" s="265">
        <v>1</v>
      </c>
      <c r="AI21" s="265">
        <v>32</v>
      </c>
      <c r="AJ21">
        <f t="shared" si="0"/>
        <v>0</v>
      </c>
    </row>
    <row r="22" spans="1:36" x14ac:dyDescent="0.2">
      <c r="A22" t="str">
        <f t="shared" si="1"/>
        <v>00MU01</v>
      </c>
      <c r="B22">
        <f>IF(C22=C21,B21+1,1)</f>
        <v>1</v>
      </c>
      <c r="C22" s="265" t="s">
        <v>143</v>
      </c>
      <c r="D22" s="265" t="s">
        <v>141</v>
      </c>
      <c r="E22" s="265">
        <v>5</v>
      </c>
      <c r="F22" s="265">
        <v>0</v>
      </c>
      <c r="G22" s="265">
        <v>0</v>
      </c>
      <c r="H22" s="265">
        <v>5</v>
      </c>
      <c r="I22" s="265">
        <v>6</v>
      </c>
      <c r="J22" s="265">
        <v>0</v>
      </c>
      <c r="K22" s="265">
        <v>0</v>
      </c>
      <c r="L22" s="265">
        <v>6</v>
      </c>
      <c r="M22" s="265">
        <v>0</v>
      </c>
      <c r="N22" s="265">
        <v>0</v>
      </c>
      <c r="O22" s="265">
        <v>0</v>
      </c>
      <c r="P22" s="265">
        <v>0</v>
      </c>
      <c r="Q22" s="265">
        <v>0</v>
      </c>
      <c r="R22" s="265">
        <v>0</v>
      </c>
      <c r="S22" s="265">
        <v>0</v>
      </c>
      <c r="T22" s="265">
        <v>0</v>
      </c>
      <c r="U22">
        <f t="shared" si="3"/>
        <v>0</v>
      </c>
      <c r="X22" t="str">
        <f t="shared" si="4"/>
        <v>00KM04</v>
      </c>
      <c r="Y22">
        <f t="shared" si="5"/>
        <v>4</v>
      </c>
      <c r="Z22" s="265" t="s">
        <v>119</v>
      </c>
      <c r="AA22" s="265" t="s">
        <v>445</v>
      </c>
      <c r="AB22" s="265">
        <v>0</v>
      </c>
      <c r="AC22" s="265">
        <v>0</v>
      </c>
      <c r="AD22" s="265">
        <v>0</v>
      </c>
      <c r="AE22" s="265">
        <v>0</v>
      </c>
      <c r="AF22" s="265">
        <v>1</v>
      </c>
      <c r="AG22" s="265">
        <v>0</v>
      </c>
      <c r="AH22" s="265">
        <v>0</v>
      </c>
      <c r="AI22" s="265">
        <v>1</v>
      </c>
      <c r="AJ22">
        <f t="shared" si="0"/>
        <v>0</v>
      </c>
    </row>
    <row r="23" spans="1:36" x14ac:dyDescent="0.2">
      <c r="A23" t="str">
        <f t="shared" si="1"/>
        <v>00NT01</v>
      </c>
      <c r="B23">
        <f t="shared" si="2"/>
        <v>1</v>
      </c>
      <c r="C23" s="265" t="s">
        <v>253</v>
      </c>
      <c r="D23" s="265" t="s">
        <v>294</v>
      </c>
      <c r="E23" s="265">
        <v>0</v>
      </c>
      <c r="F23" s="265">
        <v>0</v>
      </c>
      <c r="G23" s="265">
        <v>0</v>
      </c>
      <c r="H23" s="265">
        <v>0</v>
      </c>
      <c r="I23" s="265">
        <v>0</v>
      </c>
      <c r="J23" s="265">
        <v>0</v>
      </c>
      <c r="K23" s="265">
        <v>0</v>
      </c>
      <c r="L23" s="265">
        <v>0</v>
      </c>
      <c r="M23" s="265">
        <v>2</v>
      </c>
      <c r="N23" s="265">
        <v>0</v>
      </c>
      <c r="O23" s="265">
        <v>0</v>
      </c>
      <c r="P23" s="265">
        <v>2</v>
      </c>
      <c r="Q23" s="265">
        <v>2</v>
      </c>
      <c r="R23" s="265">
        <v>0</v>
      </c>
      <c r="S23" s="265">
        <v>0</v>
      </c>
      <c r="T23" s="265">
        <v>2</v>
      </c>
      <c r="U23">
        <f t="shared" si="3"/>
        <v>0</v>
      </c>
      <c r="X23" t="str">
        <f t="shared" si="4"/>
        <v>00KM05</v>
      </c>
      <c r="Y23">
        <f t="shared" si="5"/>
        <v>5</v>
      </c>
      <c r="Z23" s="265" t="s">
        <v>119</v>
      </c>
      <c r="AA23" s="265" t="s">
        <v>447</v>
      </c>
      <c r="AB23" s="265">
        <v>0</v>
      </c>
      <c r="AC23" s="265">
        <v>0</v>
      </c>
      <c r="AD23" s="265">
        <v>0</v>
      </c>
      <c r="AE23" s="265">
        <v>0</v>
      </c>
      <c r="AF23" s="265">
        <v>1</v>
      </c>
      <c r="AG23" s="265">
        <v>0</v>
      </c>
      <c r="AH23" s="265">
        <v>0</v>
      </c>
      <c r="AI23" s="265">
        <v>1</v>
      </c>
      <c r="AJ23">
        <f t="shared" si="0"/>
        <v>0</v>
      </c>
    </row>
    <row r="24" spans="1:36" x14ac:dyDescent="0.2">
      <c r="A24" t="str">
        <f t="shared" si="1"/>
        <v>00NT02</v>
      </c>
      <c r="B24">
        <f t="shared" si="2"/>
        <v>2</v>
      </c>
      <c r="C24" s="265" t="s">
        <v>253</v>
      </c>
      <c r="D24" s="265" t="s">
        <v>299</v>
      </c>
      <c r="E24" s="265">
        <v>1</v>
      </c>
      <c r="F24" s="265">
        <v>0</v>
      </c>
      <c r="G24" s="265">
        <v>0</v>
      </c>
      <c r="H24" s="265">
        <v>1</v>
      </c>
      <c r="I24" s="265">
        <v>0</v>
      </c>
      <c r="J24" s="265">
        <v>0</v>
      </c>
      <c r="K24" s="265">
        <v>0</v>
      </c>
      <c r="L24" s="265">
        <v>0</v>
      </c>
      <c r="M24" s="265">
        <v>1</v>
      </c>
      <c r="N24" s="265">
        <v>0</v>
      </c>
      <c r="O24" s="265">
        <v>0</v>
      </c>
      <c r="P24" s="265">
        <v>1</v>
      </c>
      <c r="Q24" s="265">
        <v>0</v>
      </c>
      <c r="R24" s="265">
        <v>0</v>
      </c>
      <c r="S24" s="265">
        <v>0</v>
      </c>
      <c r="T24" s="265">
        <v>0</v>
      </c>
      <c r="U24">
        <f t="shared" si="3"/>
        <v>1</v>
      </c>
      <c r="X24" t="str">
        <f t="shared" si="4"/>
        <v>00KM06</v>
      </c>
      <c r="Y24">
        <f t="shared" si="5"/>
        <v>6</v>
      </c>
      <c r="Z24" s="265" t="s">
        <v>119</v>
      </c>
      <c r="AA24" s="265" t="s">
        <v>455</v>
      </c>
      <c r="AB24" s="265">
        <v>0</v>
      </c>
      <c r="AC24" s="265">
        <v>0</v>
      </c>
      <c r="AD24" s="265">
        <v>0</v>
      </c>
      <c r="AE24" s="265">
        <v>0</v>
      </c>
      <c r="AF24" s="265">
        <v>3</v>
      </c>
      <c r="AG24" s="265">
        <v>0</v>
      </c>
      <c r="AH24" s="265">
        <v>0</v>
      </c>
      <c r="AI24" s="265">
        <v>3</v>
      </c>
      <c r="AJ24">
        <f t="shared" si="0"/>
        <v>0</v>
      </c>
    </row>
    <row r="25" spans="1:36" x14ac:dyDescent="0.2">
      <c r="A25" t="str">
        <f t="shared" si="1"/>
        <v>00NT03</v>
      </c>
      <c r="B25">
        <f t="shared" si="2"/>
        <v>3</v>
      </c>
      <c r="C25" s="265" t="s">
        <v>253</v>
      </c>
      <c r="D25" s="265" t="s">
        <v>331</v>
      </c>
      <c r="E25" s="265">
        <v>1</v>
      </c>
      <c r="F25" s="265">
        <v>0</v>
      </c>
      <c r="G25" s="265">
        <v>0</v>
      </c>
      <c r="H25" s="265">
        <v>1</v>
      </c>
      <c r="I25" s="265">
        <v>0</v>
      </c>
      <c r="J25" s="265">
        <v>0</v>
      </c>
      <c r="K25" s="265">
        <v>0</v>
      </c>
      <c r="L25" s="265">
        <v>0</v>
      </c>
      <c r="M25" s="265">
        <v>2</v>
      </c>
      <c r="N25" s="265">
        <v>0</v>
      </c>
      <c r="O25" s="265">
        <v>0</v>
      </c>
      <c r="P25" s="265">
        <v>2</v>
      </c>
      <c r="Q25" s="265">
        <v>2</v>
      </c>
      <c r="R25" s="265">
        <v>0</v>
      </c>
      <c r="S25" s="265">
        <v>0</v>
      </c>
      <c r="T25" s="265">
        <v>2</v>
      </c>
      <c r="U25">
        <f t="shared" si="3"/>
        <v>1</v>
      </c>
      <c r="X25" t="str">
        <f t="shared" si="4"/>
        <v>00KX01</v>
      </c>
      <c r="Y25">
        <f t="shared" si="5"/>
        <v>1</v>
      </c>
      <c r="Z25" s="265" t="s">
        <v>527</v>
      </c>
      <c r="AA25" s="265" t="s">
        <v>519</v>
      </c>
      <c r="AB25" s="265">
        <v>0</v>
      </c>
      <c r="AC25" s="265">
        <v>0</v>
      </c>
      <c r="AD25" s="265">
        <v>0</v>
      </c>
      <c r="AE25" s="265">
        <v>0</v>
      </c>
      <c r="AF25" s="265">
        <v>1</v>
      </c>
      <c r="AG25" s="265">
        <v>0</v>
      </c>
      <c r="AH25" s="265">
        <v>0</v>
      </c>
      <c r="AI25" s="265">
        <v>1</v>
      </c>
      <c r="AJ25">
        <f t="shared" si="0"/>
        <v>0</v>
      </c>
    </row>
    <row r="26" spans="1:36" x14ac:dyDescent="0.2">
      <c r="A26" t="str">
        <f t="shared" si="1"/>
        <v>00NT04</v>
      </c>
      <c r="B26">
        <f t="shared" si="2"/>
        <v>4</v>
      </c>
      <c r="C26" s="265" t="s">
        <v>253</v>
      </c>
      <c r="D26" s="265" t="s">
        <v>333</v>
      </c>
      <c r="E26" s="265">
        <v>0</v>
      </c>
      <c r="F26" s="265">
        <v>0</v>
      </c>
      <c r="G26" s="265">
        <v>0</v>
      </c>
      <c r="H26" s="265">
        <v>0</v>
      </c>
      <c r="I26" s="265">
        <v>0</v>
      </c>
      <c r="J26" s="265">
        <v>0</v>
      </c>
      <c r="K26" s="265">
        <v>0</v>
      </c>
      <c r="L26" s="265">
        <v>0</v>
      </c>
      <c r="M26" s="265">
        <v>1</v>
      </c>
      <c r="N26" s="265">
        <v>0</v>
      </c>
      <c r="O26" s="265">
        <v>0</v>
      </c>
      <c r="P26" s="265">
        <v>1</v>
      </c>
      <c r="Q26" s="265">
        <v>2</v>
      </c>
      <c r="R26" s="265">
        <v>0</v>
      </c>
      <c r="S26" s="265">
        <v>0</v>
      </c>
      <c r="T26" s="265">
        <v>2</v>
      </c>
      <c r="U26">
        <f t="shared" si="3"/>
        <v>0</v>
      </c>
      <c r="X26" t="str">
        <f t="shared" si="4"/>
        <v>00KX02</v>
      </c>
      <c r="Y26">
        <f t="shared" si="5"/>
        <v>2</v>
      </c>
      <c r="Z26" s="265" t="s">
        <v>527</v>
      </c>
      <c r="AA26" s="265" t="s">
        <v>525</v>
      </c>
      <c r="AB26" s="265">
        <v>0</v>
      </c>
      <c r="AC26" s="265">
        <v>0</v>
      </c>
      <c r="AD26" s="265">
        <v>0</v>
      </c>
      <c r="AE26" s="265">
        <v>0</v>
      </c>
      <c r="AF26" s="265">
        <v>1</v>
      </c>
      <c r="AG26" s="265">
        <v>0</v>
      </c>
      <c r="AH26" s="265">
        <v>0</v>
      </c>
      <c r="AI26" s="265">
        <v>1</v>
      </c>
      <c r="AJ26">
        <f t="shared" si="0"/>
        <v>0</v>
      </c>
    </row>
    <row r="27" spans="1:36" x14ac:dyDescent="0.2">
      <c r="A27" t="str">
        <f t="shared" si="1"/>
        <v>00NT05</v>
      </c>
      <c r="B27">
        <f t="shared" si="2"/>
        <v>5</v>
      </c>
      <c r="C27" s="265" t="s">
        <v>253</v>
      </c>
      <c r="D27" s="265" t="s">
        <v>335</v>
      </c>
      <c r="E27" s="265">
        <v>1</v>
      </c>
      <c r="F27" s="265">
        <v>0</v>
      </c>
      <c r="G27" s="265">
        <v>0</v>
      </c>
      <c r="H27" s="265">
        <v>1</v>
      </c>
      <c r="I27" s="265">
        <v>1</v>
      </c>
      <c r="J27" s="265">
        <v>0</v>
      </c>
      <c r="K27" s="265">
        <v>0</v>
      </c>
      <c r="L27" s="265">
        <v>1</v>
      </c>
      <c r="M27" s="265">
        <v>0</v>
      </c>
      <c r="N27" s="265">
        <v>0</v>
      </c>
      <c r="O27" s="265">
        <v>0</v>
      </c>
      <c r="P27" s="265">
        <v>0</v>
      </c>
      <c r="Q27" s="265">
        <v>1</v>
      </c>
      <c r="R27" s="265">
        <v>0</v>
      </c>
      <c r="S27" s="265">
        <v>0</v>
      </c>
      <c r="T27" s="265">
        <v>1</v>
      </c>
      <c r="U27">
        <f t="shared" si="3"/>
        <v>0</v>
      </c>
      <c r="X27" t="str">
        <f t="shared" si="4"/>
        <v>00KX03</v>
      </c>
      <c r="Y27">
        <f t="shared" si="5"/>
        <v>3</v>
      </c>
      <c r="Z27" s="265" t="s">
        <v>527</v>
      </c>
      <c r="AA27" s="265" t="s">
        <v>526</v>
      </c>
      <c r="AB27" s="265">
        <v>0</v>
      </c>
      <c r="AC27" s="265">
        <v>0</v>
      </c>
      <c r="AD27" s="265">
        <v>0</v>
      </c>
      <c r="AE27" s="265">
        <v>0</v>
      </c>
      <c r="AF27" s="265">
        <v>1</v>
      </c>
      <c r="AG27" s="265">
        <v>0</v>
      </c>
      <c r="AH27" s="265">
        <v>0</v>
      </c>
      <c r="AI27" s="265">
        <v>1</v>
      </c>
      <c r="AJ27">
        <f t="shared" si="0"/>
        <v>0</v>
      </c>
    </row>
    <row r="28" spans="1:36" x14ac:dyDescent="0.2">
      <c r="A28" t="str">
        <f t="shared" si="1"/>
        <v>00NT06</v>
      </c>
      <c r="B28">
        <f t="shared" si="2"/>
        <v>6</v>
      </c>
      <c r="C28" s="265" t="s">
        <v>253</v>
      </c>
      <c r="D28" s="265" t="s">
        <v>338</v>
      </c>
      <c r="E28" s="265">
        <v>0</v>
      </c>
      <c r="F28" s="265">
        <v>0</v>
      </c>
      <c r="G28" s="265">
        <v>0</v>
      </c>
      <c r="H28" s="265">
        <v>0</v>
      </c>
      <c r="I28" s="265">
        <v>1</v>
      </c>
      <c r="J28" s="265">
        <v>0</v>
      </c>
      <c r="K28" s="265">
        <v>0</v>
      </c>
      <c r="L28" s="265">
        <v>1</v>
      </c>
      <c r="M28" s="265">
        <v>0</v>
      </c>
      <c r="N28" s="265">
        <v>0</v>
      </c>
      <c r="O28" s="265">
        <v>0</v>
      </c>
      <c r="P28" s="265">
        <v>0</v>
      </c>
      <c r="Q28" s="265">
        <v>0</v>
      </c>
      <c r="R28" s="265">
        <v>0</v>
      </c>
      <c r="S28" s="265">
        <v>0</v>
      </c>
      <c r="T28" s="265">
        <v>0</v>
      </c>
      <c r="U28">
        <f t="shared" si="3"/>
        <v>0</v>
      </c>
      <c r="X28" t="str">
        <f t="shared" si="4"/>
        <v>00LD01</v>
      </c>
      <c r="Y28">
        <f t="shared" si="5"/>
        <v>1</v>
      </c>
      <c r="Z28" s="265" t="s">
        <v>142</v>
      </c>
      <c r="AA28" s="265" t="s">
        <v>418</v>
      </c>
      <c r="AB28" s="265">
        <v>0</v>
      </c>
      <c r="AC28" s="265">
        <v>1</v>
      </c>
      <c r="AD28" s="265">
        <v>0</v>
      </c>
      <c r="AE28" s="265">
        <v>1</v>
      </c>
      <c r="AF28" s="265">
        <v>0</v>
      </c>
      <c r="AG28" s="265">
        <v>0</v>
      </c>
      <c r="AH28" s="265">
        <v>0</v>
      </c>
      <c r="AI28" s="265">
        <v>0</v>
      </c>
      <c r="AJ28">
        <f t="shared" si="0"/>
        <v>1</v>
      </c>
    </row>
    <row r="29" spans="1:36" x14ac:dyDescent="0.2">
      <c r="A29" t="str">
        <f t="shared" si="1"/>
        <v>00NT07</v>
      </c>
      <c r="B29">
        <f t="shared" si="2"/>
        <v>7</v>
      </c>
      <c r="C29" s="265" t="s">
        <v>253</v>
      </c>
      <c r="D29" s="265" t="s">
        <v>349</v>
      </c>
      <c r="E29" s="265">
        <v>4</v>
      </c>
      <c r="F29" s="265">
        <v>0</v>
      </c>
      <c r="G29" s="265">
        <v>0</v>
      </c>
      <c r="H29" s="265">
        <v>4</v>
      </c>
      <c r="I29" s="265">
        <v>0</v>
      </c>
      <c r="J29" s="265">
        <v>0</v>
      </c>
      <c r="K29" s="265">
        <v>0</v>
      </c>
      <c r="L29" s="265">
        <v>0</v>
      </c>
      <c r="M29" s="265">
        <v>5</v>
      </c>
      <c r="N29" s="265">
        <v>0</v>
      </c>
      <c r="O29" s="265">
        <v>0</v>
      </c>
      <c r="P29" s="265">
        <v>5</v>
      </c>
      <c r="Q29" s="265">
        <v>1</v>
      </c>
      <c r="R29" s="265">
        <v>0</v>
      </c>
      <c r="S29" s="265">
        <v>0</v>
      </c>
      <c r="T29" s="265">
        <v>1</v>
      </c>
      <c r="U29">
        <f t="shared" si="3"/>
        <v>1</v>
      </c>
      <c r="X29" t="str">
        <f t="shared" si="4"/>
        <v>00LD02</v>
      </c>
      <c r="Y29">
        <f t="shared" si="5"/>
        <v>2</v>
      </c>
      <c r="Z29" s="265" t="s">
        <v>142</v>
      </c>
      <c r="AA29" s="265" t="s">
        <v>424</v>
      </c>
      <c r="AB29" s="265">
        <v>0</v>
      </c>
      <c r="AC29" s="265">
        <v>0</v>
      </c>
      <c r="AD29" s="265">
        <v>0</v>
      </c>
      <c r="AE29" s="265">
        <v>0</v>
      </c>
      <c r="AF29" s="265">
        <v>0</v>
      </c>
      <c r="AG29" s="265">
        <v>1</v>
      </c>
      <c r="AH29" s="265">
        <v>1</v>
      </c>
      <c r="AI29" s="265">
        <v>2</v>
      </c>
      <c r="AJ29">
        <f t="shared" si="0"/>
        <v>0</v>
      </c>
    </row>
    <row r="30" spans="1:36" x14ac:dyDescent="0.2">
      <c r="A30" t="str">
        <f t="shared" si="1"/>
        <v>00ON01</v>
      </c>
      <c r="B30">
        <f t="shared" si="2"/>
        <v>1</v>
      </c>
      <c r="C30" s="265" t="s">
        <v>217</v>
      </c>
      <c r="D30" s="265" t="s">
        <v>216</v>
      </c>
      <c r="E30" s="265">
        <v>0</v>
      </c>
      <c r="F30" s="265">
        <v>0</v>
      </c>
      <c r="G30" s="265">
        <v>0</v>
      </c>
      <c r="H30" s="265">
        <v>0</v>
      </c>
      <c r="I30" s="265">
        <v>0</v>
      </c>
      <c r="J30" s="265">
        <v>0</v>
      </c>
      <c r="K30" s="265">
        <v>0</v>
      </c>
      <c r="L30" s="265">
        <v>0</v>
      </c>
      <c r="M30" s="265">
        <v>1</v>
      </c>
      <c r="N30" s="265">
        <v>0</v>
      </c>
      <c r="O30" s="265">
        <v>0</v>
      </c>
      <c r="P30" s="265">
        <v>1</v>
      </c>
      <c r="Q30" s="265">
        <v>0</v>
      </c>
      <c r="R30" s="265">
        <v>0</v>
      </c>
      <c r="S30" s="265">
        <v>0</v>
      </c>
      <c r="T30" s="265">
        <v>0</v>
      </c>
      <c r="U30">
        <f t="shared" si="3"/>
        <v>1</v>
      </c>
      <c r="X30" t="str">
        <f t="shared" si="4"/>
        <v>00LD03</v>
      </c>
      <c r="Y30">
        <f t="shared" si="5"/>
        <v>3</v>
      </c>
      <c r="Z30" s="265" t="s">
        <v>142</v>
      </c>
      <c r="AA30" s="265" t="s">
        <v>427</v>
      </c>
      <c r="AB30" s="265">
        <v>0</v>
      </c>
      <c r="AC30" s="265">
        <v>1</v>
      </c>
      <c r="AD30" s="265">
        <v>0</v>
      </c>
      <c r="AE30" s="265">
        <v>1</v>
      </c>
      <c r="AF30" s="265">
        <v>0</v>
      </c>
      <c r="AG30" s="265">
        <v>0</v>
      </c>
      <c r="AH30" s="265">
        <v>0</v>
      </c>
      <c r="AI30" s="265">
        <v>0</v>
      </c>
      <c r="AJ30">
        <f t="shared" si="0"/>
        <v>1</v>
      </c>
    </row>
    <row r="31" spans="1:36" x14ac:dyDescent="0.2">
      <c r="A31" t="str">
        <f t="shared" si="1"/>
        <v>00ON02</v>
      </c>
      <c r="B31">
        <f t="shared" si="2"/>
        <v>2</v>
      </c>
      <c r="C31" s="265" t="s">
        <v>217</v>
      </c>
      <c r="D31" s="265" t="s">
        <v>221</v>
      </c>
      <c r="E31" s="265">
        <v>5</v>
      </c>
      <c r="F31" s="265">
        <v>0</v>
      </c>
      <c r="G31" s="265">
        <v>0</v>
      </c>
      <c r="H31" s="265">
        <v>5</v>
      </c>
      <c r="I31" s="265">
        <v>0</v>
      </c>
      <c r="J31" s="265">
        <v>0</v>
      </c>
      <c r="K31" s="265">
        <v>0</v>
      </c>
      <c r="L31" s="265">
        <v>0</v>
      </c>
      <c r="M31" s="265">
        <v>2</v>
      </c>
      <c r="N31" s="265">
        <v>0</v>
      </c>
      <c r="O31" s="265">
        <v>0</v>
      </c>
      <c r="P31" s="265">
        <v>2</v>
      </c>
      <c r="Q31" s="265">
        <v>0</v>
      </c>
      <c r="R31" s="265">
        <v>0</v>
      </c>
      <c r="S31" s="265">
        <v>0</v>
      </c>
      <c r="T31" s="265">
        <v>0</v>
      </c>
      <c r="U31">
        <f t="shared" si="3"/>
        <v>1</v>
      </c>
      <c r="X31" t="str">
        <f t="shared" si="4"/>
        <v>00LD04</v>
      </c>
      <c r="Y31">
        <f t="shared" si="5"/>
        <v>4</v>
      </c>
      <c r="Z31" s="265" t="s">
        <v>142</v>
      </c>
      <c r="AA31" s="265" t="s">
        <v>431</v>
      </c>
      <c r="AB31" s="265">
        <v>1</v>
      </c>
      <c r="AC31" s="265">
        <v>0</v>
      </c>
      <c r="AD31" s="265">
        <v>0</v>
      </c>
      <c r="AE31" s="265">
        <v>1</v>
      </c>
      <c r="AF31" s="265">
        <v>0</v>
      </c>
      <c r="AG31" s="265">
        <v>1</v>
      </c>
      <c r="AH31" s="265">
        <v>0</v>
      </c>
      <c r="AI31" s="265">
        <v>1</v>
      </c>
      <c r="AJ31">
        <f t="shared" si="0"/>
        <v>0</v>
      </c>
    </row>
    <row r="32" spans="1:36" x14ac:dyDescent="0.2">
      <c r="A32" t="str">
        <f t="shared" si="1"/>
        <v>00ON03</v>
      </c>
      <c r="B32">
        <f t="shared" si="2"/>
        <v>3</v>
      </c>
      <c r="C32" s="265" t="s">
        <v>217</v>
      </c>
      <c r="D32" s="265" t="s">
        <v>227</v>
      </c>
      <c r="E32" s="265">
        <v>4</v>
      </c>
      <c r="F32" s="265">
        <v>0</v>
      </c>
      <c r="G32" s="265">
        <v>0</v>
      </c>
      <c r="H32" s="265">
        <v>4</v>
      </c>
      <c r="I32" s="265">
        <v>0</v>
      </c>
      <c r="J32" s="265">
        <v>0</v>
      </c>
      <c r="K32" s="265">
        <v>0</v>
      </c>
      <c r="L32" s="265">
        <v>0</v>
      </c>
      <c r="M32" s="265">
        <v>4</v>
      </c>
      <c r="N32" s="265">
        <v>0</v>
      </c>
      <c r="O32" s="265">
        <v>0</v>
      </c>
      <c r="P32" s="265">
        <v>4</v>
      </c>
      <c r="Q32" s="265">
        <v>0</v>
      </c>
      <c r="R32" s="265">
        <v>0</v>
      </c>
      <c r="S32" s="265">
        <v>0</v>
      </c>
      <c r="T32" s="265">
        <v>0</v>
      </c>
      <c r="U32">
        <f t="shared" si="3"/>
        <v>1</v>
      </c>
      <c r="X32" t="str">
        <f t="shared" si="4"/>
        <v>00LD05</v>
      </c>
      <c r="Y32">
        <f t="shared" si="5"/>
        <v>5</v>
      </c>
      <c r="Z32" s="265" t="s">
        <v>142</v>
      </c>
      <c r="AA32" s="265" t="s">
        <v>433</v>
      </c>
      <c r="AB32" s="265">
        <v>0</v>
      </c>
      <c r="AC32" s="265">
        <v>0</v>
      </c>
      <c r="AD32" s="265">
        <v>0</v>
      </c>
      <c r="AE32" s="265">
        <v>0</v>
      </c>
      <c r="AF32" s="265">
        <v>0</v>
      </c>
      <c r="AG32" s="265">
        <v>1</v>
      </c>
      <c r="AH32" s="265">
        <v>0</v>
      </c>
      <c r="AI32" s="265">
        <v>1</v>
      </c>
      <c r="AJ32">
        <f t="shared" si="0"/>
        <v>0</v>
      </c>
    </row>
    <row r="33" spans="1:36" x14ac:dyDescent="0.2">
      <c r="A33" t="str">
        <f t="shared" si="1"/>
        <v>00ON04</v>
      </c>
      <c r="B33">
        <f t="shared" si="2"/>
        <v>4</v>
      </c>
      <c r="C33" s="265" t="s">
        <v>217</v>
      </c>
      <c r="D33" s="265" t="s">
        <v>396</v>
      </c>
      <c r="E33" s="265">
        <v>1</v>
      </c>
      <c r="F33" s="265">
        <v>0</v>
      </c>
      <c r="G33" s="265">
        <v>0</v>
      </c>
      <c r="H33" s="265">
        <v>1</v>
      </c>
      <c r="I33" s="265">
        <v>0</v>
      </c>
      <c r="J33" s="265">
        <v>0</v>
      </c>
      <c r="K33" s="265">
        <v>0</v>
      </c>
      <c r="L33" s="265">
        <v>0</v>
      </c>
      <c r="M33" s="265">
        <v>1</v>
      </c>
      <c r="N33" s="265">
        <v>0</v>
      </c>
      <c r="O33" s="265">
        <v>0</v>
      </c>
      <c r="P33" s="265">
        <v>1</v>
      </c>
      <c r="Q33" s="265">
        <v>0</v>
      </c>
      <c r="R33" s="265">
        <v>0</v>
      </c>
      <c r="S33" s="265">
        <v>0</v>
      </c>
      <c r="T33" s="265">
        <v>0</v>
      </c>
      <c r="U33">
        <f t="shared" si="3"/>
        <v>1</v>
      </c>
      <c r="X33" t="str">
        <f t="shared" si="4"/>
        <v>00LD06</v>
      </c>
      <c r="Y33">
        <f t="shared" si="5"/>
        <v>6</v>
      </c>
      <c r="Z33" s="265" t="s">
        <v>142</v>
      </c>
      <c r="AA33" s="265" t="s">
        <v>434</v>
      </c>
      <c r="AB33" s="265">
        <v>0</v>
      </c>
      <c r="AC33" s="265">
        <v>0</v>
      </c>
      <c r="AD33" s="265">
        <v>0</v>
      </c>
      <c r="AE33" s="265">
        <v>0</v>
      </c>
      <c r="AF33" s="265">
        <v>0</v>
      </c>
      <c r="AG33" s="265">
        <v>2</v>
      </c>
      <c r="AH33" s="265">
        <v>0</v>
      </c>
      <c r="AI33" s="265">
        <v>2</v>
      </c>
      <c r="AJ33">
        <f t="shared" si="0"/>
        <v>0</v>
      </c>
    </row>
    <row r="34" spans="1:36" x14ac:dyDescent="0.2">
      <c r="A34" t="str">
        <f t="shared" si="1"/>
        <v>00OQ01</v>
      </c>
      <c r="B34">
        <f t="shared" si="2"/>
        <v>1</v>
      </c>
      <c r="C34" s="265" t="s">
        <v>295</v>
      </c>
      <c r="D34" s="265" t="s">
        <v>294</v>
      </c>
      <c r="E34" s="265">
        <v>0</v>
      </c>
      <c r="F34" s="265">
        <v>0</v>
      </c>
      <c r="G34" s="265">
        <v>0</v>
      </c>
      <c r="H34" s="265">
        <v>0</v>
      </c>
      <c r="I34" s="265">
        <v>0</v>
      </c>
      <c r="J34" s="265">
        <v>0</v>
      </c>
      <c r="K34" s="265">
        <v>0</v>
      </c>
      <c r="L34" s="265">
        <v>0</v>
      </c>
      <c r="M34" s="265">
        <v>1</v>
      </c>
      <c r="N34" s="265">
        <v>0</v>
      </c>
      <c r="O34" s="265">
        <v>0</v>
      </c>
      <c r="P34" s="265">
        <v>1</v>
      </c>
      <c r="Q34" s="265">
        <v>0</v>
      </c>
      <c r="R34" s="265">
        <v>0</v>
      </c>
      <c r="S34" s="265">
        <v>0</v>
      </c>
      <c r="T34" s="265">
        <v>0</v>
      </c>
      <c r="U34">
        <f t="shared" si="3"/>
        <v>1</v>
      </c>
      <c r="X34" t="str">
        <f t="shared" si="4"/>
        <v>00LD07</v>
      </c>
      <c r="Y34">
        <f t="shared" si="5"/>
        <v>7</v>
      </c>
      <c r="Z34" s="265" t="s">
        <v>142</v>
      </c>
      <c r="AA34" s="265" t="s">
        <v>435</v>
      </c>
      <c r="AB34" s="265">
        <v>0</v>
      </c>
      <c r="AC34" s="265">
        <v>1</v>
      </c>
      <c r="AD34" s="265">
        <v>0</v>
      </c>
      <c r="AE34" s="265">
        <v>1</v>
      </c>
      <c r="AF34" s="265">
        <v>0</v>
      </c>
      <c r="AG34" s="265">
        <v>0</v>
      </c>
      <c r="AH34" s="265">
        <v>0</v>
      </c>
      <c r="AI34" s="265">
        <v>0</v>
      </c>
      <c r="AJ34">
        <f t="shared" si="0"/>
        <v>1</v>
      </c>
    </row>
    <row r="35" spans="1:36" x14ac:dyDescent="0.2">
      <c r="A35" t="str">
        <f t="shared" si="1"/>
        <v>00OQ02</v>
      </c>
      <c r="B35">
        <f t="shared" si="2"/>
        <v>2</v>
      </c>
      <c r="C35" s="265" t="s">
        <v>295</v>
      </c>
      <c r="D35" s="265" t="s">
        <v>331</v>
      </c>
      <c r="E35" s="265">
        <v>1</v>
      </c>
      <c r="F35" s="265">
        <v>0</v>
      </c>
      <c r="G35" s="265">
        <v>0</v>
      </c>
      <c r="H35" s="265">
        <v>1</v>
      </c>
      <c r="I35" s="265">
        <v>0</v>
      </c>
      <c r="J35" s="265">
        <v>0</v>
      </c>
      <c r="K35" s="265">
        <v>0</v>
      </c>
      <c r="L35" s="265">
        <v>0</v>
      </c>
      <c r="M35" s="265">
        <v>0</v>
      </c>
      <c r="N35" s="265">
        <v>0</v>
      </c>
      <c r="O35" s="265">
        <v>0</v>
      </c>
      <c r="P35" s="265">
        <v>0</v>
      </c>
      <c r="Q35" s="265">
        <v>0</v>
      </c>
      <c r="R35" s="265">
        <v>0</v>
      </c>
      <c r="S35" s="265">
        <v>0</v>
      </c>
      <c r="T35" s="265">
        <v>0</v>
      </c>
      <c r="U35">
        <f t="shared" si="3"/>
        <v>1</v>
      </c>
      <c r="X35" t="str">
        <f t="shared" si="4"/>
        <v>00LD08</v>
      </c>
      <c r="Y35">
        <f t="shared" si="5"/>
        <v>8</v>
      </c>
      <c r="Z35" s="265" t="s">
        <v>142</v>
      </c>
      <c r="AA35" s="265" t="s">
        <v>445</v>
      </c>
      <c r="AB35" s="265">
        <v>0</v>
      </c>
      <c r="AC35" s="265">
        <v>1</v>
      </c>
      <c r="AD35" s="265">
        <v>0</v>
      </c>
      <c r="AE35" s="265">
        <v>1</v>
      </c>
      <c r="AF35" s="265">
        <v>0</v>
      </c>
      <c r="AG35" s="265">
        <v>0</v>
      </c>
      <c r="AH35" s="265">
        <v>0</v>
      </c>
      <c r="AI35" s="265">
        <v>0</v>
      </c>
      <c r="AJ35">
        <f t="shared" si="0"/>
        <v>1</v>
      </c>
    </row>
    <row r="36" spans="1:36" x14ac:dyDescent="0.2">
      <c r="A36" t="str">
        <f t="shared" si="1"/>
        <v>00OS01</v>
      </c>
      <c r="B36">
        <f t="shared" si="2"/>
        <v>1</v>
      </c>
      <c r="C36" s="265" t="s">
        <v>222</v>
      </c>
      <c r="D36" s="265" t="s">
        <v>216</v>
      </c>
      <c r="E36" s="265">
        <v>0</v>
      </c>
      <c r="F36" s="265">
        <v>0</v>
      </c>
      <c r="G36" s="265">
        <v>0</v>
      </c>
      <c r="H36" s="265">
        <v>0</v>
      </c>
      <c r="I36" s="265">
        <v>0</v>
      </c>
      <c r="J36" s="265">
        <v>1</v>
      </c>
      <c r="K36" s="265">
        <v>0</v>
      </c>
      <c r="L36" s="265">
        <v>1</v>
      </c>
      <c r="M36" s="265">
        <v>0</v>
      </c>
      <c r="N36" s="265">
        <v>0</v>
      </c>
      <c r="O36" s="265">
        <v>0</v>
      </c>
      <c r="P36" s="265">
        <v>0</v>
      </c>
      <c r="Q36" s="265">
        <v>0</v>
      </c>
      <c r="R36" s="265">
        <v>0</v>
      </c>
      <c r="S36" s="265">
        <v>0</v>
      </c>
      <c r="T36" s="265">
        <v>0</v>
      </c>
      <c r="U36">
        <f t="shared" si="3"/>
        <v>0</v>
      </c>
      <c r="X36" t="str">
        <f t="shared" si="4"/>
        <v>00LD09</v>
      </c>
      <c r="Y36">
        <f t="shared" si="5"/>
        <v>9</v>
      </c>
      <c r="Z36" s="265" t="s">
        <v>142</v>
      </c>
      <c r="AA36" s="265" t="s">
        <v>450</v>
      </c>
      <c r="AB36" s="265">
        <v>0</v>
      </c>
      <c r="AC36" s="265">
        <v>1</v>
      </c>
      <c r="AD36" s="265">
        <v>0</v>
      </c>
      <c r="AE36" s="265">
        <v>1</v>
      </c>
      <c r="AF36" s="265">
        <v>0</v>
      </c>
      <c r="AG36" s="265">
        <v>1</v>
      </c>
      <c r="AH36" s="265">
        <v>0</v>
      </c>
      <c r="AI36" s="265">
        <v>1</v>
      </c>
      <c r="AJ36">
        <f t="shared" si="0"/>
        <v>0</v>
      </c>
    </row>
    <row r="37" spans="1:36" x14ac:dyDescent="0.2">
      <c r="A37" t="str">
        <f t="shared" si="1"/>
        <v>00OS02</v>
      </c>
      <c r="B37">
        <f t="shared" si="2"/>
        <v>2</v>
      </c>
      <c r="C37" s="265" t="s">
        <v>222</v>
      </c>
      <c r="D37" s="265" t="s">
        <v>221</v>
      </c>
      <c r="E37" s="265">
        <v>0</v>
      </c>
      <c r="F37" s="265">
        <v>1</v>
      </c>
      <c r="G37" s="265">
        <v>0</v>
      </c>
      <c r="H37" s="265">
        <v>1</v>
      </c>
      <c r="I37" s="265">
        <v>0</v>
      </c>
      <c r="J37" s="265">
        <v>1</v>
      </c>
      <c r="K37" s="265">
        <v>0</v>
      </c>
      <c r="L37" s="265">
        <v>1</v>
      </c>
      <c r="M37" s="265">
        <v>0</v>
      </c>
      <c r="N37" s="265">
        <v>0</v>
      </c>
      <c r="O37" s="265">
        <v>0</v>
      </c>
      <c r="P37" s="265">
        <v>0</v>
      </c>
      <c r="Q37" s="265">
        <v>0</v>
      </c>
      <c r="R37" s="265">
        <v>0</v>
      </c>
      <c r="S37" s="265">
        <v>0</v>
      </c>
      <c r="T37" s="265">
        <v>0</v>
      </c>
      <c r="U37">
        <f t="shared" si="3"/>
        <v>0</v>
      </c>
      <c r="X37" t="str">
        <f t="shared" si="4"/>
        <v>00LH01</v>
      </c>
      <c r="Y37">
        <f t="shared" si="5"/>
        <v>1</v>
      </c>
      <c r="Z37" s="265" t="s">
        <v>393</v>
      </c>
      <c r="AA37" s="265" t="s">
        <v>522</v>
      </c>
      <c r="AB37" s="265">
        <v>2</v>
      </c>
      <c r="AC37" s="265">
        <v>0</v>
      </c>
      <c r="AD37" s="265">
        <v>0</v>
      </c>
      <c r="AE37" s="265">
        <v>2</v>
      </c>
      <c r="AF37" s="265">
        <v>2</v>
      </c>
      <c r="AG37" s="265">
        <v>0</v>
      </c>
      <c r="AH37" s="265">
        <v>1</v>
      </c>
      <c r="AI37" s="265">
        <v>3</v>
      </c>
      <c r="AJ37">
        <f t="shared" si="0"/>
        <v>0</v>
      </c>
    </row>
    <row r="38" spans="1:36" x14ac:dyDescent="0.2">
      <c r="A38" t="str">
        <f t="shared" si="1"/>
        <v>00OS03</v>
      </c>
      <c r="B38">
        <f t="shared" si="2"/>
        <v>3</v>
      </c>
      <c r="C38" s="265" t="s">
        <v>222</v>
      </c>
      <c r="D38" s="265" t="s">
        <v>227</v>
      </c>
      <c r="E38" s="265">
        <v>0</v>
      </c>
      <c r="F38" s="265">
        <v>0</v>
      </c>
      <c r="G38" s="265">
        <v>0</v>
      </c>
      <c r="H38" s="265">
        <v>0</v>
      </c>
      <c r="I38" s="265">
        <v>0</v>
      </c>
      <c r="J38" s="265">
        <v>0</v>
      </c>
      <c r="K38" s="265">
        <v>0</v>
      </c>
      <c r="L38" s="265">
        <v>0</v>
      </c>
      <c r="M38" s="265">
        <v>0</v>
      </c>
      <c r="N38" s="265">
        <v>1</v>
      </c>
      <c r="O38" s="265">
        <v>0</v>
      </c>
      <c r="P38" s="265">
        <v>1</v>
      </c>
      <c r="Q38" s="265">
        <v>0</v>
      </c>
      <c r="R38" s="265">
        <v>0</v>
      </c>
      <c r="S38" s="265">
        <v>0</v>
      </c>
      <c r="T38" s="265">
        <v>0</v>
      </c>
      <c r="U38">
        <f t="shared" si="3"/>
        <v>1</v>
      </c>
      <c r="X38" t="str">
        <f t="shared" si="4"/>
        <v>00MU01</v>
      </c>
      <c r="Y38">
        <f t="shared" si="5"/>
        <v>1</v>
      </c>
      <c r="Z38" s="265" t="s">
        <v>143</v>
      </c>
      <c r="AA38" s="265" t="s">
        <v>431</v>
      </c>
      <c r="AB38" s="265">
        <v>1</v>
      </c>
      <c r="AC38" s="265">
        <v>0</v>
      </c>
      <c r="AD38" s="265">
        <v>0</v>
      </c>
      <c r="AE38" s="265">
        <v>1</v>
      </c>
      <c r="AF38" s="265">
        <v>0</v>
      </c>
      <c r="AG38" s="265">
        <v>0</v>
      </c>
      <c r="AH38" s="265">
        <v>0</v>
      </c>
      <c r="AI38" s="265">
        <v>0</v>
      </c>
      <c r="AJ38">
        <f t="shared" si="0"/>
        <v>1</v>
      </c>
    </row>
    <row r="39" spans="1:36" x14ac:dyDescent="0.2">
      <c r="A39" t="str">
        <f t="shared" si="1"/>
        <v>00OS04</v>
      </c>
      <c r="B39">
        <f t="shared" si="2"/>
        <v>4</v>
      </c>
      <c r="C39" s="265" t="s">
        <v>222</v>
      </c>
      <c r="D39" s="265" t="s">
        <v>377</v>
      </c>
      <c r="E39" s="265">
        <v>0</v>
      </c>
      <c r="F39" s="265">
        <v>1</v>
      </c>
      <c r="G39" s="265">
        <v>0</v>
      </c>
      <c r="H39" s="265">
        <v>1</v>
      </c>
      <c r="I39" s="265">
        <v>0</v>
      </c>
      <c r="J39" s="265">
        <v>0</v>
      </c>
      <c r="K39" s="265">
        <v>0</v>
      </c>
      <c r="L39" s="265">
        <v>0</v>
      </c>
      <c r="M39" s="265">
        <v>0</v>
      </c>
      <c r="N39" s="265">
        <v>0</v>
      </c>
      <c r="O39" s="265">
        <v>0</v>
      </c>
      <c r="P39" s="265">
        <v>0</v>
      </c>
      <c r="Q39" s="265">
        <v>0</v>
      </c>
      <c r="R39" s="265">
        <v>0</v>
      </c>
      <c r="S39" s="265">
        <v>0</v>
      </c>
      <c r="T39" s="265">
        <v>0</v>
      </c>
      <c r="U39">
        <f t="shared" si="3"/>
        <v>1</v>
      </c>
      <c r="X39" t="str">
        <f t="shared" si="4"/>
        <v>00MU02</v>
      </c>
      <c r="Y39">
        <f t="shared" si="5"/>
        <v>2</v>
      </c>
      <c r="Z39" s="265" t="s">
        <v>143</v>
      </c>
      <c r="AA39" s="265" t="s">
        <v>433</v>
      </c>
      <c r="AB39" s="265">
        <v>2</v>
      </c>
      <c r="AC39" s="265">
        <v>0</v>
      </c>
      <c r="AD39" s="265">
        <v>0</v>
      </c>
      <c r="AE39" s="265">
        <v>2</v>
      </c>
      <c r="AF39" s="265">
        <v>3</v>
      </c>
      <c r="AG39" s="265">
        <v>0</v>
      </c>
      <c r="AH39" s="265">
        <v>0</v>
      </c>
      <c r="AI39" s="265">
        <v>3</v>
      </c>
      <c r="AJ39">
        <f t="shared" si="0"/>
        <v>0</v>
      </c>
    </row>
    <row r="40" spans="1:36" x14ac:dyDescent="0.2">
      <c r="A40" t="str">
        <f t="shared" si="1"/>
        <v>00PQ01</v>
      </c>
      <c r="B40">
        <f t="shared" si="2"/>
        <v>1</v>
      </c>
      <c r="C40" s="265" t="s">
        <v>237</v>
      </c>
      <c r="D40" s="265" t="s">
        <v>236</v>
      </c>
      <c r="E40" s="265">
        <v>2</v>
      </c>
      <c r="F40" s="265">
        <v>7</v>
      </c>
      <c r="G40" s="265">
        <v>0</v>
      </c>
      <c r="H40" s="265">
        <v>9</v>
      </c>
      <c r="I40" s="265">
        <v>0</v>
      </c>
      <c r="J40" s="265">
        <v>7</v>
      </c>
      <c r="K40" s="265">
        <v>0</v>
      </c>
      <c r="L40" s="265">
        <v>7</v>
      </c>
      <c r="M40" s="265">
        <v>1</v>
      </c>
      <c r="N40" s="265">
        <v>0</v>
      </c>
      <c r="O40" s="265">
        <v>0</v>
      </c>
      <c r="P40" s="265">
        <v>1</v>
      </c>
      <c r="Q40" s="265">
        <v>0</v>
      </c>
      <c r="R40" s="265">
        <v>0</v>
      </c>
      <c r="S40" s="265">
        <v>0</v>
      </c>
      <c r="T40" s="265">
        <v>0</v>
      </c>
      <c r="U40">
        <f t="shared" si="3"/>
        <v>1</v>
      </c>
      <c r="X40" t="str">
        <f t="shared" si="4"/>
        <v>00NT01</v>
      </c>
      <c r="Y40">
        <f t="shared" si="5"/>
        <v>1</v>
      </c>
      <c r="Z40" s="265" t="s">
        <v>253</v>
      </c>
      <c r="AA40" s="265" t="s">
        <v>486</v>
      </c>
      <c r="AB40" s="265">
        <v>0</v>
      </c>
      <c r="AC40" s="265">
        <v>0</v>
      </c>
      <c r="AD40" s="265">
        <v>0</v>
      </c>
      <c r="AE40" s="265">
        <v>0</v>
      </c>
      <c r="AF40" s="265">
        <v>1</v>
      </c>
      <c r="AG40" s="265">
        <v>0</v>
      </c>
      <c r="AH40" s="265">
        <v>0</v>
      </c>
      <c r="AI40" s="265">
        <v>1</v>
      </c>
      <c r="AJ40">
        <f t="shared" si="0"/>
        <v>0</v>
      </c>
    </row>
    <row r="41" spans="1:36" x14ac:dyDescent="0.2">
      <c r="A41" t="str">
        <f t="shared" si="1"/>
        <v>00PQ02</v>
      </c>
      <c r="B41">
        <f t="shared" si="2"/>
        <v>2</v>
      </c>
      <c r="C41" s="265" t="s">
        <v>237</v>
      </c>
      <c r="D41" s="265" t="s">
        <v>243</v>
      </c>
      <c r="E41" s="265">
        <v>1</v>
      </c>
      <c r="F41" s="265">
        <v>0</v>
      </c>
      <c r="G41" s="265">
        <v>0</v>
      </c>
      <c r="H41" s="265">
        <v>1</v>
      </c>
      <c r="I41" s="265">
        <v>0</v>
      </c>
      <c r="J41" s="265">
        <v>0</v>
      </c>
      <c r="K41" s="265">
        <v>0</v>
      </c>
      <c r="L41" s="265">
        <v>0</v>
      </c>
      <c r="M41" s="265">
        <v>0</v>
      </c>
      <c r="N41" s="265">
        <v>0</v>
      </c>
      <c r="O41" s="265">
        <v>0</v>
      </c>
      <c r="P41" s="265">
        <v>0</v>
      </c>
      <c r="Q41" s="265">
        <v>0</v>
      </c>
      <c r="R41" s="265">
        <v>0</v>
      </c>
      <c r="S41" s="265">
        <v>0</v>
      </c>
      <c r="T41" s="265">
        <v>0</v>
      </c>
      <c r="U41">
        <f t="shared" si="3"/>
        <v>1</v>
      </c>
      <c r="X41" t="str">
        <f t="shared" si="4"/>
        <v>00NT02</v>
      </c>
      <c r="Y41">
        <f t="shared" si="5"/>
        <v>2</v>
      </c>
      <c r="Z41" s="265" t="s">
        <v>253</v>
      </c>
      <c r="AA41" s="265" t="s">
        <v>489</v>
      </c>
      <c r="AB41" s="265">
        <v>1</v>
      </c>
      <c r="AC41" s="265">
        <v>0</v>
      </c>
      <c r="AD41" s="265">
        <v>0</v>
      </c>
      <c r="AE41" s="265">
        <v>1</v>
      </c>
      <c r="AF41" s="265">
        <v>0</v>
      </c>
      <c r="AG41" s="265">
        <v>0</v>
      </c>
      <c r="AH41" s="265">
        <v>0</v>
      </c>
      <c r="AI41" s="265">
        <v>0</v>
      </c>
      <c r="AJ41">
        <f t="shared" si="0"/>
        <v>1</v>
      </c>
    </row>
    <row r="42" spans="1:36" x14ac:dyDescent="0.2">
      <c r="A42" t="str">
        <f t="shared" si="1"/>
        <v>00PQ03</v>
      </c>
      <c r="B42">
        <f t="shared" si="2"/>
        <v>3</v>
      </c>
      <c r="C42" s="265" t="s">
        <v>237</v>
      </c>
      <c r="D42" s="265" t="s">
        <v>249</v>
      </c>
      <c r="E42" s="265">
        <v>1</v>
      </c>
      <c r="F42" s="265">
        <v>0</v>
      </c>
      <c r="G42" s="265">
        <v>0</v>
      </c>
      <c r="H42" s="265">
        <v>1</v>
      </c>
      <c r="I42" s="265">
        <v>0</v>
      </c>
      <c r="J42" s="265">
        <v>0</v>
      </c>
      <c r="K42" s="265">
        <v>0</v>
      </c>
      <c r="L42" s="265">
        <v>0</v>
      </c>
      <c r="M42" s="265">
        <v>1</v>
      </c>
      <c r="N42" s="265">
        <v>0</v>
      </c>
      <c r="O42" s="265">
        <v>0</v>
      </c>
      <c r="P42" s="265">
        <v>1</v>
      </c>
      <c r="Q42" s="265">
        <v>0</v>
      </c>
      <c r="R42" s="265">
        <v>0</v>
      </c>
      <c r="S42" s="265">
        <v>0</v>
      </c>
      <c r="T42" s="265">
        <v>0</v>
      </c>
      <c r="U42">
        <f t="shared" si="3"/>
        <v>1</v>
      </c>
      <c r="X42" t="str">
        <f t="shared" si="4"/>
        <v>00NT03</v>
      </c>
      <c r="Y42">
        <f t="shared" si="5"/>
        <v>3</v>
      </c>
      <c r="Z42" s="265" t="s">
        <v>253</v>
      </c>
      <c r="AA42" s="265" t="s">
        <v>494</v>
      </c>
      <c r="AB42" s="265">
        <v>1</v>
      </c>
      <c r="AC42" s="265">
        <v>0</v>
      </c>
      <c r="AD42" s="265">
        <v>0</v>
      </c>
      <c r="AE42" s="265">
        <v>1</v>
      </c>
      <c r="AF42" s="265">
        <v>0</v>
      </c>
      <c r="AG42" s="265">
        <v>0</v>
      </c>
      <c r="AH42" s="265">
        <v>0</v>
      </c>
      <c r="AI42" s="265">
        <v>0</v>
      </c>
      <c r="AJ42">
        <f t="shared" si="0"/>
        <v>1</v>
      </c>
    </row>
    <row r="43" spans="1:36" x14ac:dyDescent="0.2">
      <c r="A43" t="str">
        <f t="shared" si="1"/>
        <v>00PQ04</v>
      </c>
      <c r="B43">
        <f t="shared" si="2"/>
        <v>4</v>
      </c>
      <c r="C43" s="265" t="s">
        <v>237</v>
      </c>
      <c r="D43" s="265" t="s">
        <v>252</v>
      </c>
      <c r="E43" s="265">
        <v>1</v>
      </c>
      <c r="F43" s="265">
        <v>0</v>
      </c>
      <c r="G43" s="265">
        <v>0</v>
      </c>
      <c r="H43" s="265">
        <v>1</v>
      </c>
      <c r="I43" s="265">
        <v>0</v>
      </c>
      <c r="J43" s="265">
        <v>0</v>
      </c>
      <c r="K43" s="265">
        <v>0</v>
      </c>
      <c r="L43" s="265">
        <v>0</v>
      </c>
      <c r="M43" s="265">
        <v>2</v>
      </c>
      <c r="N43" s="265">
        <v>0</v>
      </c>
      <c r="O43" s="265">
        <v>0</v>
      </c>
      <c r="P43" s="265">
        <v>2</v>
      </c>
      <c r="Q43" s="265">
        <v>1</v>
      </c>
      <c r="R43" s="265">
        <v>0</v>
      </c>
      <c r="S43" s="265">
        <v>0</v>
      </c>
      <c r="T43" s="265">
        <v>1</v>
      </c>
      <c r="U43">
        <f t="shared" si="3"/>
        <v>1</v>
      </c>
      <c r="X43" t="str">
        <f t="shared" si="4"/>
        <v>00NT04</v>
      </c>
      <c r="Y43">
        <f t="shared" si="5"/>
        <v>4</v>
      </c>
      <c r="Z43" s="265" t="s">
        <v>253</v>
      </c>
      <c r="AA43" s="265" t="s">
        <v>496</v>
      </c>
      <c r="AB43" s="265">
        <v>8</v>
      </c>
      <c r="AC43" s="265">
        <v>0</v>
      </c>
      <c r="AD43" s="265">
        <v>0</v>
      </c>
      <c r="AE43" s="265">
        <v>8</v>
      </c>
      <c r="AF43" s="265">
        <v>6</v>
      </c>
      <c r="AG43" s="265">
        <v>0</v>
      </c>
      <c r="AH43" s="265">
        <v>0</v>
      </c>
      <c r="AI43" s="265">
        <v>6</v>
      </c>
      <c r="AJ43">
        <f t="shared" si="0"/>
        <v>1</v>
      </c>
    </row>
    <row r="44" spans="1:36" x14ac:dyDescent="0.2">
      <c r="A44" t="str">
        <f t="shared" si="1"/>
        <v>00PQ05</v>
      </c>
      <c r="B44">
        <f t="shared" si="2"/>
        <v>5</v>
      </c>
      <c r="C44" s="265" t="s">
        <v>237</v>
      </c>
      <c r="D44" s="265" t="s">
        <v>256</v>
      </c>
      <c r="E44" s="265">
        <v>0</v>
      </c>
      <c r="F44" s="265">
        <v>0</v>
      </c>
      <c r="G44" s="265">
        <v>0</v>
      </c>
      <c r="H44" s="265">
        <v>0</v>
      </c>
      <c r="I44" s="265">
        <v>0</v>
      </c>
      <c r="J44" s="265">
        <v>0</v>
      </c>
      <c r="K44" s="265">
        <v>0</v>
      </c>
      <c r="L44" s="265">
        <v>0</v>
      </c>
      <c r="M44" s="265">
        <v>3</v>
      </c>
      <c r="N44" s="265">
        <v>0</v>
      </c>
      <c r="O44" s="265">
        <v>0</v>
      </c>
      <c r="P44" s="265">
        <v>3</v>
      </c>
      <c r="Q44" s="265">
        <v>0</v>
      </c>
      <c r="R44" s="265">
        <v>0</v>
      </c>
      <c r="S44" s="265">
        <v>0</v>
      </c>
      <c r="T44" s="265">
        <v>0</v>
      </c>
      <c r="U44">
        <f t="shared" si="3"/>
        <v>1</v>
      </c>
      <c r="X44" t="str">
        <f t="shared" si="4"/>
        <v>00NT05</v>
      </c>
      <c r="Y44">
        <f t="shared" si="5"/>
        <v>5</v>
      </c>
      <c r="Z44" s="265" t="s">
        <v>253</v>
      </c>
      <c r="AA44" s="265" t="s">
        <v>497</v>
      </c>
      <c r="AB44" s="265">
        <v>10</v>
      </c>
      <c r="AC44" s="265">
        <v>0</v>
      </c>
      <c r="AD44" s="265">
        <v>0</v>
      </c>
      <c r="AE44" s="265">
        <v>10</v>
      </c>
      <c r="AF44" s="265">
        <v>0</v>
      </c>
      <c r="AG44" s="265">
        <v>0</v>
      </c>
      <c r="AH44" s="265">
        <v>0</v>
      </c>
      <c r="AI44" s="265">
        <v>0</v>
      </c>
      <c r="AJ44">
        <f t="shared" si="0"/>
        <v>1</v>
      </c>
    </row>
    <row r="45" spans="1:36" x14ac:dyDescent="0.2">
      <c r="A45" t="str">
        <f t="shared" si="1"/>
        <v>00PZ01</v>
      </c>
      <c r="B45">
        <f t="shared" si="2"/>
        <v>1</v>
      </c>
      <c r="C45" s="265" t="s">
        <v>300</v>
      </c>
      <c r="D45" s="265" t="s">
        <v>299</v>
      </c>
      <c r="E45" s="265">
        <v>1</v>
      </c>
      <c r="F45" s="265">
        <v>0</v>
      </c>
      <c r="G45" s="265">
        <v>1</v>
      </c>
      <c r="H45" s="265">
        <v>2</v>
      </c>
      <c r="I45" s="265">
        <v>1</v>
      </c>
      <c r="J45" s="265">
        <v>0</v>
      </c>
      <c r="K45" s="265">
        <v>0</v>
      </c>
      <c r="L45" s="265">
        <v>1</v>
      </c>
      <c r="M45" s="265">
        <v>0</v>
      </c>
      <c r="N45" s="265">
        <v>0</v>
      </c>
      <c r="O45" s="265">
        <v>0</v>
      </c>
      <c r="P45" s="265">
        <v>0</v>
      </c>
      <c r="Q45" s="265">
        <v>0</v>
      </c>
      <c r="R45" s="265">
        <v>0</v>
      </c>
      <c r="S45" s="265">
        <v>0</v>
      </c>
      <c r="T45" s="265">
        <v>0</v>
      </c>
      <c r="U45">
        <f t="shared" si="3"/>
        <v>1</v>
      </c>
      <c r="X45" t="str">
        <f t="shared" si="4"/>
        <v>00NT06</v>
      </c>
      <c r="Y45">
        <f t="shared" si="5"/>
        <v>6</v>
      </c>
      <c r="Z45" s="265" t="s">
        <v>253</v>
      </c>
      <c r="AA45" s="265" t="s">
        <v>498</v>
      </c>
      <c r="AB45" s="265">
        <v>5</v>
      </c>
      <c r="AC45" s="265">
        <v>0</v>
      </c>
      <c r="AD45" s="265">
        <v>0</v>
      </c>
      <c r="AE45" s="265">
        <v>5</v>
      </c>
      <c r="AF45" s="265">
        <v>2</v>
      </c>
      <c r="AG45" s="265">
        <v>0</v>
      </c>
      <c r="AH45" s="265">
        <v>0</v>
      </c>
      <c r="AI45" s="265">
        <v>2</v>
      </c>
      <c r="AJ45">
        <f t="shared" si="0"/>
        <v>1</v>
      </c>
    </row>
    <row r="46" spans="1:36" x14ac:dyDescent="0.2">
      <c r="A46" t="str">
        <f t="shared" si="1"/>
        <v>00PZ02</v>
      </c>
      <c r="B46">
        <f t="shared" si="2"/>
        <v>2</v>
      </c>
      <c r="C46" s="265" t="s">
        <v>300</v>
      </c>
      <c r="D46" s="265" t="s">
        <v>308</v>
      </c>
      <c r="E46" s="265">
        <v>1</v>
      </c>
      <c r="F46" s="265">
        <v>0</v>
      </c>
      <c r="G46" s="265">
        <v>0</v>
      </c>
      <c r="H46" s="265">
        <v>1</v>
      </c>
      <c r="I46" s="265">
        <v>0</v>
      </c>
      <c r="J46" s="265">
        <v>0</v>
      </c>
      <c r="K46" s="265">
        <v>0</v>
      </c>
      <c r="L46" s="265">
        <v>0</v>
      </c>
      <c r="M46" s="265">
        <v>1</v>
      </c>
      <c r="N46" s="265">
        <v>0</v>
      </c>
      <c r="O46" s="265">
        <v>0</v>
      </c>
      <c r="P46" s="265">
        <v>1</v>
      </c>
      <c r="Q46" s="265">
        <v>0</v>
      </c>
      <c r="R46" s="265">
        <v>0</v>
      </c>
      <c r="S46" s="265">
        <v>0</v>
      </c>
      <c r="T46" s="265">
        <v>0</v>
      </c>
      <c r="U46">
        <f t="shared" si="3"/>
        <v>1</v>
      </c>
      <c r="X46" t="str">
        <f t="shared" si="4"/>
        <v>00NT07</v>
      </c>
      <c r="Y46">
        <f t="shared" si="5"/>
        <v>7</v>
      </c>
      <c r="Z46" s="265" t="s">
        <v>253</v>
      </c>
      <c r="AA46" s="265" t="s">
        <v>502</v>
      </c>
      <c r="AB46" s="265">
        <v>3</v>
      </c>
      <c r="AC46" s="265">
        <v>0</v>
      </c>
      <c r="AD46" s="265">
        <v>0</v>
      </c>
      <c r="AE46" s="265">
        <v>3</v>
      </c>
      <c r="AF46" s="265">
        <v>0</v>
      </c>
      <c r="AG46" s="265">
        <v>0</v>
      </c>
      <c r="AH46" s="265">
        <v>0</v>
      </c>
      <c r="AI46" s="265">
        <v>0</v>
      </c>
      <c r="AJ46">
        <f t="shared" si="0"/>
        <v>1</v>
      </c>
    </row>
    <row r="47" spans="1:36" x14ac:dyDescent="0.2">
      <c r="A47" t="str">
        <f t="shared" si="1"/>
        <v>00RL01</v>
      </c>
      <c r="B47">
        <f t="shared" si="2"/>
        <v>1</v>
      </c>
      <c r="C47" s="265" t="s">
        <v>167</v>
      </c>
      <c r="D47" s="265" t="s">
        <v>258</v>
      </c>
      <c r="E47" s="265">
        <v>11</v>
      </c>
      <c r="F47" s="265">
        <v>0</v>
      </c>
      <c r="G47" s="265">
        <v>0</v>
      </c>
      <c r="H47" s="265">
        <v>11</v>
      </c>
      <c r="I47" s="265">
        <v>1</v>
      </c>
      <c r="J47" s="265">
        <v>0</v>
      </c>
      <c r="K47" s="265">
        <v>0</v>
      </c>
      <c r="L47" s="265">
        <v>1</v>
      </c>
      <c r="M47" s="265">
        <v>3</v>
      </c>
      <c r="N47" s="265">
        <v>0</v>
      </c>
      <c r="O47" s="265">
        <v>0</v>
      </c>
      <c r="P47" s="265">
        <v>3</v>
      </c>
      <c r="Q47" s="265">
        <v>0</v>
      </c>
      <c r="R47" s="265">
        <v>0</v>
      </c>
      <c r="S47" s="265">
        <v>0</v>
      </c>
      <c r="T47" s="265">
        <v>0</v>
      </c>
      <c r="U47">
        <f t="shared" si="3"/>
        <v>1</v>
      </c>
      <c r="X47" t="str">
        <f t="shared" si="4"/>
        <v>00NT08</v>
      </c>
      <c r="Y47">
        <f t="shared" si="5"/>
        <v>8</v>
      </c>
      <c r="Z47" s="265" t="s">
        <v>253</v>
      </c>
      <c r="AA47" s="265" t="s">
        <v>503</v>
      </c>
      <c r="AB47" s="265">
        <v>3</v>
      </c>
      <c r="AC47" s="265">
        <v>0</v>
      </c>
      <c r="AD47" s="265">
        <v>0</v>
      </c>
      <c r="AE47" s="265">
        <v>3</v>
      </c>
      <c r="AF47" s="265">
        <v>1</v>
      </c>
      <c r="AG47" s="265">
        <v>0</v>
      </c>
      <c r="AH47" s="265">
        <v>0</v>
      </c>
      <c r="AI47" s="265">
        <v>1</v>
      </c>
      <c r="AJ47">
        <f t="shared" si="0"/>
        <v>1</v>
      </c>
    </row>
    <row r="48" spans="1:36" x14ac:dyDescent="0.2">
      <c r="A48" t="str">
        <f t="shared" si="1"/>
        <v>00RL02</v>
      </c>
      <c r="B48">
        <f t="shared" si="2"/>
        <v>2</v>
      </c>
      <c r="C48" s="265" t="s">
        <v>167</v>
      </c>
      <c r="D48" s="265" t="s">
        <v>260</v>
      </c>
      <c r="E48" s="265">
        <v>2</v>
      </c>
      <c r="F48" s="265">
        <v>0</v>
      </c>
      <c r="G48" s="265">
        <v>0</v>
      </c>
      <c r="H48" s="265">
        <v>2</v>
      </c>
      <c r="I48" s="265">
        <v>2</v>
      </c>
      <c r="J48" s="265">
        <v>0</v>
      </c>
      <c r="K48" s="265">
        <v>0</v>
      </c>
      <c r="L48" s="265">
        <v>2</v>
      </c>
      <c r="M48" s="265">
        <v>1</v>
      </c>
      <c r="N48" s="265">
        <v>0</v>
      </c>
      <c r="O48" s="265">
        <v>0</v>
      </c>
      <c r="P48" s="265">
        <v>1</v>
      </c>
      <c r="Q48" s="265">
        <v>0</v>
      </c>
      <c r="R48" s="265">
        <v>0</v>
      </c>
      <c r="S48" s="265">
        <v>0</v>
      </c>
      <c r="T48" s="265">
        <v>0</v>
      </c>
      <c r="U48">
        <f t="shared" si="3"/>
        <v>1</v>
      </c>
      <c r="X48" t="str">
        <f t="shared" si="4"/>
        <v>00NT09</v>
      </c>
      <c r="Y48">
        <f t="shared" si="5"/>
        <v>9</v>
      </c>
      <c r="Z48" s="265" t="s">
        <v>253</v>
      </c>
      <c r="AA48" s="265" t="s">
        <v>505</v>
      </c>
      <c r="AB48" s="265">
        <v>1</v>
      </c>
      <c r="AC48" s="265">
        <v>0</v>
      </c>
      <c r="AD48" s="265">
        <v>0</v>
      </c>
      <c r="AE48" s="265">
        <v>1</v>
      </c>
      <c r="AF48" s="265">
        <v>0</v>
      </c>
      <c r="AG48" s="265">
        <v>0</v>
      </c>
      <c r="AH48" s="265">
        <v>0</v>
      </c>
      <c r="AI48" s="265">
        <v>0</v>
      </c>
      <c r="AJ48">
        <f t="shared" si="0"/>
        <v>1</v>
      </c>
    </row>
    <row r="49" spans="1:36" x14ac:dyDescent="0.2">
      <c r="A49" t="str">
        <f t="shared" si="1"/>
        <v>00RL03</v>
      </c>
      <c r="B49">
        <f t="shared" si="2"/>
        <v>3</v>
      </c>
      <c r="C49" s="265" t="s">
        <v>167</v>
      </c>
      <c r="D49" s="265" t="s">
        <v>263</v>
      </c>
      <c r="E49" s="265">
        <v>8</v>
      </c>
      <c r="F49" s="265">
        <v>0</v>
      </c>
      <c r="G49" s="265">
        <v>0</v>
      </c>
      <c r="H49" s="265">
        <v>8</v>
      </c>
      <c r="I49" s="265">
        <v>3</v>
      </c>
      <c r="J49" s="265">
        <v>0</v>
      </c>
      <c r="K49" s="265">
        <v>0</v>
      </c>
      <c r="L49" s="265">
        <v>3</v>
      </c>
      <c r="M49" s="265">
        <v>0</v>
      </c>
      <c r="N49" s="265">
        <v>0</v>
      </c>
      <c r="O49" s="265">
        <v>0</v>
      </c>
      <c r="P49" s="265">
        <v>0</v>
      </c>
      <c r="Q49" s="265">
        <v>0</v>
      </c>
      <c r="R49" s="265">
        <v>0</v>
      </c>
      <c r="S49" s="265">
        <v>0</v>
      </c>
      <c r="T49" s="265">
        <v>0</v>
      </c>
      <c r="U49">
        <f t="shared" si="3"/>
        <v>1</v>
      </c>
      <c r="X49" t="str">
        <f t="shared" si="4"/>
        <v>00NT10</v>
      </c>
      <c r="Y49">
        <f t="shared" si="5"/>
        <v>10</v>
      </c>
      <c r="Z49" s="265" t="s">
        <v>253</v>
      </c>
      <c r="AA49" s="265" t="s">
        <v>506</v>
      </c>
      <c r="AB49" s="265">
        <v>1</v>
      </c>
      <c r="AC49" s="265">
        <v>0</v>
      </c>
      <c r="AD49" s="265">
        <v>0</v>
      </c>
      <c r="AE49" s="265">
        <v>1</v>
      </c>
      <c r="AF49" s="265">
        <v>0</v>
      </c>
      <c r="AG49" s="265">
        <v>0</v>
      </c>
      <c r="AH49" s="265">
        <v>0</v>
      </c>
      <c r="AI49" s="265">
        <v>0</v>
      </c>
      <c r="AJ49">
        <f t="shared" si="0"/>
        <v>1</v>
      </c>
    </row>
    <row r="50" spans="1:36" x14ac:dyDescent="0.2">
      <c r="A50" t="str">
        <f t="shared" si="1"/>
        <v>00RL04</v>
      </c>
      <c r="B50">
        <f t="shared" si="2"/>
        <v>4</v>
      </c>
      <c r="C50" s="265" t="s">
        <v>167</v>
      </c>
      <c r="D50" s="265" t="s">
        <v>265</v>
      </c>
      <c r="E50" s="265">
        <v>14</v>
      </c>
      <c r="F50" s="265">
        <v>0</v>
      </c>
      <c r="G50" s="265">
        <v>0</v>
      </c>
      <c r="H50" s="265">
        <v>14</v>
      </c>
      <c r="I50" s="265">
        <v>4</v>
      </c>
      <c r="J50" s="265">
        <v>0</v>
      </c>
      <c r="K50" s="265">
        <v>0</v>
      </c>
      <c r="L50" s="265">
        <v>4</v>
      </c>
      <c r="M50" s="265">
        <v>0</v>
      </c>
      <c r="N50" s="265">
        <v>0</v>
      </c>
      <c r="O50" s="265">
        <v>0</v>
      </c>
      <c r="P50" s="265">
        <v>0</v>
      </c>
      <c r="Q50" s="265">
        <v>0</v>
      </c>
      <c r="R50" s="265">
        <v>0</v>
      </c>
      <c r="S50" s="265">
        <v>0</v>
      </c>
      <c r="T50" s="265">
        <v>0</v>
      </c>
      <c r="U50">
        <f t="shared" si="3"/>
        <v>1</v>
      </c>
      <c r="X50" t="str">
        <f t="shared" si="4"/>
        <v>00NT11</v>
      </c>
      <c r="Y50">
        <f t="shared" si="5"/>
        <v>11</v>
      </c>
      <c r="Z50" s="265" t="s">
        <v>253</v>
      </c>
      <c r="AA50" s="265" t="s">
        <v>508</v>
      </c>
      <c r="AB50" s="265">
        <v>1</v>
      </c>
      <c r="AC50" s="265">
        <v>0</v>
      </c>
      <c r="AD50" s="265">
        <v>0</v>
      </c>
      <c r="AE50" s="265">
        <v>1</v>
      </c>
      <c r="AF50" s="265">
        <v>0</v>
      </c>
      <c r="AG50" s="265">
        <v>0</v>
      </c>
      <c r="AH50" s="265">
        <v>0</v>
      </c>
      <c r="AI50" s="265">
        <v>0</v>
      </c>
      <c r="AJ50">
        <f t="shared" si="0"/>
        <v>1</v>
      </c>
    </row>
    <row r="51" spans="1:36" x14ac:dyDescent="0.2">
      <c r="A51" t="str">
        <f t="shared" si="1"/>
        <v>00RL05</v>
      </c>
      <c r="B51">
        <f t="shared" si="2"/>
        <v>5</v>
      </c>
      <c r="C51" s="265" t="s">
        <v>167</v>
      </c>
      <c r="D51" s="265" t="s">
        <v>276</v>
      </c>
      <c r="E51" s="265">
        <v>1</v>
      </c>
      <c r="F51" s="265">
        <v>0</v>
      </c>
      <c r="G51" s="265">
        <v>0</v>
      </c>
      <c r="H51" s="265">
        <v>1</v>
      </c>
      <c r="I51" s="265">
        <v>0</v>
      </c>
      <c r="J51" s="265">
        <v>0</v>
      </c>
      <c r="K51" s="265">
        <v>0</v>
      </c>
      <c r="L51" s="265">
        <v>0</v>
      </c>
      <c r="M51" s="265">
        <v>0</v>
      </c>
      <c r="N51" s="265">
        <v>0</v>
      </c>
      <c r="O51" s="265">
        <v>0</v>
      </c>
      <c r="P51" s="265">
        <v>0</v>
      </c>
      <c r="Q51" s="265">
        <v>0</v>
      </c>
      <c r="R51" s="265">
        <v>0</v>
      </c>
      <c r="S51" s="265">
        <v>0</v>
      </c>
      <c r="T51" s="265">
        <v>0</v>
      </c>
      <c r="U51">
        <f t="shared" si="3"/>
        <v>1</v>
      </c>
      <c r="X51" t="str">
        <f t="shared" si="4"/>
        <v>00NT12</v>
      </c>
      <c r="Y51">
        <f t="shared" si="5"/>
        <v>12</v>
      </c>
      <c r="Z51" s="265" t="s">
        <v>253</v>
      </c>
      <c r="AA51" s="265" t="s">
        <v>510</v>
      </c>
      <c r="AB51" s="265">
        <v>1</v>
      </c>
      <c r="AC51" s="265">
        <v>0</v>
      </c>
      <c r="AD51" s="265">
        <v>0</v>
      </c>
      <c r="AE51" s="265">
        <v>1</v>
      </c>
      <c r="AF51" s="265">
        <v>0</v>
      </c>
      <c r="AG51" s="265">
        <v>0</v>
      </c>
      <c r="AH51" s="265">
        <v>0</v>
      </c>
      <c r="AI51" s="265">
        <v>0</v>
      </c>
      <c r="AJ51">
        <f t="shared" si="0"/>
        <v>1</v>
      </c>
    </row>
    <row r="52" spans="1:36" x14ac:dyDescent="0.2">
      <c r="A52" t="str">
        <f t="shared" si="1"/>
        <v>00RL06</v>
      </c>
      <c r="B52">
        <f t="shared" si="2"/>
        <v>6</v>
      </c>
      <c r="C52" s="265" t="s">
        <v>167</v>
      </c>
      <c r="D52" s="265" t="s">
        <v>293</v>
      </c>
      <c r="E52" s="265">
        <v>14</v>
      </c>
      <c r="F52" s="265">
        <v>0</v>
      </c>
      <c r="G52" s="265">
        <v>0</v>
      </c>
      <c r="H52" s="265">
        <v>14</v>
      </c>
      <c r="I52" s="265">
        <v>11</v>
      </c>
      <c r="J52" s="265">
        <v>0</v>
      </c>
      <c r="K52" s="265">
        <v>0</v>
      </c>
      <c r="L52" s="265">
        <v>11</v>
      </c>
      <c r="M52" s="265">
        <v>6</v>
      </c>
      <c r="N52" s="265">
        <v>0</v>
      </c>
      <c r="O52" s="265">
        <v>0</v>
      </c>
      <c r="P52" s="265">
        <v>6</v>
      </c>
      <c r="Q52" s="265">
        <v>1</v>
      </c>
      <c r="R52" s="265">
        <v>0</v>
      </c>
      <c r="S52" s="265">
        <v>0</v>
      </c>
      <c r="T52" s="265">
        <v>1</v>
      </c>
      <c r="U52">
        <f t="shared" si="3"/>
        <v>1</v>
      </c>
      <c r="X52" t="str">
        <f t="shared" si="4"/>
        <v>00OJ01</v>
      </c>
      <c r="Y52">
        <f t="shared" si="5"/>
        <v>1</v>
      </c>
      <c r="Z52" s="265" t="s">
        <v>354</v>
      </c>
      <c r="AA52" s="265" t="s">
        <v>512</v>
      </c>
      <c r="AB52" s="265">
        <v>0</v>
      </c>
      <c r="AC52" s="265">
        <v>0</v>
      </c>
      <c r="AD52" s="265">
        <v>0</v>
      </c>
      <c r="AE52" s="265">
        <v>0</v>
      </c>
      <c r="AF52" s="265">
        <v>5</v>
      </c>
      <c r="AG52" s="265">
        <v>0</v>
      </c>
      <c r="AH52" s="265">
        <v>0</v>
      </c>
      <c r="AI52" s="265">
        <v>5</v>
      </c>
      <c r="AJ52">
        <f t="shared" si="0"/>
        <v>0</v>
      </c>
    </row>
    <row r="53" spans="1:36" x14ac:dyDescent="0.2">
      <c r="A53" t="str">
        <f t="shared" si="1"/>
        <v>00RT01</v>
      </c>
      <c r="B53">
        <f t="shared" si="2"/>
        <v>1</v>
      </c>
      <c r="C53" s="265" t="s">
        <v>378</v>
      </c>
      <c r="D53" s="265" t="s">
        <v>377</v>
      </c>
      <c r="E53" s="265">
        <v>1</v>
      </c>
      <c r="F53" s="265">
        <v>0</v>
      </c>
      <c r="G53" s="265">
        <v>0</v>
      </c>
      <c r="H53" s="265">
        <v>1</v>
      </c>
      <c r="I53" s="265">
        <v>0</v>
      </c>
      <c r="J53" s="265">
        <v>0</v>
      </c>
      <c r="K53" s="265">
        <v>0</v>
      </c>
      <c r="L53" s="265">
        <v>0</v>
      </c>
      <c r="M53" s="265">
        <v>7</v>
      </c>
      <c r="N53" s="265">
        <v>0</v>
      </c>
      <c r="O53" s="265">
        <v>0</v>
      </c>
      <c r="P53" s="265">
        <v>7</v>
      </c>
      <c r="Q53" s="265">
        <v>1</v>
      </c>
      <c r="R53" s="265">
        <v>0</v>
      </c>
      <c r="S53" s="265">
        <v>0</v>
      </c>
      <c r="T53" s="265">
        <v>1</v>
      </c>
      <c r="U53">
        <f t="shared" si="3"/>
        <v>1</v>
      </c>
      <c r="X53" t="str">
        <f t="shared" si="4"/>
        <v>00OJ02</v>
      </c>
      <c r="Y53">
        <f t="shared" si="5"/>
        <v>2</v>
      </c>
      <c r="Z53" s="265" t="s">
        <v>354</v>
      </c>
      <c r="AA53" s="265" t="s">
        <v>513</v>
      </c>
      <c r="AB53" s="265">
        <v>0</v>
      </c>
      <c r="AC53" s="265">
        <v>0</v>
      </c>
      <c r="AD53" s="265">
        <v>0</v>
      </c>
      <c r="AE53" s="265">
        <v>0</v>
      </c>
      <c r="AF53" s="265">
        <v>3</v>
      </c>
      <c r="AG53" s="265">
        <v>0</v>
      </c>
      <c r="AH53" s="265">
        <v>0</v>
      </c>
      <c r="AI53" s="265">
        <v>3</v>
      </c>
      <c r="AJ53">
        <f t="shared" si="0"/>
        <v>0</v>
      </c>
    </row>
    <row r="54" spans="1:36" x14ac:dyDescent="0.2">
      <c r="A54" t="str">
        <f t="shared" si="1"/>
        <v>00SH01</v>
      </c>
      <c r="B54">
        <f t="shared" si="2"/>
        <v>1</v>
      </c>
      <c r="C54" s="265" t="s">
        <v>409</v>
      </c>
      <c r="D54" s="265" t="s">
        <v>408</v>
      </c>
      <c r="E54" s="265">
        <v>3</v>
      </c>
      <c r="F54" s="265">
        <v>0</v>
      </c>
      <c r="G54" s="265">
        <v>0</v>
      </c>
      <c r="H54" s="265">
        <v>3</v>
      </c>
      <c r="I54" s="265">
        <v>1</v>
      </c>
      <c r="J54" s="265">
        <v>0</v>
      </c>
      <c r="K54" s="265">
        <v>0</v>
      </c>
      <c r="L54" s="265">
        <v>1</v>
      </c>
      <c r="M54" s="265">
        <v>0</v>
      </c>
      <c r="N54" s="265">
        <v>0</v>
      </c>
      <c r="O54" s="265">
        <v>0</v>
      </c>
      <c r="P54" s="265">
        <v>0</v>
      </c>
      <c r="Q54" s="265">
        <v>0</v>
      </c>
      <c r="R54" s="265">
        <v>0</v>
      </c>
      <c r="S54" s="265">
        <v>0</v>
      </c>
      <c r="T54" s="265">
        <v>0</v>
      </c>
      <c r="U54">
        <f t="shared" si="3"/>
        <v>1</v>
      </c>
      <c r="X54" t="str">
        <f t="shared" si="4"/>
        <v>00OQ01</v>
      </c>
      <c r="Y54">
        <f t="shared" si="5"/>
        <v>1</v>
      </c>
      <c r="Z54" s="265" t="s">
        <v>295</v>
      </c>
      <c r="AA54" s="265" t="s">
        <v>496</v>
      </c>
      <c r="AB54" s="265">
        <v>0</v>
      </c>
      <c r="AC54" s="265">
        <v>0</v>
      </c>
      <c r="AD54" s="265">
        <v>0</v>
      </c>
      <c r="AE54" s="265">
        <v>0</v>
      </c>
      <c r="AF54" s="265">
        <v>1</v>
      </c>
      <c r="AG54" s="265">
        <v>0</v>
      </c>
      <c r="AH54" s="265">
        <v>1</v>
      </c>
      <c r="AI54" s="265">
        <v>2</v>
      </c>
      <c r="AJ54">
        <f t="shared" si="0"/>
        <v>0</v>
      </c>
    </row>
    <row r="55" spans="1:36" x14ac:dyDescent="0.2">
      <c r="A55" t="str">
        <f t="shared" si="1"/>
        <v>00SI01</v>
      </c>
      <c r="B55">
        <f t="shared" si="2"/>
        <v>1</v>
      </c>
      <c r="C55" s="265" t="s">
        <v>296</v>
      </c>
      <c r="D55" s="265" t="s">
        <v>294</v>
      </c>
      <c r="E55" s="265">
        <v>5</v>
      </c>
      <c r="F55" s="265">
        <v>0</v>
      </c>
      <c r="G55" s="265">
        <v>0</v>
      </c>
      <c r="H55" s="265">
        <v>5</v>
      </c>
      <c r="I55" s="265">
        <v>1</v>
      </c>
      <c r="J55" s="265">
        <v>0</v>
      </c>
      <c r="K55" s="265">
        <v>0</v>
      </c>
      <c r="L55" s="265">
        <v>1</v>
      </c>
      <c r="M55" s="265">
        <v>1</v>
      </c>
      <c r="N55" s="265">
        <v>0</v>
      </c>
      <c r="O55" s="265">
        <v>0</v>
      </c>
      <c r="P55" s="265">
        <v>1</v>
      </c>
      <c r="Q55" s="265">
        <v>0</v>
      </c>
      <c r="R55" s="265">
        <v>0</v>
      </c>
      <c r="S55" s="265">
        <v>0</v>
      </c>
      <c r="T55" s="265">
        <v>0</v>
      </c>
      <c r="U55">
        <f t="shared" si="3"/>
        <v>1</v>
      </c>
      <c r="X55" t="str">
        <f t="shared" si="4"/>
        <v>00OQ02</v>
      </c>
      <c r="Y55">
        <f t="shared" si="5"/>
        <v>2</v>
      </c>
      <c r="Z55" s="265" t="s">
        <v>295</v>
      </c>
      <c r="AA55" s="265" t="s">
        <v>498</v>
      </c>
      <c r="AB55" s="265">
        <v>0</v>
      </c>
      <c r="AC55" s="265">
        <v>0</v>
      </c>
      <c r="AD55" s="265">
        <v>0</v>
      </c>
      <c r="AE55" s="265">
        <v>0</v>
      </c>
      <c r="AF55" s="265">
        <v>0</v>
      </c>
      <c r="AG55" s="265">
        <v>0</v>
      </c>
      <c r="AH55" s="265">
        <v>1</v>
      </c>
      <c r="AI55" s="265">
        <v>1</v>
      </c>
      <c r="AJ55">
        <f t="shared" si="0"/>
        <v>0</v>
      </c>
    </row>
    <row r="56" spans="1:36" x14ac:dyDescent="0.2">
      <c r="A56" t="str">
        <f t="shared" si="1"/>
        <v>00SI02</v>
      </c>
      <c r="B56">
        <f t="shared" si="2"/>
        <v>2</v>
      </c>
      <c r="C56" s="265" t="s">
        <v>296</v>
      </c>
      <c r="D56" s="265" t="s">
        <v>299</v>
      </c>
      <c r="E56" s="265">
        <v>0</v>
      </c>
      <c r="F56" s="265">
        <v>0</v>
      </c>
      <c r="G56" s="265">
        <v>0</v>
      </c>
      <c r="H56" s="265">
        <v>0</v>
      </c>
      <c r="I56" s="265">
        <v>0</v>
      </c>
      <c r="J56" s="265">
        <v>0</v>
      </c>
      <c r="K56" s="265">
        <v>0</v>
      </c>
      <c r="L56" s="265">
        <v>0</v>
      </c>
      <c r="M56" s="265">
        <v>0</v>
      </c>
      <c r="N56" s="265">
        <v>0</v>
      </c>
      <c r="O56" s="265">
        <v>0</v>
      </c>
      <c r="P56" s="265">
        <v>0</v>
      </c>
      <c r="Q56" s="265">
        <v>2</v>
      </c>
      <c r="R56" s="265">
        <v>0</v>
      </c>
      <c r="S56" s="265">
        <v>0</v>
      </c>
      <c r="T56" s="265">
        <v>2</v>
      </c>
      <c r="U56">
        <f t="shared" si="3"/>
        <v>0</v>
      </c>
      <c r="X56" t="str">
        <f t="shared" si="4"/>
        <v>00PQ01</v>
      </c>
      <c r="Y56">
        <f t="shared" si="5"/>
        <v>1</v>
      </c>
      <c r="Z56" s="265" t="s">
        <v>237</v>
      </c>
      <c r="AA56" s="265" t="s">
        <v>477</v>
      </c>
      <c r="AB56" s="265">
        <v>17</v>
      </c>
      <c r="AC56" s="265">
        <v>0</v>
      </c>
      <c r="AD56" s="265">
        <v>0</v>
      </c>
      <c r="AE56" s="265">
        <v>17</v>
      </c>
      <c r="AF56" s="265">
        <v>4</v>
      </c>
      <c r="AG56" s="265">
        <v>0</v>
      </c>
      <c r="AH56" s="265">
        <v>0</v>
      </c>
      <c r="AI56" s="265">
        <v>4</v>
      </c>
      <c r="AJ56">
        <f t="shared" si="0"/>
        <v>1</v>
      </c>
    </row>
    <row r="57" spans="1:36" x14ac:dyDescent="0.2">
      <c r="A57" t="str">
        <f t="shared" si="1"/>
        <v>00SI03</v>
      </c>
      <c r="B57">
        <f t="shared" si="2"/>
        <v>3</v>
      </c>
      <c r="C57" s="265" t="s">
        <v>296</v>
      </c>
      <c r="D57" s="265" t="s">
        <v>333</v>
      </c>
      <c r="E57" s="265">
        <v>1</v>
      </c>
      <c r="F57" s="265">
        <v>0</v>
      </c>
      <c r="G57" s="265">
        <v>0</v>
      </c>
      <c r="H57" s="265">
        <v>1</v>
      </c>
      <c r="I57" s="265">
        <v>0</v>
      </c>
      <c r="J57" s="265">
        <v>0</v>
      </c>
      <c r="K57" s="265">
        <v>0</v>
      </c>
      <c r="L57" s="265">
        <v>0</v>
      </c>
      <c r="M57" s="265">
        <v>0</v>
      </c>
      <c r="N57" s="265">
        <v>0</v>
      </c>
      <c r="O57" s="265">
        <v>0</v>
      </c>
      <c r="P57" s="265">
        <v>0</v>
      </c>
      <c r="Q57" s="265">
        <v>0</v>
      </c>
      <c r="R57" s="265">
        <v>0</v>
      </c>
      <c r="S57" s="265">
        <v>0</v>
      </c>
      <c r="T57" s="265">
        <v>0</v>
      </c>
      <c r="U57">
        <f t="shared" si="3"/>
        <v>1</v>
      </c>
      <c r="X57" t="str">
        <f t="shared" si="4"/>
        <v>00PQ02</v>
      </c>
      <c r="Y57">
        <f t="shared" si="5"/>
        <v>2</v>
      </c>
      <c r="Z57" s="265" t="s">
        <v>237</v>
      </c>
      <c r="AA57" s="265" t="s">
        <v>480</v>
      </c>
      <c r="AB57" s="265">
        <v>1</v>
      </c>
      <c r="AC57" s="265">
        <v>0</v>
      </c>
      <c r="AD57" s="265">
        <v>0</v>
      </c>
      <c r="AE57" s="265">
        <v>1</v>
      </c>
      <c r="AF57" s="265">
        <v>1</v>
      </c>
      <c r="AG57" s="265">
        <v>0</v>
      </c>
      <c r="AH57" s="265">
        <v>0</v>
      </c>
      <c r="AI57" s="265">
        <v>1</v>
      </c>
      <c r="AJ57">
        <f t="shared" si="0"/>
        <v>0</v>
      </c>
    </row>
    <row r="58" spans="1:36" x14ac:dyDescent="0.2">
      <c r="A58" t="str">
        <f t="shared" si="1"/>
        <v>00SL01</v>
      </c>
      <c r="B58">
        <f t="shared" si="2"/>
        <v>1</v>
      </c>
      <c r="C58" s="265" t="s">
        <v>291</v>
      </c>
      <c r="D58" s="265" t="s">
        <v>290</v>
      </c>
      <c r="E58" s="265">
        <v>0</v>
      </c>
      <c r="F58" s="265">
        <v>0</v>
      </c>
      <c r="G58" s="265">
        <v>0</v>
      </c>
      <c r="H58" s="265">
        <v>0</v>
      </c>
      <c r="I58" s="265">
        <v>0</v>
      </c>
      <c r="J58" s="265">
        <v>0</v>
      </c>
      <c r="K58" s="265">
        <v>0</v>
      </c>
      <c r="L58" s="265">
        <v>0</v>
      </c>
      <c r="M58" s="265">
        <v>0</v>
      </c>
      <c r="N58" s="265">
        <v>0</v>
      </c>
      <c r="O58" s="265">
        <v>0</v>
      </c>
      <c r="P58" s="265">
        <v>0</v>
      </c>
      <c r="Q58" s="265">
        <v>2</v>
      </c>
      <c r="R58" s="265">
        <v>0</v>
      </c>
      <c r="S58" s="265">
        <v>0</v>
      </c>
      <c r="T58" s="265">
        <v>2</v>
      </c>
      <c r="U58">
        <f t="shared" si="3"/>
        <v>0</v>
      </c>
      <c r="X58" t="str">
        <f t="shared" si="4"/>
        <v>00PQ03</v>
      </c>
      <c r="Y58">
        <f t="shared" si="5"/>
        <v>3</v>
      </c>
      <c r="Z58" s="265" t="s">
        <v>237</v>
      </c>
      <c r="AA58" s="265" t="s">
        <v>481</v>
      </c>
      <c r="AB58" s="265">
        <v>1</v>
      </c>
      <c r="AC58" s="265">
        <v>0</v>
      </c>
      <c r="AD58" s="265">
        <v>0</v>
      </c>
      <c r="AE58" s="265">
        <v>1</v>
      </c>
      <c r="AF58" s="265">
        <v>0</v>
      </c>
      <c r="AG58" s="265">
        <v>0</v>
      </c>
      <c r="AH58" s="265">
        <v>0</v>
      </c>
      <c r="AI58" s="265">
        <v>0</v>
      </c>
      <c r="AJ58">
        <f t="shared" si="0"/>
        <v>1</v>
      </c>
    </row>
    <row r="59" spans="1:36" x14ac:dyDescent="0.2">
      <c r="A59" t="str">
        <f t="shared" si="1"/>
        <v>00SO01</v>
      </c>
      <c r="B59">
        <f t="shared" si="2"/>
        <v>1</v>
      </c>
      <c r="C59" s="265" t="s">
        <v>202</v>
      </c>
      <c r="D59" s="265" t="s">
        <v>203</v>
      </c>
      <c r="E59" s="265">
        <v>0</v>
      </c>
      <c r="F59" s="265">
        <v>0</v>
      </c>
      <c r="G59" s="265">
        <v>0</v>
      </c>
      <c r="H59" s="265">
        <v>0</v>
      </c>
      <c r="I59" s="265">
        <v>0</v>
      </c>
      <c r="J59" s="265">
        <v>0</v>
      </c>
      <c r="K59" s="265">
        <v>0</v>
      </c>
      <c r="L59" s="265">
        <v>0</v>
      </c>
      <c r="M59" s="265">
        <v>0</v>
      </c>
      <c r="N59" s="265">
        <v>0</v>
      </c>
      <c r="O59" s="265">
        <v>0</v>
      </c>
      <c r="P59" s="265">
        <v>0</v>
      </c>
      <c r="Q59" s="265">
        <v>1</v>
      </c>
      <c r="R59" s="265">
        <v>0</v>
      </c>
      <c r="S59" s="265">
        <v>0</v>
      </c>
      <c r="T59" s="265">
        <v>1</v>
      </c>
      <c r="U59">
        <f t="shared" si="3"/>
        <v>0</v>
      </c>
      <c r="X59" t="str">
        <f t="shared" si="4"/>
        <v>00PQ04</v>
      </c>
      <c r="Y59">
        <f t="shared" si="5"/>
        <v>4</v>
      </c>
      <c r="Z59" s="265" t="s">
        <v>237</v>
      </c>
      <c r="AA59" s="265" t="s">
        <v>482</v>
      </c>
      <c r="AB59" s="265">
        <v>2</v>
      </c>
      <c r="AC59" s="265">
        <v>0</v>
      </c>
      <c r="AD59" s="265">
        <v>0</v>
      </c>
      <c r="AE59" s="265">
        <v>2</v>
      </c>
      <c r="AF59" s="265">
        <v>0</v>
      </c>
      <c r="AG59" s="265">
        <v>0</v>
      </c>
      <c r="AH59" s="265">
        <v>0</v>
      </c>
      <c r="AI59" s="265">
        <v>0</v>
      </c>
      <c r="AJ59">
        <f t="shared" si="0"/>
        <v>1</v>
      </c>
    </row>
    <row r="60" spans="1:36" x14ac:dyDescent="0.2">
      <c r="A60" t="str">
        <f t="shared" si="1"/>
        <v>00SU01</v>
      </c>
      <c r="B60">
        <f t="shared" si="2"/>
        <v>1</v>
      </c>
      <c r="C60" s="265" t="s">
        <v>157</v>
      </c>
      <c r="D60" s="265" t="s">
        <v>156</v>
      </c>
      <c r="E60" s="265">
        <v>0</v>
      </c>
      <c r="F60" s="265">
        <v>0</v>
      </c>
      <c r="G60" s="265">
        <v>0</v>
      </c>
      <c r="H60" s="265">
        <v>0</v>
      </c>
      <c r="I60" s="265">
        <v>1</v>
      </c>
      <c r="J60" s="265">
        <v>0</v>
      </c>
      <c r="K60" s="265">
        <v>0</v>
      </c>
      <c r="L60" s="265">
        <v>1</v>
      </c>
      <c r="M60" s="265">
        <v>0</v>
      </c>
      <c r="N60" s="265">
        <v>0</v>
      </c>
      <c r="O60" s="265">
        <v>0</v>
      </c>
      <c r="P60" s="265">
        <v>0</v>
      </c>
      <c r="Q60" s="265">
        <v>0</v>
      </c>
      <c r="R60" s="265">
        <v>0</v>
      </c>
      <c r="S60" s="265">
        <v>0</v>
      </c>
      <c r="T60" s="265">
        <v>0</v>
      </c>
      <c r="U60">
        <f t="shared" si="3"/>
        <v>0</v>
      </c>
      <c r="X60" t="str">
        <f t="shared" si="4"/>
        <v>00PQ05</v>
      </c>
      <c r="Y60">
        <f t="shared" si="5"/>
        <v>5</v>
      </c>
      <c r="Z60" s="265" t="s">
        <v>237</v>
      </c>
      <c r="AA60" s="265" t="s">
        <v>506</v>
      </c>
      <c r="AB60" s="265">
        <v>1</v>
      </c>
      <c r="AC60" s="265">
        <v>0</v>
      </c>
      <c r="AD60" s="265">
        <v>0</v>
      </c>
      <c r="AE60" s="265">
        <v>1</v>
      </c>
      <c r="AF60" s="265">
        <v>0</v>
      </c>
      <c r="AG60" s="265">
        <v>0</v>
      </c>
      <c r="AH60" s="265">
        <v>0</v>
      </c>
      <c r="AI60" s="265">
        <v>0</v>
      </c>
      <c r="AJ60">
        <f t="shared" si="0"/>
        <v>1</v>
      </c>
    </row>
    <row r="61" spans="1:36" x14ac:dyDescent="0.2">
      <c r="A61" t="str">
        <f t="shared" si="1"/>
        <v>00TO01</v>
      </c>
      <c r="B61">
        <f t="shared" si="2"/>
        <v>1</v>
      </c>
      <c r="C61" s="265" t="s">
        <v>218</v>
      </c>
      <c r="D61" s="265" t="s">
        <v>221</v>
      </c>
      <c r="E61" s="265">
        <v>2</v>
      </c>
      <c r="F61" s="265">
        <v>0</v>
      </c>
      <c r="G61" s="265">
        <v>0</v>
      </c>
      <c r="H61" s="265">
        <v>2</v>
      </c>
      <c r="I61" s="265">
        <v>0</v>
      </c>
      <c r="J61" s="265">
        <v>0</v>
      </c>
      <c r="K61" s="265">
        <v>0</v>
      </c>
      <c r="L61" s="265">
        <v>0</v>
      </c>
      <c r="M61" s="265">
        <v>2</v>
      </c>
      <c r="N61" s="265">
        <v>0</v>
      </c>
      <c r="O61" s="265">
        <v>0</v>
      </c>
      <c r="P61" s="265">
        <v>2</v>
      </c>
      <c r="Q61" s="265">
        <v>0</v>
      </c>
      <c r="R61" s="265">
        <v>0</v>
      </c>
      <c r="S61" s="265">
        <v>0</v>
      </c>
      <c r="T61" s="265">
        <v>0</v>
      </c>
      <c r="U61">
        <f t="shared" si="3"/>
        <v>1</v>
      </c>
      <c r="X61" t="str">
        <f t="shared" si="4"/>
        <v>00PZ01</v>
      </c>
      <c r="Y61">
        <f t="shared" si="5"/>
        <v>1</v>
      </c>
      <c r="Z61" s="265" t="s">
        <v>300</v>
      </c>
      <c r="AA61" s="265" t="s">
        <v>504</v>
      </c>
      <c r="AB61" s="265">
        <v>0</v>
      </c>
      <c r="AC61" s="265">
        <v>0</v>
      </c>
      <c r="AD61" s="265">
        <v>0</v>
      </c>
      <c r="AE61" s="265">
        <v>0</v>
      </c>
      <c r="AF61" s="265">
        <v>2</v>
      </c>
      <c r="AG61" s="265">
        <v>0</v>
      </c>
      <c r="AH61" s="265">
        <v>3</v>
      </c>
      <c r="AI61" s="265">
        <v>5</v>
      </c>
      <c r="AJ61">
        <f t="shared" si="0"/>
        <v>0</v>
      </c>
    </row>
    <row r="62" spans="1:36" x14ac:dyDescent="0.2">
      <c r="A62" t="str">
        <f t="shared" si="1"/>
        <v>00UT01</v>
      </c>
      <c r="B62">
        <f t="shared" si="2"/>
        <v>1</v>
      </c>
      <c r="C62" s="265" t="s">
        <v>397</v>
      </c>
      <c r="D62" s="265" t="s">
        <v>388</v>
      </c>
      <c r="E62" s="265">
        <v>1</v>
      </c>
      <c r="F62" s="265">
        <v>0</v>
      </c>
      <c r="G62" s="265">
        <v>0</v>
      </c>
      <c r="H62" s="265">
        <v>1</v>
      </c>
      <c r="I62" s="265">
        <v>0</v>
      </c>
      <c r="J62" s="265">
        <v>0</v>
      </c>
      <c r="K62" s="265">
        <v>0</v>
      </c>
      <c r="L62" s="265">
        <v>0</v>
      </c>
      <c r="M62" s="265">
        <v>0</v>
      </c>
      <c r="N62" s="265">
        <v>0</v>
      </c>
      <c r="O62" s="265">
        <v>0</v>
      </c>
      <c r="P62" s="265">
        <v>0</v>
      </c>
      <c r="Q62" s="265">
        <v>0</v>
      </c>
      <c r="R62" s="265">
        <v>0</v>
      </c>
      <c r="S62" s="265">
        <v>0</v>
      </c>
      <c r="T62" s="265">
        <v>0</v>
      </c>
      <c r="U62">
        <f t="shared" si="3"/>
        <v>1</v>
      </c>
      <c r="X62" t="str">
        <f t="shared" si="4"/>
        <v>00PZ02</v>
      </c>
      <c r="Y62">
        <f t="shared" si="5"/>
        <v>2</v>
      </c>
      <c r="Z62" s="265" t="s">
        <v>300</v>
      </c>
      <c r="AA62" s="265" t="s">
        <v>505</v>
      </c>
      <c r="AB62" s="265">
        <v>0</v>
      </c>
      <c r="AC62" s="265">
        <v>0</v>
      </c>
      <c r="AD62" s="265">
        <v>0</v>
      </c>
      <c r="AE62" s="265">
        <v>0</v>
      </c>
      <c r="AF62" s="265">
        <v>3</v>
      </c>
      <c r="AG62" s="265">
        <v>0</v>
      </c>
      <c r="AH62" s="265">
        <v>0</v>
      </c>
      <c r="AI62" s="265">
        <v>3</v>
      </c>
      <c r="AJ62">
        <f t="shared" si="0"/>
        <v>0</v>
      </c>
    </row>
    <row r="63" spans="1:36" x14ac:dyDescent="0.2">
      <c r="A63" t="str">
        <f t="shared" si="1"/>
        <v>00UT02</v>
      </c>
      <c r="B63">
        <f t="shared" si="2"/>
        <v>2</v>
      </c>
      <c r="C63" s="265" t="s">
        <v>397</v>
      </c>
      <c r="D63" s="265" t="s">
        <v>401</v>
      </c>
      <c r="E63" s="265">
        <v>1</v>
      </c>
      <c r="F63" s="265">
        <v>0</v>
      </c>
      <c r="G63" s="265">
        <v>0</v>
      </c>
      <c r="H63" s="265">
        <v>1</v>
      </c>
      <c r="I63" s="265">
        <v>0</v>
      </c>
      <c r="J63" s="265">
        <v>0</v>
      </c>
      <c r="K63" s="265">
        <v>0</v>
      </c>
      <c r="L63" s="265">
        <v>0</v>
      </c>
      <c r="M63" s="265">
        <v>2</v>
      </c>
      <c r="N63" s="265">
        <v>0</v>
      </c>
      <c r="O63" s="265">
        <v>0</v>
      </c>
      <c r="P63" s="265">
        <v>2</v>
      </c>
      <c r="Q63" s="265">
        <v>0</v>
      </c>
      <c r="R63" s="265">
        <v>0</v>
      </c>
      <c r="S63" s="265">
        <v>0</v>
      </c>
      <c r="T63" s="265">
        <v>0</v>
      </c>
      <c r="U63">
        <f t="shared" si="3"/>
        <v>1</v>
      </c>
      <c r="X63" t="str">
        <f t="shared" si="4"/>
        <v>00PZ03</v>
      </c>
      <c r="Y63">
        <f t="shared" si="5"/>
        <v>3</v>
      </c>
      <c r="Z63" s="265" t="s">
        <v>300</v>
      </c>
      <c r="AA63" s="265" t="s">
        <v>506</v>
      </c>
      <c r="AB63" s="265">
        <v>0</v>
      </c>
      <c r="AC63" s="265">
        <v>0</v>
      </c>
      <c r="AD63" s="265">
        <v>0</v>
      </c>
      <c r="AE63" s="265">
        <v>0</v>
      </c>
      <c r="AF63" s="265">
        <v>1</v>
      </c>
      <c r="AG63" s="265">
        <v>0</v>
      </c>
      <c r="AH63" s="265">
        <v>0</v>
      </c>
      <c r="AI63" s="265">
        <v>1</v>
      </c>
      <c r="AJ63">
        <f t="shared" si="0"/>
        <v>0</v>
      </c>
    </row>
    <row r="64" spans="1:36" x14ac:dyDescent="0.2">
      <c r="A64" t="str">
        <f t="shared" si="1"/>
        <v>00UT03</v>
      </c>
      <c r="B64">
        <f t="shared" si="2"/>
        <v>3</v>
      </c>
      <c r="C64" s="265" t="s">
        <v>397</v>
      </c>
      <c r="D64" s="265" t="s">
        <v>405</v>
      </c>
      <c r="E64" s="265">
        <v>1</v>
      </c>
      <c r="F64" s="265">
        <v>0</v>
      </c>
      <c r="G64" s="265">
        <v>0</v>
      </c>
      <c r="H64" s="265">
        <v>1</v>
      </c>
      <c r="I64" s="265">
        <v>0</v>
      </c>
      <c r="J64" s="265">
        <v>0</v>
      </c>
      <c r="K64" s="265">
        <v>0</v>
      </c>
      <c r="L64" s="265">
        <v>0</v>
      </c>
      <c r="M64" s="265">
        <v>0</v>
      </c>
      <c r="N64" s="265">
        <v>0</v>
      </c>
      <c r="O64" s="265">
        <v>0</v>
      </c>
      <c r="P64" s="265">
        <v>0</v>
      </c>
      <c r="Q64" s="265">
        <v>0</v>
      </c>
      <c r="R64" s="265">
        <v>0</v>
      </c>
      <c r="S64" s="265">
        <v>0</v>
      </c>
      <c r="T64" s="265">
        <v>0</v>
      </c>
      <c r="U64">
        <f t="shared" si="3"/>
        <v>1</v>
      </c>
      <c r="X64" t="str">
        <f t="shared" si="4"/>
        <v>00RK01</v>
      </c>
      <c r="Y64">
        <f t="shared" si="5"/>
        <v>1</v>
      </c>
      <c r="Z64" s="265" t="s">
        <v>500</v>
      </c>
      <c r="AA64" s="265" t="s">
        <v>499</v>
      </c>
      <c r="AB64" s="265">
        <v>1</v>
      </c>
      <c r="AC64" s="265">
        <v>0</v>
      </c>
      <c r="AD64" s="265">
        <v>0</v>
      </c>
      <c r="AE64" s="265">
        <v>1</v>
      </c>
      <c r="AF64" s="265">
        <v>2</v>
      </c>
      <c r="AG64" s="265">
        <v>0</v>
      </c>
      <c r="AH64" s="265">
        <v>2</v>
      </c>
      <c r="AI64" s="265">
        <v>4</v>
      </c>
      <c r="AJ64">
        <f t="shared" si="0"/>
        <v>0</v>
      </c>
    </row>
    <row r="65" spans="1:36" x14ac:dyDescent="0.2">
      <c r="A65" t="str">
        <f t="shared" si="1"/>
        <v>00VV01</v>
      </c>
      <c r="B65">
        <f t="shared" si="2"/>
        <v>1</v>
      </c>
      <c r="C65" s="265" t="s">
        <v>238</v>
      </c>
      <c r="D65" s="265" t="s">
        <v>231</v>
      </c>
      <c r="E65" s="265">
        <v>0</v>
      </c>
      <c r="F65" s="265">
        <v>0</v>
      </c>
      <c r="G65" s="265">
        <v>0</v>
      </c>
      <c r="H65" s="265">
        <v>0</v>
      </c>
      <c r="I65" s="265">
        <v>0</v>
      </c>
      <c r="J65" s="265">
        <v>0</v>
      </c>
      <c r="K65" s="265">
        <v>0</v>
      </c>
      <c r="L65" s="265">
        <v>0</v>
      </c>
      <c r="M65" s="265">
        <v>1</v>
      </c>
      <c r="N65" s="265">
        <v>0</v>
      </c>
      <c r="O65" s="265">
        <v>0</v>
      </c>
      <c r="P65" s="265">
        <v>1</v>
      </c>
      <c r="Q65" s="265">
        <v>0</v>
      </c>
      <c r="R65" s="265">
        <v>0</v>
      </c>
      <c r="S65" s="265">
        <v>0</v>
      </c>
      <c r="T65" s="265">
        <v>0</v>
      </c>
      <c r="U65">
        <f t="shared" si="3"/>
        <v>1</v>
      </c>
      <c r="X65" t="str">
        <f t="shared" si="4"/>
        <v>00RS01</v>
      </c>
      <c r="Y65">
        <f t="shared" si="5"/>
        <v>1</v>
      </c>
      <c r="Z65" s="265" t="s">
        <v>425</v>
      </c>
      <c r="AA65" s="265" t="s">
        <v>427</v>
      </c>
      <c r="AB65" s="265">
        <v>0</v>
      </c>
      <c r="AC65" s="265">
        <v>0</v>
      </c>
      <c r="AD65" s="265">
        <v>0</v>
      </c>
      <c r="AE65" s="265">
        <v>0</v>
      </c>
      <c r="AF65" s="265">
        <v>0</v>
      </c>
      <c r="AG65" s="265">
        <v>0</v>
      </c>
      <c r="AH65" s="265">
        <v>2</v>
      </c>
      <c r="AI65" s="265">
        <v>2</v>
      </c>
      <c r="AJ65">
        <f t="shared" si="0"/>
        <v>0</v>
      </c>
    </row>
    <row r="66" spans="1:36" x14ac:dyDescent="0.2">
      <c r="A66" t="str">
        <f t="shared" si="1"/>
        <v>00VV02</v>
      </c>
      <c r="B66">
        <f t="shared" si="2"/>
        <v>2</v>
      </c>
      <c r="C66" s="265" t="s">
        <v>238</v>
      </c>
      <c r="D66" s="265" t="s">
        <v>236</v>
      </c>
      <c r="E66" s="265">
        <v>0</v>
      </c>
      <c r="F66" s="265">
        <v>0</v>
      </c>
      <c r="G66" s="265">
        <v>0</v>
      </c>
      <c r="H66" s="265">
        <v>0</v>
      </c>
      <c r="I66" s="265">
        <v>0</v>
      </c>
      <c r="J66" s="265">
        <v>0</v>
      </c>
      <c r="K66" s="265">
        <v>0</v>
      </c>
      <c r="L66" s="265">
        <v>0</v>
      </c>
      <c r="M66" s="265">
        <v>5</v>
      </c>
      <c r="N66" s="265">
        <v>0</v>
      </c>
      <c r="O66" s="265">
        <v>0</v>
      </c>
      <c r="P66" s="265">
        <v>5</v>
      </c>
      <c r="Q66" s="265">
        <v>1</v>
      </c>
      <c r="R66" s="265">
        <v>0</v>
      </c>
      <c r="S66" s="265">
        <v>0</v>
      </c>
      <c r="T66" s="265">
        <v>1</v>
      </c>
      <c r="U66">
        <f t="shared" si="3"/>
        <v>1</v>
      </c>
      <c r="X66" t="str">
        <f t="shared" si="4"/>
        <v>00RS02</v>
      </c>
      <c r="Y66">
        <f t="shared" si="5"/>
        <v>2</v>
      </c>
      <c r="Z66" s="265" t="s">
        <v>425</v>
      </c>
      <c r="AA66" s="265" t="s">
        <v>431</v>
      </c>
      <c r="AB66" s="265">
        <v>6</v>
      </c>
      <c r="AC66" s="265">
        <v>0</v>
      </c>
      <c r="AD66" s="265">
        <v>0</v>
      </c>
      <c r="AE66" s="265">
        <v>6</v>
      </c>
      <c r="AF66" s="265">
        <v>5</v>
      </c>
      <c r="AG66" s="265">
        <v>0</v>
      </c>
      <c r="AH66" s="265">
        <v>1</v>
      </c>
      <c r="AI66" s="265">
        <v>6</v>
      </c>
      <c r="AJ66">
        <f t="shared" si="0"/>
        <v>0</v>
      </c>
    </row>
    <row r="67" spans="1:36" x14ac:dyDescent="0.2">
      <c r="A67" t="str">
        <f t="shared" si="1"/>
        <v>00VV03</v>
      </c>
      <c r="B67">
        <f t="shared" si="2"/>
        <v>3</v>
      </c>
      <c r="C67" s="265" t="s">
        <v>238</v>
      </c>
      <c r="D67" s="265" t="s">
        <v>243</v>
      </c>
      <c r="E67" s="265">
        <v>0</v>
      </c>
      <c r="F67" s="265">
        <v>0</v>
      </c>
      <c r="G67" s="265">
        <v>0</v>
      </c>
      <c r="H67" s="265">
        <v>0</v>
      </c>
      <c r="I67" s="265">
        <v>0</v>
      </c>
      <c r="J67" s="265">
        <v>0</v>
      </c>
      <c r="K67" s="265">
        <v>0</v>
      </c>
      <c r="L67" s="265">
        <v>0</v>
      </c>
      <c r="M67" s="265">
        <v>2</v>
      </c>
      <c r="N67" s="265">
        <v>0</v>
      </c>
      <c r="O67" s="265">
        <v>0</v>
      </c>
      <c r="P67" s="265">
        <v>2</v>
      </c>
      <c r="Q67" s="265">
        <v>2</v>
      </c>
      <c r="R67" s="265">
        <v>0</v>
      </c>
      <c r="S67" s="265">
        <v>0</v>
      </c>
      <c r="T67" s="265">
        <v>2</v>
      </c>
      <c r="U67">
        <f t="shared" si="3"/>
        <v>0</v>
      </c>
      <c r="X67" t="str">
        <f t="shared" si="4"/>
        <v>00RT01</v>
      </c>
      <c r="Y67">
        <f t="shared" si="5"/>
        <v>1</v>
      </c>
      <c r="Z67" s="265" t="s">
        <v>378</v>
      </c>
      <c r="AA67" s="265" t="s">
        <v>472</v>
      </c>
      <c r="AB67" s="265">
        <v>0</v>
      </c>
      <c r="AC67" s="265">
        <v>0</v>
      </c>
      <c r="AD67" s="265">
        <v>0</v>
      </c>
      <c r="AE67" s="265">
        <v>0</v>
      </c>
      <c r="AF67" s="265">
        <v>2</v>
      </c>
      <c r="AG67" s="265">
        <v>0</v>
      </c>
      <c r="AH67" s="265">
        <v>0</v>
      </c>
      <c r="AI67" s="265">
        <v>2</v>
      </c>
      <c r="AJ67">
        <f t="shared" si="0"/>
        <v>0</v>
      </c>
    </row>
    <row r="68" spans="1:36" x14ac:dyDescent="0.2">
      <c r="A68" t="str">
        <f t="shared" si="1"/>
        <v>00VV04</v>
      </c>
      <c r="B68">
        <f t="shared" si="2"/>
        <v>4</v>
      </c>
      <c r="C68" s="265" t="s">
        <v>238</v>
      </c>
      <c r="D68" s="265" t="s">
        <v>249</v>
      </c>
      <c r="E68" s="265">
        <v>0</v>
      </c>
      <c r="F68" s="265">
        <v>0</v>
      </c>
      <c r="G68" s="265">
        <v>0</v>
      </c>
      <c r="H68" s="265">
        <v>0</v>
      </c>
      <c r="I68" s="265">
        <v>0</v>
      </c>
      <c r="J68" s="265">
        <v>0</v>
      </c>
      <c r="K68" s="265">
        <v>0</v>
      </c>
      <c r="L68" s="265">
        <v>0</v>
      </c>
      <c r="M68" s="265">
        <v>2</v>
      </c>
      <c r="N68" s="265">
        <v>0</v>
      </c>
      <c r="O68" s="265">
        <v>0</v>
      </c>
      <c r="P68" s="265">
        <v>2</v>
      </c>
      <c r="Q68" s="265">
        <v>1</v>
      </c>
      <c r="R68" s="265">
        <v>0</v>
      </c>
      <c r="S68" s="265">
        <v>0</v>
      </c>
      <c r="T68" s="265">
        <v>1</v>
      </c>
      <c r="U68">
        <f t="shared" si="3"/>
        <v>1</v>
      </c>
      <c r="X68" t="str">
        <f t="shared" si="4"/>
        <v>00RT02</v>
      </c>
      <c r="Y68">
        <f t="shared" si="5"/>
        <v>2</v>
      </c>
      <c r="Z68" s="265" t="s">
        <v>378</v>
      </c>
      <c r="AA68" s="265" t="s">
        <v>511</v>
      </c>
      <c r="AB68" s="265">
        <v>0</v>
      </c>
      <c r="AC68" s="265">
        <v>0</v>
      </c>
      <c r="AD68" s="265">
        <v>0</v>
      </c>
      <c r="AE68" s="265">
        <v>0</v>
      </c>
      <c r="AF68" s="265">
        <v>1</v>
      </c>
      <c r="AG68" s="265">
        <v>0</v>
      </c>
      <c r="AH68" s="265">
        <v>0</v>
      </c>
      <c r="AI68" s="265">
        <v>1</v>
      </c>
      <c r="AJ68">
        <f t="shared" ref="AJ68:AJ131" si="6">IF(AE68&gt;AI68,1,0)</f>
        <v>0</v>
      </c>
    </row>
    <row r="69" spans="1:36" x14ac:dyDescent="0.2">
      <c r="A69" t="str">
        <f t="shared" ref="A69:A132" si="7">C69&amp;IF(B69&lt;10,"0","")&amp;B69</f>
        <v>00VV05</v>
      </c>
      <c r="B69">
        <f t="shared" ref="B69:B132" si="8">IF(C69=C68,B68+1,1)</f>
        <v>5</v>
      </c>
      <c r="C69" s="265" t="s">
        <v>238</v>
      </c>
      <c r="D69" s="265" t="s">
        <v>252</v>
      </c>
      <c r="E69" s="265">
        <v>2</v>
      </c>
      <c r="F69" s="265">
        <v>0</v>
      </c>
      <c r="G69" s="265">
        <v>0</v>
      </c>
      <c r="H69" s="265">
        <v>2</v>
      </c>
      <c r="I69" s="265">
        <v>0</v>
      </c>
      <c r="J69" s="265">
        <v>0</v>
      </c>
      <c r="K69" s="265">
        <v>0</v>
      </c>
      <c r="L69" s="265">
        <v>0</v>
      </c>
      <c r="M69" s="265">
        <v>0</v>
      </c>
      <c r="N69" s="265">
        <v>0</v>
      </c>
      <c r="O69" s="265">
        <v>0</v>
      </c>
      <c r="P69" s="265">
        <v>0</v>
      </c>
      <c r="Q69" s="265">
        <v>1</v>
      </c>
      <c r="R69" s="265">
        <v>0</v>
      </c>
      <c r="S69" s="265">
        <v>0</v>
      </c>
      <c r="T69" s="265">
        <v>1</v>
      </c>
      <c r="U69">
        <f t="shared" ref="U69:U132" si="9">IF((H69+P69)&gt;(L69+T69),1,0)</f>
        <v>1</v>
      </c>
      <c r="X69" t="str">
        <f t="shared" ref="X69:X132" si="10">Z69&amp;IF(Y69&lt;10,"0","")&amp;Y69</f>
        <v>00RT03</v>
      </c>
      <c r="Y69">
        <f t="shared" ref="Y69:Y132" si="11">IF(Z69=Z68,Y68+1,1)</f>
        <v>3</v>
      </c>
      <c r="Z69" s="265" t="s">
        <v>378</v>
      </c>
      <c r="AA69" s="265" t="s">
        <v>521</v>
      </c>
      <c r="AB69" s="265">
        <v>2</v>
      </c>
      <c r="AC69" s="265">
        <v>0</v>
      </c>
      <c r="AD69" s="265">
        <v>0</v>
      </c>
      <c r="AE69" s="265">
        <v>2</v>
      </c>
      <c r="AF69" s="265">
        <v>3</v>
      </c>
      <c r="AG69" s="265">
        <v>0</v>
      </c>
      <c r="AH69" s="265">
        <v>0</v>
      </c>
      <c r="AI69" s="265">
        <v>3</v>
      </c>
      <c r="AJ69">
        <f t="shared" si="6"/>
        <v>0</v>
      </c>
    </row>
    <row r="70" spans="1:36" x14ac:dyDescent="0.2">
      <c r="A70" t="str">
        <f t="shared" si="7"/>
        <v>00VV06</v>
      </c>
      <c r="B70">
        <f t="shared" si="8"/>
        <v>6</v>
      </c>
      <c r="C70" s="265" t="s">
        <v>238</v>
      </c>
      <c r="D70" s="265" t="s">
        <v>256</v>
      </c>
      <c r="E70" s="265">
        <v>1</v>
      </c>
      <c r="F70" s="265">
        <v>0</v>
      </c>
      <c r="G70" s="265">
        <v>0</v>
      </c>
      <c r="H70" s="265">
        <v>1</v>
      </c>
      <c r="I70" s="265">
        <v>0</v>
      </c>
      <c r="J70" s="265">
        <v>0</v>
      </c>
      <c r="K70" s="265">
        <v>0</v>
      </c>
      <c r="L70" s="265">
        <v>0</v>
      </c>
      <c r="M70" s="265">
        <v>2</v>
      </c>
      <c r="N70" s="265">
        <v>0</v>
      </c>
      <c r="O70" s="265">
        <v>0</v>
      </c>
      <c r="P70" s="265">
        <v>2</v>
      </c>
      <c r="Q70" s="265">
        <v>1</v>
      </c>
      <c r="R70" s="265">
        <v>0</v>
      </c>
      <c r="S70" s="265">
        <v>0</v>
      </c>
      <c r="T70" s="265">
        <v>1</v>
      </c>
      <c r="U70">
        <f t="shared" si="9"/>
        <v>1</v>
      </c>
      <c r="X70" t="str">
        <f t="shared" si="10"/>
        <v>00SH01</v>
      </c>
      <c r="Y70">
        <f t="shared" si="11"/>
        <v>1</v>
      </c>
      <c r="Z70" s="265" t="s">
        <v>409</v>
      </c>
      <c r="AA70" s="265" t="s">
        <v>530</v>
      </c>
      <c r="AB70" s="265">
        <v>0</v>
      </c>
      <c r="AC70" s="265">
        <v>0</v>
      </c>
      <c r="AD70" s="265">
        <v>0</v>
      </c>
      <c r="AE70" s="265">
        <v>0</v>
      </c>
      <c r="AF70" s="265">
        <v>4</v>
      </c>
      <c r="AG70" s="265">
        <v>0</v>
      </c>
      <c r="AH70" s="265">
        <v>0</v>
      </c>
      <c r="AI70" s="265">
        <v>4</v>
      </c>
      <c r="AJ70">
        <f t="shared" si="6"/>
        <v>0</v>
      </c>
    </row>
    <row r="71" spans="1:36" x14ac:dyDescent="0.2">
      <c r="A71" t="str">
        <f t="shared" si="7"/>
        <v>00VV07</v>
      </c>
      <c r="B71">
        <f t="shared" si="8"/>
        <v>7</v>
      </c>
      <c r="C71" s="265" t="s">
        <v>238</v>
      </c>
      <c r="D71" s="265" t="s">
        <v>290</v>
      </c>
      <c r="E71" s="265">
        <v>1</v>
      </c>
      <c r="F71" s="265">
        <v>0</v>
      </c>
      <c r="G71" s="265">
        <v>0</v>
      </c>
      <c r="H71" s="265">
        <v>1</v>
      </c>
      <c r="I71" s="265">
        <v>0</v>
      </c>
      <c r="J71" s="265">
        <v>0</v>
      </c>
      <c r="K71" s="265">
        <v>0</v>
      </c>
      <c r="L71" s="265">
        <v>0</v>
      </c>
      <c r="M71" s="265">
        <v>0</v>
      </c>
      <c r="N71" s="265">
        <v>0</v>
      </c>
      <c r="O71" s="265">
        <v>0</v>
      </c>
      <c r="P71" s="265">
        <v>0</v>
      </c>
      <c r="Q71" s="265">
        <v>0</v>
      </c>
      <c r="R71" s="265">
        <v>0</v>
      </c>
      <c r="S71" s="265">
        <v>0</v>
      </c>
      <c r="T71" s="265">
        <v>0</v>
      </c>
      <c r="U71">
        <f t="shared" si="9"/>
        <v>1</v>
      </c>
      <c r="X71" t="str">
        <f t="shared" si="10"/>
        <v>00SH02</v>
      </c>
      <c r="Y71">
        <f t="shared" si="11"/>
        <v>2</v>
      </c>
      <c r="Z71" s="265" t="s">
        <v>409</v>
      </c>
      <c r="AA71" s="265" t="s">
        <v>532</v>
      </c>
      <c r="AB71" s="265">
        <v>0</v>
      </c>
      <c r="AC71" s="265">
        <v>0</v>
      </c>
      <c r="AD71" s="265">
        <v>0</v>
      </c>
      <c r="AE71" s="265">
        <v>0</v>
      </c>
      <c r="AF71" s="265">
        <v>3</v>
      </c>
      <c r="AG71" s="265">
        <v>0</v>
      </c>
      <c r="AH71" s="265">
        <v>0</v>
      </c>
      <c r="AI71" s="265">
        <v>3</v>
      </c>
      <c r="AJ71">
        <f t="shared" si="6"/>
        <v>0</v>
      </c>
    </row>
    <row r="72" spans="1:36" x14ac:dyDescent="0.2">
      <c r="A72" t="str">
        <f t="shared" si="7"/>
        <v>00VV08</v>
      </c>
      <c r="B72">
        <f t="shared" si="8"/>
        <v>8</v>
      </c>
      <c r="C72" s="265" t="s">
        <v>238</v>
      </c>
      <c r="D72" s="265" t="s">
        <v>346</v>
      </c>
      <c r="E72" s="265">
        <v>0</v>
      </c>
      <c r="F72" s="265">
        <v>0</v>
      </c>
      <c r="G72" s="265">
        <v>0</v>
      </c>
      <c r="H72" s="265">
        <v>0</v>
      </c>
      <c r="I72" s="265">
        <v>1</v>
      </c>
      <c r="J72" s="265">
        <v>0</v>
      </c>
      <c r="K72" s="265">
        <v>0</v>
      </c>
      <c r="L72" s="265">
        <v>1</v>
      </c>
      <c r="M72" s="265">
        <v>0</v>
      </c>
      <c r="N72" s="265">
        <v>0</v>
      </c>
      <c r="O72" s="265">
        <v>0</v>
      </c>
      <c r="P72" s="265">
        <v>0</v>
      </c>
      <c r="Q72" s="265">
        <v>0</v>
      </c>
      <c r="R72" s="265">
        <v>0</v>
      </c>
      <c r="S72" s="265">
        <v>0</v>
      </c>
      <c r="T72" s="265">
        <v>0</v>
      </c>
      <c r="U72">
        <f t="shared" si="9"/>
        <v>0</v>
      </c>
      <c r="X72" t="str">
        <f t="shared" si="10"/>
        <v>00SL01</v>
      </c>
      <c r="Y72">
        <f t="shared" si="11"/>
        <v>1</v>
      </c>
      <c r="Z72" s="265" t="s">
        <v>291</v>
      </c>
      <c r="AA72" s="265" t="s">
        <v>481</v>
      </c>
      <c r="AB72" s="265">
        <v>0</v>
      </c>
      <c r="AC72" s="265">
        <v>0</v>
      </c>
      <c r="AD72" s="265">
        <v>0</v>
      </c>
      <c r="AE72" s="265">
        <v>0</v>
      </c>
      <c r="AF72" s="265">
        <v>0</v>
      </c>
      <c r="AG72" s="265">
        <v>0</v>
      </c>
      <c r="AH72" s="265">
        <v>1</v>
      </c>
      <c r="AI72" s="265">
        <v>1</v>
      </c>
      <c r="AJ72">
        <f t="shared" si="6"/>
        <v>0</v>
      </c>
    </row>
    <row r="73" spans="1:36" x14ac:dyDescent="0.2">
      <c r="A73" t="str">
        <f t="shared" si="7"/>
        <v>00VV09</v>
      </c>
      <c r="B73">
        <f t="shared" si="8"/>
        <v>9</v>
      </c>
      <c r="C73" s="265" t="s">
        <v>238</v>
      </c>
      <c r="D73" s="265" t="s">
        <v>367</v>
      </c>
      <c r="E73" s="265">
        <v>0</v>
      </c>
      <c r="F73" s="265">
        <v>0</v>
      </c>
      <c r="G73" s="265">
        <v>0</v>
      </c>
      <c r="H73" s="265">
        <v>0</v>
      </c>
      <c r="I73" s="265">
        <v>0</v>
      </c>
      <c r="J73" s="265">
        <v>0</v>
      </c>
      <c r="K73" s="265">
        <v>0</v>
      </c>
      <c r="L73" s="265">
        <v>0</v>
      </c>
      <c r="M73" s="265">
        <v>1</v>
      </c>
      <c r="N73" s="265">
        <v>0</v>
      </c>
      <c r="O73" s="265">
        <v>0</v>
      </c>
      <c r="P73" s="265">
        <v>1</v>
      </c>
      <c r="Q73" s="265">
        <v>0</v>
      </c>
      <c r="R73" s="265">
        <v>0</v>
      </c>
      <c r="S73" s="265">
        <v>0</v>
      </c>
      <c r="T73" s="265">
        <v>0</v>
      </c>
      <c r="U73">
        <f t="shared" si="9"/>
        <v>1</v>
      </c>
      <c r="X73" t="str">
        <f t="shared" si="10"/>
        <v>00SL02</v>
      </c>
      <c r="Y73">
        <f t="shared" si="11"/>
        <v>2</v>
      </c>
      <c r="Z73" s="265" t="s">
        <v>291</v>
      </c>
      <c r="AA73" s="265" t="s">
        <v>493</v>
      </c>
      <c r="AB73" s="265">
        <v>0</v>
      </c>
      <c r="AC73" s="265">
        <v>0</v>
      </c>
      <c r="AD73" s="265">
        <v>0</v>
      </c>
      <c r="AE73" s="265">
        <v>0</v>
      </c>
      <c r="AF73" s="265">
        <v>2</v>
      </c>
      <c r="AG73" s="265">
        <v>0</v>
      </c>
      <c r="AH73" s="265">
        <v>0</v>
      </c>
      <c r="AI73" s="265">
        <v>2</v>
      </c>
      <c r="AJ73">
        <f t="shared" si="6"/>
        <v>0</v>
      </c>
    </row>
    <row r="74" spans="1:36" x14ac:dyDescent="0.2">
      <c r="A74" t="str">
        <f t="shared" si="7"/>
        <v>00ZN01</v>
      </c>
      <c r="B74">
        <f t="shared" si="8"/>
        <v>1</v>
      </c>
      <c r="C74" s="265" t="s">
        <v>168</v>
      </c>
      <c r="D74" s="265" t="s">
        <v>166</v>
      </c>
      <c r="E74" s="265">
        <v>0</v>
      </c>
      <c r="F74" s="265">
        <v>0</v>
      </c>
      <c r="G74" s="265">
        <v>0</v>
      </c>
      <c r="H74" s="265">
        <v>0</v>
      </c>
      <c r="I74" s="265">
        <v>0</v>
      </c>
      <c r="J74" s="265">
        <v>0</v>
      </c>
      <c r="K74" s="265">
        <v>0</v>
      </c>
      <c r="L74" s="265">
        <v>0</v>
      </c>
      <c r="M74" s="265">
        <v>1</v>
      </c>
      <c r="N74" s="265">
        <v>0</v>
      </c>
      <c r="O74" s="265">
        <v>0</v>
      </c>
      <c r="P74" s="265">
        <v>1</v>
      </c>
      <c r="Q74" s="265">
        <v>0</v>
      </c>
      <c r="R74" s="265">
        <v>0</v>
      </c>
      <c r="S74" s="265">
        <v>0</v>
      </c>
      <c r="T74" s="265">
        <v>0</v>
      </c>
      <c r="U74">
        <f t="shared" si="9"/>
        <v>1</v>
      </c>
      <c r="X74" t="str">
        <f t="shared" si="10"/>
        <v>00SL03</v>
      </c>
      <c r="Y74">
        <f t="shared" si="11"/>
        <v>3</v>
      </c>
      <c r="Z74" s="265" t="s">
        <v>291</v>
      </c>
      <c r="AA74" s="265" t="s">
        <v>495</v>
      </c>
      <c r="AB74" s="265">
        <v>0</v>
      </c>
      <c r="AC74" s="265">
        <v>0</v>
      </c>
      <c r="AD74" s="265">
        <v>0</v>
      </c>
      <c r="AE74" s="265">
        <v>0</v>
      </c>
      <c r="AF74" s="265">
        <v>3</v>
      </c>
      <c r="AG74" s="265">
        <v>0</v>
      </c>
      <c r="AH74" s="265">
        <v>0</v>
      </c>
      <c r="AI74" s="265">
        <v>3</v>
      </c>
      <c r="AJ74">
        <f t="shared" si="6"/>
        <v>0</v>
      </c>
    </row>
    <row r="75" spans="1:36" x14ac:dyDescent="0.2">
      <c r="A75" t="str">
        <f t="shared" si="7"/>
        <v>01AI01</v>
      </c>
      <c r="B75">
        <f t="shared" si="8"/>
        <v>1</v>
      </c>
      <c r="C75" s="265" t="s">
        <v>120</v>
      </c>
      <c r="D75" s="265" t="s">
        <v>294</v>
      </c>
      <c r="E75" s="265">
        <v>1</v>
      </c>
      <c r="F75" s="265">
        <v>0</v>
      </c>
      <c r="G75" s="265">
        <v>0</v>
      </c>
      <c r="H75" s="265">
        <v>1</v>
      </c>
      <c r="I75" s="265">
        <v>0</v>
      </c>
      <c r="J75" s="265">
        <v>0</v>
      </c>
      <c r="K75" s="265">
        <v>0</v>
      </c>
      <c r="L75" s="265">
        <v>0</v>
      </c>
      <c r="M75" s="265">
        <v>0</v>
      </c>
      <c r="N75" s="265">
        <v>0</v>
      </c>
      <c r="O75" s="265">
        <v>0</v>
      </c>
      <c r="P75" s="265">
        <v>0</v>
      </c>
      <c r="Q75" s="265">
        <v>0</v>
      </c>
      <c r="R75" s="265">
        <v>0</v>
      </c>
      <c r="S75" s="265">
        <v>0</v>
      </c>
      <c r="T75" s="265">
        <v>0</v>
      </c>
      <c r="U75">
        <f t="shared" si="9"/>
        <v>1</v>
      </c>
      <c r="X75" t="str">
        <f t="shared" si="10"/>
        <v>00SO01</v>
      </c>
      <c r="Y75">
        <f t="shared" si="11"/>
        <v>1</v>
      </c>
      <c r="Z75" s="265" t="s">
        <v>202</v>
      </c>
      <c r="AA75" s="265" t="s">
        <v>455</v>
      </c>
      <c r="AB75" s="265">
        <v>1</v>
      </c>
      <c r="AC75" s="265">
        <v>0</v>
      </c>
      <c r="AD75" s="265">
        <v>0</v>
      </c>
      <c r="AE75" s="265">
        <v>1</v>
      </c>
      <c r="AF75" s="265">
        <v>1</v>
      </c>
      <c r="AG75" s="265">
        <v>0</v>
      </c>
      <c r="AH75" s="265">
        <v>0</v>
      </c>
      <c r="AI75" s="265">
        <v>1</v>
      </c>
      <c r="AJ75">
        <f t="shared" si="6"/>
        <v>0</v>
      </c>
    </row>
    <row r="76" spans="1:36" x14ac:dyDescent="0.2">
      <c r="A76" t="str">
        <f t="shared" si="7"/>
        <v>01AI02</v>
      </c>
      <c r="B76">
        <f t="shared" si="8"/>
        <v>2</v>
      </c>
      <c r="C76" s="265" t="s">
        <v>120</v>
      </c>
      <c r="D76" s="265" t="s">
        <v>314</v>
      </c>
      <c r="E76" s="265">
        <v>0</v>
      </c>
      <c r="F76" s="265">
        <v>0</v>
      </c>
      <c r="G76" s="265">
        <v>0</v>
      </c>
      <c r="H76" s="265">
        <v>0</v>
      </c>
      <c r="I76" s="265">
        <v>1</v>
      </c>
      <c r="J76" s="265">
        <v>0</v>
      </c>
      <c r="K76" s="265">
        <v>0</v>
      </c>
      <c r="L76" s="265">
        <v>1</v>
      </c>
      <c r="M76" s="265">
        <v>1</v>
      </c>
      <c r="N76" s="265">
        <v>0</v>
      </c>
      <c r="O76" s="265">
        <v>0</v>
      </c>
      <c r="P76" s="265">
        <v>1</v>
      </c>
      <c r="Q76" s="265">
        <v>1</v>
      </c>
      <c r="R76" s="265">
        <v>0</v>
      </c>
      <c r="S76" s="265">
        <v>0</v>
      </c>
      <c r="T76" s="265">
        <v>1</v>
      </c>
      <c r="U76">
        <f t="shared" si="9"/>
        <v>0</v>
      </c>
      <c r="X76" t="str">
        <f t="shared" si="10"/>
        <v>00SO02</v>
      </c>
      <c r="Y76">
        <f t="shared" si="11"/>
        <v>2</v>
      </c>
      <c r="Z76" s="265" t="s">
        <v>202</v>
      </c>
      <c r="AA76" s="265" t="s">
        <v>460</v>
      </c>
      <c r="AB76" s="265">
        <v>0</v>
      </c>
      <c r="AC76" s="265">
        <v>0</v>
      </c>
      <c r="AD76" s="265">
        <v>0</v>
      </c>
      <c r="AE76" s="265">
        <v>0</v>
      </c>
      <c r="AF76" s="265">
        <v>1</v>
      </c>
      <c r="AG76" s="265">
        <v>0</v>
      </c>
      <c r="AH76" s="265">
        <v>0</v>
      </c>
      <c r="AI76" s="265">
        <v>1</v>
      </c>
      <c r="AJ76">
        <f t="shared" si="6"/>
        <v>0</v>
      </c>
    </row>
    <row r="77" spans="1:36" x14ac:dyDescent="0.2">
      <c r="A77" t="str">
        <f t="shared" si="7"/>
        <v>01AI03</v>
      </c>
      <c r="B77">
        <f t="shared" si="8"/>
        <v>3</v>
      </c>
      <c r="C77" s="265" t="s">
        <v>120</v>
      </c>
      <c r="D77" s="265" t="s">
        <v>321</v>
      </c>
      <c r="E77" s="265">
        <v>0</v>
      </c>
      <c r="F77" s="265">
        <v>0</v>
      </c>
      <c r="G77" s="265">
        <v>0</v>
      </c>
      <c r="H77" s="265">
        <v>0</v>
      </c>
      <c r="I77" s="265">
        <v>0</v>
      </c>
      <c r="J77" s="265">
        <v>0</v>
      </c>
      <c r="K77" s="265">
        <v>0</v>
      </c>
      <c r="L77" s="265">
        <v>0</v>
      </c>
      <c r="M77" s="265">
        <v>6</v>
      </c>
      <c r="N77" s="265">
        <v>0</v>
      </c>
      <c r="O77" s="265">
        <v>0</v>
      </c>
      <c r="P77" s="265">
        <v>6</v>
      </c>
      <c r="Q77" s="265">
        <v>1</v>
      </c>
      <c r="R77" s="265">
        <v>0</v>
      </c>
      <c r="S77" s="265">
        <v>0</v>
      </c>
      <c r="T77" s="265">
        <v>1</v>
      </c>
      <c r="U77">
        <f t="shared" si="9"/>
        <v>1</v>
      </c>
      <c r="X77" t="str">
        <f t="shared" si="10"/>
        <v>00SU01</v>
      </c>
      <c r="Y77">
        <f t="shared" si="11"/>
        <v>1</v>
      </c>
      <c r="Z77" s="265" t="s">
        <v>157</v>
      </c>
      <c r="AA77" s="265" t="s">
        <v>424</v>
      </c>
      <c r="AB77" s="265">
        <v>0</v>
      </c>
      <c r="AC77" s="265">
        <v>0</v>
      </c>
      <c r="AD77" s="265">
        <v>0</v>
      </c>
      <c r="AE77" s="265">
        <v>0</v>
      </c>
      <c r="AF77" s="265">
        <v>1</v>
      </c>
      <c r="AG77" s="265">
        <v>0</v>
      </c>
      <c r="AH77" s="265">
        <v>0</v>
      </c>
      <c r="AI77" s="265">
        <v>1</v>
      </c>
      <c r="AJ77">
        <f t="shared" si="6"/>
        <v>0</v>
      </c>
    </row>
    <row r="78" spans="1:36" x14ac:dyDescent="0.2">
      <c r="A78" t="str">
        <f t="shared" si="7"/>
        <v>01AI04</v>
      </c>
      <c r="B78">
        <f t="shared" si="8"/>
        <v>4</v>
      </c>
      <c r="C78" s="265" t="s">
        <v>120</v>
      </c>
      <c r="D78" s="265" t="s">
        <v>323</v>
      </c>
      <c r="E78" s="265">
        <v>7</v>
      </c>
      <c r="F78" s="265">
        <v>0</v>
      </c>
      <c r="G78" s="265">
        <v>0</v>
      </c>
      <c r="H78" s="265">
        <v>7</v>
      </c>
      <c r="I78" s="265">
        <v>0</v>
      </c>
      <c r="J78" s="265">
        <v>0</v>
      </c>
      <c r="K78" s="265">
        <v>0</v>
      </c>
      <c r="L78" s="265">
        <v>0</v>
      </c>
      <c r="M78" s="265">
        <v>5</v>
      </c>
      <c r="N78" s="265">
        <v>0</v>
      </c>
      <c r="O78" s="265">
        <v>0</v>
      </c>
      <c r="P78" s="265">
        <v>5</v>
      </c>
      <c r="Q78" s="265">
        <v>6</v>
      </c>
      <c r="R78" s="265">
        <v>0</v>
      </c>
      <c r="S78" s="265">
        <v>0</v>
      </c>
      <c r="T78" s="265">
        <v>6</v>
      </c>
      <c r="U78">
        <f t="shared" si="9"/>
        <v>1</v>
      </c>
      <c r="X78" t="str">
        <f t="shared" si="10"/>
        <v>00SU02</v>
      </c>
      <c r="Y78">
        <f t="shared" si="11"/>
        <v>2</v>
      </c>
      <c r="Z78" s="265" t="s">
        <v>157</v>
      </c>
      <c r="AA78" s="265" t="s">
        <v>435</v>
      </c>
      <c r="AB78" s="265">
        <v>1</v>
      </c>
      <c r="AC78" s="265">
        <v>0</v>
      </c>
      <c r="AD78" s="265">
        <v>0</v>
      </c>
      <c r="AE78" s="265">
        <v>1</v>
      </c>
      <c r="AF78" s="265">
        <v>7</v>
      </c>
      <c r="AG78" s="265">
        <v>0</v>
      </c>
      <c r="AH78" s="265">
        <v>1</v>
      </c>
      <c r="AI78" s="265">
        <v>8</v>
      </c>
      <c r="AJ78">
        <f t="shared" si="6"/>
        <v>0</v>
      </c>
    </row>
    <row r="79" spans="1:36" x14ac:dyDescent="0.2">
      <c r="A79" t="str">
        <f t="shared" si="7"/>
        <v>01AI05</v>
      </c>
      <c r="B79">
        <f t="shared" si="8"/>
        <v>5</v>
      </c>
      <c r="C79" s="265" t="s">
        <v>120</v>
      </c>
      <c r="D79" s="265" t="s">
        <v>333</v>
      </c>
      <c r="E79" s="265">
        <v>0</v>
      </c>
      <c r="F79" s="265">
        <v>0</v>
      </c>
      <c r="G79" s="265">
        <v>0</v>
      </c>
      <c r="H79" s="265">
        <v>0</v>
      </c>
      <c r="I79" s="265">
        <v>0</v>
      </c>
      <c r="J79" s="265">
        <v>0</v>
      </c>
      <c r="K79" s="265">
        <v>0</v>
      </c>
      <c r="L79" s="265">
        <v>0</v>
      </c>
      <c r="M79" s="265">
        <v>0</v>
      </c>
      <c r="N79" s="265">
        <v>0</v>
      </c>
      <c r="O79" s="265">
        <v>0</v>
      </c>
      <c r="P79" s="265">
        <v>0</v>
      </c>
      <c r="Q79" s="265">
        <v>1</v>
      </c>
      <c r="R79" s="265">
        <v>0</v>
      </c>
      <c r="S79" s="265">
        <v>0</v>
      </c>
      <c r="T79" s="265">
        <v>1</v>
      </c>
      <c r="U79">
        <f t="shared" si="9"/>
        <v>0</v>
      </c>
      <c r="X79" t="str">
        <f t="shared" si="10"/>
        <v>00TD01</v>
      </c>
      <c r="Y79">
        <f t="shared" si="11"/>
        <v>1</v>
      </c>
      <c r="Z79" s="265" t="s">
        <v>487</v>
      </c>
      <c r="AA79" s="265" t="s">
        <v>486</v>
      </c>
      <c r="AB79" s="265">
        <v>0</v>
      </c>
      <c r="AC79" s="265">
        <v>0</v>
      </c>
      <c r="AD79" s="265">
        <v>0</v>
      </c>
      <c r="AE79" s="265">
        <v>0</v>
      </c>
      <c r="AF79" s="265">
        <v>0</v>
      </c>
      <c r="AG79" s="265">
        <v>0</v>
      </c>
      <c r="AH79" s="265">
        <v>1</v>
      </c>
      <c r="AI79" s="265">
        <v>1</v>
      </c>
      <c r="AJ79">
        <f t="shared" si="6"/>
        <v>0</v>
      </c>
    </row>
    <row r="80" spans="1:36" x14ac:dyDescent="0.2">
      <c r="A80" t="str">
        <f t="shared" si="7"/>
        <v>01AJ01</v>
      </c>
      <c r="B80">
        <f t="shared" si="8"/>
        <v>1</v>
      </c>
      <c r="C80" s="265" t="s">
        <v>121</v>
      </c>
      <c r="D80" s="265" t="s">
        <v>182</v>
      </c>
      <c r="E80" s="265">
        <v>1</v>
      </c>
      <c r="F80" s="265">
        <v>0</v>
      </c>
      <c r="G80" s="265">
        <v>0</v>
      </c>
      <c r="H80" s="265">
        <v>1</v>
      </c>
      <c r="I80" s="265">
        <v>1</v>
      </c>
      <c r="J80" s="265">
        <v>0</v>
      </c>
      <c r="K80" s="265">
        <v>0</v>
      </c>
      <c r="L80" s="265">
        <v>1</v>
      </c>
      <c r="M80" s="265">
        <v>0</v>
      </c>
      <c r="N80" s="265">
        <v>0</v>
      </c>
      <c r="O80" s="265">
        <v>0</v>
      </c>
      <c r="P80" s="265">
        <v>0</v>
      </c>
      <c r="Q80" s="265">
        <v>0</v>
      </c>
      <c r="R80" s="265">
        <v>0</v>
      </c>
      <c r="S80" s="265">
        <v>0</v>
      </c>
      <c r="T80" s="265">
        <v>0</v>
      </c>
      <c r="U80">
        <f t="shared" si="9"/>
        <v>0</v>
      </c>
      <c r="X80" t="str">
        <f t="shared" si="10"/>
        <v>00TD02</v>
      </c>
      <c r="Y80">
        <f t="shared" si="11"/>
        <v>2</v>
      </c>
      <c r="Z80" s="265" t="s">
        <v>487</v>
      </c>
      <c r="AA80" s="265" t="s">
        <v>488</v>
      </c>
      <c r="AB80" s="265">
        <v>4</v>
      </c>
      <c r="AC80" s="265">
        <v>0</v>
      </c>
      <c r="AD80" s="265">
        <v>0</v>
      </c>
      <c r="AE80" s="265">
        <v>4</v>
      </c>
      <c r="AF80" s="265">
        <v>4</v>
      </c>
      <c r="AG80" s="265">
        <v>0</v>
      </c>
      <c r="AH80" s="265">
        <v>0</v>
      </c>
      <c r="AI80" s="265">
        <v>4</v>
      </c>
      <c r="AJ80">
        <f t="shared" si="6"/>
        <v>0</v>
      </c>
    </row>
    <row r="81" spans="1:36" x14ac:dyDescent="0.2">
      <c r="A81" t="str">
        <f t="shared" si="7"/>
        <v>01AJ02</v>
      </c>
      <c r="B81">
        <f t="shared" si="8"/>
        <v>2</v>
      </c>
      <c r="C81" s="265" t="s">
        <v>121</v>
      </c>
      <c r="D81" s="265" t="s">
        <v>193</v>
      </c>
      <c r="E81" s="265">
        <v>1</v>
      </c>
      <c r="F81" s="265">
        <v>0</v>
      </c>
      <c r="G81" s="265">
        <v>0</v>
      </c>
      <c r="H81" s="265">
        <v>1</v>
      </c>
      <c r="I81" s="265">
        <v>0</v>
      </c>
      <c r="J81" s="265">
        <v>0</v>
      </c>
      <c r="K81" s="265">
        <v>0</v>
      </c>
      <c r="L81" s="265">
        <v>0</v>
      </c>
      <c r="M81" s="265">
        <v>0</v>
      </c>
      <c r="N81" s="265">
        <v>0</v>
      </c>
      <c r="O81" s="265">
        <v>0</v>
      </c>
      <c r="P81" s="265">
        <v>0</v>
      </c>
      <c r="Q81" s="265">
        <v>0</v>
      </c>
      <c r="R81" s="265">
        <v>0</v>
      </c>
      <c r="S81" s="265">
        <v>0</v>
      </c>
      <c r="T81" s="265">
        <v>0</v>
      </c>
      <c r="U81">
        <f t="shared" si="9"/>
        <v>1</v>
      </c>
      <c r="X81" t="str">
        <f t="shared" si="10"/>
        <v>00TD03</v>
      </c>
      <c r="Y81">
        <f t="shared" si="11"/>
        <v>3</v>
      </c>
      <c r="Z81" s="265" t="s">
        <v>487</v>
      </c>
      <c r="AA81" s="265" t="s">
        <v>489</v>
      </c>
      <c r="AB81" s="265">
        <v>0</v>
      </c>
      <c r="AC81" s="265">
        <v>0</v>
      </c>
      <c r="AD81" s="265">
        <v>0</v>
      </c>
      <c r="AE81" s="265">
        <v>0</v>
      </c>
      <c r="AF81" s="265">
        <v>1</v>
      </c>
      <c r="AG81" s="265">
        <v>0</v>
      </c>
      <c r="AH81" s="265">
        <v>0</v>
      </c>
      <c r="AI81" s="265">
        <v>1</v>
      </c>
      <c r="AJ81">
        <f t="shared" si="6"/>
        <v>0</v>
      </c>
    </row>
    <row r="82" spans="1:36" x14ac:dyDescent="0.2">
      <c r="A82" t="str">
        <f t="shared" si="7"/>
        <v>01AJ03</v>
      </c>
      <c r="B82">
        <f t="shared" si="8"/>
        <v>3</v>
      </c>
      <c r="C82" s="265" t="s">
        <v>121</v>
      </c>
      <c r="D82" s="265" t="s">
        <v>231</v>
      </c>
      <c r="E82" s="265">
        <v>4</v>
      </c>
      <c r="F82" s="265">
        <v>0</v>
      </c>
      <c r="G82" s="265">
        <v>0</v>
      </c>
      <c r="H82" s="265">
        <v>4</v>
      </c>
      <c r="I82" s="265">
        <v>2</v>
      </c>
      <c r="J82" s="265">
        <v>0</v>
      </c>
      <c r="K82" s="265">
        <v>0</v>
      </c>
      <c r="L82" s="265">
        <v>2</v>
      </c>
      <c r="M82" s="265">
        <v>2</v>
      </c>
      <c r="N82" s="265">
        <v>0</v>
      </c>
      <c r="O82" s="265">
        <v>0</v>
      </c>
      <c r="P82" s="265">
        <v>2</v>
      </c>
      <c r="Q82" s="265">
        <v>2</v>
      </c>
      <c r="R82" s="265">
        <v>0</v>
      </c>
      <c r="S82" s="265">
        <v>0</v>
      </c>
      <c r="T82" s="265">
        <v>2</v>
      </c>
      <c r="U82">
        <f t="shared" si="9"/>
        <v>1</v>
      </c>
      <c r="X82" t="str">
        <f t="shared" si="10"/>
        <v>00TD04</v>
      </c>
      <c r="Y82">
        <f t="shared" si="11"/>
        <v>4</v>
      </c>
      <c r="Z82" s="265" t="s">
        <v>487</v>
      </c>
      <c r="AA82" s="265" t="s">
        <v>490</v>
      </c>
      <c r="AB82" s="265">
        <v>0</v>
      </c>
      <c r="AC82" s="265">
        <v>0</v>
      </c>
      <c r="AD82" s="265">
        <v>0</v>
      </c>
      <c r="AE82" s="265">
        <v>0</v>
      </c>
      <c r="AF82" s="265">
        <v>0</v>
      </c>
      <c r="AG82" s="265">
        <v>0</v>
      </c>
      <c r="AH82" s="265">
        <v>1</v>
      </c>
      <c r="AI82" s="265">
        <v>1</v>
      </c>
      <c r="AJ82">
        <f t="shared" si="6"/>
        <v>0</v>
      </c>
    </row>
    <row r="83" spans="1:36" x14ac:dyDescent="0.2">
      <c r="A83" t="str">
        <f t="shared" si="7"/>
        <v>01CN01</v>
      </c>
      <c r="B83">
        <f t="shared" si="8"/>
        <v>1</v>
      </c>
      <c r="C83" s="265" t="s">
        <v>169</v>
      </c>
      <c r="D83" s="265" t="s">
        <v>166</v>
      </c>
      <c r="E83" s="265">
        <v>2</v>
      </c>
      <c r="F83" s="265">
        <v>0</v>
      </c>
      <c r="G83" s="265">
        <v>2</v>
      </c>
      <c r="H83" s="265">
        <v>4</v>
      </c>
      <c r="I83" s="265">
        <v>0</v>
      </c>
      <c r="J83" s="265">
        <v>0</v>
      </c>
      <c r="K83" s="265">
        <v>0</v>
      </c>
      <c r="L83" s="265">
        <v>0</v>
      </c>
      <c r="M83" s="265">
        <v>1</v>
      </c>
      <c r="N83" s="265">
        <v>0</v>
      </c>
      <c r="O83" s="265">
        <v>0</v>
      </c>
      <c r="P83" s="265">
        <v>1</v>
      </c>
      <c r="Q83" s="265">
        <v>0</v>
      </c>
      <c r="R83" s="265">
        <v>0</v>
      </c>
      <c r="S83" s="265">
        <v>0</v>
      </c>
      <c r="T83" s="265">
        <v>0</v>
      </c>
      <c r="U83">
        <f t="shared" si="9"/>
        <v>1</v>
      </c>
      <c r="X83" t="str">
        <f t="shared" si="10"/>
        <v>00TD05</v>
      </c>
      <c r="Y83">
        <f t="shared" si="11"/>
        <v>5</v>
      </c>
      <c r="Z83" s="265" t="s">
        <v>487</v>
      </c>
      <c r="AA83" s="265" t="s">
        <v>492</v>
      </c>
      <c r="AB83" s="265">
        <v>1</v>
      </c>
      <c r="AC83" s="265">
        <v>0</v>
      </c>
      <c r="AD83" s="265">
        <v>0</v>
      </c>
      <c r="AE83" s="265">
        <v>1</v>
      </c>
      <c r="AF83" s="265">
        <v>0</v>
      </c>
      <c r="AG83" s="265">
        <v>0</v>
      </c>
      <c r="AH83" s="265">
        <v>0</v>
      </c>
      <c r="AI83" s="265">
        <v>0</v>
      </c>
      <c r="AJ83">
        <f t="shared" si="6"/>
        <v>1</v>
      </c>
    </row>
    <row r="84" spans="1:36" x14ac:dyDescent="0.2">
      <c r="A84" t="str">
        <f t="shared" si="7"/>
        <v>01FX01</v>
      </c>
      <c r="B84">
        <f t="shared" si="8"/>
        <v>1</v>
      </c>
      <c r="C84" s="265" t="s">
        <v>162</v>
      </c>
      <c r="D84" s="265" t="s">
        <v>367</v>
      </c>
      <c r="E84" s="265">
        <v>0</v>
      </c>
      <c r="F84" s="265">
        <v>0</v>
      </c>
      <c r="G84" s="265">
        <v>0</v>
      </c>
      <c r="H84" s="265">
        <v>0</v>
      </c>
      <c r="I84" s="265">
        <v>1</v>
      </c>
      <c r="J84" s="265">
        <v>0</v>
      </c>
      <c r="K84" s="265">
        <v>0</v>
      </c>
      <c r="L84" s="265">
        <v>1</v>
      </c>
      <c r="M84" s="265">
        <v>0</v>
      </c>
      <c r="N84" s="265">
        <v>0</v>
      </c>
      <c r="O84" s="265">
        <v>0</v>
      </c>
      <c r="P84" s="265">
        <v>0</v>
      </c>
      <c r="Q84" s="265">
        <v>0</v>
      </c>
      <c r="R84" s="265">
        <v>0</v>
      </c>
      <c r="S84" s="265">
        <v>0</v>
      </c>
      <c r="T84" s="265">
        <v>0</v>
      </c>
      <c r="U84">
        <f t="shared" si="9"/>
        <v>0</v>
      </c>
      <c r="X84" t="str">
        <f t="shared" si="10"/>
        <v>00TO01</v>
      </c>
      <c r="Y84">
        <f t="shared" si="11"/>
        <v>1</v>
      </c>
      <c r="Z84" s="265" t="s">
        <v>218</v>
      </c>
      <c r="AA84" s="265" t="s">
        <v>465</v>
      </c>
      <c r="AB84" s="265">
        <v>0</v>
      </c>
      <c r="AC84" s="265">
        <v>0</v>
      </c>
      <c r="AD84" s="265">
        <v>0</v>
      </c>
      <c r="AE84" s="265">
        <v>0</v>
      </c>
      <c r="AF84" s="265">
        <v>1</v>
      </c>
      <c r="AG84" s="265">
        <v>0</v>
      </c>
      <c r="AH84" s="265">
        <v>0</v>
      </c>
      <c r="AI84" s="265">
        <v>1</v>
      </c>
      <c r="AJ84">
        <f t="shared" si="6"/>
        <v>0</v>
      </c>
    </row>
    <row r="85" spans="1:36" x14ac:dyDescent="0.2">
      <c r="A85" t="str">
        <f t="shared" si="7"/>
        <v>01FX02</v>
      </c>
      <c r="B85">
        <f t="shared" si="8"/>
        <v>2</v>
      </c>
      <c r="C85" s="265" t="s">
        <v>162</v>
      </c>
      <c r="D85" s="265" t="s">
        <v>372</v>
      </c>
      <c r="E85" s="265">
        <v>1</v>
      </c>
      <c r="F85" s="265">
        <v>0</v>
      </c>
      <c r="G85" s="265">
        <v>0</v>
      </c>
      <c r="H85" s="265">
        <v>1</v>
      </c>
      <c r="I85" s="265">
        <v>0</v>
      </c>
      <c r="J85" s="265">
        <v>0</v>
      </c>
      <c r="K85" s="265">
        <v>0</v>
      </c>
      <c r="L85" s="265">
        <v>0</v>
      </c>
      <c r="M85" s="265">
        <v>0</v>
      </c>
      <c r="N85" s="265">
        <v>0</v>
      </c>
      <c r="O85" s="265">
        <v>0</v>
      </c>
      <c r="P85" s="265">
        <v>0</v>
      </c>
      <c r="Q85" s="265">
        <v>1</v>
      </c>
      <c r="R85" s="265">
        <v>0</v>
      </c>
      <c r="S85" s="265">
        <v>0</v>
      </c>
      <c r="T85" s="265">
        <v>1</v>
      </c>
      <c r="U85">
        <f t="shared" si="9"/>
        <v>0</v>
      </c>
      <c r="X85" t="str">
        <f t="shared" si="10"/>
        <v>00TO02</v>
      </c>
      <c r="Y85">
        <f t="shared" si="11"/>
        <v>2</v>
      </c>
      <c r="Z85" s="265" t="s">
        <v>218</v>
      </c>
      <c r="AA85" s="265" t="s">
        <v>470</v>
      </c>
      <c r="AB85" s="265">
        <v>2</v>
      </c>
      <c r="AC85" s="265">
        <v>0</v>
      </c>
      <c r="AD85" s="265">
        <v>0</v>
      </c>
      <c r="AE85" s="265">
        <v>2</v>
      </c>
      <c r="AF85" s="265">
        <v>0</v>
      </c>
      <c r="AG85" s="265">
        <v>0</v>
      </c>
      <c r="AH85" s="265">
        <v>0</v>
      </c>
      <c r="AI85" s="265">
        <v>0</v>
      </c>
      <c r="AJ85">
        <f t="shared" si="6"/>
        <v>1</v>
      </c>
    </row>
    <row r="86" spans="1:36" x14ac:dyDescent="0.2">
      <c r="A86" t="str">
        <f t="shared" si="7"/>
        <v>01FX03</v>
      </c>
      <c r="B86">
        <f t="shared" si="8"/>
        <v>3</v>
      </c>
      <c r="C86" s="265" t="s">
        <v>162</v>
      </c>
      <c r="D86" s="265" t="s">
        <v>395</v>
      </c>
      <c r="E86" s="265">
        <v>0</v>
      </c>
      <c r="F86" s="265">
        <v>0</v>
      </c>
      <c r="G86" s="265">
        <v>0</v>
      </c>
      <c r="H86" s="265">
        <v>0</v>
      </c>
      <c r="I86" s="265">
        <v>0</v>
      </c>
      <c r="J86" s="265">
        <v>0</v>
      </c>
      <c r="K86" s="265">
        <v>0</v>
      </c>
      <c r="L86" s="265">
        <v>0</v>
      </c>
      <c r="M86" s="265">
        <v>0</v>
      </c>
      <c r="N86" s="265">
        <v>0</v>
      </c>
      <c r="O86" s="265">
        <v>0</v>
      </c>
      <c r="P86" s="265">
        <v>0</v>
      </c>
      <c r="Q86" s="265">
        <v>0</v>
      </c>
      <c r="R86" s="265">
        <v>0</v>
      </c>
      <c r="S86" s="265">
        <v>1</v>
      </c>
      <c r="T86" s="265">
        <v>1</v>
      </c>
      <c r="U86">
        <f t="shared" si="9"/>
        <v>0</v>
      </c>
      <c r="X86" t="str">
        <f t="shared" si="10"/>
        <v>00VV01</v>
      </c>
      <c r="Y86">
        <f t="shared" si="11"/>
        <v>1</v>
      </c>
      <c r="Z86" s="265" t="s">
        <v>238</v>
      </c>
      <c r="AA86" s="265" t="s">
        <v>472</v>
      </c>
      <c r="AB86" s="265">
        <v>0</v>
      </c>
      <c r="AC86" s="265">
        <v>0</v>
      </c>
      <c r="AD86" s="265">
        <v>0</v>
      </c>
      <c r="AE86" s="265">
        <v>0</v>
      </c>
      <c r="AF86" s="265">
        <v>1</v>
      </c>
      <c r="AG86" s="265">
        <v>0</v>
      </c>
      <c r="AH86" s="265">
        <v>0</v>
      </c>
      <c r="AI86" s="265">
        <v>1</v>
      </c>
      <c r="AJ86">
        <f t="shared" si="6"/>
        <v>0</v>
      </c>
    </row>
    <row r="87" spans="1:36" x14ac:dyDescent="0.2">
      <c r="A87" t="str">
        <f t="shared" si="7"/>
        <v>01GF01</v>
      </c>
      <c r="B87">
        <f t="shared" si="8"/>
        <v>1</v>
      </c>
      <c r="C87" s="265" t="s">
        <v>204</v>
      </c>
      <c r="D87" s="265" t="s">
        <v>221</v>
      </c>
      <c r="E87" s="265">
        <v>4</v>
      </c>
      <c r="F87" s="265">
        <v>0</v>
      </c>
      <c r="G87" s="265">
        <v>0</v>
      </c>
      <c r="H87" s="265">
        <v>4</v>
      </c>
      <c r="I87" s="265">
        <v>0</v>
      </c>
      <c r="J87" s="265">
        <v>0</v>
      </c>
      <c r="K87" s="265">
        <v>0</v>
      </c>
      <c r="L87" s="265">
        <v>0</v>
      </c>
      <c r="M87" s="265">
        <v>3</v>
      </c>
      <c r="N87" s="265">
        <v>0</v>
      </c>
      <c r="O87" s="265">
        <v>0</v>
      </c>
      <c r="P87" s="265">
        <v>3</v>
      </c>
      <c r="Q87" s="265">
        <v>1</v>
      </c>
      <c r="R87" s="265">
        <v>0</v>
      </c>
      <c r="S87" s="265">
        <v>0</v>
      </c>
      <c r="T87" s="265">
        <v>1</v>
      </c>
      <c r="U87">
        <f t="shared" si="9"/>
        <v>1</v>
      </c>
      <c r="X87" t="str">
        <f t="shared" si="10"/>
        <v>00VV02</v>
      </c>
      <c r="Y87">
        <f t="shared" si="11"/>
        <v>2</v>
      </c>
      <c r="Z87" s="265" t="s">
        <v>238</v>
      </c>
      <c r="AA87" s="265" t="s">
        <v>477</v>
      </c>
      <c r="AB87" s="265">
        <v>4</v>
      </c>
      <c r="AC87" s="265">
        <v>0</v>
      </c>
      <c r="AD87" s="265">
        <v>0</v>
      </c>
      <c r="AE87" s="265">
        <v>4</v>
      </c>
      <c r="AF87" s="265">
        <v>0</v>
      </c>
      <c r="AG87" s="265">
        <v>0</v>
      </c>
      <c r="AH87" s="265">
        <v>0</v>
      </c>
      <c r="AI87" s="265">
        <v>0</v>
      </c>
      <c r="AJ87">
        <f t="shared" si="6"/>
        <v>1</v>
      </c>
    </row>
    <row r="88" spans="1:36" x14ac:dyDescent="0.2">
      <c r="A88" t="str">
        <f t="shared" si="7"/>
        <v>01JE01</v>
      </c>
      <c r="B88">
        <f t="shared" si="8"/>
        <v>1</v>
      </c>
      <c r="C88" s="265" t="s">
        <v>219</v>
      </c>
      <c r="D88" s="265" t="s">
        <v>216</v>
      </c>
      <c r="E88" s="265">
        <v>0</v>
      </c>
      <c r="F88" s="265">
        <v>0</v>
      </c>
      <c r="G88" s="265">
        <v>1</v>
      </c>
      <c r="H88" s="265">
        <v>1</v>
      </c>
      <c r="I88" s="265">
        <v>0</v>
      </c>
      <c r="J88" s="265">
        <v>0</v>
      </c>
      <c r="K88" s="265">
        <v>0</v>
      </c>
      <c r="L88" s="265">
        <v>0</v>
      </c>
      <c r="M88" s="265">
        <v>4</v>
      </c>
      <c r="N88" s="265">
        <v>0</v>
      </c>
      <c r="O88" s="265">
        <v>0</v>
      </c>
      <c r="P88" s="265">
        <v>4</v>
      </c>
      <c r="Q88" s="265">
        <v>2</v>
      </c>
      <c r="R88" s="265">
        <v>0</v>
      </c>
      <c r="S88" s="265">
        <v>0</v>
      </c>
      <c r="T88" s="265">
        <v>2</v>
      </c>
      <c r="U88">
        <f t="shared" si="9"/>
        <v>1</v>
      </c>
      <c r="X88" t="str">
        <f t="shared" si="10"/>
        <v>00VV03</v>
      </c>
      <c r="Y88">
        <f t="shared" si="11"/>
        <v>3</v>
      </c>
      <c r="Z88" s="265" t="s">
        <v>238</v>
      </c>
      <c r="AA88" s="265" t="s">
        <v>479</v>
      </c>
      <c r="AB88" s="265">
        <v>0</v>
      </c>
      <c r="AC88" s="265">
        <v>0</v>
      </c>
      <c r="AD88" s="265">
        <v>0</v>
      </c>
      <c r="AE88" s="265">
        <v>0</v>
      </c>
      <c r="AF88" s="265">
        <v>1</v>
      </c>
      <c r="AG88" s="265">
        <v>0</v>
      </c>
      <c r="AH88" s="265">
        <v>0</v>
      </c>
      <c r="AI88" s="265">
        <v>1</v>
      </c>
      <c r="AJ88">
        <f t="shared" si="6"/>
        <v>0</v>
      </c>
    </row>
    <row r="89" spans="1:36" x14ac:dyDescent="0.2">
      <c r="A89" t="str">
        <f t="shared" si="7"/>
        <v>01JE02</v>
      </c>
      <c r="B89">
        <f t="shared" si="8"/>
        <v>2</v>
      </c>
      <c r="C89" s="265" t="s">
        <v>219</v>
      </c>
      <c r="D89" s="265" t="s">
        <v>221</v>
      </c>
      <c r="E89" s="265">
        <v>1</v>
      </c>
      <c r="F89" s="265">
        <v>0</v>
      </c>
      <c r="G89" s="265">
        <v>0</v>
      </c>
      <c r="H89" s="265">
        <v>1</v>
      </c>
      <c r="I89" s="265">
        <v>0</v>
      </c>
      <c r="J89" s="265">
        <v>0</v>
      </c>
      <c r="K89" s="265">
        <v>0</v>
      </c>
      <c r="L89" s="265">
        <v>0</v>
      </c>
      <c r="M89" s="265">
        <v>1</v>
      </c>
      <c r="N89" s="265">
        <v>0</v>
      </c>
      <c r="O89" s="265">
        <v>0</v>
      </c>
      <c r="P89" s="265">
        <v>1</v>
      </c>
      <c r="Q89" s="265">
        <v>0</v>
      </c>
      <c r="R89" s="265">
        <v>0</v>
      </c>
      <c r="S89" s="265">
        <v>0</v>
      </c>
      <c r="T89" s="265">
        <v>0</v>
      </c>
      <c r="U89">
        <f t="shared" si="9"/>
        <v>1</v>
      </c>
      <c r="X89" t="str">
        <f t="shared" si="10"/>
        <v>00VV04</v>
      </c>
      <c r="Y89">
        <f t="shared" si="11"/>
        <v>4</v>
      </c>
      <c r="Z89" s="265" t="s">
        <v>238</v>
      </c>
      <c r="AA89" s="265" t="s">
        <v>480</v>
      </c>
      <c r="AB89" s="265">
        <v>4</v>
      </c>
      <c r="AC89" s="265">
        <v>0</v>
      </c>
      <c r="AD89" s="265">
        <v>0</v>
      </c>
      <c r="AE89" s="265">
        <v>4</v>
      </c>
      <c r="AF89" s="265">
        <v>0</v>
      </c>
      <c r="AG89" s="265">
        <v>0</v>
      </c>
      <c r="AH89" s="265">
        <v>0</v>
      </c>
      <c r="AI89" s="265">
        <v>0</v>
      </c>
      <c r="AJ89">
        <f t="shared" si="6"/>
        <v>1</v>
      </c>
    </row>
    <row r="90" spans="1:36" x14ac:dyDescent="0.2">
      <c r="A90" t="str">
        <f t="shared" si="7"/>
        <v>01JE03</v>
      </c>
      <c r="B90">
        <f t="shared" si="8"/>
        <v>3</v>
      </c>
      <c r="C90" s="265" t="s">
        <v>219</v>
      </c>
      <c r="D90" s="265" t="s">
        <v>234</v>
      </c>
      <c r="E90" s="265">
        <v>6</v>
      </c>
      <c r="F90" s="265">
        <v>0</v>
      </c>
      <c r="G90" s="265">
        <v>0</v>
      </c>
      <c r="H90" s="265">
        <v>6</v>
      </c>
      <c r="I90" s="265">
        <v>0</v>
      </c>
      <c r="J90" s="265">
        <v>0</v>
      </c>
      <c r="K90" s="265">
        <v>0</v>
      </c>
      <c r="L90" s="265">
        <v>0</v>
      </c>
      <c r="M90" s="265">
        <v>0</v>
      </c>
      <c r="N90" s="265">
        <v>0</v>
      </c>
      <c r="O90" s="265">
        <v>0</v>
      </c>
      <c r="P90" s="265">
        <v>0</v>
      </c>
      <c r="Q90" s="265">
        <v>1</v>
      </c>
      <c r="R90" s="265">
        <v>0</v>
      </c>
      <c r="S90" s="265">
        <v>0</v>
      </c>
      <c r="T90" s="265">
        <v>1</v>
      </c>
      <c r="U90">
        <f t="shared" si="9"/>
        <v>1</v>
      </c>
      <c r="X90" t="str">
        <f t="shared" si="10"/>
        <v>00VV05</v>
      </c>
      <c r="Y90">
        <f t="shared" si="11"/>
        <v>5</v>
      </c>
      <c r="Z90" s="265" t="s">
        <v>238</v>
      </c>
      <c r="AA90" s="265" t="s">
        <v>481</v>
      </c>
      <c r="AB90" s="265">
        <v>1</v>
      </c>
      <c r="AC90" s="265">
        <v>0</v>
      </c>
      <c r="AD90" s="265">
        <v>0</v>
      </c>
      <c r="AE90" s="265">
        <v>1</v>
      </c>
      <c r="AF90" s="265">
        <v>1</v>
      </c>
      <c r="AG90" s="265">
        <v>0</v>
      </c>
      <c r="AH90" s="265">
        <v>0</v>
      </c>
      <c r="AI90" s="265">
        <v>1</v>
      </c>
      <c r="AJ90">
        <f t="shared" si="6"/>
        <v>0</v>
      </c>
    </row>
    <row r="91" spans="1:36" x14ac:dyDescent="0.2">
      <c r="A91" t="str">
        <f t="shared" si="7"/>
        <v>01JE04</v>
      </c>
      <c r="B91">
        <f t="shared" si="8"/>
        <v>4</v>
      </c>
      <c r="C91" s="265" t="s">
        <v>219</v>
      </c>
      <c r="D91" s="265" t="s">
        <v>396</v>
      </c>
      <c r="E91" s="265">
        <v>1</v>
      </c>
      <c r="F91" s="265">
        <v>0</v>
      </c>
      <c r="G91" s="265">
        <v>0</v>
      </c>
      <c r="H91" s="265">
        <v>1</v>
      </c>
      <c r="I91" s="265">
        <v>0</v>
      </c>
      <c r="J91" s="265">
        <v>0</v>
      </c>
      <c r="K91" s="265">
        <v>0</v>
      </c>
      <c r="L91" s="265">
        <v>0</v>
      </c>
      <c r="M91" s="265">
        <v>0</v>
      </c>
      <c r="N91" s="265">
        <v>0</v>
      </c>
      <c r="O91" s="265">
        <v>0</v>
      </c>
      <c r="P91" s="265">
        <v>0</v>
      </c>
      <c r="Q91" s="265">
        <v>0</v>
      </c>
      <c r="R91" s="265">
        <v>0</v>
      </c>
      <c r="S91" s="265">
        <v>0</v>
      </c>
      <c r="T91" s="265">
        <v>0</v>
      </c>
      <c r="U91">
        <f t="shared" si="9"/>
        <v>1</v>
      </c>
      <c r="X91" t="str">
        <f t="shared" si="10"/>
        <v>00VV06</v>
      </c>
      <c r="Y91">
        <f t="shared" si="11"/>
        <v>6</v>
      </c>
      <c r="Z91" s="265" t="s">
        <v>238</v>
      </c>
      <c r="AA91" s="265" t="s">
        <v>482</v>
      </c>
      <c r="AB91" s="265">
        <v>0</v>
      </c>
      <c r="AC91" s="265">
        <v>0</v>
      </c>
      <c r="AD91" s="265">
        <v>0</v>
      </c>
      <c r="AE91" s="265">
        <v>0</v>
      </c>
      <c r="AF91" s="265">
        <v>1</v>
      </c>
      <c r="AG91" s="265">
        <v>0</v>
      </c>
      <c r="AH91" s="265">
        <v>0</v>
      </c>
      <c r="AI91" s="265">
        <v>1</v>
      </c>
      <c r="AJ91">
        <f t="shared" si="6"/>
        <v>0</v>
      </c>
    </row>
    <row r="92" spans="1:36" x14ac:dyDescent="0.2">
      <c r="A92" t="str">
        <f t="shared" si="7"/>
        <v>01JH01</v>
      </c>
      <c r="B92">
        <f t="shared" si="8"/>
        <v>1</v>
      </c>
      <c r="C92" s="265" t="s">
        <v>170</v>
      </c>
      <c r="D92" s="265" t="s">
        <v>118</v>
      </c>
      <c r="E92" s="265">
        <v>0</v>
      </c>
      <c r="F92" s="265">
        <v>0</v>
      </c>
      <c r="G92" s="265">
        <v>0</v>
      </c>
      <c r="H92" s="265">
        <v>0</v>
      </c>
      <c r="I92" s="265">
        <v>1</v>
      </c>
      <c r="J92" s="265">
        <v>0</v>
      </c>
      <c r="K92" s="265">
        <v>0</v>
      </c>
      <c r="L92" s="265">
        <v>1</v>
      </c>
      <c r="M92" s="265">
        <v>0</v>
      </c>
      <c r="N92" s="265">
        <v>0</v>
      </c>
      <c r="O92" s="265">
        <v>0</v>
      </c>
      <c r="P92" s="265">
        <v>0</v>
      </c>
      <c r="Q92" s="265">
        <v>2</v>
      </c>
      <c r="R92" s="265">
        <v>0</v>
      </c>
      <c r="S92" s="265">
        <v>0</v>
      </c>
      <c r="T92" s="265">
        <v>2</v>
      </c>
      <c r="U92">
        <f t="shared" si="9"/>
        <v>0</v>
      </c>
      <c r="X92" t="str">
        <f t="shared" si="10"/>
        <v>00VV07</v>
      </c>
      <c r="Y92">
        <f t="shared" si="11"/>
        <v>7</v>
      </c>
      <c r="Z92" s="265" t="s">
        <v>238</v>
      </c>
      <c r="AA92" s="265" t="s">
        <v>495</v>
      </c>
      <c r="AB92" s="265">
        <v>1</v>
      </c>
      <c r="AC92" s="265">
        <v>0</v>
      </c>
      <c r="AD92" s="265">
        <v>0</v>
      </c>
      <c r="AE92" s="265">
        <v>1</v>
      </c>
      <c r="AF92" s="265">
        <v>0</v>
      </c>
      <c r="AG92" s="265">
        <v>0</v>
      </c>
      <c r="AH92" s="265">
        <v>0</v>
      </c>
      <c r="AI92" s="265">
        <v>0</v>
      </c>
      <c r="AJ92">
        <f t="shared" si="6"/>
        <v>1</v>
      </c>
    </row>
    <row r="93" spans="1:36" x14ac:dyDescent="0.2">
      <c r="A93" t="str">
        <f t="shared" si="7"/>
        <v>01JH02</v>
      </c>
      <c r="B93">
        <f t="shared" si="8"/>
        <v>2</v>
      </c>
      <c r="C93" s="265" t="s">
        <v>170</v>
      </c>
      <c r="D93" s="265" t="s">
        <v>208</v>
      </c>
      <c r="E93" s="265">
        <v>0</v>
      </c>
      <c r="F93" s="265">
        <v>0</v>
      </c>
      <c r="G93" s="265">
        <v>0</v>
      </c>
      <c r="H93" s="265">
        <v>0</v>
      </c>
      <c r="I93" s="265">
        <v>0</v>
      </c>
      <c r="J93" s="265">
        <v>0</v>
      </c>
      <c r="K93" s="265">
        <v>0</v>
      </c>
      <c r="L93" s="265">
        <v>0</v>
      </c>
      <c r="M93" s="265">
        <v>0</v>
      </c>
      <c r="N93" s="265">
        <v>0</v>
      </c>
      <c r="O93" s="265">
        <v>0</v>
      </c>
      <c r="P93" s="265">
        <v>0</v>
      </c>
      <c r="Q93" s="265">
        <v>1</v>
      </c>
      <c r="R93" s="265">
        <v>0</v>
      </c>
      <c r="S93" s="265">
        <v>0</v>
      </c>
      <c r="T93" s="265">
        <v>1</v>
      </c>
      <c r="U93">
        <f t="shared" si="9"/>
        <v>0</v>
      </c>
      <c r="X93" t="str">
        <f t="shared" si="10"/>
        <v>00ZF01</v>
      </c>
      <c r="Y93">
        <f t="shared" si="11"/>
        <v>1</v>
      </c>
      <c r="Z93" s="265" t="s">
        <v>419</v>
      </c>
      <c r="AA93" s="265" t="s">
        <v>418</v>
      </c>
      <c r="AB93" s="265">
        <v>2</v>
      </c>
      <c r="AC93" s="265">
        <v>0</v>
      </c>
      <c r="AD93" s="265">
        <v>0</v>
      </c>
      <c r="AE93" s="265">
        <v>2</v>
      </c>
      <c r="AF93" s="265">
        <v>3</v>
      </c>
      <c r="AG93" s="265">
        <v>0</v>
      </c>
      <c r="AH93" s="265">
        <v>0</v>
      </c>
      <c r="AI93" s="265">
        <v>3</v>
      </c>
      <c r="AJ93">
        <f t="shared" si="6"/>
        <v>0</v>
      </c>
    </row>
    <row r="94" spans="1:36" x14ac:dyDescent="0.2">
      <c r="A94" t="str">
        <f t="shared" si="7"/>
        <v>01JH03</v>
      </c>
      <c r="B94">
        <f t="shared" si="8"/>
        <v>3</v>
      </c>
      <c r="C94" s="265" t="s">
        <v>170</v>
      </c>
      <c r="D94" s="265" t="s">
        <v>216</v>
      </c>
      <c r="E94" s="265">
        <v>1</v>
      </c>
      <c r="F94" s="265">
        <v>0</v>
      </c>
      <c r="G94" s="265">
        <v>0</v>
      </c>
      <c r="H94" s="265">
        <v>1</v>
      </c>
      <c r="I94" s="265">
        <v>1</v>
      </c>
      <c r="J94" s="265">
        <v>0</v>
      </c>
      <c r="K94" s="265">
        <v>0</v>
      </c>
      <c r="L94" s="265">
        <v>1</v>
      </c>
      <c r="M94" s="265">
        <v>4</v>
      </c>
      <c r="N94" s="265">
        <v>0</v>
      </c>
      <c r="O94" s="265">
        <v>0</v>
      </c>
      <c r="P94" s="265">
        <v>4</v>
      </c>
      <c r="Q94" s="265">
        <v>0</v>
      </c>
      <c r="R94" s="265">
        <v>0</v>
      </c>
      <c r="S94" s="265">
        <v>0</v>
      </c>
      <c r="T94" s="265">
        <v>0</v>
      </c>
      <c r="U94">
        <f t="shared" si="9"/>
        <v>1</v>
      </c>
      <c r="X94" t="str">
        <f t="shared" si="10"/>
        <v>00ZF02</v>
      </c>
      <c r="Y94">
        <f t="shared" si="11"/>
        <v>2</v>
      </c>
      <c r="Z94" s="265" t="s">
        <v>419</v>
      </c>
      <c r="AA94" s="265" t="s">
        <v>424</v>
      </c>
      <c r="AB94" s="265">
        <v>3</v>
      </c>
      <c r="AC94" s="265">
        <v>0</v>
      </c>
      <c r="AD94" s="265">
        <v>0</v>
      </c>
      <c r="AE94" s="265">
        <v>3</v>
      </c>
      <c r="AF94" s="265">
        <v>0</v>
      </c>
      <c r="AG94" s="265">
        <v>0</v>
      </c>
      <c r="AH94" s="265">
        <v>0</v>
      </c>
      <c r="AI94" s="265">
        <v>0</v>
      </c>
      <c r="AJ94">
        <f t="shared" si="6"/>
        <v>1</v>
      </c>
    </row>
    <row r="95" spans="1:36" x14ac:dyDescent="0.2">
      <c r="A95" t="str">
        <f t="shared" si="7"/>
        <v>01JH04</v>
      </c>
      <c r="B95">
        <f t="shared" si="8"/>
        <v>4</v>
      </c>
      <c r="C95" s="265" t="s">
        <v>170</v>
      </c>
      <c r="D95" s="265" t="s">
        <v>221</v>
      </c>
      <c r="E95" s="265">
        <v>0</v>
      </c>
      <c r="F95" s="265">
        <v>0</v>
      </c>
      <c r="G95" s="265">
        <v>0</v>
      </c>
      <c r="H95" s="265">
        <v>0</v>
      </c>
      <c r="I95" s="265">
        <v>0</v>
      </c>
      <c r="J95" s="265">
        <v>0</v>
      </c>
      <c r="K95" s="265">
        <v>0</v>
      </c>
      <c r="L95" s="265">
        <v>0</v>
      </c>
      <c r="M95" s="265">
        <v>2</v>
      </c>
      <c r="N95" s="265">
        <v>0</v>
      </c>
      <c r="O95" s="265">
        <v>0</v>
      </c>
      <c r="P95" s="265">
        <v>2</v>
      </c>
      <c r="Q95" s="265">
        <v>2</v>
      </c>
      <c r="R95" s="265">
        <v>0</v>
      </c>
      <c r="S95" s="265">
        <v>0</v>
      </c>
      <c r="T95" s="265">
        <v>2</v>
      </c>
      <c r="U95">
        <f t="shared" si="9"/>
        <v>0</v>
      </c>
      <c r="X95" t="str">
        <f t="shared" si="10"/>
        <v>00ZF03</v>
      </c>
      <c r="Y95">
        <f t="shared" si="11"/>
        <v>3</v>
      </c>
      <c r="Z95" s="265" t="s">
        <v>419</v>
      </c>
      <c r="AA95" s="265" t="s">
        <v>434</v>
      </c>
      <c r="AB95" s="265">
        <v>3</v>
      </c>
      <c r="AC95" s="265">
        <v>0</v>
      </c>
      <c r="AD95" s="265">
        <v>0</v>
      </c>
      <c r="AE95" s="265">
        <v>3</v>
      </c>
      <c r="AF95" s="265">
        <v>4</v>
      </c>
      <c r="AG95" s="265">
        <v>0</v>
      </c>
      <c r="AH95" s="265">
        <v>0</v>
      </c>
      <c r="AI95" s="265">
        <v>4</v>
      </c>
      <c r="AJ95">
        <f t="shared" si="6"/>
        <v>0</v>
      </c>
    </row>
    <row r="96" spans="1:36" x14ac:dyDescent="0.2">
      <c r="A96" t="str">
        <f t="shared" si="7"/>
        <v>01JH05</v>
      </c>
      <c r="B96">
        <f t="shared" si="8"/>
        <v>5</v>
      </c>
      <c r="C96" s="265" t="s">
        <v>170</v>
      </c>
      <c r="D96" s="265" t="s">
        <v>227</v>
      </c>
      <c r="E96" s="265">
        <v>0</v>
      </c>
      <c r="F96" s="265">
        <v>0</v>
      </c>
      <c r="G96" s="265">
        <v>0</v>
      </c>
      <c r="H96" s="265">
        <v>0</v>
      </c>
      <c r="I96" s="265">
        <v>0</v>
      </c>
      <c r="J96" s="265">
        <v>0</v>
      </c>
      <c r="K96" s="265">
        <v>0</v>
      </c>
      <c r="L96" s="265">
        <v>0</v>
      </c>
      <c r="M96" s="265">
        <v>0</v>
      </c>
      <c r="N96" s="265">
        <v>0</v>
      </c>
      <c r="O96" s="265">
        <v>0</v>
      </c>
      <c r="P96" s="265">
        <v>0</v>
      </c>
      <c r="Q96" s="265">
        <v>1</v>
      </c>
      <c r="R96" s="265">
        <v>0</v>
      </c>
      <c r="S96" s="265">
        <v>0</v>
      </c>
      <c r="T96" s="265">
        <v>1</v>
      </c>
      <c r="U96">
        <f t="shared" si="9"/>
        <v>0</v>
      </c>
      <c r="X96" t="str">
        <f t="shared" si="10"/>
        <v>00ZF04</v>
      </c>
      <c r="Y96">
        <f t="shared" si="11"/>
        <v>4</v>
      </c>
      <c r="Z96" s="265" t="s">
        <v>419</v>
      </c>
      <c r="AA96" s="265" t="s">
        <v>435</v>
      </c>
      <c r="AB96" s="265">
        <v>6</v>
      </c>
      <c r="AC96" s="265">
        <v>0</v>
      </c>
      <c r="AD96" s="265">
        <v>0</v>
      </c>
      <c r="AE96" s="265">
        <v>6</v>
      </c>
      <c r="AF96" s="265">
        <v>4</v>
      </c>
      <c r="AG96" s="265">
        <v>0</v>
      </c>
      <c r="AH96" s="265">
        <v>0</v>
      </c>
      <c r="AI96" s="265">
        <v>4</v>
      </c>
      <c r="AJ96">
        <f t="shared" si="6"/>
        <v>1</v>
      </c>
    </row>
    <row r="97" spans="1:36" x14ac:dyDescent="0.2">
      <c r="A97" t="str">
        <f t="shared" si="7"/>
        <v>01JH06</v>
      </c>
      <c r="B97">
        <f t="shared" si="8"/>
        <v>6</v>
      </c>
      <c r="C97" s="265" t="s">
        <v>170</v>
      </c>
      <c r="D97" s="265" t="s">
        <v>234</v>
      </c>
      <c r="E97" s="265">
        <v>0</v>
      </c>
      <c r="F97" s="265">
        <v>0</v>
      </c>
      <c r="G97" s="265">
        <v>0</v>
      </c>
      <c r="H97" s="265">
        <v>0</v>
      </c>
      <c r="I97" s="265">
        <v>0</v>
      </c>
      <c r="J97" s="265">
        <v>0</v>
      </c>
      <c r="K97" s="265">
        <v>0</v>
      </c>
      <c r="L97" s="265">
        <v>0</v>
      </c>
      <c r="M97" s="265">
        <v>1</v>
      </c>
      <c r="N97" s="265">
        <v>0</v>
      </c>
      <c r="O97" s="265">
        <v>0</v>
      </c>
      <c r="P97" s="265">
        <v>1</v>
      </c>
      <c r="Q97" s="265">
        <v>4</v>
      </c>
      <c r="R97" s="265">
        <v>0</v>
      </c>
      <c r="S97" s="265">
        <v>0</v>
      </c>
      <c r="T97" s="265">
        <v>4</v>
      </c>
      <c r="U97">
        <f t="shared" si="9"/>
        <v>0</v>
      </c>
      <c r="X97" t="str">
        <f t="shared" si="10"/>
        <v>00ZF05</v>
      </c>
      <c r="Y97">
        <f t="shared" si="11"/>
        <v>5</v>
      </c>
      <c r="Z97" s="265" t="s">
        <v>419</v>
      </c>
      <c r="AA97" s="265" t="s">
        <v>437</v>
      </c>
      <c r="AB97" s="265">
        <v>9</v>
      </c>
      <c r="AC97" s="265">
        <v>0</v>
      </c>
      <c r="AD97" s="265">
        <v>0</v>
      </c>
      <c r="AE97" s="265">
        <v>9</v>
      </c>
      <c r="AF97" s="265">
        <v>5</v>
      </c>
      <c r="AG97" s="265">
        <v>0</v>
      </c>
      <c r="AH97" s="265">
        <v>0</v>
      </c>
      <c r="AI97" s="265">
        <v>5</v>
      </c>
      <c r="AJ97">
        <f t="shared" si="6"/>
        <v>1</v>
      </c>
    </row>
    <row r="98" spans="1:36" x14ac:dyDescent="0.2">
      <c r="A98" t="str">
        <f t="shared" si="7"/>
        <v>01JH07</v>
      </c>
      <c r="B98">
        <f t="shared" si="8"/>
        <v>7</v>
      </c>
      <c r="C98" s="265" t="s">
        <v>170</v>
      </c>
      <c r="D98" s="265" t="s">
        <v>256</v>
      </c>
      <c r="E98" s="265">
        <v>0</v>
      </c>
      <c r="F98" s="265">
        <v>0</v>
      </c>
      <c r="G98" s="265">
        <v>0</v>
      </c>
      <c r="H98" s="265">
        <v>0</v>
      </c>
      <c r="I98" s="265">
        <v>0</v>
      </c>
      <c r="J98" s="265">
        <v>0</v>
      </c>
      <c r="K98" s="265">
        <v>0</v>
      </c>
      <c r="L98" s="265">
        <v>0</v>
      </c>
      <c r="M98" s="265">
        <v>1</v>
      </c>
      <c r="N98" s="265">
        <v>0</v>
      </c>
      <c r="O98" s="265">
        <v>0</v>
      </c>
      <c r="P98" s="265">
        <v>1</v>
      </c>
      <c r="Q98" s="265">
        <v>0</v>
      </c>
      <c r="R98" s="265">
        <v>0</v>
      </c>
      <c r="S98" s="265">
        <v>0</v>
      </c>
      <c r="T98" s="265">
        <v>0</v>
      </c>
      <c r="U98">
        <f t="shared" si="9"/>
        <v>1</v>
      </c>
      <c r="X98" t="str">
        <f t="shared" si="10"/>
        <v>00ZF06</v>
      </c>
      <c r="Y98">
        <f t="shared" si="11"/>
        <v>6</v>
      </c>
      <c r="Z98" s="265" t="s">
        <v>419</v>
      </c>
      <c r="AA98" s="265" t="s">
        <v>445</v>
      </c>
      <c r="AB98" s="265">
        <v>1</v>
      </c>
      <c r="AC98" s="265">
        <v>0</v>
      </c>
      <c r="AD98" s="265">
        <v>0</v>
      </c>
      <c r="AE98" s="265">
        <v>1</v>
      </c>
      <c r="AF98" s="265">
        <v>0</v>
      </c>
      <c r="AG98" s="265">
        <v>0</v>
      </c>
      <c r="AH98" s="265">
        <v>0</v>
      </c>
      <c r="AI98" s="265">
        <v>0</v>
      </c>
      <c r="AJ98">
        <f t="shared" si="6"/>
        <v>1</v>
      </c>
    </row>
    <row r="99" spans="1:36" x14ac:dyDescent="0.2">
      <c r="A99" t="str">
        <f t="shared" si="7"/>
        <v>01KX01</v>
      </c>
      <c r="B99">
        <f t="shared" si="8"/>
        <v>1</v>
      </c>
      <c r="C99" s="265" t="s">
        <v>277</v>
      </c>
      <c r="D99" s="265" t="s">
        <v>280</v>
      </c>
      <c r="E99" s="265">
        <v>3</v>
      </c>
      <c r="F99" s="265">
        <v>0</v>
      </c>
      <c r="G99" s="265">
        <v>0</v>
      </c>
      <c r="H99" s="265">
        <v>3</v>
      </c>
      <c r="I99" s="265">
        <v>2</v>
      </c>
      <c r="J99" s="265">
        <v>0</v>
      </c>
      <c r="K99" s="265">
        <v>0</v>
      </c>
      <c r="L99" s="265">
        <v>2</v>
      </c>
      <c r="M99" s="265">
        <v>3</v>
      </c>
      <c r="N99" s="265">
        <v>0</v>
      </c>
      <c r="O99" s="265">
        <v>0</v>
      </c>
      <c r="P99" s="265">
        <v>3</v>
      </c>
      <c r="Q99" s="265">
        <v>1</v>
      </c>
      <c r="R99" s="265">
        <v>0</v>
      </c>
      <c r="S99" s="265">
        <v>0</v>
      </c>
      <c r="T99" s="265">
        <v>1</v>
      </c>
      <c r="U99">
        <f t="shared" si="9"/>
        <v>1</v>
      </c>
      <c r="X99" t="str">
        <f t="shared" si="10"/>
        <v>01BS01</v>
      </c>
      <c r="Y99">
        <f t="shared" si="11"/>
        <v>1</v>
      </c>
      <c r="Z99" s="265" t="s">
        <v>456</v>
      </c>
      <c r="AA99" s="265" t="s">
        <v>455</v>
      </c>
      <c r="AB99" s="265">
        <v>1</v>
      </c>
      <c r="AC99" s="265">
        <v>0</v>
      </c>
      <c r="AD99" s="265">
        <v>0</v>
      </c>
      <c r="AE99" s="265">
        <v>1</v>
      </c>
      <c r="AF99" s="265">
        <v>0</v>
      </c>
      <c r="AG99" s="265">
        <v>0</v>
      </c>
      <c r="AH99" s="265">
        <v>0</v>
      </c>
      <c r="AI99" s="265">
        <v>0</v>
      </c>
      <c r="AJ99">
        <f t="shared" si="6"/>
        <v>1</v>
      </c>
    </row>
    <row r="100" spans="1:36" x14ac:dyDescent="0.2">
      <c r="A100" t="str">
        <f t="shared" si="7"/>
        <v>01LB01</v>
      </c>
      <c r="B100">
        <f t="shared" si="8"/>
        <v>1</v>
      </c>
      <c r="C100" s="265" t="s">
        <v>264</v>
      </c>
      <c r="D100" s="265" t="s">
        <v>263</v>
      </c>
      <c r="E100" s="265">
        <v>0</v>
      </c>
      <c r="F100" s="265">
        <v>1</v>
      </c>
      <c r="G100" s="265">
        <v>2</v>
      </c>
      <c r="H100" s="265">
        <v>3</v>
      </c>
      <c r="I100" s="265">
        <v>0</v>
      </c>
      <c r="J100" s="265">
        <v>0</v>
      </c>
      <c r="K100" s="265">
        <v>0</v>
      </c>
      <c r="L100" s="265">
        <v>0</v>
      </c>
      <c r="M100" s="265">
        <v>2</v>
      </c>
      <c r="N100" s="265">
        <v>0</v>
      </c>
      <c r="O100" s="265">
        <v>0</v>
      </c>
      <c r="P100" s="265">
        <v>2</v>
      </c>
      <c r="Q100" s="265">
        <v>0</v>
      </c>
      <c r="R100" s="265">
        <v>0</v>
      </c>
      <c r="S100" s="265">
        <v>0</v>
      </c>
      <c r="T100" s="265">
        <v>0</v>
      </c>
      <c r="U100">
        <f t="shared" si="9"/>
        <v>1</v>
      </c>
      <c r="X100" t="str">
        <f t="shared" si="10"/>
        <v>01BS02</v>
      </c>
      <c r="Y100">
        <f t="shared" si="11"/>
        <v>2</v>
      </c>
      <c r="Z100" s="265" t="s">
        <v>456</v>
      </c>
      <c r="AA100" s="265" t="s">
        <v>474</v>
      </c>
      <c r="AB100" s="265">
        <v>0</v>
      </c>
      <c r="AC100" s="265">
        <v>0</v>
      </c>
      <c r="AD100" s="265">
        <v>0</v>
      </c>
      <c r="AE100" s="265">
        <v>0</v>
      </c>
      <c r="AF100" s="265">
        <v>1</v>
      </c>
      <c r="AG100" s="265">
        <v>0</v>
      </c>
      <c r="AH100" s="265">
        <v>0</v>
      </c>
      <c r="AI100" s="265">
        <v>1</v>
      </c>
      <c r="AJ100">
        <f t="shared" si="6"/>
        <v>0</v>
      </c>
    </row>
    <row r="101" spans="1:36" x14ac:dyDescent="0.2">
      <c r="A101" t="str">
        <f t="shared" si="7"/>
        <v>01MI01</v>
      </c>
      <c r="B101">
        <f t="shared" si="8"/>
        <v>1</v>
      </c>
      <c r="C101" s="265" t="s">
        <v>266</v>
      </c>
      <c r="D101" s="265" t="s">
        <v>276</v>
      </c>
      <c r="E101" s="265">
        <v>0</v>
      </c>
      <c r="F101" s="265">
        <v>0</v>
      </c>
      <c r="G101" s="265">
        <v>0</v>
      </c>
      <c r="H101" s="265">
        <v>0</v>
      </c>
      <c r="I101" s="265">
        <v>0</v>
      </c>
      <c r="J101" s="265">
        <v>0</v>
      </c>
      <c r="K101" s="265">
        <v>0</v>
      </c>
      <c r="L101" s="265">
        <v>0</v>
      </c>
      <c r="M101" s="265">
        <v>1</v>
      </c>
      <c r="N101" s="265">
        <v>0</v>
      </c>
      <c r="O101" s="265">
        <v>0</v>
      </c>
      <c r="P101" s="265">
        <v>1</v>
      </c>
      <c r="Q101" s="265">
        <v>0</v>
      </c>
      <c r="R101" s="265">
        <v>0</v>
      </c>
      <c r="S101" s="265">
        <v>0</v>
      </c>
      <c r="T101" s="265">
        <v>0</v>
      </c>
      <c r="U101">
        <f t="shared" si="9"/>
        <v>1</v>
      </c>
      <c r="X101" t="str">
        <f t="shared" si="10"/>
        <v>01BS03</v>
      </c>
      <c r="Y101">
        <f t="shared" si="11"/>
        <v>3</v>
      </c>
      <c r="Z101" s="265" t="s">
        <v>456</v>
      </c>
      <c r="AA101" s="265" t="s">
        <v>497</v>
      </c>
      <c r="AB101" s="265">
        <v>1</v>
      </c>
      <c r="AC101" s="265">
        <v>0</v>
      </c>
      <c r="AD101" s="265">
        <v>0</v>
      </c>
      <c r="AE101" s="265">
        <v>1</v>
      </c>
      <c r="AF101" s="265">
        <v>0</v>
      </c>
      <c r="AG101" s="265">
        <v>0</v>
      </c>
      <c r="AH101" s="265">
        <v>0</v>
      </c>
      <c r="AI101" s="265">
        <v>0</v>
      </c>
      <c r="AJ101">
        <f t="shared" si="6"/>
        <v>1</v>
      </c>
    </row>
    <row r="102" spans="1:36" x14ac:dyDescent="0.2">
      <c r="A102" t="str">
        <f t="shared" si="7"/>
        <v>01MI02</v>
      </c>
      <c r="B102">
        <f t="shared" si="8"/>
        <v>2</v>
      </c>
      <c r="C102" s="265" t="s">
        <v>266</v>
      </c>
      <c r="D102" s="265" t="s">
        <v>293</v>
      </c>
      <c r="E102" s="265">
        <v>2</v>
      </c>
      <c r="F102" s="265">
        <v>3</v>
      </c>
      <c r="G102" s="265">
        <v>1</v>
      </c>
      <c r="H102" s="265">
        <v>6</v>
      </c>
      <c r="I102" s="265">
        <v>1</v>
      </c>
      <c r="J102" s="265">
        <v>0</v>
      </c>
      <c r="K102" s="265">
        <v>0</v>
      </c>
      <c r="L102" s="265">
        <v>1</v>
      </c>
      <c r="M102" s="265">
        <v>1</v>
      </c>
      <c r="N102" s="265">
        <v>1</v>
      </c>
      <c r="O102" s="265">
        <v>1</v>
      </c>
      <c r="P102" s="265">
        <v>3</v>
      </c>
      <c r="Q102" s="265">
        <v>0</v>
      </c>
      <c r="R102" s="265">
        <v>0</v>
      </c>
      <c r="S102" s="265">
        <v>0</v>
      </c>
      <c r="T102" s="265">
        <v>0</v>
      </c>
      <c r="U102">
        <f t="shared" si="9"/>
        <v>1</v>
      </c>
      <c r="X102" t="str">
        <f t="shared" si="10"/>
        <v>01BS04</v>
      </c>
      <c r="Y102">
        <f t="shared" si="11"/>
        <v>4</v>
      </c>
      <c r="Z102" s="265" t="s">
        <v>456</v>
      </c>
      <c r="AA102" s="265" t="s">
        <v>504</v>
      </c>
      <c r="AB102" s="265">
        <v>0</v>
      </c>
      <c r="AC102" s="265">
        <v>0</v>
      </c>
      <c r="AD102" s="265">
        <v>0</v>
      </c>
      <c r="AE102" s="265">
        <v>0</v>
      </c>
      <c r="AF102" s="265">
        <v>1</v>
      </c>
      <c r="AG102" s="265">
        <v>0</v>
      </c>
      <c r="AH102" s="265">
        <v>0</v>
      </c>
      <c r="AI102" s="265">
        <v>1</v>
      </c>
      <c r="AJ102">
        <f t="shared" si="6"/>
        <v>0</v>
      </c>
    </row>
    <row r="103" spans="1:36" x14ac:dyDescent="0.2">
      <c r="A103" t="str">
        <f t="shared" si="7"/>
        <v>01OY01</v>
      </c>
      <c r="B103">
        <f t="shared" si="8"/>
        <v>1</v>
      </c>
      <c r="C103" s="265" t="s">
        <v>301</v>
      </c>
      <c r="D103" s="265" t="s">
        <v>299</v>
      </c>
      <c r="E103" s="265">
        <v>1</v>
      </c>
      <c r="F103" s="265">
        <v>0</v>
      </c>
      <c r="G103" s="265">
        <v>0</v>
      </c>
      <c r="H103" s="265">
        <v>1</v>
      </c>
      <c r="I103" s="265">
        <v>1</v>
      </c>
      <c r="J103" s="265">
        <v>0</v>
      </c>
      <c r="K103" s="265">
        <v>0</v>
      </c>
      <c r="L103" s="265">
        <v>1</v>
      </c>
      <c r="M103" s="265">
        <v>0</v>
      </c>
      <c r="N103" s="265">
        <v>0</v>
      </c>
      <c r="O103" s="265">
        <v>0</v>
      </c>
      <c r="P103" s="265">
        <v>0</v>
      </c>
      <c r="Q103" s="265">
        <v>0</v>
      </c>
      <c r="R103" s="265">
        <v>0</v>
      </c>
      <c r="S103" s="265">
        <v>0</v>
      </c>
      <c r="T103" s="265">
        <v>0</v>
      </c>
      <c r="U103">
        <f t="shared" si="9"/>
        <v>0</v>
      </c>
      <c r="X103" t="str">
        <f t="shared" si="10"/>
        <v>01BS05</v>
      </c>
      <c r="Y103">
        <f t="shared" si="11"/>
        <v>5</v>
      </c>
      <c r="Z103" s="265" t="s">
        <v>456</v>
      </c>
      <c r="AA103" s="265" t="s">
        <v>506</v>
      </c>
      <c r="AB103" s="265">
        <v>21</v>
      </c>
      <c r="AC103" s="265">
        <v>0</v>
      </c>
      <c r="AD103" s="265">
        <v>0</v>
      </c>
      <c r="AE103" s="265">
        <v>21</v>
      </c>
      <c r="AF103" s="265">
        <v>52</v>
      </c>
      <c r="AG103" s="265">
        <v>0</v>
      </c>
      <c r="AH103" s="265">
        <v>0</v>
      </c>
      <c r="AI103" s="265">
        <v>52</v>
      </c>
      <c r="AJ103">
        <f t="shared" si="6"/>
        <v>0</v>
      </c>
    </row>
    <row r="104" spans="1:36" x14ac:dyDescent="0.2">
      <c r="A104" t="str">
        <f t="shared" si="7"/>
        <v>01OY02</v>
      </c>
      <c r="B104">
        <f t="shared" si="8"/>
        <v>2</v>
      </c>
      <c r="C104" s="265" t="s">
        <v>301</v>
      </c>
      <c r="D104" s="265" t="s">
        <v>338</v>
      </c>
      <c r="E104" s="265">
        <v>1</v>
      </c>
      <c r="F104" s="265">
        <v>0</v>
      </c>
      <c r="G104" s="265">
        <v>0</v>
      </c>
      <c r="H104" s="265">
        <v>1</v>
      </c>
      <c r="I104" s="265">
        <v>0</v>
      </c>
      <c r="J104" s="265">
        <v>0</v>
      </c>
      <c r="K104" s="265">
        <v>0</v>
      </c>
      <c r="L104" s="265">
        <v>0</v>
      </c>
      <c r="M104" s="265">
        <v>1</v>
      </c>
      <c r="N104" s="265">
        <v>0</v>
      </c>
      <c r="O104" s="265">
        <v>0</v>
      </c>
      <c r="P104" s="265">
        <v>1</v>
      </c>
      <c r="Q104" s="265">
        <v>0</v>
      </c>
      <c r="R104" s="265">
        <v>0</v>
      </c>
      <c r="S104" s="265">
        <v>0</v>
      </c>
      <c r="T104" s="265">
        <v>0</v>
      </c>
      <c r="U104">
        <f t="shared" si="9"/>
        <v>1</v>
      </c>
      <c r="X104" t="str">
        <f t="shared" si="10"/>
        <v>01BS06</v>
      </c>
      <c r="Y104">
        <f t="shared" si="11"/>
        <v>6</v>
      </c>
      <c r="Z104" s="265" t="s">
        <v>456</v>
      </c>
      <c r="AA104" s="265" t="s">
        <v>508</v>
      </c>
      <c r="AB104" s="265">
        <v>2</v>
      </c>
      <c r="AC104" s="265">
        <v>0</v>
      </c>
      <c r="AD104" s="265">
        <v>0</v>
      </c>
      <c r="AE104" s="265">
        <v>2</v>
      </c>
      <c r="AF104" s="265">
        <v>1</v>
      </c>
      <c r="AG104" s="265">
        <v>0</v>
      </c>
      <c r="AH104" s="265">
        <v>0</v>
      </c>
      <c r="AI104" s="265">
        <v>1</v>
      </c>
      <c r="AJ104">
        <f t="shared" si="6"/>
        <v>1</v>
      </c>
    </row>
    <row r="105" spans="1:36" x14ac:dyDescent="0.2">
      <c r="A105" t="str">
        <f t="shared" si="7"/>
        <v>01OZ01</v>
      </c>
      <c r="B105">
        <f t="shared" si="8"/>
        <v>1</v>
      </c>
      <c r="C105" s="265" t="s">
        <v>251</v>
      </c>
      <c r="D105" s="265" t="s">
        <v>309</v>
      </c>
      <c r="E105" s="265">
        <v>0</v>
      </c>
      <c r="F105" s="265">
        <v>0</v>
      </c>
      <c r="G105" s="265">
        <v>0</v>
      </c>
      <c r="H105" s="265">
        <v>0</v>
      </c>
      <c r="I105" s="265">
        <v>0</v>
      </c>
      <c r="J105" s="265">
        <v>0</v>
      </c>
      <c r="K105" s="265">
        <v>0</v>
      </c>
      <c r="L105" s="265">
        <v>0</v>
      </c>
      <c r="M105" s="265">
        <v>1</v>
      </c>
      <c r="N105" s="265">
        <v>0</v>
      </c>
      <c r="O105" s="265">
        <v>0</v>
      </c>
      <c r="P105" s="265">
        <v>1</v>
      </c>
      <c r="Q105" s="265">
        <v>0</v>
      </c>
      <c r="R105" s="265">
        <v>0</v>
      </c>
      <c r="S105" s="265">
        <v>0</v>
      </c>
      <c r="T105" s="265">
        <v>0</v>
      </c>
      <c r="U105">
        <f t="shared" si="9"/>
        <v>1</v>
      </c>
      <c r="X105" t="str">
        <f t="shared" si="10"/>
        <v>01BS07</v>
      </c>
      <c r="Y105">
        <f t="shared" si="11"/>
        <v>7</v>
      </c>
      <c r="Z105" s="265" t="s">
        <v>456</v>
      </c>
      <c r="AA105" s="265" t="s">
        <v>509</v>
      </c>
      <c r="AB105" s="265">
        <v>4</v>
      </c>
      <c r="AC105" s="265">
        <v>0</v>
      </c>
      <c r="AD105" s="265">
        <v>0</v>
      </c>
      <c r="AE105" s="265">
        <v>4</v>
      </c>
      <c r="AF105" s="265">
        <v>3</v>
      </c>
      <c r="AG105" s="265">
        <v>0</v>
      </c>
      <c r="AH105" s="265">
        <v>0</v>
      </c>
      <c r="AI105" s="265">
        <v>3</v>
      </c>
      <c r="AJ105">
        <f t="shared" si="6"/>
        <v>1</v>
      </c>
    </row>
    <row r="106" spans="1:36" x14ac:dyDescent="0.2">
      <c r="A106" t="str">
        <f t="shared" si="7"/>
        <v>01OZ02</v>
      </c>
      <c r="B106">
        <f t="shared" si="8"/>
        <v>2</v>
      </c>
      <c r="C106" s="265" t="s">
        <v>251</v>
      </c>
      <c r="D106" s="265" t="s">
        <v>321</v>
      </c>
      <c r="E106" s="265">
        <v>0</v>
      </c>
      <c r="F106" s="265">
        <v>0</v>
      </c>
      <c r="G106" s="265">
        <v>0</v>
      </c>
      <c r="H106" s="265">
        <v>0</v>
      </c>
      <c r="I106" s="265">
        <v>0</v>
      </c>
      <c r="J106" s="265">
        <v>0</v>
      </c>
      <c r="K106" s="265">
        <v>0</v>
      </c>
      <c r="L106" s="265">
        <v>0</v>
      </c>
      <c r="M106" s="265">
        <v>0</v>
      </c>
      <c r="N106" s="265">
        <v>0</v>
      </c>
      <c r="O106" s="265">
        <v>0</v>
      </c>
      <c r="P106" s="265">
        <v>0</v>
      </c>
      <c r="Q106" s="265">
        <v>1</v>
      </c>
      <c r="R106" s="265">
        <v>0</v>
      </c>
      <c r="S106" s="265">
        <v>0</v>
      </c>
      <c r="T106" s="265">
        <v>1</v>
      </c>
      <c r="U106">
        <f t="shared" si="9"/>
        <v>0</v>
      </c>
      <c r="X106" t="str">
        <f t="shared" si="10"/>
        <v>01CN01</v>
      </c>
      <c r="Y106">
        <f t="shared" si="11"/>
        <v>1</v>
      </c>
      <c r="Z106" s="265" t="s">
        <v>169</v>
      </c>
      <c r="AA106" s="265" t="s">
        <v>442</v>
      </c>
      <c r="AB106" s="265">
        <v>0</v>
      </c>
      <c r="AC106" s="265">
        <v>0</v>
      </c>
      <c r="AD106" s="265">
        <v>0</v>
      </c>
      <c r="AE106" s="265">
        <v>0</v>
      </c>
      <c r="AF106" s="265">
        <v>8</v>
      </c>
      <c r="AG106" s="265">
        <v>0</v>
      </c>
      <c r="AH106" s="265">
        <v>0</v>
      </c>
      <c r="AI106" s="265">
        <v>8</v>
      </c>
      <c r="AJ106">
        <f t="shared" si="6"/>
        <v>0</v>
      </c>
    </row>
    <row r="107" spans="1:36" x14ac:dyDescent="0.2">
      <c r="A107" t="str">
        <f t="shared" si="7"/>
        <v>01OZ03</v>
      </c>
      <c r="B107">
        <f t="shared" si="8"/>
        <v>3</v>
      </c>
      <c r="C107" s="265" t="s">
        <v>251</v>
      </c>
      <c r="D107" s="265" t="s">
        <v>323</v>
      </c>
      <c r="E107" s="265">
        <v>0</v>
      </c>
      <c r="F107" s="265">
        <v>0</v>
      </c>
      <c r="G107" s="265">
        <v>0</v>
      </c>
      <c r="H107" s="265">
        <v>0</v>
      </c>
      <c r="I107" s="265">
        <v>0</v>
      </c>
      <c r="J107" s="265">
        <v>0</v>
      </c>
      <c r="K107" s="265">
        <v>0</v>
      </c>
      <c r="L107" s="265">
        <v>0</v>
      </c>
      <c r="M107" s="265">
        <v>0</v>
      </c>
      <c r="N107" s="265">
        <v>0</v>
      </c>
      <c r="O107" s="265">
        <v>0</v>
      </c>
      <c r="P107" s="265">
        <v>0</v>
      </c>
      <c r="Q107" s="265">
        <v>1</v>
      </c>
      <c r="R107" s="265">
        <v>0</v>
      </c>
      <c r="S107" s="265">
        <v>0</v>
      </c>
      <c r="T107" s="265">
        <v>1</v>
      </c>
      <c r="U107">
        <f t="shared" si="9"/>
        <v>0</v>
      </c>
      <c r="X107" t="str">
        <f t="shared" si="10"/>
        <v>01FX01</v>
      </c>
      <c r="Y107">
        <f t="shared" si="11"/>
        <v>1</v>
      </c>
      <c r="Z107" s="265" t="s">
        <v>162</v>
      </c>
      <c r="AA107" s="265" t="s">
        <v>519</v>
      </c>
      <c r="AB107" s="265">
        <v>0</v>
      </c>
      <c r="AC107" s="265">
        <v>0</v>
      </c>
      <c r="AD107" s="265">
        <v>0</v>
      </c>
      <c r="AE107" s="265">
        <v>0</v>
      </c>
      <c r="AF107" s="265">
        <v>0</v>
      </c>
      <c r="AG107" s="265">
        <v>0</v>
      </c>
      <c r="AH107" s="265">
        <v>1</v>
      </c>
      <c r="AI107" s="265">
        <v>1</v>
      </c>
      <c r="AJ107">
        <f t="shared" si="6"/>
        <v>0</v>
      </c>
    </row>
    <row r="108" spans="1:36" x14ac:dyDescent="0.2">
      <c r="A108" t="str">
        <f t="shared" si="7"/>
        <v>01OZ04</v>
      </c>
      <c r="B108">
        <f t="shared" si="8"/>
        <v>4</v>
      </c>
      <c r="C108" s="265" t="s">
        <v>251</v>
      </c>
      <c r="D108" s="265" t="s">
        <v>325</v>
      </c>
      <c r="E108" s="265">
        <v>0</v>
      </c>
      <c r="F108" s="265">
        <v>0</v>
      </c>
      <c r="G108" s="265">
        <v>0</v>
      </c>
      <c r="H108" s="265">
        <v>0</v>
      </c>
      <c r="I108" s="265">
        <v>0</v>
      </c>
      <c r="J108" s="265">
        <v>0</v>
      </c>
      <c r="K108" s="265">
        <v>0</v>
      </c>
      <c r="L108" s="265">
        <v>0</v>
      </c>
      <c r="M108" s="265">
        <v>0</v>
      </c>
      <c r="N108" s="265">
        <v>0</v>
      </c>
      <c r="O108" s="265">
        <v>0</v>
      </c>
      <c r="P108" s="265">
        <v>0</v>
      </c>
      <c r="Q108" s="265">
        <v>1</v>
      </c>
      <c r="R108" s="265">
        <v>0</v>
      </c>
      <c r="S108" s="265">
        <v>0</v>
      </c>
      <c r="T108" s="265">
        <v>1</v>
      </c>
      <c r="U108">
        <f t="shared" si="9"/>
        <v>0</v>
      </c>
      <c r="X108" t="str">
        <f t="shared" si="10"/>
        <v>01FX02</v>
      </c>
      <c r="Y108">
        <f t="shared" si="11"/>
        <v>2</v>
      </c>
      <c r="Z108" s="265" t="s">
        <v>162</v>
      </c>
      <c r="AA108" s="265" t="s">
        <v>520</v>
      </c>
      <c r="AB108" s="265">
        <v>0</v>
      </c>
      <c r="AC108" s="265">
        <v>0</v>
      </c>
      <c r="AD108" s="265">
        <v>0</v>
      </c>
      <c r="AE108" s="265">
        <v>0</v>
      </c>
      <c r="AF108" s="265">
        <v>0</v>
      </c>
      <c r="AG108" s="265">
        <v>0</v>
      </c>
      <c r="AH108" s="265">
        <v>1</v>
      </c>
      <c r="AI108" s="265">
        <v>1</v>
      </c>
      <c r="AJ108">
        <f t="shared" si="6"/>
        <v>0</v>
      </c>
    </row>
    <row r="109" spans="1:36" x14ac:dyDescent="0.2">
      <c r="A109" t="str">
        <f t="shared" si="7"/>
        <v>01OZ05</v>
      </c>
      <c r="B109">
        <f t="shared" si="8"/>
        <v>5</v>
      </c>
      <c r="C109" s="265" t="s">
        <v>251</v>
      </c>
      <c r="D109" s="265" t="s">
        <v>361</v>
      </c>
      <c r="E109" s="265">
        <v>0</v>
      </c>
      <c r="F109" s="265">
        <v>0</v>
      </c>
      <c r="G109" s="265">
        <v>0</v>
      </c>
      <c r="H109" s="265">
        <v>0</v>
      </c>
      <c r="I109" s="265">
        <v>0</v>
      </c>
      <c r="J109" s="265">
        <v>0</v>
      </c>
      <c r="K109" s="265">
        <v>0</v>
      </c>
      <c r="L109" s="265">
        <v>0</v>
      </c>
      <c r="M109" s="265">
        <v>0</v>
      </c>
      <c r="N109" s="265">
        <v>0</v>
      </c>
      <c r="O109" s="265">
        <v>0</v>
      </c>
      <c r="P109" s="265">
        <v>0</v>
      </c>
      <c r="Q109" s="265">
        <v>1</v>
      </c>
      <c r="R109" s="265">
        <v>0</v>
      </c>
      <c r="S109" s="265">
        <v>0</v>
      </c>
      <c r="T109" s="265">
        <v>1</v>
      </c>
      <c r="U109">
        <f t="shared" si="9"/>
        <v>0</v>
      </c>
      <c r="X109" t="str">
        <f t="shared" si="10"/>
        <v>01FX03</v>
      </c>
      <c r="Y109">
        <f t="shared" si="11"/>
        <v>3</v>
      </c>
      <c r="Z109" s="265" t="s">
        <v>162</v>
      </c>
      <c r="AA109" s="265" t="s">
        <v>524</v>
      </c>
      <c r="AB109" s="265">
        <v>0</v>
      </c>
      <c r="AC109" s="265">
        <v>0</v>
      </c>
      <c r="AD109" s="265">
        <v>0</v>
      </c>
      <c r="AE109" s="265">
        <v>0</v>
      </c>
      <c r="AF109" s="265">
        <v>1</v>
      </c>
      <c r="AG109" s="265">
        <v>0</v>
      </c>
      <c r="AH109" s="265">
        <v>1</v>
      </c>
      <c r="AI109" s="265">
        <v>2</v>
      </c>
      <c r="AJ109">
        <f t="shared" si="6"/>
        <v>0</v>
      </c>
    </row>
    <row r="110" spans="1:36" x14ac:dyDescent="0.2">
      <c r="A110" t="str">
        <f t="shared" si="7"/>
        <v>01OZ06</v>
      </c>
      <c r="B110">
        <f t="shared" si="8"/>
        <v>6</v>
      </c>
      <c r="C110" s="265" t="s">
        <v>251</v>
      </c>
      <c r="D110" s="265" t="s">
        <v>372</v>
      </c>
      <c r="E110" s="265">
        <v>0</v>
      </c>
      <c r="F110" s="265">
        <v>0</v>
      </c>
      <c r="G110" s="265">
        <v>0</v>
      </c>
      <c r="H110" s="265">
        <v>0</v>
      </c>
      <c r="I110" s="265">
        <v>0</v>
      </c>
      <c r="J110" s="265">
        <v>0</v>
      </c>
      <c r="K110" s="265">
        <v>0</v>
      </c>
      <c r="L110" s="265">
        <v>0</v>
      </c>
      <c r="M110" s="265">
        <v>2</v>
      </c>
      <c r="N110" s="265">
        <v>0</v>
      </c>
      <c r="O110" s="265">
        <v>0</v>
      </c>
      <c r="P110" s="265">
        <v>2</v>
      </c>
      <c r="Q110" s="265">
        <v>4</v>
      </c>
      <c r="R110" s="265">
        <v>0</v>
      </c>
      <c r="S110" s="265">
        <v>0</v>
      </c>
      <c r="T110" s="265">
        <v>4</v>
      </c>
      <c r="U110">
        <f t="shared" si="9"/>
        <v>0</v>
      </c>
      <c r="X110" t="str">
        <f t="shared" si="10"/>
        <v>01JH01</v>
      </c>
      <c r="Y110">
        <f t="shared" si="11"/>
        <v>1</v>
      </c>
      <c r="Z110" s="265" t="s">
        <v>170</v>
      </c>
      <c r="AA110" s="265" t="s">
        <v>462</v>
      </c>
      <c r="AB110" s="265">
        <v>0</v>
      </c>
      <c r="AC110" s="265">
        <v>0</v>
      </c>
      <c r="AD110" s="265">
        <v>0</v>
      </c>
      <c r="AE110" s="265">
        <v>0</v>
      </c>
      <c r="AF110" s="265">
        <v>1</v>
      </c>
      <c r="AG110" s="265">
        <v>0</v>
      </c>
      <c r="AH110" s="265">
        <v>0</v>
      </c>
      <c r="AI110" s="265">
        <v>1</v>
      </c>
      <c r="AJ110">
        <f t="shared" si="6"/>
        <v>0</v>
      </c>
    </row>
    <row r="111" spans="1:36" x14ac:dyDescent="0.2">
      <c r="A111" t="str">
        <f t="shared" si="7"/>
        <v>01OZ07</v>
      </c>
      <c r="B111">
        <f t="shared" si="8"/>
        <v>7</v>
      </c>
      <c r="C111" s="265" t="s">
        <v>251</v>
      </c>
      <c r="D111" s="265" t="s">
        <v>377</v>
      </c>
      <c r="E111" s="265">
        <v>0</v>
      </c>
      <c r="F111" s="265">
        <v>0</v>
      </c>
      <c r="G111" s="265">
        <v>0</v>
      </c>
      <c r="H111" s="265">
        <v>0</v>
      </c>
      <c r="I111" s="265">
        <v>0</v>
      </c>
      <c r="J111" s="265">
        <v>0</v>
      </c>
      <c r="K111" s="265">
        <v>0</v>
      </c>
      <c r="L111" s="265">
        <v>0</v>
      </c>
      <c r="M111" s="265">
        <v>1</v>
      </c>
      <c r="N111" s="265">
        <v>0</v>
      </c>
      <c r="O111" s="265">
        <v>0</v>
      </c>
      <c r="P111" s="265">
        <v>1</v>
      </c>
      <c r="Q111" s="265">
        <v>0</v>
      </c>
      <c r="R111" s="265">
        <v>0</v>
      </c>
      <c r="S111" s="265">
        <v>0</v>
      </c>
      <c r="T111" s="265">
        <v>0</v>
      </c>
      <c r="U111">
        <f t="shared" si="9"/>
        <v>1</v>
      </c>
      <c r="X111" t="str">
        <f t="shared" si="10"/>
        <v>01JH02</v>
      </c>
      <c r="Y111">
        <f t="shared" si="11"/>
        <v>2</v>
      </c>
      <c r="Z111" s="265" t="s">
        <v>170</v>
      </c>
      <c r="AA111" s="265" t="s">
        <v>465</v>
      </c>
      <c r="AB111" s="265">
        <v>2</v>
      </c>
      <c r="AC111" s="265">
        <v>0</v>
      </c>
      <c r="AD111" s="265">
        <v>0</v>
      </c>
      <c r="AE111" s="265">
        <v>2</v>
      </c>
      <c r="AF111" s="265">
        <v>2</v>
      </c>
      <c r="AG111" s="265">
        <v>0</v>
      </c>
      <c r="AH111" s="265">
        <v>0</v>
      </c>
      <c r="AI111" s="265">
        <v>2</v>
      </c>
      <c r="AJ111">
        <f t="shared" si="6"/>
        <v>0</v>
      </c>
    </row>
    <row r="112" spans="1:36" x14ac:dyDescent="0.2">
      <c r="A112" t="str">
        <f t="shared" si="7"/>
        <v>01OZ08</v>
      </c>
      <c r="B112">
        <f t="shared" si="8"/>
        <v>8</v>
      </c>
      <c r="C112" s="265" t="s">
        <v>251</v>
      </c>
      <c r="D112" s="265" t="s">
        <v>384</v>
      </c>
      <c r="E112" s="265">
        <v>0</v>
      </c>
      <c r="F112" s="265">
        <v>0</v>
      </c>
      <c r="G112" s="265">
        <v>0</v>
      </c>
      <c r="H112" s="265">
        <v>0</v>
      </c>
      <c r="I112" s="265">
        <v>0</v>
      </c>
      <c r="J112" s="265">
        <v>0</v>
      </c>
      <c r="K112" s="265">
        <v>0</v>
      </c>
      <c r="L112" s="265">
        <v>0</v>
      </c>
      <c r="M112" s="265">
        <v>0</v>
      </c>
      <c r="N112" s="265">
        <v>0</v>
      </c>
      <c r="O112" s="265">
        <v>0</v>
      </c>
      <c r="P112" s="265">
        <v>0</v>
      </c>
      <c r="Q112" s="265">
        <v>1</v>
      </c>
      <c r="R112" s="265">
        <v>0</v>
      </c>
      <c r="S112" s="265">
        <v>0</v>
      </c>
      <c r="T112" s="265">
        <v>1</v>
      </c>
      <c r="U112">
        <f t="shared" si="9"/>
        <v>0</v>
      </c>
      <c r="X112" t="str">
        <f t="shared" si="10"/>
        <v>01JH03</v>
      </c>
      <c r="Y112">
        <f t="shared" si="11"/>
        <v>3</v>
      </c>
      <c r="Z112" s="265" t="s">
        <v>170</v>
      </c>
      <c r="AA112" s="265" t="s">
        <v>470</v>
      </c>
      <c r="AB112" s="265">
        <v>0</v>
      </c>
      <c r="AC112" s="265">
        <v>0</v>
      </c>
      <c r="AD112" s="265">
        <v>0</v>
      </c>
      <c r="AE112" s="265">
        <v>0</v>
      </c>
      <c r="AF112" s="265">
        <v>1</v>
      </c>
      <c r="AG112" s="265">
        <v>0</v>
      </c>
      <c r="AH112" s="265">
        <v>0</v>
      </c>
      <c r="AI112" s="265">
        <v>1</v>
      </c>
      <c r="AJ112">
        <f t="shared" si="6"/>
        <v>0</v>
      </c>
    </row>
    <row r="113" spans="1:36" x14ac:dyDescent="0.2">
      <c r="A113" t="str">
        <f t="shared" si="7"/>
        <v>01OZ09</v>
      </c>
      <c r="B113">
        <f t="shared" si="8"/>
        <v>9</v>
      </c>
      <c r="C113" s="265" t="s">
        <v>251</v>
      </c>
      <c r="D113" s="265" t="s">
        <v>396</v>
      </c>
      <c r="E113" s="265">
        <v>1</v>
      </c>
      <c r="F113" s="265">
        <v>0</v>
      </c>
      <c r="G113" s="265">
        <v>0</v>
      </c>
      <c r="H113" s="265">
        <v>1</v>
      </c>
      <c r="I113" s="265">
        <v>0</v>
      </c>
      <c r="J113" s="265">
        <v>0</v>
      </c>
      <c r="K113" s="265">
        <v>0</v>
      </c>
      <c r="L113" s="265">
        <v>0</v>
      </c>
      <c r="M113" s="265">
        <v>0</v>
      </c>
      <c r="N113" s="265">
        <v>0</v>
      </c>
      <c r="O113" s="265">
        <v>0</v>
      </c>
      <c r="P113" s="265">
        <v>0</v>
      </c>
      <c r="Q113" s="265">
        <v>1</v>
      </c>
      <c r="R113" s="265">
        <v>0</v>
      </c>
      <c r="S113" s="265">
        <v>0</v>
      </c>
      <c r="T113" s="265">
        <v>1</v>
      </c>
      <c r="U113">
        <f t="shared" si="9"/>
        <v>0</v>
      </c>
      <c r="X113" t="str">
        <f t="shared" si="10"/>
        <v>01JH04</v>
      </c>
      <c r="Y113">
        <f t="shared" si="11"/>
        <v>4</v>
      </c>
      <c r="Z113" s="265" t="s">
        <v>170</v>
      </c>
      <c r="AA113" s="265" t="s">
        <v>472</v>
      </c>
      <c r="AB113" s="265">
        <v>0</v>
      </c>
      <c r="AC113" s="265">
        <v>0</v>
      </c>
      <c r="AD113" s="265">
        <v>0</v>
      </c>
      <c r="AE113" s="265">
        <v>0</v>
      </c>
      <c r="AF113" s="265">
        <v>1</v>
      </c>
      <c r="AG113" s="265">
        <v>0</v>
      </c>
      <c r="AH113" s="265">
        <v>0</v>
      </c>
      <c r="AI113" s="265">
        <v>1</v>
      </c>
      <c r="AJ113">
        <f t="shared" si="6"/>
        <v>0</v>
      </c>
    </row>
    <row r="114" spans="1:36" x14ac:dyDescent="0.2">
      <c r="A114" t="str">
        <f t="shared" si="7"/>
        <v>01OZ10</v>
      </c>
      <c r="B114">
        <f t="shared" si="8"/>
        <v>10</v>
      </c>
      <c r="C114" s="265" t="s">
        <v>251</v>
      </c>
      <c r="D114" s="265" t="s">
        <v>405</v>
      </c>
      <c r="E114" s="265">
        <v>0</v>
      </c>
      <c r="F114" s="265">
        <v>0</v>
      </c>
      <c r="G114" s="265">
        <v>0</v>
      </c>
      <c r="H114" s="265">
        <v>0</v>
      </c>
      <c r="I114" s="265">
        <v>0</v>
      </c>
      <c r="J114" s="265">
        <v>0</v>
      </c>
      <c r="K114" s="265">
        <v>0</v>
      </c>
      <c r="L114" s="265">
        <v>0</v>
      </c>
      <c r="M114" s="265">
        <v>0</v>
      </c>
      <c r="N114" s="265">
        <v>0</v>
      </c>
      <c r="O114" s="265">
        <v>0</v>
      </c>
      <c r="P114" s="265">
        <v>0</v>
      </c>
      <c r="Q114" s="265">
        <v>1</v>
      </c>
      <c r="R114" s="265">
        <v>0</v>
      </c>
      <c r="S114" s="265">
        <v>0</v>
      </c>
      <c r="T114" s="265">
        <v>1</v>
      </c>
      <c r="U114">
        <f t="shared" si="9"/>
        <v>0</v>
      </c>
      <c r="X114" t="str">
        <f t="shared" si="10"/>
        <v>01JH05</v>
      </c>
      <c r="Y114">
        <f t="shared" si="11"/>
        <v>5</v>
      </c>
      <c r="Z114" s="265" t="s">
        <v>170</v>
      </c>
      <c r="AA114" s="265" t="s">
        <v>489</v>
      </c>
      <c r="AB114" s="265">
        <v>0</v>
      </c>
      <c r="AC114" s="265">
        <v>0</v>
      </c>
      <c r="AD114" s="265">
        <v>0</v>
      </c>
      <c r="AE114" s="265">
        <v>0</v>
      </c>
      <c r="AF114" s="265">
        <v>1</v>
      </c>
      <c r="AG114" s="265">
        <v>0</v>
      </c>
      <c r="AH114" s="265">
        <v>0</v>
      </c>
      <c r="AI114" s="265">
        <v>1</v>
      </c>
      <c r="AJ114">
        <f t="shared" si="6"/>
        <v>0</v>
      </c>
    </row>
    <row r="115" spans="1:36" x14ac:dyDescent="0.2">
      <c r="A115" t="str">
        <f t="shared" si="7"/>
        <v>01PA01</v>
      </c>
      <c r="B115">
        <f t="shared" si="8"/>
        <v>1</v>
      </c>
      <c r="C115" s="265" t="s">
        <v>379</v>
      </c>
      <c r="D115" s="265" t="s">
        <v>377</v>
      </c>
      <c r="E115" s="265">
        <v>0</v>
      </c>
      <c r="F115" s="265">
        <v>0</v>
      </c>
      <c r="G115" s="265">
        <v>1</v>
      </c>
      <c r="H115" s="265">
        <v>1</v>
      </c>
      <c r="I115" s="265">
        <v>0</v>
      </c>
      <c r="J115" s="265">
        <v>0</v>
      </c>
      <c r="K115" s="265">
        <v>0</v>
      </c>
      <c r="L115" s="265">
        <v>0</v>
      </c>
      <c r="M115" s="265">
        <v>0</v>
      </c>
      <c r="N115" s="265">
        <v>0</v>
      </c>
      <c r="O115" s="265">
        <v>0</v>
      </c>
      <c r="P115" s="265">
        <v>0</v>
      </c>
      <c r="Q115" s="265">
        <v>0</v>
      </c>
      <c r="R115" s="265">
        <v>0</v>
      </c>
      <c r="S115" s="265">
        <v>0</v>
      </c>
      <c r="T115" s="265">
        <v>0</v>
      </c>
      <c r="U115">
        <f t="shared" si="9"/>
        <v>1</v>
      </c>
      <c r="X115" t="str">
        <f t="shared" si="10"/>
        <v>01JR01</v>
      </c>
      <c r="Y115">
        <f t="shared" si="11"/>
        <v>1</v>
      </c>
      <c r="Z115" s="265" t="s">
        <v>457</v>
      </c>
      <c r="AA115" s="265" t="s">
        <v>463</v>
      </c>
      <c r="AB115" s="265">
        <v>0</v>
      </c>
      <c r="AC115" s="265">
        <v>0</v>
      </c>
      <c r="AD115" s="265">
        <v>0</v>
      </c>
      <c r="AE115" s="265">
        <v>0</v>
      </c>
      <c r="AF115" s="265">
        <v>0</v>
      </c>
      <c r="AG115" s="265">
        <v>1</v>
      </c>
      <c r="AH115" s="265">
        <v>0</v>
      </c>
      <c r="AI115" s="265">
        <v>1</v>
      </c>
      <c r="AJ115">
        <f t="shared" si="6"/>
        <v>0</v>
      </c>
    </row>
    <row r="116" spans="1:36" x14ac:dyDescent="0.2">
      <c r="A116" t="str">
        <f t="shared" si="7"/>
        <v>01PA02</v>
      </c>
      <c r="B116">
        <f t="shared" si="8"/>
        <v>2</v>
      </c>
      <c r="C116" s="265" t="s">
        <v>379</v>
      </c>
      <c r="D116" s="265" t="s">
        <v>388</v>
      </c>
      <c r="E116" s="265">
        <v>0</v>
      </c>
      <c r="F116" s="265">
        <v>0</v>
      </c>
      <c r="G116" s="265">
        <v>1</v>
      </c>
      <c r="H116" s="265">
        <v>1</v>
      </c>
      <c r="I116" s="265">
        <v>0</v>
      </c>
      <c r="J116" s="265">
        <v>0</v>
      </c>
      <c r="K116" s="265">
        <v>0</v>
      </c>
      <c r="L116" s="265">
        <v>0</v>
      </c>
      <c r="M116" s="265">
        <v>0</v>
      </c>
      <c r="N116" s="265">
        <v>0</v>
      </c>
      <c r="O116" s="265">
        <v>0</v>
      </c>
      <c r="P116" s="265">
        <v>0</v>
      </c>
      <c r="Q116" s="265">
        <v>0</v>
      </c>
      <c r="R116" s="265">
        <v>0</v>
      </c>
      <c r="S116" s="265">
        <v>0</v>
      </c>
      <c r="T116" s="265">
        <v>0</v>
      </c>
      <c r="U116">
        <f t="shared" si="9"/>
        <v>1</v>
      </c>
      <c r="X116" t="str">
        <f t="shared" si="10"/>
        <v>01JR02</v>
      </c>
      <c r="Y116">
        <f t="shared" si="11"/>
        <v>2</v>
      </c>
      <c r="Z116" s="265" t="s">
        <v>457</v>
      </c>
      <c r="AA116" s="265" t="s">
        <v>465</v>
      </c>
      <c r="AB116" s="265">
        <v>1</v>
      </c>
      <c r="AC116" s="265">
        <v>0</v>
      </c>
      <c r="AD116" s="265">
        <v>0</v>
      </c>
      <c r="AE116" s="265">
        <v>1</v>
      </c>
      <c r="AF116" s="265">
        <v>0</v>
      </c>
      <c r="AG116" s="265">
        <v>1</v>
      </c>
      <c r="AH116" s="265">
        <v>1</v>
      </c>
      <c r="AI116" s="265">
        <v>2</v>
      </c>
      <c r="AJ116">
        <f t="shared" si="6"/>
        <v>0</v>
      </c>
    </row>
    <row r="117" spans="1:36" x14ac:dyDescent="0.2">
      <c r="A117" t="str">
        <f t="shared" si="7"/>
        <v>01PD01</v>
      </c>
      <c r="B117">
        <f t="shared" si="8"/>
        <v>1</v>
      </c>
      <c r="C117" s="265" t="s">
        <v>375</v>
      </c>
      <c r="D117" s="265" t="s">
        <v>374</v>
      </c>
      <c r="E117" s="265">
        <v>6</v>
      </c>
      <c r="F117" s="265">
        <v>0</v>
      </c>
      <c r="G117" s="265">
        <v>0</v>
      </c>
      <c r="H117" s="265">
        <v>6</v>
      </c>
      <c r="I117" s="265">
        <v>0</v>
      </c>
      <c r="J117" s="265">
        <v>0</v>
      </c>
      <c r="K117" s="265">
        <v>0</v>
      </c>
      <c r="L117" s="265">
        <v>0</v>
      </c>
      <c r="M117" s="265">
        <v>9</v>
      </c>
      <c r="N117" s="265">
        <v>0</v>
      </c>
      <c r="O117" s="265">
        <v>0</v>
      </c>
      <c r="P117" s="265">
        <v>9</v>
      </c>
      <c r="Q117" s="265">
        <v>0</v>
      </c>
      <c r="R117" s="265">
        <v>0</v>
      </c>
      <c r="S117" s="265">
        <v>1</v>
      </c>
      <c r="T117" s="265">
        <v>1</v>
      </c>
      <c r="U117">
        <f t="shared" si="9"/>
        <v>1</v>
      </c>
      <c r="X117" t="str">
        <f t="shared" si="10"/>
        <v>01JR03</v>
      </c>
      <c r="Y117">
        <f t="shared" si="11"/>
        <v>3</v>
      </c>
      <c r="Z117" s="265" t="s">
        <v>457</v>
      </c>
      <c r="AA117" s="265" t="s">
        <v>470</v>
      </c>
      <c r="AB117" s="265">
        <v>2</v>
      </c>
      <c r="AC117" s="265">
        <v>0</v>
      </c>
      <c r="AD117" s="265">
        <v>0</v>
      </c>
      <c r="AE117" s="265">
        <v>2</v>
      </c>
      <c r="AF117" s="265">
        <v>0</v>
      </c>
      <c r="AG117" s="265">
        <v>1</v>
      </c>
      <c r="AH117" s="265">
        <v>1</v>
      </c>
      <c r="AI117" s="265">
        <v>2</v>
      </c>
      <c r="AJ117">
        <f t="shared" si="6"/>
        <v>0</v>
      </c>
    </row>
    <row r="118" spans="1:36" x14ac:dyDescent="0.2">
      <c r="A118" t="str">
        <f t="shared" si="7"/>
        <v>01PD02</v>
      </c>
      <c r="B118">
        <f t="shared" si="8"/>
        <v>2</v>
      </c>
      <c r="C118" s="265" t="s">
        <v>375</v>
      </c>
      <c r="D118" s="265" t="s">
        <v>395</v>
      </c>
      <c r="E118" s="265">
        <v>0</v>
      </c>
      <c r="F118" s="265">
        <v>0</v>
      </c>
      <c r="G118" s="265">
        <v>0</v>
      </c>
      <c r="H118" s="265">
        <v>0</v>
      </c>
      <c r="I118" s="265">
        <v>0</v>
      </c>
      <c r="J118" s="265">
        <v>0</v>
      </c>
      <c r="K118" s="265">
        <v>0</v>
      </c>
      <c r="L118" s="265">
        <v>0</v>
      </c>
      <c r="M118" s="265">
        <v>1</v>
      </c>
      <c r="N118" s="265">
        <v>0</v>
      </c>
      <c r="O118" s="265">
        <v>0</v>
      </c>
      <c r="P118" s="265">
        <v>1</v>
      </c>
      <c r="Q118" s="265">
        <v>0</v>
      </c>
      <c r="R118" s="265">
        <v>0</v>
      </c>
      <c r="S118" s="265">
        <v>0</v>
      </c>
      <c r="T118" s="265">
        <v>0</v>
      </c>
      <c r="U118">
        <f t="shared" si="9"/>
        <v>1</v>
      </c>
      <c r="X118" t="str">
        <f t="shared" si="10"/>
        <v>01KI01</v>
      </c>
      <c r="Y118">
        <f t="shared" si="11"/>
        <v>1</v>
      </c>
      <c r="Z118" s="265" t="s">
        <v>475</v>
      </c>
      <c r="AA118" s="265" t="s">
        <v>448</v>
      </c>
      <c r="AB118" s="265">
        <v>1</v>
      </c>
      <c r="AC118" s="265">
        <v>0</v>
      </c>
      <c r="AD118" s="265">
        <v>0</v>
      </c>
      <c r="AE118" s="265">
        <v>1</v>
      </c>
      <c r="AF118" s="265">
        <v>0</v>
      </c>
      <c r="AG118" s="265">
        <v>0</v>
      </c>
      <c r="AH118" s="265">
        <v>0</v>
      </c>
      <c r="AI118" s="265">
        <v>0</v>
      </c>
      <c r="AJ118">
        <f t="shared" si="6"/>
        <v>1</v>
      </c>
    </row>
    <row r="119" spans="1:36" x14ac:dyDescent="0.2">
      <c r="A119" t="str">
        <f t="shared" si="7"/>
        <v>01RB01</v>
      </c>
      <c r="B119">
        <f t="shared" si="8"/>
        <v>1</v>
      </c>
      <c r="C119" s="265" t="s">
        <v>406</v>
      </c>
      <c r="D119" s="265" t="s">
        <v>404</v>
      </c>
      <c r="E119" s="265">
        <v>1</v>
      </c>
      <c r="F119" s="265">
        <v>0</v>
      </c>
      <c r="G119" s="265">
        <v>0</v>
      </c>
      <c r="H119" s="265">
        <v>1</v>
      </c>
      <c r="I119" s="265">
        <v>0</v>
      </c>
      <c r="J119" s="265">
        <v>0</v>
      </c>
      <c r="K119" s="265">
        <v>0</v>
      </c>
      <c r="L119" s="265">
        <v>0</v>
      </c>
      <c r="M119" s="265">
        <v>0</v>
      </c>
      <c r="N119" s="265">
        <v>0</v>
      </c>
      <c r="O119" s="265">
        <v>0</v>
      </c>
      <c r="P119" s="265">
        <v>0</v>
      </c>
      <c r="Q119" s="265">
        <v>0</v>
      </c>
      <c r="R119" s="265">
        <v>0</v>
      </c>
      <c r="S119" s="265">
        <v>0</v>
      </c>
      <c r="T119" s="265">
        <v>0</v>
      </c>
      <c r="U119">
        <f t="shared" si="9"/>
        <v>1</v>
      </c>
      <c r="X119" t="str">
        <f t="shared" si="10"/>
        <v>01KI02</v>
      </c>
      <c r="Y119">
        <f t="shared" si="11"/>
        <v>2</v>
      </c>
      <c r="Z119" s="265" t="s">
        <v>475</v>
      </c>
      <c r="AA119" s="265" t="s">
        <v>465</v>
      </c>
      <c r="AB119" s="265">
        <v>1</v>
      </c>
      <c r="AC119" s="265">
        <v>0</v>
      </c>
      <c r="AD119" s="265">
        <v>0</v>
      </c>
      <c r="AE119" s="265">
        <v>1</v>
      </c>
      <c r="AF119" s="265">
        <v>0</v>
      </c>
      <c r="AG119" s="265">
        <v>0</v>
      </c>
      <c r="AH119" s="265">
        <v>0</v>
      </c>
      <c r="AI119" s="265">
        <v>0</v>
      </c>
      <c r="AJ119">
        <f t="shared" si="6"/>
        <v>1</v>
      </c>
    </row>
    <row r="120" spans="1:36" x14ac:dyDescent="0.2">
      <c r="A120" t="str">
        <f t="shared" si="7"/>
        <v>01RE01</v>
      </c>
      <c r="B120">
        <f t="shared" si="8"/>
        <v>1</v>
      </c>
      <c r="C120" s="265" t="s">
        <v>163</v>
      </c>
      <c r="D120" s="265" t="s">
        <v>182</v>
      </c>
      <c r="E120" s="265">
        <v>0</v>
      </c>
      <c r="F120" s="265">
        <v>0</v>
      </c>
      <c r="G120" s="265">
        <v>0</v>
      </c>
      <c r="H120" s="265">
        <v>0</v>
      </c>
      <c r="I120" s="265">
        <v>0</v>
      </c>
      <c r="J120" s="265">
        <v>0</v>
      </c>
      <c r="K120" s="265">
        <v>0</v>
      </c>
      <c r="L120" s="265">
        <v>0</v>
      </c>
      <c r="M120" s="265">
        <v>0</v>
      </c>
      <c r="N120" s="265">
        <v>1</v>
      </c>
      <c r="O120" s="265">
        <v>0</v>
      </c>
      <c r="P120" s="265">
        <v>1</v>
      </c>
      <c r="Q120" s="265">
        <v>0</v>
      </c>
      <c r="R120" s="265">
        <v>0</v>
      </c>
      <c r="S120" s="265">
        <v>0</v>
      </c>
      <c r="T120" s="265">
        <v>0</v>
      </c>
      <c r="U120">
        <f t="shared" si="9"/>
        <v>1</v>
      </c>
      <c r="X120" t="str">
        <f t="shared" si="10"/>
        <v>01KI03</v>
      </c>
      <c r="Y120">
        <f t="shared" si="11"/>
        <v>3</v>
      </c>
      <c r="Z120" s="265" t="s">
        <v>475</v>
      </c>
      <c r="AA120" s="265" t="s">
        <v>476</v>
      </c>
      <c r="AB120" s="265">
        <v>1</v>
      </c>
      <c r="AC120" s="265">
        <v>0</v>
      </c>
      <c r="AD120" s="265">
        <v>0</v>
      </c>
      <c r="AE120" s="265">
        <v>1</v>
      </c>
      <c r="AF120" s="265">
        <v>0</v>
      </c>
      <c r="AG120" s="265">
        <v>0</v>
      </c>
      <c r="AH120" s="265">
        <v>0</v>
      </c>
      <c r="AI120" s="265">
        <v>0</v>
      </c>
      <c r="AJ120">
        <f t="shared" si="6"/>
        <v>1</v>
      </c>
    </row>
    <row r="121" spans="1:36" x14ac:dyDescent="0.2">
      <c r="A121" t="str">
        <f t="shared" si="7"/>
        <v>01RE02</v>
      </c>
      <c r="B121">
        <f t="shared" si="8"/>
        <v>2</v>
      </c>
      <c r="C121" s="265" t="s">
        <v>163</v>
      </c>
      <c r="D121" s="265" t="s">
        <v>203</v>
      </c>
      <c r="E121" s="265">
        <v>0</v>
      </c>
      <c r="F121" s="265">
        <v>1</v>
      </c>
      <c r="G121" s="265">
        <v>0</v>
      </c>
      <c r="H121" s="265">
        <v>1</v>
      </c>
      <c r="I121" s="265">
        <v>0</v>
      </c>
      <c r="J121" s="265">
        <v>0</v>
      </c>
      <c r="K121" s="265">
        <v>0</v>
      </c>
      <c r="L121" s="265">
        <v>0</v>
      </c>
      <c r="M121" s="265">
        <v>0</v>
      </c>
      <c r="N121" s="265">
        <v>0</v>
      </c>
      <c r="O121" s="265">
        <v>0</v>
      </c>
      <c r="P121" s="265">
        <v>0</v>
      </c>
      <c r="Q121" s="265">
        <v>0</v>
      </c>
      <c r="R121" s="265">
        <v>0</v>
      </c>
      <c r="S121" s="265">
        <v>0</v>
      </c>
      <c r="T121" s="265">
        <v>0</v>
      </c>
      <c r="U121">
        <f t="shared" si="9"/>
        <v>1</v>
      </c>
      <c r="X121" t="str">
        <f t="shared" si="10"/>
        <v>01KI04</v>
      </c>
      <c r="Y121">
        <f t="shared" si="11"/>
        <v>4</v>
      </c>
      <c r="Z121" s="265" t="s">
        <v>475</v>
      </c>
      <c r="AA121" s="265" t="s">
        <v>477</v>
      </c>
      <c r="AB121" s="265">
        <v>2</v>
      </c>
      <c r="AC121" s="265">
        <v>0</v>
      </c>
      <c r="AD121" s="265">
        <v>0</v>
      </c>
      <c r="AE121" s="265">
        <v>2</v>
      </c>
      <c r="AF121" s="265">
        <v>0</v>
      </c>
      <c r="AG121" s="265">
        <v>0</v>
      </c>
      <c r="AH121" s="265">
        <v>0</v>
      </c>
      <c r="AI121" s="265">
        <v>0</v>
      </c>
      <c r="AJ121">
        <f t="shared" si="6"/>
        <v>1</v>
      </c>
    </row>
    <row r="122" spans="1:36" x14ac:dyDescent="0.2">
      <c r="A122" t="str">
        <f t="shared" si="7"/>
        <v>01RE03</v>
      </c>
      <c r="B122">
        <f t="shared" si="8"/>
        <v>3</v>
      </c>
      <c r="C122" s="265" t="s">
        <v>163</v>
      </c>
      <c r="D122" s="265" t="s">
        <v>208</v>
      </c>
      <c r="E122" s="265">
        <v>1</v>
      </c>
      <c r="F122" s="265">
        <v>0</v>
      </c>
      <c r="G122" s="265">
        <v>0</v>
      </c>
      <c r="H122" s="265">
        <v>1</v>
      </c>
      <c r="I122" s="265">
        <v>0</v>
      </c>
      <c r="J122" s="265">
        <v>0</v>
      </c>
      <c r="K122" s="265">
        <v>0</v>
      </c>
      <c r="L122" s="265">
        <v>0</v>
      </c>
      <c r="M122" s="265">
        <v>0</v>
      </c>
      <c r="N122" s="265">
        <v>0</v>
      </c>
      <c r="O122" s="265">
        <v>0</v>
      </c>
      <c r="P122" s="265">
        <v>0</v>
      </c>
      <c r="Q122" s="265">
        <v>0</v>
      </c>
      <c r="R122" s="265">
        <v>0</v>
      </c>
      <c r="S122" s="265">
        <v>0</v>
      </c>
      <c r="T122" s="265">
        <v>0</v>
      </c>
      <c r="U122">
        <f t="shared" si="9"/>
        <v>1</v>
      </c>
      <c r="X122" t="str">
        <f t="shared" si="10"/>
        <v>01KI05</v>
      </c>
      <c r="Y122">
        <f t="shared" si="11"/>
        <v>5</v>
      </c>
      <c r="Z122" s="265" t="s">
        <v>475</v>
      </c>
      <c r="AA122" s="265" t="s">
        <v>479</v>
      </c>
      <c r="AB122" s="265">
        <v>2</v>
      </c>
      <c r="AC122" s="265">
        <v>0</v>
      </c>
      <c r="AD122" s="265">
        <v>0</v>
      </c>
      <c r="AE122" s="265">
        <v>2</v>
      </c>
      <c r="AF122" s="265">
        <v>0</v>
      </c>
      <c r="AG122" s="265">
        <v>0</v>
      </c>
      <c r="AH122" s="265">
        <v>0</v>
      </c>
      <c r="AI122" s="265">
        <v>0</v>
      </c>
      <c r="AJ122">
        <f t="shared" si="6"/>
        <v>1</v>
      </c>
    </row>
    <row r="123" spans="1:36" x14ac:dyDescent="0.2">
      <c r="A123" t="str">
        <f t="shared" si="7"/>
        <v>01RE04</v>
      </c>
      <c r="B123">
        <f t="shared" si="8"/>
        <v>4</v>
      </c>
      <c r="C123" s="265" t="s">
        <v>163</v>
      </c>
      <c r="D123" s="265" t="s">
        <v>211</v>
      </c>
      <c r="E123" s="265">
        <v>1</v>
      </c>
      <c r="F123" s="265">
        <v>0</v>
      </c>
      <c r="G123" s="265">
        <v>0</v>
      </c>
      <c r="H123" s="265">
        <v>1</v>
      </c>
      <c r="I123" s="265">
        <v>0</v>
      </c>
      <c r="J123" s="265">
        <v>0</v>
      </c>
      <c r="K123" s="265">
        <v>0</v>
      </c>
      <c r="L123" s="265">
        <v>0</v>
      </c>
      <c r="M123" s="265">
        <v>0</v>
      </c>
      <c r="N123" s="265">
        <v>0</v>
      </c>
      <c r="O123" s="265">
        <v>0</v>
      </c>
      <c r="P123" s="265">
        <v>0</v>
      </c>
      <c r="Q123" s="265">
        <v>0</v>
      </c>
      <c r="R123" s="265">
        <v>0</v>
      </c>
      <c r="S123" s="265">
        <v>1</v>
      </c>
      <c r="T123" s="265">
        <v>1</v>
      </c>
      <c r="U123">
        <f t="shared" si="9"/>
        <v>0</v>
      </c>
      <c r="X123" t="str">
        <f t="shared" si="10"/>
        <v>01KI06</v>
      </c>
      <c r="Y123">
        <f t="shared" si="11"/>
        <v>6</v>
      </c>
      <c r="Z123" s="265" t="s">
        <v>475</v>
      </c>
      <c r="AA123" s="265" t="s">
        <v>480</v>
      </c>
      <c r="AB123" s="265">
        <v>4</v>
      </c>
      <c r="AC123" s="265">
        <v>0</v>
      </c>
      <c r="AD123" s="265">
        <v>0</v>
      </c>
      <c r="AE123" s="265">
        <v>4</v>
      </c>
      <c r="AF123" s="265">
        <v>5</v>
      </c>
      <c r="AG123" s="265">
        <v>0</v>
      </c>
      <c r="AH123" s="265">
        <v>0</v>
      </c>
      <c r="AI123" s="265">
        <v>5</v>
      </c>
      <c r="AJ123">
        <f t="shared" si="6"/>
        <v>0</v>
      </c>
    </row>
    <row r="124" spans="1:36" x14ac:dyDescent="0.2">
      <c r="A124" t="str">
        <f t="shared" si="7"/>
        <v>01RE05</v>
      </c>
      <c r="B124">
        <f t="shared" si="8"/>
        <v>5</v>
      </c>
      <c r="C124" s="265" t="s">
        <v>163</v>
      </c>
      <c r="D124" s="265" t="s">
        <v>216</v>
      </c>
      <c r="E124" s="265">
        <v>1</v>
      </c>
      <c r="F124" s="265">
        <v>1</v>
      </c>
      <c r="G124" s="265">
        <v>0</v>
      </c>
      <c r="H124" s="265">
        <v>2</v>
      </c>
      <c r="I124" s="265">
        <v>0</v>
      </c>
      <c r="J124" s="265">
        <v>0</v>
      </c>
      <c r="K124" s="265">
        <v>0</v>
      </c>
      <c r="L124" s="265">
        <v>0</v>
      </c>
      <c r="M124" s="265">
        <v>0</v>
      </c>
      <c r="N124" s="265">
        <v>0</v>
      </c>
      <c r="O124" s="265">
        <v>0</v>
      </c>
      <c r="P124" s="265">
        <v>0</v>
      </c>
      <c r="Q124" s="265">
        <v>0</v>
      </c>
      <c r="R124" s="265">
        <v>0</v>
      </c>
      <c r="S124" s="265">
        <v>0</v>
      </c>
      <c r="T124" s="265">
        <v>0</v>
      </c>
      <c r="U124">
        <f t="shared" si="9"/>
        <v>1</v>
      </c>
      <c r="X124" t="str">
        <f t="shared" si="10"/>
        <v>01KI07</v>
      </c>
      <c r="Y124">
        <f t="shared" si="11"/>
        <v>7</v>
      </c>
      <c r="Z124" s="265" t="s">
        <v>475</v>
      </c>
      <c r="AA124" s="265" t="s">
        <v>481</v>
      </c>
      <c r="AB124" s="265">
        <v>2</v>
      </c>
      <c r="AC124" s="265">
        <v>0</v>
      </c>
      <c r="AD124" s="265">
        <v>0</v>
      </c>
      <c r="AE124" s="265">
        <v>2</v>
      </c>
      <c r="AF124" s="265">
        <v>0</v>
      </c>
      <c r="AG124" s="265">
        <v>0</v>
      </c>
      <c r="AH124" s="265">
        <v>0</v>
      </c>
      <c r="AI124" s="265">
        <v>0</v>
      </c>
      <c r="AJ124">
        <f t="shared" si="6"/>
        <v>1</v>
      </c>
    </row>
    <row r="125" spans="1:36" x14ac:dyDescent="0.2">
      <c r="A125" t="str">
        <f t="shared" si="7"/>
        <v>01RE06</v>
      </c>
      <c r="B125">
        <f t="shared" si="8"/>
        <v>6</v>
      </c>
      <c r="C125" s="265" t="s">
        <v>163</v>
      </c>
      <c r="D125" s="265" t="s">
        <v>221</v>
      </c>
      <c r="E125" s="265">
        <v>0</v>
      </c>
      <c r="F125" s="265">
        <v>0</v>
      </c>
      <c r="G125" s="265">
        <v>0</v>
      </c>
      <c r="H125" s="265">
        <v>0</v>
      </c>
      <c r="I125" s="265">
        <v>0</v>
      </c>
      <c r="J125" s="265">
        <v>0</v>
      </c>
      <c r="K125" s="265">
        <v>0</v>
      </c>
      <c r="L125" s="265">
        <v>0</v>
      </c>
      <c r="M125" s="265">
        <v>1</v>
      </c>
      <c r="N125" s="265">
        <v>0</v>
      </c>
      <c r="O125" s="265">
        <v>0</v>
      </c>
      <c r="P125" s="265">
        <v>1</v>
      </c>
      <c r="Q125" s="265">
        <v>0</v>
      </c>
      <c r="R125" s="265">
        <v>0</v>
      </c>
      <c r="S125" s="265">
        <v>0</v>
      </c>
      <c r="T125" s="265">
        <v>0</v>
      </c>
      <c r="U125">
        <f t="shared" si="9"/>
        <v>1</v>
      </c>
      <c r="X125" t="str">
        <f t="shared" si="10"/>
        <v>01KI08</v>
      </c>
      <c r="Y125">
        <f t="shared" si="11"/>
        <v>8</v>
      </c>
      <c r="Z125" s="265" t="s">
        <v>475</v>
      </c>
      <c r="AA125" s="265" t="s">
        <v>482</v>
      </c>
      <c r="AB125" s="265">
        <v>1</v>
      </c>
      <c r="AC125" s="265">
        <v>0</v>
      </c>
      <c r="AD125" s="265">
        <v>0</v>
      </c>
      <c r="AE125" s="265">
        <v>1</v>
      </c>
      <c r="AF125" s="265">
        <v>0</v>
      </c>
      <c r="AG125" s="265">
        <v>0</v>
      </c>
      <c r="AH125" s="265">
        <v>0</v>
      </c>
      <c r="AI125" s="265">
        <v>0</v>
      </c>
      <c r="AJ125">
        <f t="shared" si="6"/>
        <v>1</v>
      </c>
    </row>
    <row r="126" spans="1:36" x14ac:dyDescent="0.2">
      <c r="A126" t="str">
        <f t="shared" si="7"/>
        <v>01RE07</v>
      </c>
      <c r="B126">
        <f t="shared" si="8"/>
        <v>7</v>
      </c>
      <c r="C126" s="265" t="s">
        <v>163</v>
      </c>
      <c r="D126" s="265" t="s">
        <v>234</v>
      </c>
      <c r="E126" s="265">
        <v>1</v>
      </c>
      <c r="F126" s="265">
        <v>0</v>
      </c>
      <c r="G126" s="265">
        <v>0</v>
      </c>
      <c r="H126" s="265">
        <v>1</v>
      </c>
      <c r="I126" s="265">
        <v>0</v>
      </c>
      <c r="J126" s="265">
        <v>0</v>
      </c>
      <c r="K126" s="265">
        <v>0</v>
      </c>
      <c r="L126" s="265">
        <v>0</v>
      </c>
      <c r="M126" s="265">
        <v>0</v>
      </c>
      <c r="N126" s="265">
        <v>0</v>
      </c>
      <c r="O126" s="265">
        <v>0</v>
      </c>
      <c r="P126" s="265">
        <v>0</v>
      </c>
      <c r="Q126" s="265">
        <v>0</v>
      </c>
      <c r="R126" s="265">
        <v>0</v>
      </c>
      <c r="S126" s="265">
        <v>0</v>
      </c>
      <c r="T126" s="265">
        <v>0</v>
      </c>
      <c r="U126">
        <f t="shared" si="9"/>
        <v>1</v>
      </c>
      <c r="X126" t="str">
        <f t="shared" si="10"/>
        <v>01KI09</v>
      </c>
      <c r="Y126">
        <f t="shared" si="11"/>
        <v>9</v>
      </c>
      <c r="Z126" s="265" t="s">
        <v>475</v>
      </c>
      <c r="AA126" s="265" t="s">
        <v>495</v>
      </c>
      <c r="AB126" s="265">
        <v>1</v>
      </c>
      <c r="AC126" s="265">
        <v>0</v>
      </c>
      <c r="AD126" s="265">
        <v>0</v>
      </c>
      <c r="AE126" s="265">
        <v>1</v>
      </c>
      <c r="AF126" s="265">
        <v>0</v>
      </c>
      <c r="AG126" s="265">
        <v>0</v>
      </c>
      <c r="AH126" s="265">
        <v>0</v>
      </c>
      <c r="AI126" s="265">
        <v>0</v>
      </c>
      <c r="AJ126">
        <f t="shared" si="6"/>
        <v>1</v>
      </c>
    </row>
    <row r="127" spans="1:36" x14ac:dyDescent="0.2">
      <c r="A127" t="str">
        <f t="shared" si="7"/>
        <v>01TQ01</v>
      </c>
      <c r="B127">
        <f t="shared" si="8"/>
        <v>1</v>
      </c>
      <c r="C127" s="265" t="s">
        <v>244</v>
      </c>
      <c r="D127" s="265" t="s">
        <v>290</v>
      </c>
      <c r="E127" s="265">
        <v>0</v>
      </c>
      <c r="F127" s="265">
        <v>0</v>
      </c>
      <c r="G127" s="265">
        <v>0</v>
      </c>
      <c r="H127" s="265">
        <v>0</v>
      </c>
      <c r="I127" s="265">
        <v>0</v>
      </c>
      <c r="J127" s="265">
        <v>0</v>
      </c>
      <c r="K127" s="265">
        <v>0</v>
      </c>
      <c r="L127" s="265">
        <v>0</v>
      </c>
      <c r="M127" s="265">
        <v>2</v>
      </c>
      <c r="N127" s="265">
        <v>0</v>
      </c>
      <c r="O127" s="265">
        <v>0</v>
      </c>
      <c r="P127" s="265">
        <v>2</v>
      </c>
      <c r="Q127" s="265">
        <v>0</v>
      </c>
      <c r="R127" s="265">
        <v>0</v>
      </c>
      <c r="S127" s="265">
        <v>0</v>
      </c>
      <c r="T127" s="265">
        <v>0</v>
      </c>
      <c r="U127">
        <f t="shared" si="9"/>
        <v>1</v>
      </c>
      <c r="X127" t="str">
        <f t="shared" si="10"/>
        <v>01MI01</v>
      </c>
      <c r="Y127">
        <f t="shared" si="11"/>
        <v>1</v>
      </c>
      <c r="Z127" s="265" t="s">
        <v>266</v>
      </c>
      <c r="AA127" s="265" t="s">
        <v>484</v>
      </c>
      <c r="AB127" s="265">
        <v>1</v>
      </c>
      <c r="AC127" s="265">
        <v>0</v>
      </c>
      <c r="AD127" s="265">
        <v>0</v>
      </c>
      <c r="AE127" s="265">
        <v>1</v>
      </c>
      <c r="AF127" s="265">
        <v>0</v>
      </c>
      <c r="AG127" s="265">
        <v>0</v>
      </c>
      <c r="AH127" s="265">
        <v>0</v>
      </c>
      <c r="AI127" s="265">
        <v>0</v>
      </c>
      <c r="AJ127">
        <f t="shared" si="6"/>
        <v>1</v>
      </c>
    </row>
    <row r="128" spans="1:36" x14ac:dyDescent="0.2">
      <c r="A128" t="str">
        <f t="shared" si="7"/>
        <v>01UC01</v>
      </c>
      <c r="B128">
        <f t="shared" si="8"/>
        <v>1</v>
      </c>
      <c r="C128" s="265" t="s">
        <v>122</v>
      </c>
      <c r="D128" s="265" t="s">
        <v>118</v>
      </c>
      <c r="E128" s="265">
        <v>1</v>
      </c>
      <c r="F128" s="265">
        <v>0</v>
      </c>
      <c r="G128" s="265">
        <v>0</v>
      </c>
      <c r="H128" s="265">
        <v>1</v>
      </c>
      <c r="I128" s="265">
        <v>0</v>
      </c>
      <c r="J128" s="265">
        <v>0</v>
      </c>
      <c r="K128" s="265">
        <v>0</v>
      </c>
      <c r="L128" s="265">
        <v>0</v>
      </c>
      <c r="M128" s="265">
        <v>0</v>
      </c>
      <c r="N128" s="265">
        <v>0</v>
      </c>
      <c r="O128" s="265">
        <v>0</v>
      </c>
      <c r="P128" s="265">
        <v>0</v>
      </c>
      <c r="Q128" s="265">
        <v>0</v>
      </c>
      <c r="R128" s="265">
        <v>0</v>
      </c>
      <c r="S128" s="265">
        <v>0</v>
      </c>
      <c r="T128" s="265">
        <v>0</v>
      </c>
      <c r="U128">
        <f t="shared" si="9"/>
        <v>1</v>
      </c>
      <c r="X128" t="str">
        <f t="shared" si="10"/>
        <v>01MI02</v>
      </c>
      <c r="Y128">
        <f t="shared" si="11"/>
        <v>2</v>
      </c>
      <c r="Z128" s="265" t="s">
        <v>266</v>
      </c>
      <c r="AA128" s="265" t="s">
        <v>486</v>
      </c>
      <c r="AB128" s="265">
        <v>3</v>
      </c>
      <c r="AC128" s="265">
        <v>0</v>
      </c>
      <c r="AD128" s="265">
        <v>0</v>
      </c>
      <c r="AE128" s="265">
        <v>3</v>
      </c>
      <c r="AF128" s="265">
        <v>1</v>
      </c>
      <c r="AG128" s="265">
        <v>1</v>
      </c>
      <c r="AH128" s="265">
        <v>0</v>
      </c>
      <c r="AI128" s="265">
        <v>2</v>
      </c>
      <c r="AJ128">
        <f t="shared" si="6"/>
        <v>1</v>
      </c>
    </row>
    <row r="129" spans="1:36" x14ac:dyDescent="0.2">
      <c r="A129" t="str">
        <f t="shared" si="7"/>
        <v>01UC02</v>
      </c>
      <c r="B129">
        <f t="shared" si="8"/>
        <v>2</v>
      </c>
      <c r="C129" s="265" t="s">
        <v>122</v>
      </c>
      <c r="D129" s="265" t="s">
        <v>299</v>
      </c>
      <c r="E129" s="265">
        <v>0</v>
      </c>
      <c r="F129" s="265">
        <v>0</v>
      </c>
      <c r="G129" s="265">
        <v>0</v>
      </c>
      <c r="H129" s="265">
        <v>0</v>
      </c>
      <c r="I129" s="265">
        <v>0</v>
      </c>
      <c r="J129" s="265">
        <v>0</v>
      </c>
      <c r="K129" s="265">
        <v>0</v>
      </c>
      <c r="L129" s="265">
        <v>0</v>
      </c>
      <c r="M129" s="265">
        <v>1</v>
      </c>
      <c r="N129" s="265">
        <v>0</v>
      </c>
      <c r="O129" s="265">
        <v>0</v>
      </c>
      <c r="P129" s="265">
        <v>1</v>
      </c>
      <c r="Q129" s="265">
        <v>1</v>
      </c>
      <c r="R129" s="265">
        <v>0</v>
      </c>
      <c r="S129" s="265">
        <v>0</v>
      </c>
      <c r="T129" s="265">
        <v>1</v>
      </c>
      <c r="U129">
        <f t="shared" si="9"/>
        <v>0</v>
      </c>
      <c r="X129" t="str">
        <f t="shared" si="10"/>
        <v>01MI03</v>
      </c>
      <c r="Y129">
        <f t="shared" si="11"/>
        <v>3</v>
      </c>
      <c r="Z129" s="265" t="s">
        <v>266</v>
      </c>
      <c r="AA129" s="265" t="s">
        <v>488</v>
      </c>
      <c r="AB129" s="265">
        <v>8</v>
      </c>
      <c r="AC129" s="265">
        <v>0</v>
      </c>
      <c r="AD129" s="265">
        <v>0</v>
      </c>
      <c r="AE129" s="265">
        <v>8</v>
      </c>
      <c r="AF129" s="265">
        <v>1</v>
      </c>
      <c r="AG129" s="265">
        <v>1</v>
      </c>
      <c r="AH129" s="265">
        <v>2</v>
      </c>
      <c r="AI129" s="265">
        <v>4</v>
      </c>
      <c r="AJ129">
        <f t="shared" si="6"/>
        <v>1</v>
      </c>
    </row>
    <row r="130" spans="1:36" x14ac:dyDescent="0.2">
      <c r="A130" t="str">
        <f t="shared" si="7"/>
        <v>01UC03</v>
      </c>
      <c r="B130">
        <f t="shared" si="8"/>
        <v>3</v>
      </c>
      <c r="C130" s="265" t="s">
        <v>122</v>
      </c>
      <c r="D130" s="265" t="s">
        <v>309</v>
      </c>
      <c r="E130" s="265">
        <v>0</v>
      </c>
      <c r="F130" s="265">
        <v>0</v>
      </c>
      <c r="G130" s="265">
        <v>0</v>
      </c>
      <c r="H130" s="265">
        <v>0</v>
      </c>
      <c r="I130" s="265">
        <v>0</v>
      </c>
      <c r="J130" s="265">
        <v>0</v>
      </c>
      <c r="K130" s="265">
        <v>0</v>
      </c>
      <c r="L130" s="265">
        <v>0</v>
      </c>
      <c r="M130" s="265">
        <v>1</v>
      </c>
      <c r="N130" s="265">
        <v>0</v>
      </c>
      <c r="O130" s="265">
        <v>0</v>
      </c>
      <c r="P130" s="265">
        <v>1</v>
      </c>
      <c r="Q130" s="265">
        <v>0</v>
      </c>
      <c r="R130" s="265">
        <v>0</v>
      </c>
      <c r="S130" s="265">
        <v>0</v>
      </c>
      <c r="T130" s="265">
        <v>0</v>
      </c>
      <c r="U130">
        <f t="shared" si="9"/>
        <v>1</v>
      </c>
      <c r="X130" t="str">
        <f t="shared" si="10"/>
        <v>01MI04</v>
      </c>
      <c r="Y130">
        <f t="shared" si="11"/>
        <v>4</v>
      </c>
      <c r="Z130" s="265" t="s">
        <v>266</v>
      </c>
      <c r="AA130" s="265" t="s">
        <v>489</v>
      </c>
      <c r="AB130" s="265">
        <v>2</v>
      </c>
      <c r="AC130" s="265">
        <v>0</v>
      </c>
      <c r="AD130" s="265">
        <v>0</v>
      </c>
      <c r="AE130" s="265">
        <v>2</v>
      </c>
      <c r="AF130" s="265">
        <v>1</v>
      </c>
      <c r="AG130" s="265">
        <v>1</v>
      </c>
      <c r="AH130" s="265">
        <v>0</v>
      </c>
      <c r="AI130" s="265">
        <v>2</v>
      </c>
      <c r="AJ130">
        <f t="shared" si="6"/>
        <v>0</v>
      </c>
    </row>
    <row r="131" spans="1:36" x14ac:dyDescent="0.2">
      <c r="A131" t="str">
        <f t="shared" si="7"/>
        <v>01UC04</v>
      </c>
      <c r="B131">
        <f t="shared" si="8"/>
        <v>4</v>
      </c>
      <c r="C131" s="265" t="s">
        <v>122</v>
      </c>
      <c r="D131" s="265" t="s">
        <v>311</v>
      </c>
      <c r="E131" s="265">
        <v>2</v>
      </c>
      <c r="F131" s="265">
        <v>0</v>
      </c>
      <c r="G131" s="265">
        <v>0</v>
      </c>
      <c r="H131" s="265">
        <v>2</v>
      </c>
      <c r="I131" s="265">
        <v>0</v>
      </c>
      <c r="J131" s="265">
        <v>0</v>
      </c>
      <c r="K131" s="265">
        <v>0</v>
      </c>
      <c r="L131" s="265">
        <v>0</v>
      </c>
      <c r="M131" s="265">
        <v>1</v>
      </c>
      <c r="N131" s="265">
        <v>0</v>
      </c>
      <c r="O131" s="265">
        <v>0</v>
      </c>
      <c r="P131" s="265">
        <v>1</v>
      </c>
      <c r="Q131" s="265">
        <v>0</v>
      </c>
      <c r="R131" s="265">
        <v>0</v>
      </c>
      <c r="S131" s="265">
        <v>0</v>
      </c>
      <c r="T131" s="265">
        <v>0</v>
      </c>
      <c r="U131">
        <f t="shared" si="9"/>
        <v>1</v>
      </c>
      <c r="X131" t="str">
        <f t="shared" si="10"/>
        <v>01MI05</v>
      </c>
      <c r="Y131">
        <f t="shared" si="11"/>
        <v>5</v>
      </c>
      <c r="Z131" s="265" t="s">
        <v>266</v>
      </c>
      <c r="AA131" s="265" t="s">
        <v>490</v>
      </c>
      <c r="AB131" s="265">
        <v>1</v>
      </c>
      <c r="AC131" s="265">
        <v>0</v>
      </c>
      <c r="AD131" s="265">
        <v>0</v>
      </c>
      <c r="AE131" s="265">
        <v>1</v>
      </c>
      <c r="AF131" s="265">
        <v>0</v>
      </c>
      <c r="AG131" s="265">
        <v>0</v>
      </c>
      <c r="AH131" s="265">
        <v>0</v>
      </c>
      <c r="AI131" s="265">
        <v>0</v>
      </c>
      <c r="AJ131">
        <f t="shared" si="6"/>
        <v>1</v>
      </c>
    </row>
    <row r="132" spans="1:36" x14ac:dyDescent="0.2">
      <c r="A132" t="str">
        <f t="shared" si="7"/>
        <v>01UC05</v>
      </c>
      <c r="B132">
        <f t="shared" si="8"/>
        <v>5</v>
      </c>
      <c r="C132" s="265" t="s">
        <v>122</v>
      </c>
      <c r="D132" s="265" t="s">
        <v>314</v>
      </c>
      <c r="E132" s="265">
        <v>1</v>
      </c>
      <c r="F132" s="265">
        <v>0</v>
      </c>
      <c r="G132" s="265">
        <v>0</v>
      </c>
      <c r="H132" s="265">
        <v>1</v>
      </c>
      <c r="I132" s="265">
        <v>0</v>
      </c>
      <c r="J132" s="265">
        <v>0</v>
      </c>
      <c r="K132" s="265">
        <v>0</v>
      </c>
      <c r="L132" s="265">
        <v>0</v>
      </c>
      <c r="M132" s="265">
        <v>2</v>
      </c>
      <c r="N132" s="265">
        <v>0</v>
      </c>
      <c r="O132" s="265">
        <v>0</v>
      </c>
      <c r="P132" s="265">
        <v>2</v>
      </c>
      <c r="Q132" s="265">
        <v>2</v>
      </c>
      <c r="R132" s="265">
        <v>0</v>
      </c>
      <c r="S132" s="265">
        <v>0</v>
      </c>
      <c r="T132" s="265">
        <v>2</v>
      </c>
      <c r="U132">
        <f t="shared" si="9"/>
        <v>1</v>
      </c>
      <c r="X132" t="str">
        <f t="shared" si="10"/>
        <v>01MI06</v>
      </c>
      <c r="Y132">
        <f t="shared" si="11"/>
        <v>6</v>
      </c>
      <c r="Z132" s="265" t="s">
        <v>266</v>
      </c>
      <c r="AA132" s="265" t="s">
        <v>492</v>
      </c>
      <c r="AB132" s="265">
        <v>1</v>
      </c>
      <c r="AC132" s="265">
        <v>0</v>
      </c>
      <c r="AD132" s="265">
        <v>0</v>
      </c>
      <c r="AE132" s="265">
        <v>1</v>
      </c>
      <c r="AF132" s="265">
        <v>1</v>
      </c>
      <c r="AG132" s="265">
        <v>0</v>
      </c>
      <c r="AH132" s="265">
        <v>0</v>
      </c>
      <c r="AI132" s="265">
        <v>1</v>
      </c>
      <c r="AJ132">
        <f t="shared" ref="AJ132:AJ195" si="12">IF(AE132&gt;AI132,1,0)</f>
        <v>0</v>
      </c>
    </row>
    <row r="133" spans="1:36" x14ac:dyDescent="0.2">
      <c r="A133" t="str">
        <f t="shared" ref="A133:A196" si="13">C133&amp;IF(B133&lt;10,"0","")&amp;B133</f>
        <v>01UC06</v>
      </c>
      <c r="B133">
        <f t="shared" ref="B133:B196" si="14">IF(C133=C132,B132+1,1)</f>
        <v>6</v>
      </c>
      <c r="C133" s="265" t="s">
        <v>122</v>
      </c>
      <c r="D133" s="265" t="s">
        <v>321</v>
      </c>
      <c r="E133" s="265">
        <v>0</v>
      </c>
      <c r="F133" s="265">
        <v>0</v>
      </c>
      <c r="G133" s="265">
        <v>0</v>
      </c>
      <c r="H133" s="265">
        <v>0</v>
      </c>
      <c r="I133" s="265">
        <v>0</v>
      </c>
      <c r="J133" s="265">
        <v>0</v>
      </c>
      <c r="K133" s="265">
        <v>0</v>
      </c>
      <c r="L133" s="265">
        <v>0</v>
      </c>
      <c r="M133" s="265">
        <v>2</v>
      </c>
      <c r="N133" s="265">
        <v>0</v>
      </c>
      <c r="O133" s="265">
        <v>0</v>
      </c>
      <c r="P133" s="265">
        <v>2</v>
      </c>
      <c r="Q133" s="265">
        <v>1</v>
      </c>
      <c r="R133" s="265">
        <v>0</v>
      </c>
      <c r="S133" s="265">
        <v>0</v>
      </c>
      <c r="T133" s="265">
        <v>1</v>
      </c>
      <c r="U133">
        <f t="shared" ref="U133:U196" si="15">IF((H133+P133)&gt;(L133+T133),1,0)</f>
        <v>1</v>
      </c>
      <c r="X133" t="str">
        <f t="shared" ref="X133:X196" si="16">Z133&amp;IF(Y133&lt;10,"0","")&amp;Y133</f>
        <v>01OY01</v>
      </c>
      <c r="Y133">
        <f t="shared" ref="Y133:Y196" si="17">IF(Z133=Z132,Y132+1,1)</f>
        <v>1</v>
      </c>
      <c r="Z133" s="265" t="s">
        <v>301</v>
      </c>
      <c r="AA133" s="265" t="s">
        <v>503</v>
      </c>
      <c r="AB133" s="265">
        <v>1</v>
      </c>
      <c r="AC133" s="265">
        <v>0</v>
      </c>
      <c r="AD133" s="265">
        <v>0</v>
      </c>
      <c r="AE133" s="265">
        <v>1</v>
      </c>
      <c r="AF133" s="265">
        <v>0</v>
      </c>
      <c r="AG133" s="265">
        <v>0</v>
      </c>
      <c r="AH133" s="265">
        <v>0</v>
      </c>
      <c r="AI133" s="265">
        <v>0</v>
      </c>
      <c r="AJ133">
        <f t="shared" si="12"/>
        <v>1</v>
      </c>
    </row>
    <row r="134" spans="1:36" x14ac:dyDescent="0.2">
      <c r="A134" t="str">
        <f t="shared" si="13"/>
        <v>01UC07</v>
      </c>
      <c r="B134">
        <f t="shared" si="14"/>
        <v>7</v>
      </c>
      <c r="C134" s="265" t="s">
        <v>122</v>
      </c>
      <c r="D134" s="265" t="s">
        <v>323</v>
      </c>
      <c r="E134" s="265">
        <v>0</v>
      </c>
      <c r="F134" s="265">
        <v>0</v>
      </c>
      <c r="G134" s="265">
        <v>0</v>
      </c>
      <c r="H134" s="265">
        <v>0</v>
      </c>
      <c r="I134" s="265">
        <v>0</v>
      </c>
      <c r="J134" s="265">
        <v>0</v>
      </c>
      <c r="K134" s="265">
        <v>0</v>
      </c>
      <c r="L134" s="265">
        <v>0</v>
      </c>
      <c r="M134" s="265">
        <v>1</v>
      </c>
      <c r="N134" s="265">
        <v>0</v>
      </c>
      <c r="O134" s="265">
        <v>0</v>
      </c>
      <c r="P134" s="265">
        <v>1</v>
      </c>
      <c r="Q134" s="265">
        <v>0</v>
      </c>
      <c r="R134" s="265">
        <v>0</v>
      </c>
      <c r="S134" s="265">
        <v>0</v>
      </c>
      <c r="T134" s="265">
        <v>0</v>
      </c>
      <c r="U134">
        <f t="shared" si="15"/>
        <v>1</v>
      </c>
      <c r="X134" t="str">
        <f t="shared" si="16"/>
        <v>01OZ01</v>
      </c>
      <c r="Y134">
        <f t="shared" si="17"/>
        <v>1</v>
      </c>
      <c r="Z134" s="265" t="s">
        <v>251</v>
      </c>
      <c r="AA134" s="265" t="s">
        <v>484</v>
      </c>
      <c r="AB134" s="265">
        <v>0</v>
      </c>
      <c r="AC134" s="265">
        <v>0</v>
      </c>
      <c r="AD134" s="265">
        <v>0</v>
      </c>
      <c r="AE134" s="265">
        <v>0</v>
      </c>
      <c r="AF134" s="265">
        <v>1</v>
      </c>
      <c r="AG134" s="265">
        <v>0</v>
      </c>
      <c r="AH134" s="265">
        <v>0</v>
      </c>
      <c r="AI134" s="265">
        <v>1</v>
      </c>
      <c r="AJ134">
        <f t="shared" si="12"/>
        <v>0</v>
      </c>
    </row>
    <row r="135" spans="1:36" x14ac:dyDescent="0.2">
      <c r="A135" t="str">
        <f t="shared" si="13"/>
        <v>01UC08</v>
      </c>
      <c r="B135">
        <f t="shared" si="14"/>
        <v>8</v>
      </c>
      <c r="C135" s="265" t="s">
        <v>122</v>
      </c>
      <c r="D135" s="265" t="s">
        <v>325</v>
      </c>
      <c r="E135" s="265">
        <v>2</v>
      </c>
      <c r="F135" s="265">
        <v>0</v>
      </c>
      <c r="G135" s="265">
        <v>0</v>
      </c>
      <c r="H135" s="265">
        <v>2</v>
      </c>
      <c r="I135" s="265">
        <v>1</v>
      </c>
      <c r="J135" s="265">
        <v>0</v>
      </c>
      <c r="K135" s="265">
        <v>0</v>
      </c>
      <c r="L135" s="265">
        <v>1</v>
      </c>
      <c r="M135" s="265">
        <v>6</v>
      </c>
      <c r="N135" s="265">
        <v>0</v>
      </c>
      <c r="O135" s="265">
        <v>0</v>
      </c>
      <c r="P135" s="265">
        <v>6</v>
      </c>
      <c r="Q135" s="265">
        <v>2</v>
      </c>
      <c r="R135" s="265">
        <v>0</v>
      </c>
      <c r="S135" s="265">
        <v>0</v>
      </c>
      <c r="T135" s="265">
        <v>2</v>
      </c>
      <c r="U135">
        <f t="shared" si="15"/>
        <v>1</v>
      </c>
      <c r="X135" t="str">
        <f t="shared" si="16"/>
        <v>01OZ02</v>
      </c>
      <c r="Y135">
        <f t="shared" si="17"/>
        <v>2</v>
      </c>
      <c r="Z135" s="265" t="s">
        <v>251</v>
      </c>
      <c r="AA135" s="265" t="s">
        <v>493</v>
      </c>
      <c r="AB135" s="265">
        <v>0</v>
      </c>
      <c r="AC135" s="265">
        <v>0</v>
      </c>
      <c r="AD135" s="265">
        <v>0</v>
      </c>
      <c r="AE135" s="265">
        <v>0</v>
      </c>
      <c r="AF135" s="265">
        <v>1</v>
      </c>
      <c r="AG135" s="265">
        <v>0</v>
      </c>
      <c r="AH135" s="265">
        <v>0</v>
      </c>
      <c r="AI135" s="265">
        <v>1</v>
      </c>
      <c r="AJ135">
        <f t="shared" si="12"/>
        <v>0</v>
      </c>
    </row>
    <row r="136" spans="1:36" x14ac:dyDescent="0.2">
      <c r="A136" t="str">
        <f t="shared" si="13"/>
        <v>01UC09</v>
      </c>
      <c r="B136">
        <f t="shared" si="14"/>
        <v>9</v>
      </c>
      <c r="C136" s="265" t="s">
        <v>122</v>
      </c>
      <c r="D136" s="265" t="s">
        <v>328</v>
      </c>
      <c r="E136" s="265">
        <v>1</v>
      </c>
      <c r="F136" s="265">
        <v>0</v>
      </c>
      <c r="G136" s="265">
        <v>0</v>
      </c>
      <c r="H136" s="265">
        <v>1</v>
      </c>
      <c r="I136" s="265">
        <v>0</v>
      </c>
      <c r="J136" s="265">
        <v>0</v>
      </c>
      <c r="K136" s="265">
        <v>0</v>
      </c>
      <c r="L136" s="265">
        <v>0</v>
      </c>
      <c r="M136" s="265">
        <v>2</v>
      </c>
      <c r="N136" s="265">
        <v>0</v>
      </c>
      <c r="O136" s="265">
        <v>0</v>
      </c>
      <c r="P136" s="265">
        <v>2</v>
      </c>
      <c r="Q136" s="265">
        <v>0</v>
      </c>
      <c r="R136" s="265">
        <v>0</v>
      </c>
      <c r="S136" s="265">
        <v>0</v>
      </c>
      <c r="T136" s="265">
        <v>0</v>
      </c>
      <c r="U136">
        <f t="shared" si="15"/>
        <v>1</v>
      </c>
      <c r="X136" t="str">
        <f t="shared" si="16"/>
        <v>01OZ03</v>
      </c>
      <c r="Y136">
        <f t="shared" si="17"/>
        <v>3</v>
      </c>
      <c r="Z136" s="265" t="s">
        <v>251</v>
      </c>
      <c r="AA136" s="265" t="s">
        <v>499</v>
      </c>
      <c r="AB136" s="265">
        <v>0</v>
      </c>
      <c r="AC136" s="265">
        <v>0</v>
      </c>
      <c r="AD136" s="265">
        <v>0</v>
      </c>
      <c r="AE136" s="265">
        <v>0</v>
      </c>
      <c r="AF136" s="265">
        <v>1</v>
      </c>
      <c r="AG136" s="265">
        <v>0</v>
      </c>
      <c r="AH136" s="265">
        <v>0</v>
      </c>
      <c r="AI136" s="265">
        <v>1</v>
      </c>
      <c r="AJ136">
        <f t="shared" si="12"/>
        <v>0</v>
      </c>
    </row>
    <row r="137" spans="1:36" x14ac:dyDescent="0.2">
      <c r="A137" t="str">
        <f t="shared" si="13"/>
        <v>01UC10</v>
      </c>
      <c r="B137">
        <f t="shared" si="14"/>
        <v>10</v>
      </c>
      <c r="C137" s="265" t="s">
        <v>122</v>
      </c>
      <c r="D137" s="265" t="s">
        <v>335</v>
      </c>
      <c r="E137" s="265">
        <v>0</v>
      </c>
      <c r="F137" s="265">
        <v>0</v>
      </c>
      <c r="G137" s="265">
        <v>0</v>
      </c>
      <c r="H137" s="265">
        <v>0</v>
      </c>
      <c r="I137" s="265">
        <v>0</v>
      </c>
      <c r="J137" s="265">
        <v>0</v>
      </c>
      <c r="K137" s="265">
        <v>0</v>
      </c>
      <c r="L137" s="265">
        <v>0</v>
      </c>
      <c r="M137" s="265">
        <v>1</v>
      </c>
      <c r="N137" s="265">
        <v>0</v>
      </c>
      <c r="O137" s="265">
        <v>0</v>
      </c>
      <c r="P137" s="265">
        <v>1</v>
      </c>
      <c r="Q137" s="265">
        <v>0</v>
      </c>
      <c r="R137" s="265">
        <v>0</v>
      </c>
      <c r="S137" s="265">
        <v>0</v>
      </c>
      <c r="T137" s="265">
        <v>0</v>
      </c>
      <c r="U137">
        <f t="shared" si="15"/>
        <v>1</v>
      </c>
      <c r="X137" t="str">
        <f t="shared" si="16"/>
        <v>01OZ04</v>
      </c>
      <c r="Y137">
        <f t="shared" si="17"/>
        <v>4</v>
      </c>
      <c r="Z137" s="265" t="s">
        <v>251</v>
      </c>
      <c r="AA137" s="265" t="s">
        <v>501</v>
      </c>
      <c r="AB137" s="265">
        <v>1</v>
      </c>
      <c r="AC137" s="265">
        <v>0</v>
      </c>
      <c r="AD137" s="265">
        <v>0</v>
      </c>
      <c r="AE137" s="265">
        <v>1</v>
      </c>
      <c r="AF137" s="265">
        <v>0</v>
      </c>
      <c r="AG137" s="265">
        <v>0</v>
      </c>
      <c r="AH137" s="265">
        <v>0</v>
      </c>
      <c r="AI137" s="265">
        <v>0</v>
      </c>
      <c r="AJ137">
        <f t="shared" si="12"/>
        <v>1</v>
      </c>
    </row>
    <row r="138" spans="1:36" x14ac:dyDescent="0.2">
      <c r="A138" t="str">
        <f t="shared" si="13"/>
        <v>01UC11</v>
      </c>
      <c r="B138">
        <f t="shared" si="14"/>
        <v>11</v>
      </c>
      <c r="C138" s="265" t="s">
        <v>122</v>
      </c>
      <c r="D138" s="265" t="s">
        <v>346</v>
      </c>
      <c r="E138" s="265">
        <v>0</v>
      </c>
      <c r="F138" s="265">
        <v>0</v>
      </c>
      <c r="G138" s="265">
        <v>0</v>
      </c>
      <c r="H138" s="265">
        <v>0</v>
      </c>
      <c r="I138" s="265">
        <v>0</v>
      </c>
      <c r="J138" s="265">
        <v>0</v>
      </c>
      <c r="K138" s="265">
        <v>0</v>
      </c>
      <c r="L138" s="265">
        <v>0</v>
      </c>
      <c r="M138" s="265">
        <v>2</v>
      </c>
      <c r="N138" s="265">
        <v>0</v>
      </c>
      <c r="O138" s="265">
        <v>0</v>
      </c>
      <c r="P138" s="265">
        <v>2</v>
      </c>
      <c r="Q138" s="265">
        <v>1</v>
      </c>
      <c r="R138" s="265">
        <v>0</v>
      </c>
      <c r="S138" s="265">
        <v>0</v>
      </c>
      <c r="T138" s="265">
        <v>1</v>
      </c>
      <c r="U138">
        <f t="shared" si="15"/>
        <v>1</v>
      </c>
      <c r="X138" t="str">
        <f t="shared" si="16"/>
        <v>01OZ05</v>
      </c>
      <c r="Y138">
        <f t="shared" si="17"/>
        <v>5</v>
      </c>
      <c r="Z138" s="265" t="s">
        <v>251</v>
      </c>
      <c r="AA138" s="265" t="s">
        <v>509</v>
      </c>
      <c r="AB138" s="265">
        <v>1</v>
      </c>
      <c r="AC138" s="265">
        <v>0</v>
      </c>
      <c r="AD138" s="265">
        <v>0</v>
      </c>
      <c r="AE138" s="265">
        <v>1</v>
      </c>
      <c r="AF138" s="265">
        <v>0</v>
      </c>
      <c r="AG138" s="265">
        <v>0</v>
      </c>
      <c r="AH138" s="265">
        <v>0</v>
      </c>
      <c r="AI138" s="265">
        <v>0</v>
      </c>
      <c r="AJ138">
        <f t="shared" si="12"/>
        <v>1</v>
      </c>
    </row>
    <row r="139" spans="1:36" x14ac:dyDescent="0.2">
      <c r="A139" t="str">
        <f t="shared" si="13"/>
        <v>01UC12</v>
      </c>
      <c r="B139">
        <f t="shared" si="14"/>
        <v>12</v>
      </c>
      <c r="C139" s="265" t="s">
        <v>122</v>
      </c>
      <c r="D139" s="265" t="s">
        <v>349</v>
      </c>
      <c r="E139" s="265">
        <v>0</v>
      </c>
      <c r="F139" s="265">
        <v>0</v>
      </c>
      <c r="G139" s="265">
        <v>0</v>
      </c>
      <c r="H139" s="265">
        <v>0</v>
      </c>
      <c r="I139" s="265">
        <v>1</v>
      </c>
      <c r="J139" s="265">
        <v>0</v>
      </c>
      <c r="K139" s="265">
        <v>0</v>
      </c>
      <c r="L139" s="265">
        <v>1</v>
      </c>
      <c r="M139" s="265">
        <v>0</v>
      </c>
      <c r="N139" s="265">
        <v>0</v>
      </c>
      <c r="O139" s="265">
        <v>0</v>
      </c>
      <c r="P139" s="265">
        <v>0</v>
      </c>
      <c r="Q139" s="265">
        <v>0</v>
      </c>
      <c r="R139" s="265">
        <v>0</v>
      </c>
      <c r="S139" s="265">
        <v>0</v>
      </c>
      <c r="T139" s="265">
        <v>0</v>
      </c>
      <c r="U139">
        <f t="shared" si="15"/>
        <v>0</v>
      </c>
      <c r="X139" t="str">
        <f t="shared" si="16"/>
        <v>01OZ06</v>
      </c>
      <c r="Y139">
        <f t="shared" si="17"/>
        <v>6</v>
      </c>
      <c r="Z139" s="265" t="s">
        <v>251</v>
      </c>
      <c r="AA139" s="265" t="s">
        <v>510</v>
      </c>
      <c r="AB139" s="265">
        <v>1</v>
      </c>
      <c r="AC139" s="265">
        <v>0</v>
      </c>
      <c r="AD139" s="265">
        <v>0</v>
      </c>
      <c r="AE139" s="265">
        <v>1</v>
      </c>
      <c r="AF139" s="265">
        <v>0</v>
      </c>
      <c r="AG139" s="265">
        <v>0</v>
      </c>
      <c r="AH139" s="265">
        <v>0</v>
      </c>
      <c r="AI139" s="265">
        <v>0</v>
      </c>
      <c r="AJ139">
        <f t="shared" si="12"/>
        <v>1</v>
      </c>
    </row>
    <row r="140" spans="1:36" x14ac:dyDescent="0.2">
      <c r="A140" t="str">
        <f t="shared" si="13"/>
        <v>01UC13</v>
      </c>
      <c r="B140">
        <f t="shared" si="14"/>
        <v>13</v>
      </c>
      <c r="C140" s="265" t="s">
        <v>122</v>
      </c>
      <c r="D140" s="265" t="s">
        <v>350</v>
      </c>
      <c r="E140" s="265">
        <v>1</v>
      </c>
      <c r="F140" s="265">
        <v>0</v>
      </c>
      <c r="G140" s="265">
        <v>0</v>
      </c>
      <c r="H140" s="265">
        <v>1</v>
      </c>
      <c r="I140" s="265">
        <v>0</v>
      </c>
      <c r="J140" s="265">
        <v>0</v>
      </c>
      <c r="K140" s="265">
        <v>0</v>
      </c>
      <c r="L140" s="265">
        <v>0</v>
      </c>
      <c r="M140" s="265">
        <v>0</v>
      </c>
      <c r="N140" s="265">
        <v>0</v>
      </c>
      <c r="O140" s="265">
        <v>0</v>
      </c>
      <c r="P140" s="265">
        <v>0</v>
      </c>
      <c r="Q140" s="265">
        <v>0</v>
      </c>
      <c r="R140" s="265">
        <v>0</v>
      </c>
      <c r="S140" s="265">
        <v>0</v>
      </c>
      <c r="T140" s="265">
        <v>0</v>
      </c>
      <c r="U140">
        <f t="shared" si="15"/>
        <v>1</v>
      </c>
      <c r="X140" t="str">
        <f t="shared" si="16"/>
        <v>01OZ07</v>
      </c>
      <c r="Y140">
        <f t="shared" si="17"/>
        <v>7</v>
      </c>
      <c r="Z140" s="265" t="s">
        <v>251</v>
      </c>
      <c r="AA140" s="265" t="s">
        <v>519</v>
      </c>
      <c r="AB140" s="265">
        <v>2</v>
      </c>
      <c r="AC140" s="265">
        <v>0</v>
      </c>
      <c r="AD140" s="265">
        <v>0</v>
      </c>
      <c r="AE140" s="265">
        <v>2</v>
      </c>
      <c r="AF140" s="265">
        <v>1</v>
      </c>
      <c r="AG140" s="265">
        <v>0</v>
      </c>
      <c r="AH140" s="265">
        <v>0</v>
      </c>
      <c r="AI140" s="265">
        <v>1</v>
      </c>
      <c r="AJ140">
        <f t="shared" si="12"/>
        <v>1</v>
      </c>
    </row>
    <row r="141" spans="1:36" x14ac:dyDescent="0.2">
      <c r="A141" t="str">
        <f t="shared" si="13"/>
        <v>01UC14</v>
      </c>
      <c r="B141">
        <f t="shared" si="14"/>
        <v>14</v>
      </c>
      <c r="C141" s="265" t="s">
        <v>122</v>
      </c>
      <c r="D141" s="265" t="s">
        <v>384</v>
      </c>
      <c r="E141" s="265">
        <v>0</v>
      </c>
      <c r="F141" s="265">
        <v>0</v>
      </c>
      <c r="G141" s="265">
        <v>0</v>
      </c>
      <c r="H141" s="265">
        <v>0</v>
      </c>
      <c r="I141" s="265">
        <v>1</v>
      </c>
      <c r="J141" s="265">
        <v>0</v>
      </c>
      <c r="K141" s="265">
        <v>0</v>
      </c>
      <c r="L141" s="265">
        <v>1</v>
      </c>
      <c r="M141" s="265">
        <v>0</v>
      </c>
      <c r="N141" s="265">
        <v>0</v>
      </c>
      <c r="O141" s="265">
        <v>0</v>
      </c>
      <c r="P141" s="265">
        <v>0</v>
      </c>
      <c r="Q141" s="265">
        <v>0</v>
      </c>
      <c r="R141" s="265">
        <v>0</v>
      </c>
      <c r="S141" s="265">
        <v>0</v>
      </c>
      <c r="T141" s="265">
        <v>0</v>
      </c>
      <c r="U141">
        <f t="shared" si="15"/>
        <v>0</v>
      </c>
      <c r="X141" t="str">
        <f t="shared" si="16"/>
        <v>01OZ08</v>
      </c>
      <c r="Y141">
        <f t="shared" si="17"/>
        <v>8</v>
      </c>
      <c r="Z141" s="265" t="s">
        <v>251</v>
      </c>
      <c r="AA141" s="265" t="s">
        <v>520</v>
      </c>
      <c r="AB141" s="265">
        <v>0</v>
      </c>
      <c r="AC141" s="265">
        <v>0</v>
      </c>
      <c r="AD141" s="265">
        <v>0</v>
      </c>
      <c r="AE141" s="265">
        <v>0</v>
      </c>
      <c r="AF141" s="265">
        <v>1</v>
      </c>
      <c r="AG141" s="265">
        <v>0</v>
      </c>
      <c r="AH141" s="265">
        <v>0</v>
      </c>
      <c r="AI141" s="265">
        <v>1</v>
      </c>
      <c r="AJ141">
        <f t="shared" si="12"/>
        <v>0</v>
      </c>
    </row>
    <row r="142" spans="1:36" x14ac:dyDescent="0.2">
      <c r="A142" t="str">
        <f t="shared" si="13"/>
        <v>01UO01</v>
      </c>
      <c r="B142">
        <f t="shared" si="14"/>
        <v>1</v>
      </c>
      <c r="C142" s="265" t="s">
        <v>402</v>
      </c>
      <c r="D142" s="265" t="s">
        <v>405</v>
      </c>
      <c r="E142" s="265">
        <v>0</v>
      </c>
      <c r="F142" s="265">
        <v>0</v>
      </c>
      <c r="G142" s="265">
        <v>0</v>
      </c>
      <c r="H142" s="265">
        <v>0</v>
      </c>
      <c r="I142" s="265">
        <v>0</v>
      </c>
      <c r="J142" s="265">
        <v>0</v>
      </c>
      <c r="K142" s="265">
        <v>0</v>
      </c>
      <c r="L142" s="265">
        <v>0</v>
      </c>
      <c r="M142" s="265">
        <v>2</v>
      </c>
      <c r="N142" s="265">
        <v>0</v>
      </c>
      <c r="O142" s="265">
        <v>0</v>
      </c>
      <c r="P142" s="265">
        <v>2</v>
      </c>
      <c r="Q142" s="265">
        <v>2</v>
      </c>
      <c r="R142" s="265">
        <v>0</v>
      </c>
      <c r="S142" s="265">
        <v>0</v>
      </c>
      <c r="T142" s="265">
        <v>2</v>
      </c>
      <c r="U142">
        <f t="shared" si="15"/>
        <v>0</v>
      </c>
      <c r="X142" t="str">
        <f t="shared" si="16"/>
        <v>01OZ09</v>
      </c>
      <c r="Y142">
        <f t="shared" si="17"/>
        <v>9</v>
      </c>
      <c r="Z142" s="265" t="s">
        <v>251</v>
      </c>
      <c r="AA142" s="265" t="s">
        <v>522</v>
      </c>
      <c r="AB142" s="265">
        <v>1</v>
      </c>
      <c r="AC142" s="265">
        <v>0</v>
      </c>
      <c r="AD142" s="265">
        <v>0</v>
      </c>
      <c r="AE142" s="265">
        <v>1</v>
      </c>
      <c r="AF142" s="265">
        <v>0</v>
      </c>
      <c r="AG142" s="265">
        <v>0</v>
      </c>
      <c r="AH142" s="265">
        <v>0</v>
      </c>
      <c r="AI142" s="265">
        <v>0</v>
      </c>
      <c r="AJ142">
        <f t="shared" si="12"/>
        <v>1</v>
      </c>
    </row>
    <row r="143" spans="1:36" x14ac:dyDescent="0.2">
      <c r="A143" t="str">
        <f t="shared" si="13"/>
        <v>01UO02</v>
      </c>
      <c r="B143">
        <f t="shared" si="14"/>
        <v>2</v>
      </c>
      <c r="C143" s="265" t="s">
        <v>402</v>
      </c>
      <c r="D143" s="265" t="s">
        <v>408</v>
      </c>
      <c r="E143" s="265">
        <v>3</v>
      </c>
      <c r="F143" s="265">
        <v>0</v>
      </c>
      <c r="G143" s="265">
        <v>0</v>
      </c>
      <c r="H143" s="265">
        <v>3</v>
      </c>
      <c r="I143" s="265">
        <v>2</v>
      </c>
      <c r="J143" s="265">
        <v>0</v>
      </c>
      <c r="K143" s="265">
        <v>0</v>
      </c>
      <c r="L143" s="265">
        <v>2</v>
      </c>
      <c r="M143" s="265">
        <v>2</v>
      </c>
      <c r="N143" s="265">
        <v>0</v>
      </c>
      <c r="O143" s="265">
        <v>0</v>
      </c>
      <c r="P143" s="265">
        <v>2</v>
      </c>
      <c r="Q143" s="265">
        <v>1</v>
      </c>
      <c r="R143" s="265">
        <v>0</v>
      </c>
      <c r="S143" s="265">
        <v>0</v>
      </c>
      <c r="T143" s="265">
        <v>1</v>
      </c>
      <c r="U143">
        <f t="shared" si="15"/>
        <v>1</v>
      </c>
      <c r="X143" t="str">
        <f t="shared" si="16"/>
        <v>01OZ10</v>
      </c>
      <c r="Y143">
        <f t="shared" si="17"/>
        <v>10</v>
      </c>
      <c r="Z143" s="265" t="s">
        <v>251</v>
      </c>
      <c r="AA143" s="265" t="s">
        <v>524</v>
      </c>
      <c r="AB143" s="265">
        <v>0</v>
      </c>
      <c r="AC143" s="265">
        <v>0</v>
      </c>
      <c r="AD143" s="265">
        <v>0</v>
      </c>
      <c r="AE143" s="265">
        <v>0</v>
      </c>
      <c r="AF143" s="265">
        <v>2</v>
      </c>
      <c r="AG143" s="265">
        <v>0</v>
      </c>
      <c r="AH143" s="265">
        <v>0</v>
      </c>
      <c r="AI143" s="265">
        <v>2</v>
      </c>
      <c r="AJ143">
        <f t="shared" si="12"/>
        <v>0</v>
      </c>
    </row>
    <row r="144" spans="1:36" x14ac:dyDescent="0.2">
      <c r="A144" t="str">
        <f t="shared" si="13"/>
        <v>01UO03</v>
      </c>
      <c r="B144">
        <f t="shared" si="14"/>
        <v>3</v>
      </c>
      <c r="C144" s="265" t="s">
        <v>402</v>
      </c>
      <c r="D144" s="265" t="s">
        <v>412</v>
      </c>
      <c r="E144" s="265">
        <v>2</v>
      </c>
      <c r="F144" s="265">
        <v>0</v>
      </c>
      <c r="G144" s="265">
        <v>0</v>
      </c>
      <c r="H144" s="265">
        <v>2</v>
      </c>
      <c r="I144" s="265">
        <v>1</v>
      </c>
      <c r="J144" s="265">
        <v>0</v>
      </c>
      <c r="K144" s="265">
        <v>0</v>
      </c>
      <c r="L144" s="265">
        <v>1</v>
      </c>
      <c r="M144" s="265">
        <v>4</v>
      </c>
      <c r="N144" s="265">
        <v>0</v>
      </c>
      <c r="O144" s="265">
        <v>0</v>
      </c>
      <c r="P144" s="265">
        <v>4</v>
      </c>
      <c r="Q144" s="265">
        <v>2</v>
      </c>
      <c r="R144" s="265">
        <v>0</v>
      </c>
      <c r="S144" s="265">
        <v>0</v>
      </c>
      <c r="T144" s="265">
        <v>2</v>
      </c>
      <c r="U144">
        <f t="shared" si="15"/>
        <v>1</v>
      </c>
      <c r="X144" t="str">
        <f t="shared" si="16"/>
        <v>01PA01</v>
      </c>
      <c r="Y144">
        <f t="shared" si="17"/>
        <v>1</v>
      </c>
      <c r="Z144" s="265" t="s">
        <v>379</v>
      </c>
      <c r="AA144" s="265" t="s">
        <v>522</v>
      </c>
      <c r="AB144" s="265">
        <v>0</v>
      </c>
      <c r="AC144" s="265">
        <v>0</v>
      </c>
      <c r="AD144" s="265">
        <v>0</v>
      </c>
      <c r="AE144" s="265">
        <v>0</v>
      </c>
      <c r="AF144" s="265">
        <v>0</v>
      </c>
      <c r="AG144" s="265">
        <v>0</v>
      </c>
      <c r="AH144" s="265">
        <v>5</v>
      </c>
      <c r="AI144" s="265">
        <v>5</v>
      </c>
      <c r="AJ144">
        <f t="shared" si="12"/>
        <v>0</v>
      </c>
    </row>
    <row r="145" spans="1:36" x14ac:dyDescent="0.2">
      <c r="A145" t="str">
        <f t="shared" si="13"/>
        <v>01UQ01</v>
      </c>
      <c r="B145">
        <f t="shared" si="14"/>
        <v>1</v>
      </c>
      <c r="C145" s="265" t="s">
        <v>398</v>
      </c>
      <c r="D145" s="265" t="s">
        <v>392</v>
      </c>
      <c r="E145" s="265">
        <v>0</v>
      </c>
      <c r="F145" s="265">
        <v>0</v>
      </c>
      <c r="G145" s="265">
        <v>0</v>
      </c>
      <c r="H145" s="265">
        <v>0</v>
      </c>
      <c r="I145" s="265">
        <v>0</v>
      </c>
      <c r="J145" s="265">
        <v>0</v>
      </c>
      <c r="K145" s="265">
        <v>0</v>
      </c>
      <c r="L145" s="265">
        <v>0</v>
      </c>
      <c r="M145" s="265">
        <v>0</v>
      </c>
      <c r="N145" s="265">
        <v>0</v>
      </c>
      <c r="O145" s="265">
        <v>0</v>
      </c>
      <c r="P145" s="265">
        <v>0</v>
      </c>
      <c r="Q145" s="265">
        <v>1</v>
      </c>
      <c r="R145" s="265">
        <v>0</v>
      </c>
      <c r="S145" s="265">
        <v>0</v>
      </c>
      <c r="T145" s="265">
        <v>1</v>
      </c>
      <c r="U145">
        <f t="shared" si="15"/>
        <v>0</v>
      </c>
      <c r="X145" t="str">
        <f t="shared" si="16"/>
        <v>01PA02</v>
      </c>
      <c r="Y145">
        <f t="shared" si="17"/>
        <v>2</v>
      </c>
      <c r="Z145" s="265" t="s">
        <v>379</v>
      </c>
      <c r="AA145" s="265" t="s">
        <v>523</v>
      </c>
      <c r="AB145" s="265">
        <v>0</v>
      </c>
      <c r="AC145" s="265">
        <v>0</v>
      </c>
      <c r="AD145" s="265">
        <v>0</v>
      </c>
      <c r="AE145" s="265">
        <v>0</v>
      </c>
      <c r="AF145" s="265">
        <v>0</v>
      </c>
      <c r="AG145" s="265">
        <v>0</v>
      </c>
      <c r="AH145" s="265">
        <v>1</v>
      </c>
      <c r="AI145" s="265">
        <v>1</v>
      </c>
      <c r="AJ145">
        <f t="shared" si="12"/>
        <v>0</v>
      </c>
    </row>
    <row r="146" spans="1:36" x14ac:dyDescent="0.2">
      <c r="A146" t="str">
        <f t="shared" si="13"/>
        <v>01UQ02</v>
      </c>
      <c r="B146">
        <f t="shared" si="14"/>
        <v>2</v>
      </c>
      <c r="C146" s="265" t="s">
        <v>398</v>
      </c>
      <c r="D146" s="265" t="s">
        <v>396</v>
      </c>
      <c r="E146" s="265">
        <v>7</v>
      </c>
      <c r="F146" s="265">
        <v>0</v>
      </c>
      <c r="G146" s="265">
        <v>0</v>
      </c>
      <c r="H146" s="265">
        <v>7</v>
      </c>
      <c r="I146" s="265">
        <v>3</v>
      </c>
      <c r="J146" s="265">
        <v>0</v>
      </c>
      <c r="K146" s="265">
        <v>0</v>
      </c>
      <c r="L146" s="265">
        <v>3</v>
      </c>
      <c r="M146" s="265">
        <v>6</v>
      </c>
      <c r="N146" s="265">
        <v>0</v>
      </c>
      <c r="O146" s="265">
        <v>0</v>
      </c>
      <c r="P146" s="265">
        <v>6</v>
      </c>
      <c r="Q146" s="265">
        <v>10</v>
      </c>
      <c r="R146" s="265">
        <v>0</v>
      </c>
      <c r="S146" s="265">
        <v>0</v>
      </c>
      <c r="T146" s="265">
        <v>10</v>
      </c>
      <c r="U146">
        <f t="shared" si="15"/>
        <v>0</v>
      </c>
      <c r="X146" t="str">
        <f t="shared" si="16"/>
        <v>01PD01</v>
      </c>
      <c r="Y146">
        <f t="shared" si="17"/>
        <v>1</v>
      </c>
      <c r="Z146" s="265" t="s">
        <v>375</v>
      </c>
      <c r="AA146" s="265" t="s">
        <v>470</v>
      </c>
      <c r="AB146" s="265">
        <v>0</v>
      </c>
      <c r="AC146" s="265">
        <v>0</v>
      </c>
      <c r="AD146" s="265">
        <v>0</v>
      </c>
      <c r="AE146" s="265">
        <v>0</v>
      </c>
      <c r="AF146" s="265">
        <v>1</v>
      </c>
      <c r="AG146" s="265">
        <v>0</v>
      </c>
      <c r="AH146" s="265">
        <v>0</v>
      </c>
      <c r="AI146" s="265">
        <v>1</v>
      </c>
      <c r="AJ146">
        <f t="shared" si="12"/>
        <v>0</v>
      </c>
    </row>
    <row r="147" spans="1:36" x14ac:dyDescent="0.2">
      <c r="A147" t="str">
        <f t="shared" si="13"/>
        <v>01UQ03</v>
      </c>
      <c r="B147">
        <f t="shared" si="14"/>
        <v>3</v>
      </c>
      <c r="C147" s="265" t="s">
        <v>398</v>
      </c>
      <c r="D147" s="265" t="s">
        <v>401</v>
      </c>
      <c r="E147" s="265">
        <v>6</v>
      </c>
      <c r="F147" s="265">
        <v>0</v>
      </c>
      <c r="G147" s="265">
        <v>0</v>
      </c>
      <c r="H147" s="265">
        <v>6</v>
      </c>
      <c r="I147" s="265">
        <v>0</v>
      </c>
      <c r="J147" s="265">
        <v>0</v>
      </c>
      <c r="K147" s="265">
        <v>0</v>
      </c>
      <c r="L147" s="265">
        <v>0</v>
      </c>
      <c r="M147" s="265">
        <v>6</v>
      </c>
      <c r="N147" s="265">
        <v>0</v>
      </c>
      <c r="O147" s="265">
        <v>0</v>
      </c>
      <c r="P147" s="265">
        <v>6</v>
      </c>
      <c r="Q147" s="265">
        <v>4</v>
      </c>
      <c r="R147" s="265">
        <v>0</v>
      </c>
      <c r="S147" s="265">
        <v>0</v>
      </c>
      <c r="T147" s="265">
        <v>4</v>
      </c>
      <c r="U147">
        <f t="shared" si="15"/>
        <v>1</v>
      </c>
      <c r="X147" t="str">
        <f t="shared" si="16"/>
        <v>01PD02</v>
      </c>
      <c r="Y147">
        <f t="shared" si="17"/>
        <v>2</v>
      </c>
      <c r="Z147" s="265" t="s">
        <v>375</v>
      </c>
      <c r="AA147" s="265" t="s">
        <v>520</v>
      </c>
      <c r="AB147" s="265">
        <v>0</v>
      </c>
      <c r="AC147" s="265">
        <v>0</v>
      </c>
      <c r="AD147" s="265">
        <v>1</v>
      </c>
      <c r="AE147" s="265">
        <v>1</v>
      </c>
      <c r="AF147" s="265">
        <v>1</v>
      </c>
      <c r="AG147" s="265">
        <v>0</v>
      </c>
      <c r="AH147" s="265">
        <v>2</v>
      </c>
      <c r="AI147" s="265">
        <v>3</v>
      </c>
      <c r="AJ147">
        <f t="shared" si="12"/>
        <v>0</v>
      </c>
    </row>
    <row r="148" spans="1:36" x14ac:dyDescent="0.2">
      <c r="A148" t="str">
        <f t="shared" si="13"/>
        <v>01UQ04</v>
      </c>
      <c r="B148">
        <f t="shared" si="14"/>
        <v>4</v>
      </c>
      <c r="C148" s="265" t="s">
        <v>398</v>
      </c>
      <c r="D148" s="265" t="s">
        <v>404</v>
      </c>
      <c r="E148" s="265">
        <v>2</v>
      </c>
      <c r="F148" s="265">
        <v>0</v>
      </c>
      <c r="G148" s="265">
        <v>0</v>
      </c>
      <c r="H148" s="265">
        <v>2</v>
      </c>
      <c r="I148" s="265">
        <v>0</v>
      </c>
      <c r="J148" s="265">
        <v>0</v>
      </c>
      <c r="K148" s="265">
        <v>0</v>
      </c>
      <c r="L148" s="265">
        <v>0</v>
      </c>
      <c r="M148" s="265">
        <v>2</v>
      </c>
      <c r="N148" s="265">
        <v>0</v>
      </c>
      <c r="O148" s="265">
        <v>0</v>
      </c>
      <c r="P148" s="265">
        <v>2</v>
      </c>
      <c r="Q148" s="265">
        <v>1</v>
      </c>
      <c r="R148" s="265">
        <v>0</v>
      </c>
      <c r="S148" s="265">
        <v>0</v>
      </c>
      <c r="T148" s="265">
        <v>1</v>
      </c>
      <c r="U148">
        <f t="shared" si="15"/>
        <v>1</v>
      </c>
      <c r="X148" t="str">
        <f t="shared" si="16"/>
        <v>01PJ01</v>
      </c>
      <c r="Y148">
        <f t="shared" si="17"/>
        <v>1</v>
      </c>
      <c r="Z148" s="265" t="s">
        <v>394</v>
      </c>
      <c r="AA148" s="265" t="s">
        <v>519</v>
      </c>
      <c r="AB148" s="265">
        <v>0</v>
      </c>
      <c r="AC148" s="265">
        <v>0</v>
      </c>
      <c r="AD148" s="265">
        <v>0</v>
      </c>
      <c r="AE148" s="265">
        <v>0</v>
      </c>
      <c r="AF148" s="265">
        <v>1</v>
      </c>
      <c r="AG148" s="265">
        <v>0</v>
      </c>
      <c r="AH148" s="265">
        <v>0</v>
      </c>
      <c r="AI148" s="265">
        <v>1</v>
      </c>
      <c r="AJ148">
        <f t="shared" si="12"/>
        <v>0</v>
      </c>
    </row>
    <row r="149" spans="1:36" x14ac:dyDescent="0.2">
      <c r="A149" t="str">
        <f t="shared" si="13"/>
        <v>01UQ05</v>
      </c>
      <c r="B149">
        <f t="shared" si="14"/>
        <v>5</v>
      </c>
      <c r="C149" s="265" t="s">
        <v>398</v>
      </c>
      <c r="D149" s="265" t="s">
        <v>405</v>
      </c>
      <c r="E149" s="265">
        <v>0</v>
      </c>
      <c r="F149" s="265">
        <v>0</v>
      </c>
      <c r="G149" s="265">
        <v>0</v>
      </c>
      <c r="H149" s="265">
        <v>0</v>
      </c>
      <c r="I149" s="265">
        <v>0</v>
      </c>
      <c r="J149" s="265">
        <v>0</v>
      </c>
      <c r="K149" s="265">
        <v>0</v>
      </c>
      <c r="L149" s="265">
        <v>0</v>
      </c>
      <c r="M149" s="265">
        <v>0</v>
      </c>
      <c r="N149" s="265">
        <v>0</v>
      </c>
      <c r="O149" s="265">
        <v>0</v>
      </c>
      <c r="P149" s="265">
        <v>0</v>
      </c>
      <c r="Q149" s="265">
        <v>1</v>
      </c>
      <c r="R149" s="265">
        <v>0</v>
      </c>
      <c r="S149" s="265">
        <v>0</v>
      </c>
      <c r="T149" s="265">
        <v>1</v>
      </c>
      <c r="U149">
        <f t="shared" si="15"/>
        <v>0</v>
      </c>
      <c r="X149" t="str">
        <f t="shared" si="16"/>
        <v>01PJ02</v>
      </c>
      <c r="Y149">
        <f t="shared" si="17"/>
        <v>2</v>
      </c>
      <c r="Z149" s="265" t="s">
        <v>394</v>
      </c>
      <c r="AA149" s="265" t="s">
        <v>522</v>
      </c>
      <c r="AB149" s="265">
        <v>0</v>
      </c>
      <c r="AC149" s="265">
        <v>0</v>
      </c>
      <c r="AD149" s="265">
        <v>0</v>
      </c>
      <c r="AE149" s="265">
        <v>0</v>
      </c>
      <c r="AF149" s="265">
        <v>1</v>
      </c>
      <c r="AG149" s="265">
        <v>0</v>
      </c>
      <c r="AH149" s="265">
        <v>1</v>
      </c>
      <c r="AI149" s="265">
        <v>2</v>
      </c>
      <c r="AJ149">
        <f t="shared" si="12"/>
        <v>0</v>
      </c>
    </row>
    <row r="150" spans="1:36" x14ac:dyDescent="0.2">
      <c r="A150" t="str">
        <f t="shared" si="13"/>
        <v>01UQ06</v>
      </c>
      <c r="B150">
        <f t="shared" si="14"/>
        <v>6</v>
      </c>
      <c r="C150" s="265" t="s">
        <v>398</v>
      </c>
      <c r="D150" s="265" t="s">
        <v>412</v>
      </c>
      <c r="E150" s="265">
        <v>0</v>
      </c>
      <c r="F150" s="265">
        <v>0</v>
      </c>
      <c r="G150" s="265">
        <v>0</v>
      </c>
      <c r="H150" s="265">
        <v>0</v>
      </c>
      <c r="I150" s="265">
        <v>2</v>
      </c>
      <c r="J150" s="265">
        <v>0</v>
      </c>
      <c r="K150" s="265">
        <v>0</v>
      </c>
      <c r="L150" s="265">
        <v>2</v>
      </c>
      <c r="M150" s="265">
        <v>0</v>
      </c>
      <c r="N150" s="265">
        <v>0</v>
      </c>
      <c r="O150" s="265">
        <v>0</v>
      </c>
      <c r="P150" s="265">
        <v>0</v>
      </c>
      <c r="Q150" s="265">
        <v>2</v>
      </c>
      <c r="R150" s="265">
        <v>0</v>
      </c>
      <c r="S150" s="265">
        <v>0</v>
      </c>
      <c r="T150" s="265">
        <v>2</v>
      </c>
      <c r="U150">
        <f t="shared" si="15"/>
        <v>0</v>
      </c>
      <c r="X150" t="str">
        <f t="shared" si="16"/>
        <v>01QH01</v>
      </c>
      <c r="Y150">
        <f t="shared" si="17"/>
        <v>1</v>
      </c>
      <c r="Z150" s="265" t="s">
        <v>416</v>
      </c>
      <c r="AA150" s="265" t="s">
        <v>439</v>
      </c>
      <c r="AB150" s="265">
        <v>6</v>
      </c>
      <c r="AC150" s="265">
        <v>0</v>
      </c>
      <c r="AD150" s="265">
        <v>0</v>
      </c>
      <c r="AE150" s="265">
        <v>6</v>
      </c>
      <c r="AF150" s="265">
        <v>1</v>
      </c>
      <c r="AG150" s="265">
        <v>0</v>
      </c>
      <c r="AH150" s="265">
        <v>0</v>
      </c>
      <c r="AI150" s="265">
        <v>1</v>
      </c>
      <c r="AJ150">
        <f t="shared" si="12"/>
        <v>1</v>
      </c>
    </row>
    <row r="151" spans="1:36" x14ac:dyDescent="0.2">
      <c r="A151" t="str">
        <f t="shared" si="13"/>
        <v>01WX01</v>
      </c>
      <c r="B151">
        <f t="shared" si="14"/>
        <v>1</v>
      </c>
      <c r="C151" s="265" t="s">
        <v>171</v>
      </c>
      <c r="D151" s="265" t="s">
        <v>263</v>
      </c>
      <c r="E151" s="265">
        <v>0</v>
      </c>
      <c r="F151" s="265">
        <v>0</v>
      </c>
      <c r="G151" s="265">
        <v>1</v>
      </c>
      <c r="H151" s="265">
        <v>1</v>
      </c>
      <c r="I151" s="265">
        <v>0</v>
      </c>
      <c r="J151" s="265">
        <v>0</v>
      </c>
      <c r="K151" s="265">
        <v>0</v>
      </c>
      <c r="L151" s="265">
        <v>0</v>
      </c>
      <c r="M151" s="265">
        <v>1</v>
      </c>
      <c r="N151" s="265">
        <v>0</v>
      </c>
      <c r="O151" s="265">
        <v>0</v>
      </c>
      <c r="P151" s="265">
        <v>1</v>
      </c>
      <c r="Q151" s="265">
        <v>0</v>
      </c>
      <c r="R151" s="265">
        <v>0</v>
      </c>
      <c r="S151" s="265">
        <v>1</v>
      </c>
      <c r="T151" s="265">
        <v>1</v>
      </c>
      <c r="U151">
        <f t="shared" si="15"/>
        <v>1</v>
      </c>
      <c r="X151" t="str">
        <f t="shared" si="16"/>
        <v>01QH02</v>
      </c>
      <c r="Y151">
        <f t="shared" si="17"/>
        <v>2</v>
      </c>
      <c r="Z151" s="265" t="s">
        <v>416</v>
      </c>
      <c r="AA151" s="265" t="s">
        <v>442</v>
      </c>
      <c r="AB151" s="265">
        <v>4</v>
      </c>
      <c r="AC151" s="265">
        <v>0</v>
      </c>
      <c r="AD151" s="265">
        <v>0</v>
      </c>
      <c r="AE151" s="265">
        <v>4</v>
      </c>
      <c r="AF151" s="265">
        <v>4</v>
      </c>
      <c r="AG151" s="265">
        <v>0</v>
      </c>
      <c r="AH151" s="265">
        <v>0</v>
      </c>
      <c r="AI151" s="265">
        <v>4</v>
      </c>
      <c r="AJ151">
        <f t="shared" si="12"/>
        <v>0</v>
      </c>
    </row>
    <row r="152" spans="1:36" x14ac:dyDescent="0.2">
      <c r="A152" t="str">
        <f t="shared" si="13"/>
        <v>02AC01</v>
      </c>
      <c r="B152">
        <f t="shared" si="14"/>
        <v>1</v>
      </c>
      <c r="C152" s="265" t="s">
        <v>245</v>
      </c>
      <c r="D152" s="265" t="s">
        <v>193</v>
      </c>
      <c r="E152" s="265">
        <v>1</v>
      </c>
      <c r="F152" s="265">
        <v>0</v>
      </c>
      <c r="G152" s="265">
        <v>0</v>
      </c>
      <c r="H152" s="265">
        <v>1</v>
      </c>
      <c r="I152" s="265">
        <v>0</v>
      </c>
      <c r="J152" s="265">
        <v>0</v>
      </c>
      <c r="K152" s="265">
        <v>0</v>
      </c>
      <c r="L152" s="265">
        <v>0</v>
      </c>
      <c r="M152" s="265">
        <v>0</v>
      </c>
      <c r="N152" s="265">
        <v>0</v>
      </c>
      <c r="O152" s="265">
        <v>0</v>
      </c>
      <c r="P152" s="265">
        <v>0</v>
      </c>
      <c r="Q152" s="265">
        <v>0</v>
      </c>
      <c r="R152" s="265">
        <v>0</v>
      </c>
      <c r="S152" s="265">
        <v>0</v>
      </c>
      <c r="T152" s="265">
        <v>0</v>
      </c>
      <c r="U152">
        <f t="shared" si="15"/>
        <v>1</v>
      </c>
      <c r="X152" t="str">
        <f t="shared" si="16"/>
        <v>01QH03</v>
      </c>
      <c r="Y152">
        <f t="shared" si="17"/>
        <v>3</v>
      </c>
      <c r="Z152" s="265" t="s">
        <v>416</v>
      </c>
      <c r="AA152" s="265" t="s">
        <v>444</v>
      </c>
      <c r="AB152" s="265">
        <v>1</v>
      </c>
      <c r="AC152" s="265">
        <v>0</v>
      </c>
      <c r="AD152" s="265">
        <v>0</v>
      </c>
      <c r="AE152" s="265">
        <v>1</v>
      </c>
      <c r="AF152" s="265">
        <v>5</v>
      </c>
      <c r="AG152" s="265">
        <v>0</v>
      </c>
      <c r="AH152" s="265">
        <v>0</v>
      </c>
      <c r="AI152" s="265">
        <v>5</v>
      </c>
      <c r="AJ152">
        <f t="shared" si="12"/>
        <v>0</v>
      </c>
    </row>
    <row r="153" spans="1:36" x14ac:dyDescent="0.2">
      <c r="A153" t="str">
        <f t="shared" si="13"/>
        <v>02AC02</v>
      </c>
      <c r="B153">
        <f t="shared" si="14"/>
        <v>2</v>
      </c>
      <c r="C153" s="265" t="s">
        <v>245</v>
      </c>
      <c r="D153" s="265" t="s">
        <v>243</v>
      </c>
      <c r="E153" s="265">
        <v>0</v>
      </c>
      <c r="F153" s="265">
        <v>0</v>
      </c>
      <c r="G153" s="265">
        <v>0</v>
      </c>
      <c r="H153" s="265">
        <v>0</v>
      </c>
      <c r="I153" s="265">
        <v>0</v>
      </c>
      <c r="J153" s="265">
        <v>0</v>
      </c>
      <c r="K153" s="265">
        <v>0</v>
      </c>
      <c r="L153" s="265">
        <v>0</v>
      </c>
      <c r="M153" s="265">
        <v>1</v>
      </c>
      <c r="N153" s="265">
        <v>0</v>
      </c>
      <c r="O153" s="265">
        <v>0</v>
      </c>
      <c r="P153" s="265">
        <v>1</v>
      </c>
      <c r="Q153" s="265">
        <v>0</v>
      </c>
      <c r="R153" s="265">
        <v>0</v>
      </c>
      <c r="S153" s="265">
        <v>0</v>
      </c>
      <c r="T153" s="265">
        <v>0</v>
      </c>
      <c r="U153">
        <f t="shared" si="15"/>
        <v>1</v>
      </c>
      <c r="X153" t="str">
        <f t="shared" si="16"/>
        <v>01QH04</v>
      </c>
      <c r="Y153">
        <f t="shared" si="17"/>
        <v>4</v>
      </c>
      <c r="Z153" s="265" t="s">
        <v>416</v>
      </c>
      <c r="AA153" s="265" t="s">
        <v>445</v>
      </c>
      <c r="AB153" s="265">
        <v>0</v>
      </c>
      <c r="AC153" s="265">
        <v>0</v>
      </c>
      <c r="AD153" s="265">
        <v>0</v>
      </c>
      <c r="AE153" s="265">
        <v>0</v>
      </c>
      <c r="AF153" s="265">
        <v>2</v>
      </c>
      <c r="AG153" s="265">
        <v>0</v>
      </c>
      <c r="AH153" s="265">
        <v>0</v>
      </c>
      <c r="AI153" s="265">
        <v>2</v>
      </c>
      <c r="AJ153">
        <f t="shared" si="12"/>
        <v>0</v>
      </c>
    </row>
    <row r="154" spans="1:36" x14ac:dyDescent="0.2">
      <c r="A154" t="str">
        <f t="shared" si="13"/>
        <v>02CK01</v>
      </c>
      <c r="B154">
        <f t="shared" si="14"/>
        <v>1</v>
      </c>
      <c r="C154" s="265" t="s">
        <v>355</v>
      </c>
      <c r="D154" s="265" t="s">
        <v>353</v>
      </c>
      <c r="E154" s="265">
        <v>0</v>
      </c>
      <c r="F154" s="265">
        <v>0</v>
      </c>
      <c r="G154" s="265">
        <v>0</v>
      </c>
      <c r="H154" s="265">
        <v>0</v>
      </c>
      <c r="I154" s="265">
        <v>0</v>
      </c>
      <c r="J154" s="265">
        <v>0</v>
      </c>
      <c r="K154" s="265">
        <v>0</v>
      </c>
      <c r="L154" s="265">
        <v>0</v>
      </c>
      <c r="M154" s="265">
        <v>0</v>
      </c>
      <c r="N154" s="265">
        <v>1</v>
      </c>
      <c r="O154" s="265">
        <v>0</v>
      </c>
      <c r="P154" s="265">
        <v>1</v>
      </c>
      <c r="Q154" s="265">
        <v>0</v>
      </c>
      <c r="R154" s="265">
        <v>0</v>
      </c>
      <c r="S154" s="265">
        <v>0</v>
      </c>
      <c r="T154" s="265">
        <v>0</v>
      </c>
      <c r="U154">
        <f t="shared" si="15"/>
        <v>1</v>
      </c>
      <c r="X154" t="str">
        <f t="shared" si="16"/>
        <v>01QH05</v>
      </c>
      <c r="Y154">
        <f t="shared" si="17"/>
        <v>5</v>
      </c>
      <c r="Z154" s="265" t="s">
        <v>416</v>
      </c>
      <c r="AA154" s="265" t="s">
        <v>452</v>
      </c>
      <c r="AB154" s="265">
        <v>6</v>
      </c>
      <c r="AC154" s="265">
        <v>0</v>
      </c>
      <c r="AD154" s="265">
        <v>0</v>
      </c>
      <c r="AE154" s="265">
        <v>6</v>
      </c>
      <c r="AF154" s="265">
        <v>1</v>
      </c>
      <c r="AG154" s="265">
        <v>0</v>
      </c>
      <c r="AH154" s="265">
        <v>0</v>
      </c>
      <c r="AI154" s="265">
        <v>1</v>
      </c>
      <c r="AJ154">
        <f t="shared" si="12"/>
        <v>1</v>
      </c>
    </row>
    <row r="155" spans="1:36" x14ac:dyDescent="0.2">
      <c r="A155" t="str">
        <f t="shared" si="13"/>
        <v>02CK02</v>
      </c>
      <c r="B155">
        <f t="shared" si="14"/>
        <v>2</v>
      </c>
      <c r="C155" s="265" t="s">
        <v>355</v>
      </c>
      <c r="D155" s="265" t="s">
        <v>356</v>
      </c>
      <c r="E155" s="265">
        <v>1</v>
      </c>
      <c r="F155" s="265">
        <v>0</v>
      </c>
      <c r="G155" s="265">
        <v>0</v>
      </c>
      <c r="H155" s="265">
        <v>1</v>
      </c>
      <c r="I155" s="265">
        <v>0</v>
      </c>
      <c r="J155" s="265">
        <v>0</v>
      </c>
      <c r="K155" s="265">
        <v>0</v>
      </c>
      <c r="L155" s="265">
        <v>0</v>
      </c>
      <c r="M155" s="265">
        <v>0</v>
      </c>
      <c r="N155" s="265">
        <v>0</v>
      </c>
      <c r="O155" s="265">
        <v>0</v>
      </c>
      <c r="P155" s="265">
        <v>0</v>
      </c>
      <c r="Q155" s="265">
        <v>0</v>
      </c>
      <c r="R155" s="265">
        <v>0</v>
      </c>
      <c r="S155" s="265">
        <v>0</v>
      </c>
      <c r="T155" s="265">
        <v>0</v>
      </c>
      <c r="U155">
        <f t="shared" si="15"/>
        <v>1</v>
      </c>
      <c r="X155" t="str">
        <f t="shared" si="16"/>
        <v>01QH06</v>
      </c>
      <c r="Y155">
        <f t="shared" si="17"/>
        <v>6</v>
      </c>
      <c r="Z155" s="265" t="s">
        <v>416</v>
      </c>
      <c r="AA155" s="265" t="s">
        <v>455</v>
      </c>
      <c r="AB155" s="265">
        <v>8</v>
      </c>
      <c r="AC155" s="265">
        <v>0</v>
      </c>
      <c r="AD155" s="265">
        <v>0</v>
      </c>
      <c r="AE155" s="265">
        <v>8</v>
      </c>
      <c r="AF155" s="265">
        <v>8</v>
      </c>
      <c r="AG155" s="265">
        <v>0</v>
      </c>
      <c r="AH155" s="265">
        <v>0</v>
      </c>
      <c r="AI155" s="265">
        <v>8</v>
      </c>
      <c r="AJ155">
        <f t="shared" si="12"/>
        <v>0</v>
      </c>
    </row>
    <row r="156" spans="1:36" x14ac:dyDescent="0.2">
      <c r="A156" t="str">
        <f t="shared" si="13"/>
        <v>02CP01</v>
      </c>
      <c r="B156">
        <f t="shared" si="14"/>
        <v>1</v>
      </c>
      <c r="C156" s="265" t="s">
        <v>183</v>
      </c>
      <c r="D156" s="265" t="s">
        <v>231</v>
      </c>
      <c r="E156" s="265">
        <v>0</v>
      </c>
      <c r="F156" s="265">
        <v>0</v>
      </c>
      <c r="G156" s="265">
        <v>0</v>
      </c>
      <c r="H156" s="265">
        <v>0</v>
      </c>
      <c r="I156" s="265">
        <v>0</v>
      </c>
      <c r="J156" s="265">
        <v>0</v>
      </c>
      <c r="K156" s="265">
        <v>0</v>
      </c>
      <c r="L156" s="265">
        <v>0</v>
      </c>
      <c r="M156" s="265">
        <v>0</v>
      </c>
      <c r="N156" s="265">
        <v>0</v>
      </c>
      <c r="O156" s="265">
        <v>0</v>
      </c>
      <c r="P156" s="265">
        <v>0</v>
      </c>
      <c r="Q156" s="265">
        <v>1</v>
      </c>
      <c r="R156" s="265">
        <v>0</v>
      </c>
      <c r="S156" s="265">
        <v>0</v>
      </c>
      <c r="T156" s="265">
        <v>1</v>
      </c>
      <c r="U156">
        <f t="shared" si="15"/>
        <v>0</v>
      </c>
      <c r="X156" t="str">
        <f t="shared" si="16"/>
        <v>01QH07</v>
      </c>
      <c r="Y156">
        <f t="shared" si="17"/>
        <v>7</v>
      </c>
      <c r="Z156" s="265" t="s">
        <v>416</v>
      </c>
      <c r="AA156" s="265" t="s">
        <v>460</v>
      </c>
      <c r="AB156" s="265">
        <v>10</v>
      </c>
      <c r="AC156" s="265">
        <v>0</v>
      </c>
      <c r="AD156" s="265">
        <v>0</v>
      </c>
      <c r="AE156" s="265">
        <v>10</v>
      </c>
      <c r="AF156" s="265">
        <v>2</v>
      </c>
      <c r="AG156" s="265">
        <v>0</v>
      </c>
      <c r="AH156" s="265">
        <v>0</v>
      </c>
      <c r="AI156" s="265">
        <v>2</v>
      </c>
      <c r="AJ156">
        <f t="shared" si="12"/>
        <v>1</v>
      </c>
    </row>
    <row r="157" spans="1:36" x14ac:dyDescent="0.2">
      <c r="A157" t="str">
        <f t="shared" si="13"/>
        <v>02DE01</v>
      </c>
      <c r="B157">
        <f t="shared" si="14"/>
        <v>1</v>
      </c>
      <c r="C157" s="265" t="s">
        <v>339</v>
      </c>
      <c r="D157" s="265" t="s">
        <v>338</v>
      </c>
      <c r="E157" s="265">
        <v>2</v>
      </c>
      <c r="F157" s="265">
        <v>0</v>
      </c>
      <c r="G157" s="265">
        <v>0</v>
      </c>
      <c r="H157" s="265">
        <v>2</v>
      </c>
      <c r="I157" s="265">
        <v>1</v>
      </c>
      <c r="J157" s="265">
        <v>0</v>
      </c>
      <c r="K157" s="265">
        <v>0</v>
      </c>
      <c r="L157" s="265">
        <v>1</v>
      </c>
      <c r="M157" s="265">
        <v>0</v>
      </c>
      <c r="N157" s="265">
        <v>0</v>
      </c>
      <c r="O157" s="265">
        <v>0</v>
      </c>
      <c r="P157" s="265">
        <v>0</v>
      </c>
      <c r="Q157" s="265">
        <v>0</v>
      </c>
      <c r="R157" s="265">
        <v>0</v>
      </c>
      <c r="S157" s="265">
        <v>0</v>
      </c>
      <c r="T157" s="265">
        <v>0</v>
      </c>
      <c r="U157">
        <f t="shared" si="15"/>
        <v>1</v>
      </c>
      <c r="X157" t="str">
        <f t="shared" si="16"/>
        <v>01QH08</v>
      </c>
      <c r="Y157">
        <f t="shared" si="17"/>
        <v>8</v>
      </c>
      <c r="Z157" s="265" t="s">
        <v>416</v>
      </c>
      <c r="AA157" s="265" t="s">
        <v>463</v>
      </c>
      <c r="AB157" s="265">
        <v>3</v>
      </c>
      <c r="AC157" s="265">
        <v>0</v>
      </c>
      <c r="AD157" s="265">
        <v>0</v>
      </c>
      <c r="AE157" s="265">
        <v>3</v>
      </c>
      <c r="AF157" s="265">
        <v>0</v>
      </c>
      <c r="AG157" s="265">
        <v>0</v>
      </c>
      <c r="AH157" s="265">
        <v>0</v>
      </c>
      <c r="AI157" s="265">
        <v>0</v>
      </c>
      <c r="AJ157">
        <f t="shared" si="12"/>
        <v>1</v>
      </c>
    </row>
    <row r="158" spans="1:36" x14ac:dyDescent="0.2">
      <c r="A158" t="str">
        <f t="shared" si="13"/>
        <v>02EJ01</v>
      </c>
      <c r="B158">
        <f t="shared" si="14"/>
        <v>1</v>
      </c>
      <c r="C158" s="265" t="s">
        <v>267</v>
      </c>
      <c r="D158" s="265" t="s">
        <v>331</v>
      </c>
      <c r="E158" s="265">
        <v>6</v>
      </c>
      <c r="F158" s="265">
        <v>0</v>
      </c>
      <c r="G158" s="265">
        <v>0</v>
      </c>
      <c r="H158" s="265">
        <v>6</v>
      </c>
      <c r="I158" s="265">
        <v>2</v>
      </c>
      <c r="J158" s="265">
        <v>0</v>
      </c>
      <c r="K158" s="265">
        <v>0</v>
      </c>
      <c r="L158" s="265">
        <v>2</v>
      </c>
      <c r="M158" s="265">
        <v>0</v>
      </c>
      <c r="N158" s="265">
        <v>0</v>
      </c>
      <c r="O158" s="265">
        <v>0</v>
      </c>
      <c r="P158" s="265">
        <v>0</v>
      </c>
      <c r="Q158" s="265">
        <v>0</v>
      </c>
      <c r="R158" s="265">
        <v>0</v>
      </c>
      <c r="S158" s="265">
        <v>0</v>
      </c>
      <c r="T158" s="265">
        <v>0</v>
      </c>
      <c r="U158">
        <f t="shared" si="15"/>
        <v>1</v>
      </c>
      <c r="X158" t="str">
        <f t="shared" si="16"/>
        <v>01QH09</v>
      </c>
      <c r="Y158">
        <f t="shared" si="17"/>
        <v>9</v>
      </c>
      <c r="Z158" s="265" t="s">
        <v>416</v>
      </c>
      <c r="AA158" s="265" t="s">
        <v>465</v>
      </c>
      <c r="AB158" s="265">
        <v>0</v>
      </c>
      <c r="AC158" s="265">
        <v>0</v>
      </c>
      <c r="AD158" s="265">
        <v>0</v>
      </c>
      <c r="AE158" s="265">
        <v>0</v>
      </c>
      <c r="AF158" s="265">
        <v>1</v>
      </c>
      <c r="AG158" s="265">
        <v>0</v>
      </c>
      <c r="AH158" s="265">
        <v>0</v>
      </c>
      <c r="AI158" s="265">
        <v>1</v>
      </c>
      <c r="AJ158">
        <f t="shared" si="12"/>
        <v>0</v>
      </c>
    </row>
    <row r="159" spans="1:36" x14ac:dyDescent="0.2">
      <c r="A159" t="str">
        <f t="shared" si="13"/>
        <v>02EP01</v>
      </c>
      <c r="B159">
        <f t="shared" si="14"/>
        <v>1</v>
      </c>
      <c r="C159" s="265" t="s">
        <v>144</v>
      </c>
      <c r="D159" s="265" t="s">
        <v>141</v>
      </c>
      <c r="E159" s="265">
        <v>14</v>
      </c>
      <c r="F159" s="265">
        <v>0</v>
      </c>
      <c r="G159" s="265">
        <v>0</v>
      </c>
      <c r="H159" s="265">
        <v>14</v>
      </c>
      <c r="I159" s="265">
        <v>4</v>
      </c>
      <c r="J159" s="265">
        <v>0</v>
      </c>
      <c r="K159" s="265">
        <v>0</v>
      </c>
      <c r="L159" s="265">
        <v>4</v>
      </c>
      <c r="M159" s="265">
        <v>10</v>
      </c>
      <c r="N159" s="265">
        <v>0</v>
      </c>
      <c r="O159" s="265">
        <v>0</v>
      </c>
      <c r="P159" s="265">
        <v>10</v>
      </c>
      <c r="Q159" s="265">
        <v>0</v>
      </c>
      <c r="R159" s="265">
        <v>0</v>
      </c>
      <c r="S159" s="265">
        <v>0</v>
      </c>
      <c r="T159" s="265">
        <v>0</v>
      </c>
      <c r="U159">
        <f t="shared" si="15"/>
        <v>1</v>
      </c>
      <c r="X159" t="str">
        <f t="shared" si="16"/>
        <v>01QH10</v>
      </c>
      <c r="Y159">
        <f t="shared" si="17"/>
        <v>10</v>
      </c>
      <c r="Z159" s="265" t="s">
        <v>416</v>
      </c>
      <c r="AA159" s="265" t="s">
        <v>470</v>
      </c>
      <c r="AB159" s="265">
        <v>1</v>
      </c>
      <c r="AC159" s="265">
        <v>0</v>
      </c>
      <c r="AD159" s="265">
        <v>0</v>
      </c>
      <c r="AE159" s="265">
        <v>1</v>
      </c>
      <c r="AF159" s="265">
        <v>0</v>
      </c>
      <c r="AG159" s="265">
        <v>0</v>
      </c>
      <c r="AH159" s="265">
        <v>0</v>
      </c>
      <c r="AI159" s="265">
        <v>0</v>
      </c>
      <c r="AJ159">
        <f t="shared" si="12"/>
        <v>1</v>
      </c>
    </row>
    <row r="160" spans="1:36" x14ac:dyDescent="0.2">
      <c r="A160" t="str">
        <f t="shared" si="13"/>
        <v>02EP02</v>
      </c>
      <c r="B160">
        <f t="shared" si="14"/>
        <v>2</v>
      </c>
      <c r="C160" s="265" t="s">
        <v>144</v>
      </c>
      <c r="D160" s="265" t="s">
        <v>231</v>
      </c>
      <c r="E160" s="265">
        <v>0</v>
      </c>
      <c r="F160" s="265">
        <v>0</v>
      </c>
      <c r="G160" s="265">
        <v>0</v>
      </c>
      <c r="H160" s="265">
        <v>0</v>
      </c>
      <c r="I160" s="265">
        <v>1</v>
      </c>
      <c r="J160" s="265">
        <v>0</v>
      </c>
      <c r="K160" s="265">
        <v>0</v>
      </c>
      <c r="L160" s="265">
        <v>1</v>
      </c>
      <c r="M160" s="265">
        <v>0</v>
      </c>
      <c r="N160" s="265">
        <v>0</v>
      </c>
      <c r="O160" s="265">
        <v>0</v>
      </c>
      <c r="P160" s="265">
        <v>0</v>
      </c>
      <c r="Q160" s="265">
        <v>0</v>
      </c>
      <c r="R160" s="265">
        <v>0</v>
      </c>
      <c r="S160" s="265">
        <v>0</v>
      </c>
      <c r="T160" s="265">
        <v>0</v>
      </c>
      <c r="U160">
        <f t="shared" si="15"/>
        <v>0</v>
      </c>
      <c r="X160" t="str">
        <f t="shared" si="16"/>
        <v>01QH11</v>
      </c>
      <c r="Y160">
        <f t="shared" si="17"/>
        <v>11</v>
      </c>
      <c r="Z160" s="265" t="s">
        <v>416</v>
      </c>
      <c r="AA160" s="265" t="s">
        <v>473</v>
      </c>
      <c r="AB160" s="265">
        <v>1</v>
      </c>
      <c r="AC160" s="265">
        <v>0</v>
      </c>
      <c r="AD160" s="265">
        <v>0</v>
      </c>
      <c r="AE160" s="265">
        <v>1</v>
      </c>
      <c r="AF160" s="265">
        <v>1</v>
      </c>
      <c r="AG160" s="265">
        <v>0</v>
      </c>
      <c r="AH160" s="265">
        <v>0</v>
      </c>
      <c r="AI160" s="265">
        <v>1</v>
      </c>
      <c r="AJ160">
        <f t="shared" si="12"/>
        <v>0</v>
      </c>
    </row>
    <row r="161" spans="1:36" x14ac:dyDescent="0.2">
      <c r="A161" t="str">
        <f t="shared" si="13"/>
        <v>02GA01</v>
      </c>
      <c r="B161">
        <f t="shared" si="14"/>
        <v>1</v>
      </c>
      <c r="C161" s="265" t="s">
        <v>340</v>
      </c>
      <c r="D161" s="265" t="s">
        <v>338</v>
      </c>
      <c r="E161" s="265">
        <v>0</v>
      </c>
      <c r="F161" s="265">
        <v>0</v>
      </c>
      <c r="G161" s="265">
        <v>0</v>
      </c>
      <c r="H161" s="265">
        <v>0</v>
      </c>
      <c r="I161" s="265">
        <v>1</v>
      </c>
      <c r="J161" s="265">
        <v>0</v>
      </c>
      <c r="K161" s="265">
        <v>0</v>
      </c>
      <c r="L161" s="265">
        <v>1</v>
      </c>
      <c r="M161" s="265">
        <v>0</v>
      </c>
      <c r="N161" s="265">
        <v>0</v>
      </c>
      <c r="O161" s="265">
        <v>0</v>
      </c>
      <c r="P161" s="265">
        <v>0</v>
      </c>
      <c r="Q161" s="265">
        <v>0</v>
      </c>
      <c r="R161" s="265">
        <v>0</v>
      </c>
      <c r="S161" s="265">
        <v>0</v>
      </c>
      <c r="T161" s="265">
        <v>0</v>
      </c>
      <c r="U161">
        <f t="shared" si="15"/>
        <v>0</v>
      </c>
      <c r="X161" t="str">
        <f t="shared" si="16"/>
        <v>01QH12</v>
      </c>
      <c r="Y161">
        <f t="shared" si="17"/>
        <v>12</v>
      </c>
      <c r="Z161" s="265" t="s">
        <v>416</v>
      </c>
      <c r="AA161" s="265" t="s">
        <v>480</v>
      </c>
      <c r="AB161" s="265">
        <v>0</v>
      </c>
      <c r="AC161" s="265">
        <v>0</v>
      </c>
      <c r="AD161" s="265">
        <v>0</v>
      </c>
      <c r="AE161" s="265">
        <v>0</v>
      </c>
      <c r="AF161" s="265">
        <v>1</v>
      </c>
      <c r="AG161" s="265">
        <v>0</v>
      </c>
      <c r="AH161" s="265">
        <v>0</v>
      </c>
      <c r="AI161" s="265">
        <v>1</v>
      </c>
      <c r="AJ161">
        <f t="shared" si="12"/>
        <v>0</v>
      </c>
    </row>
    <row r="162" spans="1:36" x14ac:dyDescent="0.2">
      <c r="A162" t="str">
        <f t="shared" si="13"/>
        <v>02GD01</v>
      </c>
      <c r="B162">
        <f t="shared" si="14"/>
        <v>1</v>
      </c>
      <c r="C162" s="265" t="s">
        <v>164</v>
      </c>
      <c r="D162" s="265" t="s">
        <v>161</v>
      </c>
      <c r="E162" s="265">
        <v>0</v>
      </c>
      <c r="F162" s="265">
        <v>0</v>
      </c>
      <c r="G162" s="265">
        <v>0</v>
      </c>
      <c r="H162" s="265">
        <v>0</v>
      </c>
      <c r="I162" s="265">
        <v>0</v>
      </c>
      <c r="J162" s="265">
        <v>0</v>
      </c>
      <c r="K162" s="265">
        <v>0</v>
      </c>
      <c r="L162" s="265">
        <v>0</v>
      </c>
      <c r="M162" s="265">
        <v>0</v>
      </c>
      <c r="N162" s="265">
        <v>1</v>
      </c>
      <c r="O162" s="265">
        <v>0</v>
      </c>
      <c r="P162" s="265">
        <v>1</v>
      </c>
      <c r="Q162" s="265">
        <v>0</v>
      </c>
      <c r="R162" s="265">
        <v>0</v>
      </c>
      <c r="S162" s="265">
        <v>0</v>
      </c>
      <c r="T162" s="265">
        <v>0</v>
      </c>
      <c r="U162">
        <f t="shared" si="15"/>
        <v>1</v>
      </c>
      <c r="X162" t="str">
        <f t="shared" si="16"/>
        <v>01RB01</v>
      </c>
      <c r="Y162">
        <f t="shared" si="17"/>
        <v>1</v>
      </c>
      <c r="Z162" s="265" t="s">
        <v>406</v>
      </c>
      <c r="AA162" s="265" t="s">
        <v>529</v>
      </c>
      <c r="AB162" s="265">
        <v>1</v>
      </c>
      <c r="AC162" s="265">
        <v>0</v>
      </c>
      <c r="AD162" s="265">
        <v>0</v>
      </c>
      <c r="AE162" s="265">
        <v>1</v>
      </c>
      <c r="AF162" s="265">
        <v>0</v>
      </c>
      <c r="AG162" s="265">
        <v>0</v>
      </c>
      <c r="AH162" s="265">
        <v>0</v>
      </c>
      <c r="AI162" s="265">
        <v>0</v>
      </c>
      <c r="AJ162">
        <f t="shared" si="12"/>
        <v>1</v>
      </c>
    </row>
    <row r="163" spans="1:36" x14ac:dyDescent="0.2">
      <c r="A163" t="str">
        <f t="shared" si="13"/>
        <v>02GM01</v>
      </c>
      <c r="B163">
        <f t="shared" si="14"/>
        <v>1</v>
      </c>
      <c r="C163" s="265" t="s">
        <v>176</v>
      </c>
      <c r="D163" s="265" t="s">
        <v>211</v>
      </c>
      <c r="E163" s="265">
        <v>1</v>
      </c>
      <c r="F163" s="265">
        <v>0</v>
      </c>
      <c r="G163" s="265">
        <v>0</v>
      </c>
      <c r="H163" s="265">
        <v>1</v>
      </c>
      <c r="I163" s="265">
        <v>0</v>
      </c>
      <c r="J163" s="265">
        <v>0</v>
      </c>
      <c r="K163" s="265">
        <v>0</v>
      </c>
      <c r="L163" s="265">
        <v>0</v>
      </c>
      <c r="M163" s="265">
        <v>0</v>
      </c>
      <c r="N163" s="265">
        <v>0</v>
      </c>
      <c r="O163" s="265">
        <v>0</v>
      </c>
      <c r="P163" s="265">
        <v>0</v>
      </c>
      <c r="Q163" s="265">
        <v>0</v>
      </c>
      <c r="R163" s="265">
        <v>0</v>
      </c>
      <c r="S163" s="265">
        <v>0</v>
      </c>
      <c r="T163" s="265">
        <v>0</v>
      </c>
      <c r="U163">
        <f t="shared" si="15"/>
        <v>1</v>
      </c>
      <c r="X163" t="str">
        <f t="shared" si="16"/>
        <v>01TQ01</v>
      </c>
      <c r="Y163">
        <f t="shared" si="17"/>
        <v>1</v>
      </c>
      <c r="Z163" s="265" t="s">
        <v>244</v>
      </c>
      <c r="AA163" s="265" t="s">
        <v>495</v>
      </c>
      <c r="AB163" s="265">
        <v>1</v>
      </c>
      <c r="AC163" s="265">
        <v>0</v>
      </c>
      <c r="AD163" s="265">
        <v>0</v>
      </c>
      <c r="AE163" s="265">
        <v>1</v>
      </c>
      <c r="AF163" s="265">
        <v>3</v>
      </c>
      <c r="AG163" s="265">
        <v>0</v>
      </c>
      <c r="AH163" s="265">
        <v>0</v>
      </c>
      <c r="AI163" s="265">
        <v>3</v>
      </c>
      <c r="AJ163">
        <f t="shared" si="12"/>
        <v>0</v>
      </c>
    </row>
    <row r="164" spans="1:36" x14ac:dyDescent="0.2">
      <c r="A164" t="str">
        <f t="shared" si="13"/>
        <v>02GM02</v>
      </c>
      <c r="B164">
        <f t="shared" si="14"/>
        <v>2</v>
      </c>
      <c r="C164" s="265" t="s">
        <v>176</v>
      </c>
      <c r="D164" s="265" t="s">
        <v>216</v>
      </c>
      <c r="E164" s="265">
        <v>0</v>
      </c>
      <c r="F164" s="265">
        <v>0</v>
      </c>
      <c r="G164" s="265">
        <v>0</v>
      </c>
      <c r="H164" s="265">
        <v>0</v>
      </c>
      <c r="I164" s="265">
        <v>0</v>
      </c>
      <c r="J164" s="265">
        <v>0</v>
      </c>
      <c r="K164" s="265">
        <v>0</v>
      </c>
      <c r="L164" s="265">
        <v>0</v>
      </c>
      <c r="M164" s="265">
        <v>1</v>
      </c>
      <c r="N164" s="265">
        <v>0</v>
      </c>
      <c r="O164" s="265">
        <v>0</v>
      </c>
      <c r="P164" s="265">
        <v>1</v>
      </c>
      <c r="Q164" s="265">
        <v>0</v>
      </c>
      <c r="R164" s="265">
        <v>0</v>
      </c>
      <c r="S164" s="265">
        <v>0</v>
      </c>
      <c r="T164" s="265">
        <v>0</v>
      </c>
      <c r="U164">
        <f t="shared" si="15"/>
        <v>1</v>
      </c>
      <c r="X164" t="str">
        <f t="shared" si="16"/>
        <v>01UB01</v>
      </c>
      <c r="Y164">
        <f t="shared" si="17"/>
        <v>1</v>
      </c>
      <c r="Z164" s="265" t="s">
        <v>518</v>
      </c>
      <c r="AA164" s="265" t="s">
        <v>517</v>
      </c>
      <c r="AB164" s="265">
        <v>0</v>
      </c>
      <c r="AC164" s="265">
        <v>0</v>
      </c>
      <c r="AD164" s="265">
        <v>0</v>
      </c>
      <c r="AE164" s="265">
        <v>0</v>
      </c>
      <c r="AF164" s="265">
        <v>1</v>
      </c>
      <c r="AG164" s="265">
        <v>0</v>
      </c>
      <c r="AH164" s="265">
        <v>0</v>
      </c>
      <c r="AI164" s="265">
        <v>1</v>
      </c>
      <c r="AJ164">
        <f t="shared" si="12"/>
        <v>0</v>
      </c>
    </row>
    <row r="165" spans="1:36" x14ac:dyDescent="0.2">
      <c r="A165" t="str">
        <f t="shared" si="13"/>
        <v>02KX01</v>
      </c>
      <c r="B165">
        <f t="shared" si="14"/>
        <v>1</v>
      </c>
      <c r="C165" s="265" t="s">
        <v>438</v>
      </c>
      <c r="D165" s="265" t="s">
        <v>412</v>
      </c>
      <c r="E165" s="265">
        <v>0</v>
      </c>
      <c r="F165" s="265">
        <v>0</v>
      </c>
      <c r="G165" s="265">
        <v>0</v>
      </c>
      <c r="H165" s="265">
        <v>0</v>
      </c>
      <c r="I165" s="265">
        <v>0</v>
      </c>
      <c r="J165" s="265">
        <v>0</v>
      </c>
      <c r="K165" s="265">
        <v>0</v>
      </c>
      <c r="L165" s="265">
        <v>0</v>
      </c>
      <c r="M165" s="265">
        <v>1</v>
      </c>
      <c r="N165" s="265">
        <v>0</v>
      </c>
      <c r="O165" s="265">
        <v>0</v>
      </c>
      <c r="P165" s="265">
        <v>1</v>
      </c>
      <c r="Q165" s="265">
        <v>0</v>
      </c>
      <c r="R165" s="265">
        <v>0</v>
      </c>
      <c r="S165" s="265">
        <v>0</v>
      </c>
      <c r="T165" s="265">
        <v>0</v>
      </c>
      <c r="U165">
        <f t="shared" si="15"/>
        <v>1</v>
      </c>
      <c r="X165" t="str">
        <f t="shared" si="16"/>
        <v>01UB02</v>
      </c>
      <c r="Y165">
        <f t="shared" si="17"/>
        <v>2</v>
      </c>
      <c r="Z165" s="265" t="s">
        <v>518</v>
      </c>
      <c r="AA165" s="265" t="s">
        <v>519</v>
      </c>
      <c r="AB165" s="265">
        <v>4</v>
      </c>
      <c r="AC165" s="265">
        <v>0</v>
      </c>
      <c r="AD165" s="265">
        <v>0</v>
      </c>
      <c r="AE165" s="265">
        <v>4</v>
      </c>
      <c r="AF165" s="265">
        <v>5</v>
      </c>
      <c r="AG165" s="265">
        <v>0</v>
      </c>
      <c r="AH165" s="265">
        <v>0</v>
      </c>
      <c r="AI165" s="265">
        <v>5</v>
      </c>
      <c r="AJ165">
        <f t="shared" si="12"/>
        <v>0</v>
      </c>
    </row>
    <row r="166" spans="1:36" x14ac:dyDescent="0.2">
      <c r="A166" t="str">
        <f t="shared" si="13"/>
        <v>02QV01</v>
      </c>
      <c r="B166">
        <f t="shared" si="14"/>
        <v>1</v>
      </c>
      <c r="C166" s="265" t="s">
        <v>399</v>
      </c>
      <c r="D166" s="265" t="s">
        <v>396</v>
      </c>
      <c r="E166" s="265">
        <v>0</v>
      </c>
      <c r="F166" s="265">
        <v>1</v>
      </c>
      <c r="G166" s="265">
        <v>0</v>
      </c>
      <c r="H166" s="265">
        <v>1</v>
      </c>
      <c r="I166" s="265">
        <v>0</v>
      </c>
      <c r="J166" s="265">
        <v>0</v>
      </c>
      <c r="K166" s="265">
        <v>0</v>
      </c>
      <c r="L166" s="265">
        <v>0</v>
      </c>
      <c r="M166" s="265">
        <v>0</v>
      </c>
      <c r="N166" s="265">
        <v>0</v>
      </c>
      <c r="O166" s="265">
        <v>1</v>
      </c>
      <c r="P166" s="265">
        <v>1</v>
      </c>
      <c r="Q166" s="265">
        <v>0</v>
      </c>
      <c r="R166" s="265">
        <v>0</v>
      </c>
      <c r="S166" s="265">
        <v>0</v>
      </c>
      <c r="T166" s="265">
        <v>0</v>
      </c>
      <c r="U166">
        <f t="shared" si="15"/>
        <v>1</v>
      </c>
      <c r="X166" t="str">
        <f t="shared" si="16"/>
        <v>01UB03</v>
      </c>
      <c r="Y166">
        <f t="shared" si="17"/>
        <v>3</v>
      </c>
      <c r="Z166" s="265" t="s">
        <v>518</v>
      </c>
      <c r="AA166" s="265" t="s">
        <v>524</v>
      </c>
      <c r="AB166" s="265">
        <v>0</v>
      </c>
      <c r="AC166" s="265">
        <v>0</v>
      </c>
      <c r="AD166" s="265">
        <v>0</v>
      </c>
      <c r="AE166" s="265">
        <v>0</v>
      </c>
      <c r="AF166" s="265">
        <v>3</v>
      </c>
      <c r="AG166" s="265">
        <v>0</v>
      </c>
      <c r="AH166" s="265">
        <v>0</v>
      </c>
      <c r="AI166" s="265">
        <v>3</v>
      </c>
      <c r="AJ166">
        <f t="shared" si="12"/>
        <v>0</v>
      </c>
    </row>
    <row r="167" spans="1:36" x14ac:dyDescent="0.2">
      <c r="A167" t="str">
        <f t="shared" si="13"/>
        <v>02QV02</v>
      </c>
      <c r="B167">
        <f t="shared" si="14"/>
        <v>2</v>
      </c>
      <c r="C167" s="265" t="s">
        <v>399</v>
      </c>
      <c r="D167" s="265" t="s">
        <v>404</v>
      </c>
      <c r="E167" s="265">
        <v>0</v>
      </c>
      <c r="F167" s="265">
        <v>1</v>
      </c>
      <c r="G167" s="265">
        <v>0</v>
      </c>
      <c r="H167" s="265">
        <v>1</v>
      </c>
      <c r="I167" s="265">
        <v>0</v>
      </c>
      <c r="J167" s="265">
        <v>0</v>
      </c>
      <c r="K167" s="265">
        <v>0</v>
      </c>
      <c r="L167" s="265">
        <v>0</v>
      </c>
      <c r="M167" s="265">
        <v>0</v>
      </c>
      <c r="N167" s="265">
        <v>0</v>
      </c>
      <c r="O167" s="265">
        <v>0</v>
      </c>
      <c r="P167" s="265">
        <v>0</v>
      </c>
      <c r="Q167" s="265">
        <v>0</v>
      </c>
      <c r="R167" s="265">
        <v>0</v>
      </c>
      <c r="S167" s="265">
        <v>0</v>
      </c>
      <c r="T167" s="265">
        <v>0</v>
      </c>
      <c r="U167">
        <f t="shared" si="15"/>
        <v>1</v>
      </c>
      <c r="X167" t="str">
        <f t="shared" si="16"/>
        <v>01UC01</v>
      </c>
      <c r="Y167">
        <f t="shared" si="17"/>
        <v>1</v>
      </c>
      <c r="Z167" s="265" t="s">
        <v>122</v>
      </c>
      <c r="AA167" s="265" t="s">
        <v>448</v>
      </c>
      <c r="AB167" s="265">
        <v>1</v>
      </c>
      <c r="AC167" s="265">
        <v>0</v>
      </c>
      <c r="AD167" s="265">
        <v>0</v>
      </c>
      <c r="AE167" s="265">
        <v>1</v>
      </c>
      <c r="AF167" s="265">
        <v>0</v>
      </c>
      <c r="AG167" s="265">
        <v>0</v>
      </c>
      <c r="AH167" s="265">
        <v>0</v>
      </c>
      <c r="AI167" s="265">
        <v>0</v>
      </c>
      <c r="AJ167">
        <f t="shared" si="12"/>
        <v>1</v>
      </c>
    </row>
    <row r="168" spans="1:36" x14ac:dyDescent="0.2">
      <c r="A168" t="str">
        <f t="shared" si="13"/>
        <v>02RF01</v>
      </c>
      <c r="B168">
        <f t="shared" si="14"/>
        <v>1</v>
      </c>
      <c r="C168" s="265" t="s">
        <v>228</v>
      </c>
      <c r="D168" s="265" t="s">
        <v>236</v>
      </c>
      <c r="E168" s="265">
        <v>1</v>
      </c>
      <c r="F168" s="265">
        <v>0</v>
      </c>
      <c r="G168" s="265">
        <v>0</v>
      </c>
      <c r="H168" s="265">
        <v>1</v>
      </c>
      <c r="I168" s="265">
        <v>0</v>
      </c>
      <c r="J168" s="265">
        <v>0</v>
      </c>
      <c r="K168" s="265">
        <v>0</v>
      </c>
      <c r="L168" s="265">
        <v>0</v>
      </c>
      <c r="M168" s="265">
        <v>0</v>
      </c>
      <c r="N168" s="265">
        <v>0</v>
      </c>
      <c r="O168" s="265">
        <v>0</v>
      </c>
      <c r="P168" s="265">
        <v>0</v>
      </c>
      <c r="Q168" s="265">
        <v>0</v>
      </c>
      <c r="R168" s="265">
        <v>0</v>
      </c>
      <c r="S168" s="265">
        <v>0</v>
      </c>
      <c r="T168" s="265">
        <v>0</v>
      </c>
      <c r="U168">
        <f t="shared" si="15"/>
        <v>1</v>
      </c>
      <c r="X168" t="str">
        <f t="shared" si="16"/>
        <v>01UC02</v>
      </c>
      <c r="Y168">
        <f t="shared" si="17"/>
        <v>2</v>
      </c>
      <c r="Z168" s="265" t="s">
        <v>122</v>
      </c>
      <c r="AA168" s="265" t="s">
        <v>455</v>
      </c>
      <c r="AB168" s="265">
        <v>2</v>
      </c>
      <c r="AC168" s="265">
        <v>0</v>
      </c>
      <c r="AD168" s="265">
        <v>0</v>
      </c>
      <c r="AE168" s="265">
        <v>2</v>
      </c>
      <c r="AF168" s="265">
        <v>1</v>
      </c>
      <c r="AG168" s="265">
        <v>0</v>
      </c>
      <c r="AH168" s="265">
        <v>0</v>
      </c>
      <c r="AI168" s="265">
        <v>1</v>
      </c>
      <c r="AJ168">
        <f t="shared" si="12"/>
        <v>1</v>
      </c>
    </row>
    <row r="169" spans="1:36" x14ac:dyDescent="0.2">
      <c r="A169" t="str">
        <f t="shared" si="13"/>
        <v>02RF02</v>
      </c>
      <c r="B169">
        <f t="shared" si="14"/>
        <v>2</v>
      </c>
      <c r="C169" s="265" t="s">
        <v>228</v>
      </c>
      <c r="D169" s="265" t="s">
        <v>249</v>
      </c>
      <c r="E169" s="265">
        <v>0</v>
      </c>
      <c r="F169" s="265">
        <v>0</v>
      </c>
      <c r="G169" s="265">
        <v>0</v>
      </c>
      <c r="H169" s="265">
        <v>0</v>
      </c>
      <c r="I169" s="265">
        <v>0</v>
      </c>
      <c r="J169" s="265">
        <v>0</v>
      </c>
      <c r="K169" s="265">
        <v>0</v>
      </c>
      <c r="L169" s="265">
        <v>0</v>
      </c>
      <c r="M169" s="265">
        <v>1</v>
      </c>
      <c r="N169" s="265">
        <v>0</v>
      </c>
      <c r="O169" s="265">
        <v>0</v>
      </c>
      <c r="P169" s="265">
        <v>1</v>
      </c>
      <c r="Q169" s="265">
        <v>0</v>
      </c>
      <c r="R169" s="265">
        <v>0</v>
      </c>
      <c r="S169" s="265">
        <v>0</v>
      </c>
      <c r="T169" s="265">
        <v>0</v>
      </c>
      <c r="U169">
        <f t="shared" si="15"/>
        <v>1</v>
      </c>
      <c r="X169" t="str">
        <f t="shared" si="16"/>
        <v>01UC03</v>
      </c>
      <c r="Y169">
        <f t="shared" si="17"/>
        <v>3</v>
      </c>
      <c r="Z169" s="265" t="s">
        <v>122</v>
      </c>
      <c r="AA169" s="265" t="s">
        <v>463</v>
      </c>
      <c r="AB169" s="265">
        <v>0</v>
      </c>
      <c r="AC169" s="265">
        <v>0</v>
      </c>
      <c r="AD169" s="265">
        <v>0</v>
      </c>
      <c r="AE169" s="265">
        <v>0</v>
      </c>
      <c r="AF169" s="265">
        <v>1</v>
      </c>
      <c r="AG169" s="265">
        <v>0</v>
      </c>
      <c r="AH169" s="265">
        <v>0</v>
      </c>
      <c r="AI169" s="265">
        <v>1</v>
      </c>
      <c r="AJ169">
        <f t="shared" si="12"/>
        <v>0</v>
      </c>
    </row>
    <row r="170" spans="1:36" x14ac:dyDescent="0.2">
      <c r="A170" t="str">
        <f t="shared" si="13"/>
        <v>02RF03</v>
      </c>
      <c r="B170">
        <f t="shared" si="14"/>
        <v>3</v>
      </c>
      <c r="C170" s="265" t="s">
        <v>228</v>
      </c>
      <c r="D170" s="265" t="s">
        <v>252</v>
      </c>
      <c r="E170" s="265">
        <v>2</v>
      </c>
      <c r="F170" s="265">
        <v>0</v>
      </c>
      <c r="G170" s="265">
        <v>0</v>
      </c>
      <c r="H170" s="265">
        <v>2</v>
      </c>
      <c r="I170" s="265">
        <v>0</v>
      </c>
      <c r="J170" s="265">
        <v>0</v>
      </c>
      <c r="K170" s="265">
        <v>0</v>
      </c>
      <c r="L170" s="265">
        <v>0</v>
      </c>
      <c r="M170" s="265">
        <v>0</v>
      </c>
      <c r="N170" s="265">
        <v>0</v>
      </c>
      <c r="O170" s="265">
        <v>0</v>
      </c>
      <c r="P170" s="265">
        <v>0</v>
      </c>
      <c r="Q170" s="265">
        <v>0</v>
      </c>
      <c r="R170" s="265">
        <v>0</v>
      </c>
      <c r="S170" s="265">
        <v>0</v>
      </c>
      <c r="T170" s="265">
        <v>0</v>
      </c>
      <c r="U170">
        <f t="shared" si="15"/>
        <v>1</v>
      </c>
      <c r="X170" t="str">
        <f t="shared" si="16"/>
        <v>01UC04</v>
      </c>
      <c r="Y170">
        <f t="shared" si="17"/>
        <v>4</v>
      </c>
      <c r="Z170" s="265" t="s">
        <v>122</v>
      </c>
      <c r="AA170" s="265" t="s">
        <v>465</v>
      </c>
      <c r="AB170" s="265">
        <v>0</v>
      </c>
      <c r="AC170" s="265">
        <v>0</v>
      </c>
      <c r="AD170" s="265">
        <v>0</v>
      </c>
      <c r="AE170" s="265">
        <v>0</v>
      </c>
      <c r="AF170" s="265">
        <v>1</v>
      </c>
      <c r="AG170" s="265">
        <v>0</v>
      </c>
      <c r="AH170" s="265">
        <v>0</v>
      </c>
      <c r="AI170" s="265">
        <v>1</v>
      </c>
      <c r="AJ170">
        <f t="shared" si="12"/>
        <v>0</v>
      </c>
    </row>
    <row r="171" spans="1:36" x14ac:dyDescent="0.2">
      <c r="A171" t="str">
        <f t="shared" si="13"/>
        <v>02RF04</v>
      </c>
      <c r="B171">
        <f t="shared" si="14"/>
        <v>4</v>
      </c>
      <c r="C171" s="265" t="s">
        <v>228</v>
      </c>
      <c r="D171" s="265" t="s">
        <v>256</v>
      </c>
      <c r="E171" s="265">
        <v>1</v>
      </c>
      <c r="F171" s="265">
        <v>0</v>
      </c>
      <c r="G171" s="265">
        <v>0</v>
      </c>
      <c r="H171" s="265">
        <v>1</v>
      </c>
      <c r="I171" s="265">
        <v>0</v>
      </c>
      <c r="J171" s="265">
        <v>0</v>
      </c>
      <c r="K171" s="265">
        <v>0</v>
      </c>
      <c r="L171" s="265">
        <v>0</v>
      </c>
      <c r="M171" s="265">
        <v>0</v>
      </c>
      <c r="N171" s="265">
        <v>0</v>
      </c>
      <c r="O171" s="265">
        <v>0</v>
      </c>
      <c r="P171" s="265">
        <v>0</v>
      </c>
      <c r="Q171" s="265">
        <v>0</v>
      </c>
      <c r="R171" s="265">
        <v>0</v>
      </c>
      <c r="S171" s="265">
        <v>0</v>
      </c>
      <c r="T171" s="265">
        <v>0</v>
      </c>
      <c r="U171">
        <f t="shared" si="15"/>
        <v>1</v>
      </c>
      <c r="X171" t="str">
        <f t="shared" si="16"/>
        <v>01UC05</v>
      </c>
      <c r="Y171">
        <f t="shared" si="17"/>
        <v>5</v>
      </c>
      <c r="Z171" s="265" t="s">
        <v>122</v>
      </c>
      <c r="AA171" s="265" t="s">
        <v>496</v>
      </c>
      <c r="AB171" s="265">
        <v>1</v>
      </c>
      <c r="AC171" s="265">
        <v>0</v>
      </c>
      <c r="AD171" s="265">
        <v>0</v>
      </c>
      <c r="AE171" s="265">
        <v>1</v>
      </c>
      <c r="AF171" s="265">
        <v>1</v>
      </c>
      <c r="AG171" s="265">
        <v>0</v>
      </c>
      <c r="AH171" s="265">
        <v>0</v>
      </c>
      <c r="AI171" s="265">
        <v>1</v>
      </c>
      <c r="AJ171">
        <f t="shared" si="12"/>
        <v>0</v>
      </c>
    </row>
    <row r="172" spans="1:36" x14ac:dyDescent="0.2">
      <c r="A172" t="str">
        <f t="shared" si="13"/>
        <v>02RH01</v>
      </c>
      <c r="B172">
        <f t="shared" si="14"/>
        <v>1</v>
      </c>
      <c r="C172" s="265" t="s">
        <v>357</v>
      </c>
      <c r="D172" s="265" t="s">
        <v>198</v>
      </c>
      <c r="E172" s="265">
        <v>0</v>
      </c>
      <c r="F172" s="265">
        <v>0</v>
      </c>
      <c r="G172" s="265">
        <v>0</v>
      </c>
      <c r="H172" s="265">
        <v>0</v>
      </c>
      <c r="I172" s="265">
        <v>0</v>
      </c>
      <c r="J172" s="265">
        <v>0</v>
      </c>
      <c r="K172" s="265">
        <v>0</v>
      </c>
      <c r="L172" s="265">
        <v>0</v>
      </c>
      <c r="M172" s="265">
        <v>1</v>
      </c>
      <c r="N172" s="265">
        <v>0</v>
      </c>
      <c r="O172" s="265">
        <v>0</v>
      </c>
      <c r="P172" s="265">
        <v>1</v>
      </c>
      <c r="Q172" s="265">
        <v>0</v>
      </c>
      <c r="R172" s="265">
        <v>0</v>
      </c>
      <c r="S172" s="265">
        <v>0</v>
      </c>
      <c r="T172" s="265">
        <v>0</v>
      </c>
      <c r="U172">
        <f t="shared" si="15"/>
        <v>1</v>
      </c>
      <c r="X172" t="str">
        <f t="shared" si="16"/>
        <v>01UC06</v>
      </c>
      <c r="Y172">
        <f t="shared" si="17"/>
        <v>6</v>
      </c>
      <c r="Z172" s="265" t="s">
        <v>122</v>
      </c>
      <c r="AA172" s="265" t="s">
        <v>497</v>
      </c>
      <c r="AB172" s="265">
        <v>0</v>
      </c>
      <c r="AC172" s="265">
        <v>0</v>
      </c>
      <c r="AD172" s="265">
        <v>0</v>
      </c>
      <c r="AE172" s="265">
        <v>0</v>
      </c>
      <c r="AF172" s="265">
        <v>1</v>
      </c>
      <c r="AG172" s="265">
        <v>0</v>
      </c>
      <c r="AH172" s="265">
        <v>0</v>
      </c>
      <c r="AI172" s="265">
        <v>1</v>
      </c>
      <c r="AJ172">
        <f t="shared" si="12"/>
        <v>0</v>
      </c>
    </row>
    <row r="173" spans="1:36" x14ac:dyDescent="0.2">
      <c r="A173" t="str">
        <f t="shared" si="13"/>
        <v>02RH02</v>
      </c>
      <c r="B173">
        <f t="shared" si="14"/>
        <v>2</v>
      </c>
      <c r="C173" s="265" t="s">
        <v>357</v>
      </c>
      <c r="D173" s="265" t="s">
        <v>227</v>
      </c>
      <c r="E173" s="265">
        <v>0</v>
      </c>
      <c r="F173" s="265">
        <v>0</v>
      </c>
      <c r="G173" s="265">
        <v>0</v>
      </c>
      <c r="H173" s="265">
        <v>0</v>
      </c>
      <c r="I173" s="265">
        <v>0</v>
      </c>
      <c r="J173" s="265">
        <v>0</v>
      </c>
      <c r="K173" s="265">
        <v>0</v>
      </c>
      <c r="L173" s="265">
        <v>0</v>
      </c>
      <c r="M173" s="265">
        <v>0</v>
      </c>
      <c r="N173" s="265">
        <v>0</v>
      </c>
      <c r="O173" s="265">
        <v>0</v>
      </c>
      <c r="P173" s="265">
        <v>0</v>
      </c>
      <c r="Q173" s="265">
        <v>1</v>
      </c>
      <c r="R173" s="265">
        <v>0</v>
      </c>
      <c r="S173" s="265">
        <v>0</v>
      </c>
      <c r="T173" s="265">
        <v>1</v>
      </c>
      <c r="U173">
        <f t="shared" si="15"/>
        <v>0</v>
      </c>
      <c r="X173" t="str">
        <f t="shared" si="16"/>
        <v>01UC07</v>
      </c>
      <c r="Y173">
        <f t="shared" si="17"/>
        <v>7</v>
      </c>
      <c r="Z173" s="265" t="s">
        <v>122</v>
      </c>
      <c r="AA173" s="265" t="s">
        <v>498</v>
      </c>
      <c r="AB173" s="265">
        <v>0</v>
      </c>
      <c r="AC173" s="265">
        <v>0</v>
      </c>
      <c r="AD173" s="265">
        <v>0</v>
      </c>
      <c r="AE173" s="265">
        <v>0</v>
      </c>
      <c r="AF173" s="265">
        <v>1</v>
      </c>
      <c r="AG173" s="265">
        <v>0</v>
      </c>
      <c r="AH173" s="265">
        <v>0</v>
      </c>
      <c r="AI173" s="265">
        <v>1</v>
      </c>
      <c r="AJ173">
        <f t="shared" si="12"/>
        <v>0</v>
      </c>
    </row>
    <row r="174" spans="1:36" x14ac:dyDescent="0.2">
      <c r="A174" t="str">
        <f t="shared" si="13"/>
        <v>02RH03</v>
      </c>
      <c r="B174">
        <f t="shared" si="14"/>
        <v>3</v>
      </c>
      <c r="C174" s="265" t="s">
        <v>357</v>
      </c>
      <c r="D174" s="265" t="s">
        <v>328</v>
      </c>
      <c r="E174" s="265">
        <v>0</v>
      </c>
      <c r="F174" s="265">
        <v>0</v>
      </c>
      <c r="G174" s="265">
        <v>0</v>
      </c>
      <c r="H174" s="265">
        <v>0</v>
      </c>
      <c r="I174" s="265">
        <v>0</v>
      </c>
      <c r="J174" s="265">
        <v>0</v>
      </c>
      <c r="K174" s="265">
        <v>0</v>
      </c>
      <c r="L174" s="265">
        <v>0</v>
      </c>
      <c r="M174" s="265">
        <v>1</v>
      </c>
      <c r="N174" s="265">
        <v>0</v>
      </c>
      <c r="O174" s="265">
        <v>0</v>
      </c>
      <c r="P174" s="265">
        <v>1</v>
      </c>
      <c r="Q174" s="265">
        <v>0</v>
      </c>
      <c r="R174" s="265">
        <v>0</v>
      </c>
      <c r="S174" s="265">
        <v>0</v>
      </c>
      <c r="T174" s="265">
        <v>0</v>
      </c>
      <c r="U174">
        <f t="shared" si="15"/>
        <v>1</v>
      </c>
      <c r="X174" t="str">
        <f t="shared" si="16"/>
        <v>01UC08</v>
      </c>
      <c r="Y174">
        <f t="shared" si="17"/>
        <v>8</v>
      </c>
      <c r="Z174" s="265" t="s">
        <v>122</v>
      </c>
      <c r="AA174" s="265" t="s">
        <v>499</v>
      </c>
      <c r="AB174" s="265">
        <v>5</v>
      </c>
      <c r="AC174" s="265">
        <v>0</v>
      </c>
      <c r="AD174" s="265">
        <v>0</v>
      </c>
      <c r="AE174" s="265">
        <v>5</v>
      </c>
      <c r="AF174" s="265">
        <v>3</v>
      </c>
      <c r="AG174" s="265">
        <v>0</v>
      </c>
      <c r="AH174" s="265">
        <v>0</v>
      </c>
      <c r="AI174" s="265">
        <v>3</v>
      </c>
      <c r="AJ174">
        <f t="shared" si="12"/>
        <v>1</v>
      </c>
    </row>
    <row r="175" spans="1:36" x14ac:dyDescent="0.2">
      <c r="A175" t="str">
        <f t="shared" si="13"/>
        <v>02RH04</v>
      </c>
      <c r="B175">
        <f t="shared" si="14"/>
        <v>4</v>
      </c>
      <c r="C175" s="265" t="s">
        <v>357</v>
      </c>
      <c r="D175" s="265" t="s">
        <v>363</v>
      </c>
      <c r="E175" s="265">
        <v>0</v>
      </c>
      <c r="F175" s="265">
        <v>0</v>
      </c>
      <c r="G175" s="265">
        <v>0</v>
      </c>
      <c r="H175" s="265">
        <v>0</v>
      </c>
      <c r="I175" s="265">
        <v>0</v>
      </c>
      <c r="J175" s="265">
        <v>0</v>
      </c>
      <c r="K175" s="265">
        <v>0</v>
      </c>
      <c r="L175" s="265">
        <v>0</v>
      </c>
      <c r="M175" s="265">
        <v>1</v>
      </c>
      <c r="N175" s="265">
        <v>0</v>
      </c>
      <c r="O175" s="265">
        <v>0</v>
      </c>
      <c r="P175" s="265">
        <v>1</v>
      </c>
      <c r="Q175" s="265">
        <v>0</v>
      </c>
      <c r="R175" s="265">
        <v>0</v>
      </c>
      <c r="S175" s="265">
        <v>0</v>
      </c>
      <c r="T175" s="265">
        <v>0</v>
      </c>
      <c r="U175">
        <f t="shared" si="15"/>
        <v>1</v>
      </c>
      <c r="X175" t="str">
        <f t="shared" si="16"/>
        <v>01UC09</v>
      </c>
      <c r="Y175">
        <f t="shared" si="17"/>
        <v>9</v>
      </c>
      <c r="Z175" s="265" t="s">
        <v>122</v>
      </c>
      <c r="AA175" s="265" t="s">
        <v>501</v>
      </c>
      <c r="AB175" s="265">
        <v>1</v>
      </c>
      <c r="AC175" s="265">
        <v>0</v>
      </c>
      <c r="AD175" s="265">
        <v>0</v>
      </c>
      <c r="AE175" s="265">
        <v>1</v>
      </c>
      <c r="AF175" s="265">
        <v>1</v>
      </c>
      <c r="AG175" s="265">
        <v>0</v>
      </c>
      <c r="AH175" s="265">
        <v>0</v>
      </c>
      <c r="AI175" s="265">
        <v>1</v>
      </c>
      <c r="AJ175">
        <f t="shared" si="12"/>
        <v>0</v>
      </c>
    </row>
    <row r="176" spans="1:36" x14ac:dyDescent="0.2">
      <c r="A176" t="str">
        <f t="shared" si="13"/>
        <v>02RH05</v>
      </c>
      <c r="B176">
        <f t="shared" si="14"/>
        <v>5</v>
      </c>
      <c r="C176" s="265" t="s">
        <v>357</v>
      </c>
      <c r="D176" s="265" t="s">
        <v>364</v>
      </c>
      <c r="E176" s="265">
        <v>2</v>
      </c>
      <c r="F176" s="265">
        <v>0</v>
      </c>
      <c r="G176" s="265">
        <v>0</v>
      </c>
      <c r="H176" s="265">
        <v>2</v>
      </c>
      <c r="I176" s="265">
        <v>2</v>
      </c>
      <c r="J176" s="265">
        <v>0</v>
      </c>
      <c r="K176" s="265">
        <v>0</v>
      </c>
      <c r="L176" s="265">
        <v>2</v>
      </c>
      <c r="M176" s="265">
        <v>5</v>
      </c>
      <c r="N176" s="265">
        <v>0</v>
      </c>
      <c r="O176" s="265">
        <v>0</v>
      </c>
      <c r="P176" s="265">
        <v>5</v>
      </c>
      <c r="Q176" s="265">
        <v>0</v>
      </c>
      <c r="R176" s="265">
        <v>0</v>
      </c>
      <c r="S176" s="265">
        <v>0</v>
      </c>
      <c r="T176" s="265">
        <v>0</v>
      </c>
      <c r="U176">
        <f t="shared" si="15"/>
        <v>1</v>
      </c>
      <c r="X176" t="str">
        <f t="shared" si="16"/>
        <v>01UC10</v>
      </c>
      <c r="Y176">
        <f t="shared" si="17"/>
        <v>10</v>
      </c>
      <c r="Z176" s="265" t="s">
        <v>122</v>
      </c>
      <c r="AA176" s="265" t="s">
        <v>502</v>
      </c>
      <c r="AB176" s="265">
        <v>0</v>
      </c>
      <c r="AC176" s="265">
        <v>0</v>
      </c>
      <c r="AD176" s="265">
        <v>0</v>
      </c>
      <c r="AE176" s="265">
        <v>0</v>
      </c>
      <c r="AF176" s="265">
        <v>1</v>
      </c>
      <c r="AG176" s="265">
        <v>0</v>
      </c>
      <c r="AH176" s="265">
        <v>0</v>
      </c>
      <c r="AI176" s="265">
        <v>1</v>
      </c>
      <c r="AJ176">
        <f t="shared" si="12"/>
        <v>0</v>
      </c>
    </row>
    <row r="177" spans="1:36" x14ac:dyDescent="0.2">
      <c r="A177" t="str">
        <f t="shared" si="13"/>
        <v>02RH06</v>
      </c>
      <c r="B177">
        <f t="shared" si="14"/>
        <v>6</v>
      </c>
      <c r="C177" s="265" t="s">
        <v>357</v>
      </c>
      <c r="D177" s="265" t="s">
        <v>367</v>
      </c>
      <c r="E177" s="265">
        <v>2</v>
      </c>
      <c r="F177" s="265">
        <v>0</v>
      </c>
      <c r="G177" s="265">
        <v>0</v>
      </c>
      <c r="H177" s="265">
        <v>2</v>
      </c>
      <c r="I177" s="265">
        <v>0</v>
      </c>
      <c r="J177" s="265">
        <v>0</v>
      </c>
      <c r="K177" s="265">
        <v>0</v>
      </c>
      <c r="L177" s="265">
        <v>0</v>
      </c>
      <c r="M177" s="265">
        <v>3</v>
      </c>
      <c r="N177" s="265">
        <v>0</v>
      </c>
      <c r="O177" s="265">
        <v>0</v>
      </c>
      <c r="P177" s="265">
        <v>3</v>
      </c>
      <c r="Q177" s="265">
        <v>1</v>
      </c>
      <c r="R177" s="265">
        <v>0</v>
      </c>
      <c r="S177" s="265">
        <v>0</v>
      </c>
      <c r="T177" s="265">
        <v>1</v>
      </c>
      <c r="U177">
        <f t="shared" si="15"/>
        <v>1</v>
      </c>
      <c r="X177" t="str">
        <f t="shared" si="16"/>
        <v>01UC11</v>
      </c>
      <c r="Y177">
        <f t="shared" si="17"/>
        <v>11</v>
      </c>
      <c r="Z177" s="265" t="s">
        <v>122</v>
      </c>
      <c r="AA177" s="265" t="s">
        <v>506</v>
      </c>
      <c r="AB177" s="265">
        <v>10</v>
      </c>
      <c r="AC177" s="265">
        <v>0</v>
      </c>
      <c r="AD177" s="265">
        <v>0</v>
      </c>
      <c r="AE177" s="265">
        <v>10</v>
      </c>
      <c r="AF177" s="265">
        <v>25</v>
      </c>
      <c r="AG177" s="265">
        <v>0</v>
      </c>
      <c r="AH177" s="265">
        <v>0</v>
      </c>
      <c r="AI177" s="265">
        <v>25</v>
      </c>
      <c r="AJ177">
        <f t="shared" si="12"/>
        <v>0</v>
      </c>
    </row>
    <row r="178" spans="1:36" x14ac:dyDescent="0.2">
      <c r="A178" t="str">
        <f t="shared" si="13"/>
        <v>02RK01</v>
      </c>
      <c r="B178">
        <f t="shared" si="14"/>
        <v>1</v>
      </c>
      <c r="C178" s="265" t="s">
        <v>368</v>
      </c>
      <c r="D178" s="265" t="s">
        <v>364</v>
      </c>
      <c r="E178" s="265">
        <v>0</v>
      </c>
      <c r="F178" s="265">
        <v>0</v>
      </c>
      <c r="G178" s="265">
        <v>0</v>
      </c>
      <c r="H178" s="265">
        <v>0</v>
      </c>
      <c r="I178" s="265">
        <v>0</v>
      </c>
      <c r="J178" s="265">
        <v>0</v>
      </c>
      <c r="K178" s="265">
        <v>0</v>
      </c>
      <c r="L178" s="265">
        <v>0</v>
      </c>
      <c r="M178" s="265">
        <v>0</v>
      </c>
      <c r="N178" s="265">
        <v>0</v>
      </c>
      <c r="O178" s="265">
        <v>0</v>
      </c>
      <c r="P178" s="265">
        <v>0</v>
      </c>
      <c r="Q178" s="265">
        <v>1</v>
      </c>
      <c r="R178" s="265">
        <v>0</v>
      </c>
      <c r="S178" s="265">
        <v>0</v>
      </c>
      <c r="T178" s="265">
        <v>1</v>
      </c>
      <c r="U178">
        <f t="shared" si="15"/>
        <v>0</v>
      </c>
      <c r="X178" t="str">
        <f t="shared" si="16"/>
        <v>01UC12</v>
      </c>
      <c r="Y178">
        <f t="shared" si="17"/>
        <v>12</v>
      </c>
      <c r="Z178" s="265" t="s">
        <v>122</v>
      </c>
      <c r="AA178" s="265" t="s">
        <v>508</v>
      </c>
      <c r="AB178" s="265">
        <v>3</v>
      </c>
      <c r="AC178" s="265">
        <v>0</v>
      </c>
      <c r="AD178" s="265">
        <v>0</v>
      </c>
      <c r="AE178" s="265">
        <v>3</v>
      </c>
      <c r="AF178" s="265">
        <v>3</v>
      </c>
      <c r="AG178" s="265">
        <v>0</v>
      </c>
      <c r="AH178" s="265">
        <v>0</v>
      </c>
      <c r="AI178" s="265">
        <v>3</v>
      </c>
      <c r="AJ178">
        <f t="shared" si="12"/>
        <v>0</v>
      </c>
    </row>
    <row r="179" spans="1:36" x14ac:dyDescent="0.2">
      <c r="A179" t="str">
        <f t="shared" si="13"/>
        <v>02RK02</v>
      </c>
      <c r="B179">
        <f t="shared" si="14"/>
        <v>2</v>
      </c>
      <c r="C179" s="265" t="s">
        <v>368</v>
      </c>
      <c r="D179" s="265" t="s">
        <v>367</v>
      </c>
      <c r="E179" s="265">
        <v>1</v>
      </c>
      <c r="F179" s="265">
        <v>3</v>
      </c>
      <c r="G179" s="265">
        <v>1</v>
      </c>
      <c r="H179" s="265">
        <v>5</v>
      </c>
      <c r="I179" s="265">
        <v>2</v>
      </c>
      <c r="J179" s="265">
        <v>1</v>
      </c>
      <c r="K179" s="265">
        <v>0</v>
      </c>
      <c r="L179" s="265">
        <v>3</v>
      </c>
      <c r="M179" s="265">
        <v>0</v>
      </c>
      <c r="N179" s="265">
        <v>3</v>
      </c>
      <c r="O179" s="265">
        <v>1</v>
      </c>
      <c r="P179" s="265">
        <v>4</v>
      </c>
      <c r="Q179" s="265">
        <v>2</v>
      </c>
      <c r="R179" s="265">
        <v>0</v>
      </c>
      <c r="S179" s="265">
        <v>0</v>
      </c>
      <c r="T179" s="265">
        <v>2</v>
      </c>
      <c r="U179">
        <f t="shared" si="15"/>
        <v>1</v>
      </c>
      <c r="X179" t="str">
        <f t="shared" si="16"/>
        <v>01UC13</v>
      </c>
      <c r="Y179">
        <f t="shared" si="17"/>
        <v>13</v>
      </c>
      <c r="Z179" s="265" t="s">
        <v>122</v>
      </c>
      <c r="AA179" s="265" t="s">
        <v>509</v>
      </c>
      <c r="AB179" s="265">
        <v>4</v>
      </c>
      <c r="AC179" s="265">
        <v>0</v>
      </c>
      <c r="AD179" s="265">
        <v>0</v>
      </c>
      <c r="AE179" s="265">
        <v>4</v>
      </c>
      <c r="AF179" s="265">
        <v>1</v>
      </c>
      <c r="AG179" s="265">
        <v>0</v>
      </c>
      <c r="AH179" s="265">
        <v>0</v>
      </c>
      <c r="AI179" s="265">
        <v>1</v>
      </c>
      <c r="AJ179">
        <f t="shared" si="12"/>
        <v>1</v>
      </c>
    </row>
    <row r="180" spans="1:36" x14ac:dyDescent="0.2">
      <c r="A180" t="str">
        <f t="shared" si="13"/>
        <v>02RO01</v>
      </c>
      <c r="B180">
        <f t="shared" si="14"/>
        <v>1</v>
      </c>
      <c r="C180" s="265" t="s">
        <v>223</v>
      </c>
      <c r="D180" s="265" t="s">
        <v>221</v>
      </c>
      <c r="E180" s="265">
        <v>1</v>
      </c>
      <c r="F180" s="265">
        <v>0</v>
      </c>
      <c r="G180" s="265">
        <v>0</v>
      </c>
      <c r="H180" s="265">
        <v>1</v>
      </c>
      <c r="I180" s="265">
        <v>0</v>
      </c>
      <c r="J180" s="265">
        <v>0</v>
      </c>
      <c r="K180" s="265">
        <v>0</v>
      </c>
      <c r="L180" s="265">
        <v>0</v>
      </c>
      <c r="M180" s="265">
        <v>0</v>
      </c>
      <c r="N180" s="265">
        <v>0</v>
      </c>
      <c r="O180" s="265">
        <v>0</v>
      </c>
      <c r="P180" s="265">
        <v>0</v>
      </c>
      <c r="Q180" s="265">
        <v>0</v>
      </c>
      <c r="R180" s="265">
        <v>0</v>
      </c>
      <c r="S180" s="265">
        <v>0</v>
      </c>
      <c r="T180" s="265">
        <v>0</v>
      </c>
      <c r="U180">
        <f t="shared" si="15"/>
        <v>1</v>
      </c>
      <c r="X180" t="str">
        <f t="shared" si="16"/>
        <v>01UC14</v>
      </c>
      <c r="Y180">
        <f t="shared" si="17"/>
        <v>14</v>
      </c>
      <c r="Z180" s="265" t="s">
        <v>122</v>
      </c>
      <c r="AA180" s="265" t="s">
        <v>510</v>
      </c>
      <c r="AB180" s="265">
        <v>5</v>
      </c>
      <c r="AC180" s="265">
        <v>0</v>
      </c>
      <c r="AD180" s="265">
        <v>0</v>
      </c>
      <c r="AE180" s="265">
        <v>5</v>
      </c>
      <c r="AF180" s="265">
        <v>4</v>
      </c>
      <c r="AG180" s="265">
        <v>0</v>
      </c>
      <c r="AH180" s="265">
        <v>0</v>
      </c>
      <c r="AI180" s="265">
        <v>4</v>
      </c>
      <c r="AJ180">
        <f t="shared" si="12"/>
        <v>1</v>
      </c>
    </row>
    <row r="181" spans="1:36" x14ac:dyDescent="0.2">
      <c r="A181" t="str">
        <f t="shared" si="13"/>
        <v>02RO02</v>
      </c>
      <c r="B181">
        <f t="shared" si="14"/>
        <v>2</v>
      </c>
      <c r="C181" s="265" t="s">
        <v>223</v>
      </c>
      <c r="D181" s="265" t="s">
        <v>374</v>
      </c>
      <c r="E181" s="265">
        <v>0</v>
      </c>
      <c r="F181" s="265">
        <v>0</v>
      </c>
      <c r="G181" s="265">
        <v>0</v>
      </c>
      <c r="H181" s="265">
        <v>0</v>
      </c>
      <c r="I181" s="265">
        <v>0</v>
      </c>
      <c r="J181" s="265">
        <v>0</v>
      </c>
      <c r="K181" s="265">
        <v>0</v>
      </c>
      <c r="L181" s="265">
        <v>0</v>
      </c>
      <c r="M181" s="265">
        <v>1</v>
      </c>
      <c r="N181" s="265">
        <v>0</v>
      </c>
      <c r="O181" s="265">
        <v>0</v>
      </c>
      <c r="P181" s="265">
        <v>1</v>
      </c>
      <c r="Q181" s="265">
        <v>0</v>
      </c>
      <c r="R181" s="265">
        <v>0</v>
      </c>
      <c r="S181" s="265">
        <v>0</v>
      </c>
      <c r="T181" s="265">
        <v>0</v>
      </c>
      <c r="U181">
        <f t="shared" si="15"/>
        <v>1</v>
      </c>
      <c r="X181" t="str">
        <f t="shared" si="16"/>
        <v>01UC15</v>
      </c>
      <c r="Y181">
        <f t="shared" si="17"/>
        <v>15</v>
      </c>
      <c r="Z181" s="265" t="s">
        <v>122</v>
      </c>
      <c r="AA181" s="265" t="s">
        <v>511</v>
      </c>
      <c r="AB181" s="265">
        <v>4</v>
      </c>
      <c r="AC181" s="265">
        <v>0</v>
      </c>
      <c r="AD181" s="265">
        <v>0</v>
      </c>
      <c r="AE181" s="265">
        <v>4</v>
      </c>
      <c r="AF181" s="265">
        <v>2</v>
      </c>
      <c r="AG181" s="265">
        <v>0</v>
      </c>
      <c r="AH181" s="265">
        <v>0</v>
      </c>
      <c r="AI181" s="265">
        <v>2</v>
      </c>
      <c r="AJ181">
        <f t="shared" si="12"/>
        <v>1</v>
      </c>
    </row>
    <row r="182" spans="1:36" x14ac:dyDescent="0.2">
      <c r="A182" t="str">
        <f t="shared" si="13"/>
        <v>02SJ01</v>
      </c>
      <c r="B182">
        <f t="shared" si="14"/>
        <v>1</v>
      </c>
      <c r="C182" s="265" t="s">
        <v>485</v>
      </c>
      <c r="D182" s="265" t="s">
        <v>374</v>
      </c>
      <c r="E182" s="265">
        <v>0</v>
      </c>
      <c r="F182" s="265">
        <v>0</v>
      </c>
      <c r="G182" s="265">
        <v>0</v>
      </c>
      <c r="H182" s="265">
        <v>0</v>
      </c>
      <c r="I182" s="265">
        <v>0</v>
      </c>
      <c r="J182" s="265">
        <v>0</v>
      </c>
      <c r="K182" s="265">
        <v>0</v>
      </c>
      <c r="L182" s="265">
        <v>0</v>
      </c>
      <c r="M182" s="265">
        <v>1</v>
      </c>
      <c r="N182" s="265">
        <v>0</v>
      </c>
      <c r="O182" s="265">
        <v>0</v>
      </c>
      <c r="P182" s="265">
        <v>1</v>
      </c>
      <c r="Q182" s="265">
        <v>0</v>
      </c>
      <c r="R182" s="265">
        <v>0</v>
      </c>
      <c r="S182" s="265">
        <v>0</v>
      </c>
      <c r="T182" s="265">
        <v>0</v>
      </c>
      <c r="U182">
        <f t="shared" si="15"/>
        <v>1</v>
      </c>
      <c r="X182" t="str">
        <f t="shared" si="16"/>
        <v>01UC16</v>
      </c>
      <c r="Y182">
        <f t="shared" si="17"/>
        <v>16</v>
      </c>
      <c r="Z182" s="265" t="s">
        <v>122</v>
      </c>
      <c r="AA182" s="265" t="s">
        <v>524</v>
      </c>
      <c r="AB182" s="265">
        <v>0</v>
      </c>
      <c r="AC182" s="265">
        <v>0</v>
      </c>
      <c r="AD182" s="265">
        <v>0</v>
      </c>
      <c r="AE182" s="265">
        <v>0</v>
      </c>
      <c r="AF182" s="265">
        <v>1</v>
      </c>
      <c r="AG182" s="265">
        <v>0</v>
      </c>
      <c r="AH182" s="265">
        <v>0</v>
      </c>
      <c r="AI182" s="265">
        <v>1</v>
      </c>
      <c r="AJ182">
        <f t="shared" si="12"/>
        <v>0</v>
      </c>
    </row>
    <row r="183" spans="1:36" x14ac:dyDescent="0.2">
      <c r="A183" t="str">
        <f t="shared" si="13"/>
        <v>02SK01</v>
      </c>
      <c r="B183">
        <f t="shared" si="14"/>
        <v>1</v>
      </c>
      <c r="C183" s="265" t="s">
        <v>229</v>
      </c>
      <c r="D183" s="265" t="s">
        <v>374</v>
      </c>
      <c r="E183" s="265">
        <v>0</v>
      </c>
      <c r="F183" s="265">
        <v>2</v>
      </c>
      <c r="G183" s="265">
        <v>0</v>
      </c>
      <c r="H183" s="265">
        <v>2</v>
      </c>
      <c r="I183" s="265">
        <v>0</v>
      </c>
      <c r="J183" s="265">
        <v>0</v>
      </c>
      <c r="K183" s="265">
        <v>0</v>
      </c>
      <c r="L183" s="265">
        <v>0</v>
      </c>
      <c r="M183" s="265">
        <v>0</v>
      </c>
      <c r="N183" s="265">
        <v>0</v>
      </c>
      <c r="O183" s="265">
        <v>0</v>
      </c>
      <c r="P183" s="265">
        <v>0</v>
      </c>
      <c r="Q183" s="265">
        <v>0</v>
      </c>
      <c r="R183" s="265">
        <v>0</v>
      </c>
      <c r="S183" s="265">
        <v>0</v>
      </c>
      <c r="T183" s="265">
        <v>0</v>
      </c>
      <c r="U183">
        <f t="shared" si="15"/>
        <v>1</v>
      </c>
      <c r="X183" t="str">
        <f t="shared" si="16"/>
        <v>01UO01</v>
      </c>
      <c r="Y183">
        <f t="shared" si="17"/>
        <v>1</v>
      </c>
      <c r="Z183" s="265" t="s">
        <v>402</v>
      </c>
      <c r="AA183" s="265" t="s">
        <v>526</v>
      </c>
      <c r="AB183" s="265">
        <v>1</v>
      </c>
      <c r="AC183" s="265">
        <v>0</v>
      </c>
      <c r="AD183" s="265">
        <v>0</v>
      </c>
      <c r="AE183" s="265">
        <v>1</v>
      </c>
      <c r="AF183" s="265">
        <v>0</v>
      </c>
      <c r="AG183" s="265">
        <v>0</v>
      </c>
      <c r="AH183" s="265">
        <v>0</v>
      </c>
      <c r="AI183" s="265">
        <v>0</v>
      </c>
      <c r="AJ183">
        <f t="shared" si="12"/>
        <v>1</v>
      </c>
    </row>
    <row r="184" spans="1:36" x14ac:dyDescent="0.2">
      <c r="A184" t="str">
        <f t="shared" si="13"/>
        <v>02SK02</v>
      </c>
      <c r="B184">
        <f t="shared" si="14"/>
        <v>2</v>
      </c>
      <c r="C184" s="265" t="s">
        <v>229</v>
      </c>
      <c r="D184" s="265" t="s">
        <v>377</v>
      </c>
      <c r="E184" s="265">
        <v>1</v>
      </c>
      <c r="F184" s="265">
        <v>0</v>
      </c>
      <c r="G184" s="265">
        <v>0</v>
      </c>
      <c r="H184" s="265">
        <v>1</v>
      </c>
      <c r="I184" s="265">
        <v>0</v>
      </c>
      <c r="J184" s="265">
        <v>0</v>
      </c>
      <c r="K184" s="265">
        <v>0</v>
      </c>
      <c r="L184" s="265">
        <v>0</v>
      </c>
      <c r="M184" s="265">
        <v>0</v>
      </c>
      <c r="N184" s="265">
        <v>0</v>
      </c>
      <c r="O184" s="265">
        <v>0</v>
      </c>
      <c r="P184" s="265">
        <v>0</v>
      </c>
      <c r="Q184" s="265">
        <v>0</v>
      </c>
      <c r="R184" s="265">
        <v>0</v>
      </c>
      <c r="S184" s="265">
        <v>0</v>
      </c>
      <c r="T184" s="265">
        <v>0</v>
      </c>
      <c r="U184">
        <f t="shared" si="15"/>
        <v>1</v>
      </c>
      <c r="X184" t="str">
        <f t="shared" si="16"/>
        <v>01UO02</v>
      </c>
      <c r="Y184">
        <f t="shared" si="17"/>
        <v>2</v>
      </c>
      <c r="Z184" s="265" t="s">
        <v>402</v>
      </c>
      <c r="AA184" s="265" t="s">
        <v>529</v>
      </c>
      <c r="AB184" s="265">
        <v>4</v>
      </c>
      <c r="AC184" s="265">
        <v>0</v>
      </c>
      <c r="AD184" s="265">
        <v>0</v>
      </c>
      <c r="AE184" s="265">
        <v>4</v>
      </c>
      <c r="AF184" s="265">
        <v>2</v>
      </c>
      <c r="AG184" s="265">
        <v>0</v>
      </c>
      <c r="AH184" s="265">
        <v>0</v>
      </c>
      <c r="AI184" s="265">
        <v>2</v>
      </c>
      <c r="AJ184">
        <f t="shared" si="12"/>
        <v>1</v>
      </c>
    </row>
    <row r="185" spans="1:36" x14ac:dyDescent="0.2">
      <c r="A185" t="str">
        <f t="shared" si="13"/>
        <v>02SP01</v>
      </c>
      <c r="B185">
        <f t="shared" si="14"/>
        <v>1</v>
      </c>
      <c r="C185" s="265" t="s">
        <v>897</v>
      </c>
      <c r="D185" s="265" t="s">
        <v>408</v>
      </c>
      <c r="E185" s="265">
        <v>0</v>
      </c>
      <c r="F185" s="265">
        <v>0</v>
      </c>
      <c r="G185" s="265">
        <v>0</v>
      </c>
      <c r="H185" s="265">
        <v>0</v>
      </c>
      <c r="I185" s="265">
        <v>0</v>
      </c>
      <c r="J185" s="265">
        <v>0</v>
      </c>
      <c r="K185" s="265">
        <v>0</v>
      </c>
      <c r="L185" s="265">
        <v>0</v>
      </c>
      <c r="M185" s="265">
        <v>1</v>
      </c>
      <c r="N185" s="265">
        <v>0</v>
      </c>
      <c r="O185" s="265">
        <v>0</v>
      </c>
      <c r="P185" s="265">
        <v>1</v>
      </c>
      <c r="Q185" s="265">
        <v>1</v>
      </c>
      <c r="R185" s="265">
        <v>0</v>
      </c>
      <c r="S185" s="265">
        <v>0</v>
      </c>
      <c r="T185" s="265">
        <v>1</v>
      </c>
      <c r="U185">
        <f t="shared" si="15"/>
        <v>0</v>
      </c>
      <c r="X185" t="str">
        <f t="shared" si="16"/>
        <v>01UO03</v>
      </c>
      <c r="Y185">
        <f t="shared" si="17"/>
        <v>3</v>
      </c>
      <c r="Z185" s="265" t="s">
        <v>402</v>
      </c>
      <c r="AA185" s="265" t="s">
        <v>530</v>
      </c>
      <c r="AB185" s="265">
        <v>6</v>
      </c>
      <c r="AC185" s="265">
        <v>0</v>
      </c>
      <c r="AD185" s="265">
        <v>0</v>
      </c>
      <c r="AE185" s="265">
        <v>6</v>
      </c>
      <c r="AF185" s="265">
        <v>1</v>
      </c>
      <c r="AG185" s="265">
        <v>0</v>
      </c>
      <c r="AH185" s="265">
        <v>0</v>
      </c>
      <c r="AI185" s="265">
        <v>1</v>
      </c>
      <c r="AJ185">
        <f t="shared" si="12"/>
        <v>1</v>
      </c>
    </row>
    <row r="186" spans="1:36" x14ac:dyDescent="0.2">
      <c r="A186" t="str">
        <f t="shared" si="13"/>
        <v>02SW01</v>
      </c>
      <c r="B186">
        <f t="shared" si="14"/>
        <v>1</v>
      </c>
      <c r="C186" s="265" t="s">
        <v>380</v>
      </c>
      <c r="D186" s="265" t="s">
        <v>377</v>
      </c>
      <c r="E186" s="265">
        <v>1</v>
      </c>
      <c r="F186" s="265">
        <v>0</v>
      </c>
      <c r="G186" s="265">
        <v>0</v>
      </c>
      <c r="H186" s="265">
        <v>1</v>
      </c>
      <c r="I186" s="265">
        <v>0</v>
      </c>
      <c r="J186" s="265">
        <v>0</v>
      </c>
      <c r="K186" s="265">
        <v>0</v>
      </c>
      <c r="L186" s="265">
        <v>0</v>
      </c>
      <c r="M186" s="265">
        <v>0</v>
      </c>
      <c r="N186" s="265">
        <v>0</v>
      </c>
      <c r="O186" s="265">
        <v>0</v>
      </c>
      <c r="P186" s="265">
        <v>0</v>
      </c>
      <c r="Q186" s="265">
        <v>0</v>
      </c>
      <c r="R186" s="265">
        <v>0</v>
      </c>
      <c r="S186" s="265">
        <v>0</v>
      </c>
      <c r="T186" s="265">
        <v>0</v>
      </c>
      <c r="U186">
        <f t="shared" si="15"/>
        <v>1</v>
      </c>
      <c r="X186" t="str">
        <f t="shared" si="16"/>
        <v>01UO04</v>
      </c>
      <c r="Y186">
        <f t="shared" si="17"/>
        <v>4</v>
      </c>
      <c r="Z186" s="265" t="s">
        <v>402</v>
      </c>
      <c r="AA186" s="265" t="s">
        <v>532</v>
      </c>
      <c r="AB186" s="265">
        <v>5</v>
      </c>
      <c r="AC186" s="265">
        <v>0</v>
      </c>
      <c r="AD186" s="265">
        <v>0</v>
      </c>
      <c r="AE186" s="265">
        <v>5</v>
      </c>
      <c r="AF186" s="265">
        <v>5</v>
      </c>
      <c r="AG186" s="265">
        <v>0</v>
      </c>
      <c r="AH186" s="265">
        <v>0</v>
      </c>
      <c r="AI186" s="265">
        <v>5</v>
      </c>
      <c r="AJ186">
        <f t="shared" si="12"/>
        <v>0</v>
      </c>
    </row>
    <row r="187" spans="1:36" x14ac:dyDescent="0.2">
      <c r="A187" t="str">
        <f t="shared" si="13"/>
        <v>02SZ01</v>
      </c>
      <c r="B187">
        <f t="shared" si="14"/>
        <v>1</v>
      </c>
      <c r="C187" s="265" t="s">
        <v>365</v>
      </c>
      <c r="D187" s="265" t="s">
        <v>364</v>
      </c>
      <c r="E187" s="265">
        <v>1</v>
      </c>
      <c r="F187" s="265">
        <v>1</v>
      </c>
      <c r="G187" s="265">
        <v>1</v>
      </c>
      <c r="H187" s="265">
        <v>3</v>
      </c>
      <c r="I187" s="265">
        <v>0</v>
      </c>
      <c r="J187" s="265">
        <v>0</v>
      </c>
      <c r="K187" s="265">
        <v>0</v>
      </c>
      <c r="L187" s="265">
        <v>0</v>
      </c>
      <c r="M187" s="265">
        <v>0</v>
      </c>
      <c r="N187" s="265">
        <v>0</v>
      </c>
      <c r="O187" s="265">
        <v>0</v>
      </c>
      <c r="P187" s="265">
        <v>0</v>
      </c>
      <c r="Q187" s="265">
        <v>0</v>
      </c>
      <c r="R187" s="265">
        <v>0</v>
      </c>
      <c r="S187" s="265">
        <v>0</v>
      </c>
      <c r="T187" s="265">
        <v>0</v>
      </c>
      <c r="U187">
        <f t="shared" si="15"/>
        <v>1</v>
      </c>
      <c r="X187" t="str">
        <f t="shared" si="16"/>
        <v>01UQ01</v>
      </c>
      <c r="Y187">
        <f t="shared" si="17"/>
        <v>1</v>
      </c>
      <c r="Z187" s="265" t="s">
        <v>398</v>
      </c>
      <c r="AA187" s="265" t="s">
        <v>465</v>
      </c>
      <c r="AB187" s="265">
        <v>1</v>
      </c>
      <c r="AC187" s="265">
        <v>0</v>
      </c>
      <c r="AD187" s="265">
        <v>0</v>
      </c>
      <c r="AE187" s="265">
        <v>1</v>
      </c>
      <c r="AF187" s="265">
        <v>0</v>
      </c>
      <c r="AG187" s="265">
        <v>0</v>
      </c>
      <c r="AH187" s="265">
        <v>0</v>
      </c>
      <c r="AI187" s="265">
        <v>0</v>
      </c>
      <c r="AJ187">
        <f t="shared" si="12"/>
        <v>1</v>
      </c>
    </row>
    <row r="188" spans="1:36" x14ac:dyDescent="0.2">
      <c r="A188" t="str">
        <f t="shared" si="13"/>
        <v>02VX01</v>
      </c>
      <c r="B188">
        <f t="shared" si="14"/>
        <v>1</v>
      </c>
      <c r="C188" s="265" t="s">
        <v>212</v>
      </c>
      <c r="D188" s="265" t="s">
        <v>211</v>
      </c>
      <c r="E188" s="265">
        <v>2</v>
      </c>
      <c r="F188" s="265">
        <v>0</v>
      </c>
      <c r="G188" s="265">
        <v>1</v>
      </c>
      <c r="H188" s="265">
        <v>3</v>
      </c>
      <c r="I188" s="265">
        <v>0</v>
      </c>
      <c r="J188" s="265">
        <v>0</v>
      </c>
      <c r="K188" s="265">
        <v>0</v>
      </c>
      <c r="L188" s="265">
        <v>0</v>
      </c>
      <c r="M188" s="265">
        <v>4</v>
      </c>
      <c r="N188" s="265">
        <v>0</v>
      </c>
      <c r="O188" s="265">
        <v>0</v>
      </c>
      <c r="P188" s="265">
        <v>4</v>
      </c>
      <c r="Q188" s="265">
        <v>0</v>
      </c>
      <c r="R188" s="265">
        <v>0</v>
      </c>
      <c r="S188" s="265">
        <v>0</v>
      </c>
      <c r="T188" s="265">
        <v>0</v>
      </c>
      <c r="U188">
        <f t="shared" si="15"/>
        <v>1</v>
      </c>
      <c r="X188" t="str">
        <f t="shared" si="16"/>
        <v>01UQ02</v>
      </c>
      <c r="Y188">
        <f t="shared" si="17"/>
        <v>2</v>
      </c>
      <c r="Z188" s="265" t="s">
        <v>398</v>
      </c>
      <c r="AA188" s="265" t="s">
        <v>470</v>
      </c>
      <c r="AB188" s="265">
        <v>2</v>
      </c>
      <c r="AC188" s="265">
        <v>0</v>
      </c>
      <c r="AD188" s="265">
        <v>0</v>
      </c>
      <c r="AE188" s="265">
        <v>2</v>
      </c>
      <c r="AF188" s="265">
        <v>0</v>
      </c>
      <c r="AG188" s="265">
        <v>0</v>
      </c>
      <c r="AH188" s="265">
        <v>0</v>
      </c>
      <c r="AI188" s="265">
        <v>0</v>
      </c>
      <c r="AJ188">
        <f t="shared" si="12"/>
        <v>1</v>
      </c>
    </row>
    <row r="189" spans="1:36" x14ac:dyDescent="0.2">
      <c r="A189" t="str">
        <f t="shared" si="13"/>
        <v>02VX02</v>
      </c>
      <c r="B189">
        <f t="shared" si="14"/>
        <v>2</v>
      </c>
      <c r="C189" s="265" t="s">
        <v>212</v>
      </c>
      <c r="D189" s="265" t="s">
        <v>234</v>
      </c>
      <c r="E189" s="265">
        <v>0</v>
      </c>
      <c r="F189" s="265">
        <v>0</v>
      </c>
      <c r="G189" s="265">
        <v>0</v>
      </c>
      <c r="H189" s="265">
        <v>0</v>
      </c>
      <c r="I189" s="265">
        <v>0</v>
      </c>
      <c r="J189" s="265">
        <v>0</v>
      </c>
      <c r="K189" s="265">
        <v>0</v>
      </c>
      <c r="L189" s="265">
        <v>0</v>
      </c>
      <c r="M189" s="265">
        <v>0</v>
      </c>
      <c r="N189" s="265">
        <v>0</v>
      </c>
      <c r="O189" s="265">
        <v>0</v>
      </c>
      <c r="P189" s="265">
        <v>0</v>
      </c>
      <c r="Q189" s="265">
        <v>0</v>
      </c>
      <c r="R189" s="265">
        <v>0</v>
      </c>
      <c r="S189" s="265">
        <v>1</v>
      </c>
      <c r="T189" s="265">
        <v>1</v>
      </c>
      <c r="U189">
        <f t="shared" si="15"/>
        <v>0</v>
      </c>
      <c r="X189" t="str">
        <f t="shared" si="16"/>
        <v>01UQ03</v>
      </c>
      <c r="Y189">
        <f t="shared" si="17"/>
        <v>3</v>
      </c>
      <c r="Z189" s="265" t="s">
        <v>398</v>
      </c>
      <c r="AA189" s="265" t="s">
        <v>523</v>
      </c>
      <c r="AB189" s="265">
        <v>1</v>
      </c>
      <c r="AC189" s="265">
        <v>0</v>
      </c>
      <c r="AD189" s="265">
        <v>0</v>
      </c>
      <c r="AE189" s="265">
        <v>1</v>
      </c>
      <c r="AF189" s="265">
        <v>0</v>
      </c>
      <c r="AG189" s="265">
        <v>0</v>
      </c>
      <c r="AH189" s="265">
        <v>0</v>
      </c>
      <c r="AI189" s="265">
        <v>0</v>
      </c>
      <c r="AJ189">
        <f t="shared" si="12"/>
        <v>1</v>
      </c>
    </row>
    <row r="190" spans="1:36" x14ac:dyDescent="0.2">
      <c r="A190" t="str">
        <f t="shared" si="13"/>
        <v>02XF01</v>
      </c>
      <c r="B190">
        <f t="shared" si="14"/>
        <v>1</v>
      </c>
      <c r="C190" s="265" t="s">
        <v>145</v>
      </c>
      <c r="D190" s="265" t="s">
        <v>141</v>
      </c>
      <c r="E190" s="265">
        <v>3</v>
      </c>
      <c r="F190" s="265">
        <v>0</v>
      </c>
      <c r="G190" s="265">
        <v>0</v>
      </c>
      <c r="H190" s="265">
        <v>3</v>
      </c>
      <c r="I190" s="265">
        <v>0</v>
      </c>
      <c r="J190" s="265">
        <v>0</v>
      </c>
      <c r="K190" s="265">
        <v>0</v>
      </c>
      <c r="L190" s="265">
        <v>0</v>
      </c>
      <c r="M190" s="265">
        <v>0</v>
      </c>
      <c r="N190" s="265">
        <v>0</v>
      </c>
      <c r="O190" s="265">
        <v>0</v>
      </c>
      <c r="P190" s="265">
        <v>0</v>
      </c>
      <c r="Q190" s="265">
        <v>0</v>
      </c>
      <c r="R190" s="265">
        <v>0</v>
      </c>
      <c r="S190" s="265">
        <v>0</v>
      </c>
      <c r="T190" s="265">
        <v>0</v>
      </c>
      <c r="U190">
        <f t="shared" si="15"/>
        <v>1</v>
      </c>
      <c r="X190" t="str">
        <f t="shared" si="16"/>
        <v>01UQ04</v>
      </c>
      <c r="Y190">
        <f t="shared" si="17"/>
        <v>4</v>
      </c>
      <c r="Z190" s="265" t="s">
        <v>398</v>
      </c>
      <c r="AA190" s="265" t="s">
        <v>525</v>
      </c>
      <c r="AB190" s="265">
        <v>18</v>
      </c>
      <c r="AC190" s="265">
        <v>0</v>
      </c>
      <c r="AD190" s="265">
        <v>0</v>
      </c>
      <c r="AE190" s="265">
        <v>18</v>
      </c>
      <c r="AF190" s="265">
        <v>1</v>
      </c>
      <c r="AG190" s="265">
        <v>0</v>
      </c>
      <c r="AH190" s="265">
        <v>0</v>
      </c>
      <c r="AI190" s="265">
        <v>1</v>
      </c>
      <c r="AJ190">
        <f t="shared" si="12"/>
        <v>1</v>
      </c>
    </row>
    <row r="191" spans="1:36" x14ac:dyDescent="0.2">
      <c r="A191" t="str">
        <f t="shared" si="13"/>
        <v>02XM01</v>
      </c>
      <c r="B191">
        <f t="shared" si="14"/>
        <v>1</v>
      </c>
      <c r="C191" s="265" t="s">
        <v>315</v>
      </c>
      <c r="D191" s="265" t="s">
        <v>314</v>
      </c>
      <c r="E191" s="265">
        <v>2</v>
      </c>
      <c r="F191" s="265">
        <v>0</v>
      </c>
      <c r="G191" s="265">
        <v>0</v>
      </c>
      <c r="H191" s="265">
        <v>2</v>
      </c>
      <c r="I191" s="265">
        <v>0</v>
      </c>
      <c r="J191" s="265">
        <v>0</v>
      </c>
      <c r="K191" s="265">
        <v>0</v>
      </c>
      <c r="L191" s="265">
        <v>0</v>
      </c>
      <c r="M191" s="265">
        <v>0</v>
      </c>
      <c r="N191" s="265">
        <v>0</v>
      </c>
      <c r="O191" s="265">
        <v>0</v>
      </c>
      <c r="P191" s="265">
        <v>0</v>
      </c>
      <c r="Q191" s="265">
        <v>0</v>
      </c>
      <c r="R191" s="265">
        <v>0</v>
      </c>
      <c r="S191" s="265">
        <v>0</v>
      </c>
      <c r="T191" s="265">
        <v>0</v>
      </c>
      <c r="U191">
        <f t="shared" si="15"/>
        <v>1</v>
      </c>
      <c r="X191" t="str">
        <f t="shared" si="16"/>
        <v>01UQ05</v>
      </c>
      <c r="Y191">
        <f t="shared" si="17"/>
        <v>5</v>
      </c>
      <c r="Z191" s="265" t="s">
        <v>398</v>
      </c>
      <c r="AA191" s="265" t="s">
        <v>526</v>
      </c>
      <c r="AB191" s="265">
        <v>13</v>
      </c>
      <c r="AC191" s="265">
        <v>0</v>
      </c>
      <c r="AD191" s="265">
        <v>0</v>
      </c>
      <c r="AE191" s="265">
        <v>13</v>
      </c>
      <c r="AF191" s="265">
        <v>0</v>
      </c>
      <c r="AG191" s="265">
        <v>0</v>
      </c>
      <c r="AH191" s="265">
        <v>0</v>
      </c>
      <c r="AI191" s="265">
        <v>0</v>
      </c>
      <c r="AJ191">
        <f t="shared" si="12"/>
        <v>1</v>
      </c>
    </row>
    <row r="192" spans="1:36" x14ac:dyDescent="0.2">
      <c r="A192" t="str">
        <f t="shared" si="13"/>
        <v>02YJ01</v>
      </c>
      <c r="B192">
        <f t="shared" si="14"/>
        <v>1</v>
      </c>
      <c r="C192" s="265" t="s">
        <v>302</v>
      </c>
      <c r="D192" s="265" t="s">
        <v>299</v>
      </c>
      <c r="E192" s="265">
        <v>0</v>
      </c>
      <c r="F192" s="265">
        <v>3</v>
      </c>
      <c r="G192" s="265">
        <v>0</v>
      </c>
      <c r="H192" s="265">
        <v>3</v>
      </c>
      <c r="I192" s="265">
        <v>0</v>
      </c>
      <c r="J192" s="265">
        <v>0</v>
      </c>
      <c r="K192" s="265">
        <v>0</v>
      </c>
      <c r="L192" s="265">
        <v>0</v>
      </c>
      <c r="M192" s="265">
        <v>0</v>
      </c>
      <c r="N192" s="265">
        <v>0</v>
      </c>
      <c r="O192" s="265">
        <v>0</v>
      </c>
      <c r="P192" s="265">
        <v>0</v>
      </c>
      <c r="Q192" s="265">
        <v>0</v>
      </c>
      <c r="R192" s="265">
        <v>0</v>
      </c>
      <c r="S192" s="265">
        <v>0</v>
      </c>
      <c r="T192" s="265">
        <v>0</v>
      </c>
      <c r="U192">
        <f t="shared" si="15"/>
        <v>1</v>
      </c>
      <c r="X192" t="str">
        <f t="shared" si="16"/>
        <v>01UQ06</v>
      </c>
      <c r="Y192">
        <f t="shared" si="17"/>
        <v>6</v>
      </c>
      <c r="Z192" s="265" t="s">
        <v>398</v>
      </c>
      <c r="AA192" s="265" t="s">
        <v>528</v>
      </c>
      <c r="AB192" s="265">
        <v>2</v>
      </c>
      <c r="AC192" s="265">
        <v>0</v>
      </c>
      <c r="AD192" s="265">
        <v>0</v>
      </c>
      <c r="AE192" s="265">
        <v>2</v>
      </c>
      <c r="AF192" s="265">
        <v>0</v>
      </c>
      <c r="AG192" s="265">
        <v>0</v>
      </c>
      <c r="AH192" s="265">
        <v>0</v>
      </c>
      <c r="AI192" s="265">
        <v>0</v>
      </c>
      <c r="AJ192">
        <f t="shared" si="12"/>
        <v>1</v>
      </c>
    </row>
    <row r="193" spans="1:36" x14ac:dyDescent="0.2">
      <c r="A193" t="str">
        <f t="shared" si="13"/>
        <v>02YJ02</v>
      </c>
      <c r="B193">
        <f t="shared" si="14"/>
        <v>2</v>
      </c>
      <c r="C193" s="265" t="s">
        <v>302</v>
      </c>
      <c r="D193" s="265" t="s">
        <v>308</v>
      </c>
      <c r="E193" s="265">
        <v>0</v>
      </c>
      <c r="F193" s="265">
        <v>0</v>
      </c>
      <c r="G193" s="265">
        <v>1</v>
      </c>
      <c r="H193" s="265">
        <v>1</v>
      </c>
      <c r="I193" s="265">
        <v>0</v>
      </c>
      <c r="J193" s="265">
        <v>0</v>
      </c>
      <c r="K193" s="265">
        <v>0</v>
      </c>
      <c r="L193" s="265">
        <v>0</v>
      </c>
      <c r="M193" s="265">
        <v>0</v>
      </c>
      <c r="N193" s="265">
        <v>0</v>
      </c>
      <c r="O193" s="265">
        <v>0</v>
      </c>
      <c r="P193" s="265">
        <v>0</v>
      </c>
      <c r="Q193" s="265">
        <v>0</v>
      </c>
      <c r="R193" s="265">
        <v>0</v>
      </c>
      <c r="S193" s="265">
        <v>0</v>
      </c>
      <c r="T193" s="265">
        <v>0</v>
      </c>
      <c r="U193">
        <f t="shared" si="15"/>
        <v>1</v>
      </c>
      <c r="X193" t="str">
        <f t="shared" si="16"/>
        <v>01UQ07</v>
      </c>
      <c r="Y193">
        <f t="shared" si="17"/>
        <v>7</v>
      </c>
      <c r="Z193" s="265" t="s">
        <v>398</v>
      </c>
      <c r="AA193" s="265" t="s">
        <v>529</v>
      </c>
      <c r="AB193" s="265">
        <v>1</v>
      </c>
      <c r="AC193" s="265">
        <v>0</v>
      </c>
      <c r="AD193" s="265">
        <v>0</v>
      </c>
      <c r="AE193" s="265">
        <v>1</v>
      </c>
      <c r="AF193" s="265">
        <v>1</v>
      </c>
      <c r="AG193" s="265">
        <v>0</v>
      </c>
      <c r="AH193" s="265">
        <v>0</v>
      </c>
      <c r="AI193" s="265">
        <v>1</v>
      </c>
      <c r="AJ193">
        <f t="shared" si="12"/>
        <v>0</v>
      </c>
    </row>
    <row r="194" spans="1:36" x14ac:dyDescent="0.2">
      <c r="A194" t="str">
        <f t="shared" si="13"/>
        <v>02YJ03</v>
      </c>
      <c r="B194">
        <f t="shared" si="14"/>
        <v>3</v>
      </c>
      <c r="C194" s="265" t="s">
        <v>302</v>
      </c>
      <c r="D194" s="265" t="s">
        <v>338</v>
      </c>
      <c r="E194" s="265">
        <v>0</v>
      </c>
      <c r="F194" s="265">
        <v>0</v>
      </c>
      <c r="G194" s="265">
        <v>0</v>
      </c>
      <c r="H194" s="265">
        <v>0</v>
      </c>
      <c r="I194" s="265">
        <v>0</v>
      </c>
      <c r="J194" s="265">
        <v>0</v>
      </c>
      <c r="K194" s="265">
        <v>0</v>
      </c>
      <c r="L194" s="265">
        <v>0</v>
      </c>
      <c r="M194" s="265">
        <v>0</v>
      </c>
      <c r="N194" s="265">
        <v>1</v>
      </c>
      <c r="O194" s="265">
        <v>0</v>
      </c>
      <c r="P194" s="265">
        <v>1</v>
      </c>
      <c r="Q194" s="265">
        <v>0</v>
      </c>
      <c r="R194" s="265">
        <v>0</v>
      </c>
      <c r="S194" s="265">
        <v>0</v>
      </c>
      <c r="T194" s="265">
        <v>0</v>
      </c>
      <c r="U194">
        <f t="shared" si="15"/>
        <v>1</v>
      </c>
      <c r="X194" t="str">
        <f t="shared" si="16"/>
        <v>01UQ08</v>
      </c>
      <c r="Y194">
        <f t="shared" si="17"/>
        <v>8</v>
      </c>
      <c r="Z194" s="265" t="s">
        <v>398</v>
      </c>
      <c r="AA194" s="265" t="s">
        <v>530</v>
      </c>
      <c r="AB194" s="265">
        <v>1</v>
      </c>
      <c r="AC194" s="265">
        <v>0</v>
      </c>
      <c r="AD194" s="265">
        <v>0</v>
      </c>
      <c r="AE194" s="265">
        <v>1</v>
      </c>
      <c r="AF194" s="265">
        <v>0</v>
      </c>
      <c r="AG194" s="265">
        <v>0</v>
      </c>
      <c r="AH194" s="265">
        <v>0</v>
      </c>
      <c r="AI194" s="265">
        <v>0</v>
      </c>
      <c r="AJ194">
        <f t="shared" si="12"/>
        <v>1</v>
      </c>
    </row>
    <row r="195" spans="1:36" x14ac:dyDescent="0.2">
      <c r="A195" t="str">
        <f t="shared" si="13"/>
        <v>02YJ04</v>
      </c>
      <c r="B195">
        <f t="shared" si="14"/>
        <v>4</v>
      </c>
      <c r="C195" s="265" t="s">
        <v>302</v>
      </c>
      <c r="D195" s="265" t="s">
        <v>349</v>
      </c>
      <c r="E195" s="265">
        <v>1</v>
      </c>
      <c r="F195" s="265">
        <v>0</v>
      </c>
      <c r="G195" s="265">
        <v>0</v>
      </c>
      <c r="H195" s="265">
        <v>1</v>
      </c>
      <c r="I195" s="265">
        <v>0</v>
      </c>
      <c r="J195" s="265">
        <v>0</v>
      </c>
      <c r="K195" s="265">
        <v>0</v>
      </c>
      <c r="L195" s="265">
        <v>0</v>
      </c>
      <c r="M195" s="265">
        <v>0</v>
      </c>
      <c r="N195" s="265">
        <v>0</v>
      </c>
      <c r="O195" s="265">
        <v>0</v>
      </c>
      <c r="P195" s="265">
        <v>0</v>
      </c>
      <c r="Q195" s="265">
        <v>0</v>
      </c>
      <c r="R195" s="265">
        <v>0</v>
      </c>
      <c r="S195" s="265">
        <v>0</v>
      </c>
      <c r="T195" s="265">
        <v>0</v>
      </c>
      <c r="U195">
        <f t="shared" si="15"/>
        <v>1</v>
      </c>
      <c r="X195" t="str">
        <f t="shared" si="16"/>
        <v>01WX01</v>
      </c>
      <c r="Y195">
        <f t="shared" si="17"/>
        <v>1</v>
      </c>
      <c r="Z195" s="265" t="s">
        <v>171</v>
      </c>
      <c r="AA195" s="265" t="s">
        <v>483</v>
      </c>
      <c r="AB195" s="265">
        <v>1</v>
      </c>
      <c r="AC195" s="265">
        <v>0</v>
      </c>
      <c r="AD195" s="265">
        <v>0</v>
      </c>
      <c r="AE195" s="265">
        <v>1</v>
      </c>
      <c r="AF195" s="265">
        <v>1</v>
      </c>
      <c r="AG195" s="265">
        <v>0</v>
      </c>
      <c r="AH195" s="265">
        <v>0</v>
      </c>
      <c r="AI195" s="265">
        <v>1</v>
      </c>
      <c r="AJ195">
        <f t="shared" si="12"/>
        <v>0</v>
      </c>
    </row>
    <row r="196" spans="1:36" x14ac:dyDescent="0.2">
      <c r="A196" t="str">
        <f t="shared" si="13"/>
        <v>02YN01</v>
      </c>
      <c r="B196">
        <f t="shared" si="14"/>
        <v>1</v>
      </c>
      <c r="C196" s="265" t="s">
        <v>146</v>
      </c>
      <c r="D196" s="265" t="s">
        <v>141</v>
      </c>
      <c r="E196" s="265">
        <v>1</v>
      </c>
      <c r="F196" s="265">
        <v>0</v>
      </c>
      <c r="G196" s="265">
        <v>0</v>
      </c>
      <c r="H196" s="265">
        <v>1</v>
      </c>
      <c r="I196" s="265">
        <v>0</v>
      </c>
      <c r="J196" s="265">
        <v>0</v>
      </c>
      <c r="K196" s="265">
        <v>0</v>
      </c>
      <c r="L196" s="265">
        <v>0</v>
      </c>
      <c r="M196" s="265">
        <v>2</v>
      </c>
      <c r="N196" s="265">
        <v>0</v>
      </c>
      <c r="O196" s="265">
        <v>0</v>
      </c>
      <c r="P196" s="265">
        <v>2</v>
      </c>
      <c r="Q196" s="265">
        <v>0</v>
      </c>
      <c r="R196" s="265">
        <v>0</v>
      </c>
      <c r="S196" s="265">
        <v>0</v>
      </c>
      <c r="T196" s="265">
        <v>0</v>
      </c>
      <c r="U196">
        <f t="shared" si="15"/>
        <v>1</v>
      </c>
      <c r="X196" t="str">
        <f t="shared" si="16"/>
        <v>01WX02</v>
      </c>
      <c r="Y196">
        <f t="shared" si="17"/>
        <v>2</v>
      </c>
      <c r="Z196" s="265" t="s">
        <v>171</v>
      </c>
      <c r="AA196" s="265" t="s">
        <v>486</v>
      </c>
      <c r="AB196" s="265">
        <v>0</v>
      </c>
      <c r="AC196" s="265">
        <v>0</v>
      </c>
      <c r="AD196" s="265">
        <v>0</v>
      </c>
      <c r="AE196" s="265">
        <v>0</v>
      </c>
      <c r="AF196" s="265">
        <v>4</v>
      </c>
      <c r="AG196" s="265">
        <v>0</v>
      </c>
      <c r="AH196" s="265">
        <v>1</v>
      </c>
      <c r="AI196" s="265">
        <v>5</v>
      </c>
      <c r="AJ196">
        <f t="shared" ref="AJ196:AJ259" si="18">IF(AE196&gt;AI196,1,0)</f>
        <v>0</v>
      </c>
    </row>
    <row r="197" spans="1:36" x14ac:dyDescent="0.2">
      <c r="A197" t="str">
        <f t="shared" ref="A197:A260" si="19">C197&amp;IF(B197&lt;10,"0","")&amp;B197</f>
        <v>02YN02</v>
      </c>
      <c r="B197">
        <f t="shared" ref="B197:B260" si="20">IF(C197=C196,B196+1,1)</f>
        <v>2</v>
      </c>
      <c r="C197" s="265" t="s">
        <v>146</v>
      </c>
      <c r="D197" s="265" t="s">
        <v>179</v>
      </c>
      <c r="E197" s="265">
        <v>0</v>
      </c>
      <c r="F197" s="265">
        <v>0</v>
      </c>
      <c r="G197" s="265">
        <v>0</v>
      </c>
      <c r="H197" s="265">
        <v>0</v>
      </c>
      <c r="I197" s="265">
        <v>1</v>
      </c>
      <c r="J197" s="265">
        <v>0</v>
      </c>
      <c r="K197" s="265">
        <v>0</v>
      </c>
      <c r="L197" s="265">
        <v>1</v>
      </c>
      <c r="M197" s="265">
        <v>1</v>
      </c>
      <c r="N197" s="265">
        <v>0</v>
      </c>
      <c r="O197" s="265">
        <v>0</v>
      </c>
      <c r="P197" s="265">
        <v>1</v>
      </c>
      <c r="Q197" s="265">
        <v>1</v>
      </c>
      <c r="R197" s="265">
        <v>0</v>
      </c>
      <c r="S197" s="265">
        <v>0</v>
      </c>
      <c r="T197" s="265">
        <v>1</v>
      </c>
      <c r="U197">
        <f t="shared" ref="U197:U260" si="21">IF((H197+P197)&gt;(L197+T197),1,0)</f>
        <v>0</v>
      </c>
      <c r="X197" t="str">
        <f t="shared" ref="X197:X239" si="22">Z197&amp;IF(Y197&lt;10,"0","")&amp;Y197</f>
        <v>02AC01</v>
      </c>
      <c r="Y197">
        <f t="shared" ref="Y197:Y239" si="23">IF(Z197=Z196,Y196+1,1)</f>
        <v>1</v>
      </c>
      <c r="Z197" s="265" t="s">
        <v>245</v>
      </c>
      <c r="AA197" s="265" t="s">
        <v>476</v>
      </c>
      <c r="AB197" s="265">
        <v>0</v>
      </c>
      <c r="AC197" s="265">
        <v>0</v>
      </c>
      <c r="AD197" s="265">
        <v>0</v>
      </c>
      <c r="AE197" s="265">
        <v>0</v>
      </c>
      <c r="AF197" s="265">
        <v>1</v>
      </c>
      <c r="AG197" s="265">
        <v>0</v>
      </c>
      <c r="AH197" s="265">
        <v>0</v>
      </c>
      <c r="AI197" s="265">
        <v>1</v>
      </c>
      <c r="AJ197">
        <f t="shared" si="18"/>
        <v>0</v>
      </c>
    </row>
    <row r="198" spans="1:36" x14ac:dyDescent="0.2">
      <c r="A198" t="str">
        <f t="shared" si="19"/>
        <v>02YN03</v>
      </c>
      <c r="B198">
        <f t="shared" si="20"/>
        <v>3</v>
      </c>
      <c r="C198" s="265" t="s">
        <v>146</v>
      </c>
      <c r="D198" s="265" t="s">
        <v>182</v>
      </c>
      <c r="E198" s="265">
        <v>7</v>
      </c>
      <c r="F198" s="265">
        <v>0</v>
      </c>
      <c r="G198" s="265">
        <v>0</v>
      </c>
      <c r="H198" s="265">
        <v>7</v>
      </c>
      <c r="I198" s="265">
        <v>1</v>
      </c>
      <c r="J198" s="265">
        <v>0</v>
      </c>
      <c r="K198" s="265">
        <v>0</v>
      </c>
      <c r="L198" s="265">
        <v>1</v>
      </c>
      <c r="M198" s="265">
        <v>11</v>
      </c>
      <c r="N198" s="265">
        <v>0</v>
      </c>
      <c r="O198" s="265">
        <v>0</v>
      </c>
      <c r="P198" s="265">
        <v>11</v>
      </c>
      <c r="Q198" s="265">
        <v>1</v>
      </c>
      <c r="R198" s="265">
        <v>0</v>
      </c>
      <c r="S198" s="265">
        <v>0</v>
      </c>
      <c r="T198" s="265">
        <v>1</v>
      </c>
      <c r="U198">
        <f t="shared" si="21"/>
        <v>1</v>
      </c>
      <c r="X198" t="str">
        <f t="shared" si="22"/>
        <v>02AC02</v>
      </c>
      <c r="Y198">
        <f t="shared" si="23"/>
        <v>2</v>
      </c>
      <c r="Z198" s="265" t="s">
        <v>245</v>
      </c>
      <c r="AA198" s="265" t="s">
        <v>479</v>
      </c>
      <c r="AB198" s="265">
        <v>0</v>
      </c>
      <c r="AC198" s="265">
        <v>0</v>
      </c>
      <c r="AD198" s="265">
        <v>0</v>
      </c>
      <c r="AE198" s="265">
        <v>0</v>
      </c>
      <c r="AF198" s="265">
        <v>2</v>
      </c>
      <c r="AG198" s="265">
        <v>0</v>
      </c>
      <c r="AH198" s="265">
        <v>0</v>
      </c>
      <c r="AI198" s="265">
        <v>2</v>
      </c>
      <c r="AJ198">
        <f t="shared" si="18"/>
        <v>0</v>
      </c>
    </row>
    <row r="199" spans="1:36" x14ac:dyDescent="0.2">
      <c r="A199" t="str">
        <f t="shared" si="19"/>
        <v>02YN04</v>
      </c>
      <c r="B199">
        <f t="shared" si="20"/>
        <v>4</v>
      </c>
      <c r="C199" s="265" t="s">
        <v>146</v>
      </c>
      <c r="D199" s="265" t="s">
        <v>192</v>
      </c>
      <c r="E199" s="265">
        <v>0</v>
      </c>
      <c r="F199" s="265">
        <v>0</v>
      </c>
      <c r="G199" s="265">
        <v>0</v>
      </c>
      <c r="H199" s="265">
        <v>0</v>
      </c>
      <c r="I199" s="265">
        <v>0</v>
      </c>
      <c r="J199" s="265">
        <v>0</v>
      </c>
      <c r="K199" s="265">
        <v>0</v>
      </c>
      <c r="L199" s="265">
        <v>0</v>
      </c>
      <c r="M199" s="265">
        <v>1</v>
      </c>
      <c r="N199" s="265">
        <v>0</v>
      </c>
      <c r="O199" s="265">
        <v>0</v>
      </c>
      <c r="P199" s="265">
        <v>1</v>
      </c>
      <c r="Q199" s="265">
        <v>0</v>
      </c>
      <c r="R199" s="265">
        <v>0</v>
      </c>
      <c r="S199" s="265">
        <v>0</v>
      </c>
      <c r="T199" s="265">
        <v>0</v>
      </c>
      <c r="U199">
        <f t="shared" si="21"/>
        <v>1</v>
      </c>
      <c r="X199" t="str">
        <f t="shared" si="22"/>
        <v>02CK01</v>
      </c>
      <c r="Y199">
        <f t="shared" si="23"/>
        <v>1</v>
      </c>
      <c r="Z199" s="265" t="s">
        <v>355</v>
      </c>
      <c r="AA199" s="265" t="s">
        <v>512</v>
      </c>
      <c r="AB199" s="265">
        <v>0</v>
      </c>
      <c r="AC199" s="265">
        <v>1</v>
      </c>
      <c r="AD199" s="265">
        <v>0</v>
      </c>
      <c r="AE199" s="265">
        <v>1</v>
      </c>
      <c r="AF199" s="265">
        <v>0</v>
      </c>
      <c r="AG199" s="265">
        <v>0</v>
      </c>
      <c r="AH199" s="265">
        <v>1</v>
      </c>
      <c r="AI199" s="265">
        <v>1</v>
      </c>
      <c r="AJ199">
        <f t="shared" si="18"/>
        <v>0</v>
      </c>
    </row>
    <row r="200" spans="1:36" x14ac:dyDescent="0.2">
      <c r="A200" t="str">
        <f t="shared" si="19"/>
        <v>02YN05</v>
      </c>
      <c r="B200">
        <f t="shared" si="20"/>
        <v>5</v>
      </c>
      <c r="C200" s="265" t="s">
        <v>146</v>
      </c>
      <c r="D200" s="265" t="s">
        <v>193</v>
      </c>
      <c r="E200" s="265">
        <v>0</v>
      </c>
      <c r="F200" s="265">
        <v>0</v>
      </c>
      <c r="G200" s="265">
        <v>0</v>
      </c>
      <c r="H200" s="265">
        <v>0</v>
      </c>
      <c r="I200" s="265">
        <v>0</v>
      </c>
      <c r="J200" s="265">
        <v>0</v>
      </c>
      <c r="K200" s="265">
        <v>0</v>
      </c>
      <c r="L200" s="265">
        <v>0</v>
      </c>
      <c r="M200" s="265">
        <v>0</v>
      </c>
      <c r="N200" s="265">
        <v>0</v>
      </c>
      <c r="O200" s="265">
        <v>0</v>
      </c>
      <c r="P200" s="265">
        <v>0</v>
      </c>
      <c r="Q200" s="265">
        <v>1</v>
      </c>
      <c r="R200" s="265">
        <v>0</v>
      </c>
      <c r="S200" s="265">
        <v>0</v>
      </c>
      <c r="T200" s="265">
        <v>1</v>
      </c>
      <c r="U200">
        <f t="shared" si="21"/>
        <v>0</v>
      </c>
      <c r="X200" t="str">
        <f t="shared" si="22"/>
        <v>02CK02</v>
      </c>
      <c r="Y200">
        <f t="shared" si="23"/>
        <v>2</v>
      </c>
      <c r="Z200" s="265" t="s">
        <v>355</v>
      </c>
      <c r="AA200" s="265" t="s">
        <v>513</v>
      </c>
      <c r="AB200" s="265">
        <v>0</v>
      </c>
      <c r="AC200" s="265">
        <v>0</v>
      </c>
      <c r="AD200" s="265">
        <v>0</v>
      </c>
      <c r="AE200" s="265">
        <v>0</v>
      </c>
      <c r="AF200" s="265">
        <v>1</v>
      </c>
      <c r="AG200" s="265">
        <v>0</v>
      </c>
      <c r="AH200" s="265">
        <v>2</v>
      </c>
      <c r="AI200" s="265">
        <v>3</v>
      </c>
      <c r="AJ200">
        <f t="shared" si="18"/>
        <v>0</v>
      </c>
    </row>
    <row r="201" spans="1:36" x14ac:dyDescent="0.2">
      <c r="A201" t="str">
        <f t="shared" si="19"/>
        <v>02YN06</v>
      </c>
      <c r="B201">
        <f t="shared" si="20"/>
        <v>6</v>
      </c>
      <c r="C201" s="265" t="s">
        <v>146</v>
      </c>
      <c r="D201" s="265" t="s">
        <v>198</v>
      </c>
      <c r="E201" s="265">
        <v>0</v>
      </c>
      <c r="F201" s="265">
        <v>0</v>
      </c>
      <c r="G201" s="265">
        <v>0</v>
      </c>
      <c r="H201" s="265">
        <v>0</v>
      </c>
      <c r="I201" s="265">
        <v>0</v>
      </c>
      <c r="J201" s="265">
        <v>0</v>
      </c>
      <c r="K201" s="265">
        <v>0</v>
      </c>
      <c r="L201" s="265">
        <v>0</v>
      </c>
      <c r="M201" s="265">
        <v>0</v>
      </c>
      <c r="N201" s="265">
        <v>0</v>
      </c>
      <c r="O201" s="265">
        <v>0</v>
      </c>
      <c r="P201" s="265">
        <v>0</v>
      </c>
      <c r="Q201" s="265">
        <v>1</v>
      </c>
      <c r="R201" s="265">
        <v>0</v>
      </c>
      <c r="S201" s="265">
        <v>0</v>
      </c>
      <c r="T201" s="265">
        <v>1</v>
      </c>
      <c r="U201">
        <f t="shared" si="21"/>
        <v>0</v>
      </c>
      <c r="X201" t="str">
        <f t="shared" si="22"/>
        <v>02CK03</v>
      </c>
      <c r="Y201">
        <f t="shared" si="23"/>
        <v>3</v>
      </c>
      <c r="Z201" s="265" t="s">
        <v>355</v>
      </c>
      <c r="AA201" s="265" t="s">
        <v>514</v>
      </c>
      <c r="AB201" s="265">
        <v>0</v>
      </c>
      <c r="AC201" s="265">
        <v>0</v>
      </c>
      <c r="AD201" s="265">
        <v>0</v>
      </c>
      <c r="AE201" s="265">
        <v>0</v>
      </c>
      <c r="AF201" s="265">
        <v>0</v>
      </c>
      <c r="AG201" s="265">
        <v>0</v>
      </c>
      <c r="AH201" s="265">
        <v>1</v>
      </c>
      <c r="AI201" s="265">
        <v>1</v>
      </c>
      <c r="AJ201">
        <f t="shared" si="18"/>
        <v>0</v>
      </c>
    </row>
    <row r="202" spans="1:36" x14ac:dyDescent="0.2">
      <c r="A202" t="str">
        <f t="shared" si="19"/>
        <v>02YN07</v>
      </c>
      <c r="B202">
        <f t="shared" si="20"/>
        <v>7</v>
      </c>
      <c r="C202" s="265" t="s">
        <v>146</v>
      </c>
      <c r="D202" s="265" t="s">
        <v>211</v>
      </c>
      <c r="E202" s="265">
        <v>1</v>
      </c>
      <c r="F202" s="265">
        <v>0</v>
      </c>
      <c r="G202" s="265">
        <v>0</v>
      </c>
      <c r="H202" s="265">
        <v>1</v>
      </c>
      <c r="I202" s="265">
        <v>0</v>
      </c>
      <c r="J202" s="265">
        <v>0</v>
      </c>
      <c r="K202" s="265">
        <v>0</v>
      </c>
      <c r="L202" s="265">
        <v>0</v>
      </c>
      <c r="M202" s="265">
        <v>1</v>
      </c>
      <c r="N202" s="265">
        <v>0</v>
      </c>
      <c r="O202" s="265">
        <v>0</v>
      </c>
      <c r="P202" s="265">
        <v>1</v>
      </c>
      <c r="Q202" s="265">
        <v>2</v>
      </c>
      <c r="R202" s="265">
        <v>0</v>
      </c>
      <c r="S202" s="265">
        <v>0</v>
      </c>
      <c r="T202" s="265">
        <v>2</v>
      </c>
      <c r="U202">
        <f t="shared" si="21"/>
        <v>0</v>
      </c>
      <c r="X202" t="str">
        <f t="shared" si="22"/>
        <v>02CK04</v>
      </c>
      <c r="Y202">
        <f t="shared" si="23"/>
        <v>4</v>
      </c>
      <c r="Z202" s="265" t="s">
        <v>355</v>
      </c>
      <c r="AA202" s="265" t="s">
        <v>526</v>
      </c>
      <c r="AB202" s="265">
        <v>0</v>
      </c>
      <c r="AC202" s="265">
        <v>0</v>
      </c>
      <c r="AD202" s="265">
        <v>0</v>
      </c>
      <c r="AE202" s="265">
        <v>0</v>
      </c>
      <c r="AF202" s="265">
        <v>0</v>
      </c>
      <c r="AG202" s="265">
        <v>0</v>
      </c>
      <c r="AH202" s="265">
        <v>1</v>
      </c>
      <c r="AI202" s="265">
        <v>1</v>
      </c>
      <c r="AJ202">
        <f t="shared" si="18"/>
        <v>0</v>
      </c>
    </row>
    <row r="203" spans="1:36" x14ac:dyDescent="0.2">
      <c r="A203" t="str">
        <f t="shared" si="19"/>
        <v>02YP01</v>
      </c>
      <c r="B203">
        <f t="shared" si="20"/>
        <v>1</v>
      </c>
      <c r="C203" s="265" t="s">
        <v>246</v>
      </c>
      <c r="D203" s="265" t="s">
        <v>243</v>
      </c>
      <c r="E203" s="265">
        <v>0</v>
      </c>
      <c r="F203" s="265">
        <v>0</v>
      </c>
      <c r="G203" s="265">
        <v>1</v>
      </c>
      <c r="H203" s="265">
        <v>1</v>
      </c>
      <c r="I203" s="265">
        <v>0</v>
      </c>
      <c r="J203" s="265">
        <v>0</v>
      </c>
      <c r="K203" s="265">
        <v>0</v>
      </c>
      <c r="L203" s="265">
        <v>0</v>
      </c>
      <c r="M203" s="265">
        <v>0</v>
      </c>
      <c r="N203" s="265">
        <v>0</v>
      </c>
      <c r="O203" s="265">
        <v>0</v>
      </c>
      <c r="P203" s="265">
        <v>0</v>
      </c>
      <c r="Q203" s="265">
        <v>0</v>
      </c>
      <c r="R203" s="265">
        <v>0</v>
      </c>
      <c r="S203" s="265">
        <v>0</v>
      </c>
      <c r="T203" s="265">
        <v>0</v>
      </c>
      <c r="U203">
        <f t="shared" si="21"/>
        <v>1</v>
      </c>
      <c r="X203" t="str">
        <f t="shared" si="22"/>
        <v>02CP01</v>
      </c>
      <c r="Y203">
        <f t="shared" si="23"/>
        <v>1</v>
      </c>
      <c r="Z203" s="265" t="s">
        <v>183</v>
      </c>
      <c r="AA203" s="265" t="s">
        <v>445</v>
      </c>
      <c r="AB203" s="265">
        <v>0</v>
      </c>
      <c r="AC203" s="265">
        <v>0</v>
      </c>
      <c r="AD203" s="265">
        <v>0</v>
      </c>
      <c r="AE203" s="265">
        <v>0</v>
      </c>
      <c r="AF203" s="265">
        <v>1</v>
      </c>
      <c r="AG203" s="265">
        <v>0</v>
      </c>
      <c r="AH203" s="265">
        <v>1</v>
      </c>
      <c r="AI203" s="265">
        <v>2</v>
      </c>
      <c r="AJ203">
        <f t="shared" si="18"/>
        <v>0</v>
      </c>
    </row>
    <row r="204" spans="1:36" x14ac:dyDescent="0.2">
      <c r="A204" t="str">
        <f t="shared" si="19"/>
        <v>02YP02</v>
      </c>
      <c r="B204">
        <f t="shared" si="20"/>
        <v>2</v>
      </c>
      <c r="C204" s="265" t="s">
        <v>246</v>
      </c>
      <c r="D204" s="265" t="s">
        <v>249</v>
      </c>
      <c r="E204" s="265">
        <v>0</v>
      </c>
      <c r="F204" s="265">
        <v>0</v>
      </c>
      <c r="G204" s="265">
        <v>0</v>
      </c>
      <c r="H204" s="265">
        <v>0</v>
      </c>
      <c r="I204" s="265">
        <v>0</v>
      </c>
      <c r="J204" s="265">
        <v>0</v>
      </c>
      <c r="K204" s="265">
        <v>0</v>
      </c>
      <c r="L204" s="265">
        <v>0</v>
      </c>
      <c r="M204" s="265">
        <v>0</v>
      </c>
      <c r="N204" s="265">
        <v>0</v>
      </c>
      <c r="O204" s="265">
        <v>0</v>
      </c>
      <c r="P204" s="265">
        <v>0</v>
      </c>
      <c r="Q204" s="265">
        <v>0</v>
      </c>
      <c r="R204" s="265">
        <v>0</v>
      </c>
      <c r="S204" s="265">
        <v>1</v>
      </c>
      <c r="T204" s="265">
        <v>1</v>
      </c>
      <c r="U204">
        <f t="shared" si="21"/>
        <v>0</v>
      </c>
      <c r="X204" t="str">
        <f t="shared" si="22"/>
        <v>02CP02</v>
      </c>
      <c r="Y204">
        <f t="shared" si="23"/>
        <v>2</v>
      </c>
      <c r="Z204" s="265" t="s">
        <v>183</v>
      </c>
      <c r="AA204" s="265" t="s">
        <v>473</v>
      </c>
      <c r="AB204" s="265">
        <v>1</v>
      </c>
      <c r="AC204" s="265">
        <v>0</v>
      </c>
      <c r="AD204" s="265">
        <v>0</v>
      </c>
      <c r="AE204" s="265">
        <v>1</v>
      </c>
      <c r="AF204" s="265">
        <v>2</v>
      </c>
      <c r="AG204" s="265">
        <v>0</v>
      </c>
      <c r="AH204" s="265">
        <v>2</v>
      </c>
      <c r="AI204" s="265">
        <v>4</v>
      </c>
      <c r="AJ204">
        <f t="shared" si="18"/>
        <v>0</v>
      </c>
    </row>
    <row r="205" spans="1:36" x14ac:dyDescent="0.2">
      <c r="A205" t="str">
        <f t="shared" si="19"/>
        <v>02YP03</v>
      </c>
      <c r="B205">
        <f t="shared" si="20"/>
        <v>3</v>
      </c>
      <c r="C205" s="265" t="s">
        <v>246</v>
      </c>
      <c r="D205" s="265" t="s">
        <v>290</v>
      </c>
      <c r="E205" s="265">
        <v>0</v>
      </c>
      <c r="F205" s="265">
        <v>1</v>
      </c>
      <c r="G205" s="265">
        <v>1</v>
      </c>
      <c r="H205" s="265">
        <v>2</v>
      </c>
      <c r="I205" s="265">
        <v>0</v>
      </c>
      <c r="J205" s="265">
        <v>0</v>
      </c>
      <c r="K205" s="265">
        <v>0</v>
      </c>
      <c r="L205" s="265">
        <v>0</v>
      </c>
      <c r="M205" s="265">
        <v>0</v>
      </c>
      <c r="N205" s="265">
        <v>0</v>
      </c>
      <c r="O205" s="265">
        <v>0</v>
      </c>
      <c r="P205" s="265">
        <v>0</v>
      </c>
      <c r="Q205" s="265">
        <v>0</v>
      </c>
      <c r="R205" s="265">
        <v>0</v>
      </c>
      <c r="S205" s="265">
        <v>0</v>
      </c>
      <c r="T205" s="265">
        <v>0</v>
      </c>
      <c r="U205">
        <f t="shared" si="21"/>
        <v>1</v>
      </c>
      <c r="X205" t="str">
        <f t="shared" si="22"/>
        <v>02DE01</v>
      </c>
      <c r="Y205">
        <f t="shared" si="23"/>
        <v>1</v>
      </c>
      <c r="Z205" s="265" t="s">
        <v>339</v>
      </c>
      <c r="AA205" s="265" t="s">
        <v>496</v>
      </c>
      <c r="AB205" s="265">
        <v>0</v>
      </c>
      <c r="AC205" s="265">
        <v>0</v>
      </c>
      <c r="AD205" s="265">
        <v>0</v>
      </c>
      <c r="AE205" s="265">
        <v>0</v>
      </c>
      <c r="AF205" s="265">
        <v>0</v>
      </c>
      <c r="AG205" s="265">
        <v>0</v>
      </c>
      <c r="AH205" s="265">
        <v>1</v>
      </c>
      <c r="AI205" s="265">
        <v>1</v>
      </c>
      <c r="AJ205">
        <f t="shared" si="18"/>
        <v>0</v>
      </c>
    </row>
    <row r="206" spans="1:36" x14ac:dyDescent="0.2">
      <c r="A206" t="str">
        <f t="shared" si="19"/>
        <v>02YR01</v>
      </c>
      <c r="B206">
        <f t="shared" si="20"/>
        <v>1</v>
      </c>
      <c r="C206" s="265" t="s">
        <v>132</v>
      </c>
      <c r="D206" s="265" t="s">
        <v>131</v>
      </c>
      <c r="E206" s="265">
        <v>19</v>
      </c>
      <c r="F206" s="265">
        <v>0</v>
      </c>
      <c r="G206" s="265">
        <v>0</v>
      </c>
      <c r="H206" s="265">
        <v>19</v>
      </c>
      <c r="I206" s="265">
        <v>9</v>
      </c>
      <c r="J206" s="265">
        <v>0</v>
      </c>
      <c r="K206" s="265">
        <v>0</v>
      </c>
      <c r="L206" s="265">
        <v>9</v>
      </c>
      <c r="M206" s="265">
        <v>11</v>
      </c>
      <c r="N206" s="265">
        <v>0</v>
      </c>
      <c r="O206" s="265">
        <v>0</v>
      </c>
      <c r="P206" s="265">
        <v>11</v>
      </c>
      <c r="Q206" s="265">
        <v>6</v>
      </c>
      <c r="R206" s="265">
        <v>0</v>
      </c>
      <c r="S206" s="265">
        <v>0</v>
      </c>
      <c r="T206" s="265">
        <v>6</v>
      </c>
      <c r="U206">
        <f t="shared" si="21"/>
        <v>1</v>
      </c>
      <c r="X206" t="str">
        <f t="shared" si="22"/>
        <v>02DE02</v>
      </c>
      <c r="Y206">
        <f t="shared" si="23"/>
        <v>2</v>
      </c>
      <c r="Z206" s="265" t="s">
        <v>339</v>
      </c>
      <c r="AA206" s="265" t="s">
        <v>502</v>
      </c>
      <c r="AB206" s="265">
        <v>0</v>
      </c>
      <c r="AC206" s="265">
        <v>0</v>
      </c>
      <c r="AD206" s="265">
        <v>0</v>
      </c>
      <c r="AE206" s="265">
        <v>0</v>
      </c>
      <c r="AF206" s="265">
        <v>3</v>
      </c>
      <c r="AG206" s="265">
        <v>0</v>
      </c>
      <c r="AH206" s="265">
        <v>0</v>
      </c>
      <c r="AI206" s="265">
        <v>3</v>
      </c>
      <c r="AJ206">
        <f t="shared" si="18"/>
        <v>0</v>
      </c>
    </row>
    <row r="207" spans="1:36" x14ac:dyDescent="0.2">
      <c r="A207" t="str">
        <f t="shared" si="19"/>
        <v>02YR02</v>
      </c>
      <c r="B207">
        <f t="shared" si="20"/>
        <v>2</v>
      </c>
      <c r="C207" s="265" t="s">
        <v>132</v>
      </c>
      <c r="D207" s="265" t="s">
        <v>141</v>
      </c>
      <c r="E207" s="265">
        <v>1</v>
      </c>
      <c r="F207" s="265">
        <v>0</v>
      </c>
      <c r="G207" s="265">
        <v>0</v>
      </c>
      <c r="H207" s="265">
        <v>1</v>
      </c>
      <c r="I207" s="265">
        <v>0</v>
      </c>
      <c r="J207" s="265">
        <v>0</v>
      </c>
      <c r="K207" s="265">
        <v>0</v>
      </c>
      <c r="L207" s="265">
        <v>0</v>
      </c>
      <c r="M207" s="265">
        <v>0</v>
      </c>
      <c r="N207" s="265">
        <v>0</v>
      </c>
      <c r="O207" s="265">
        <v>0</v>
      </c>
      <c r="P207" s="265">
        <v>0</v>
      </c>
      <c r="Q207" s="265">
        <v>0</v>
      </c>
      <c r="R207" s="265">
        <v>0</v>
      </c>
      <c r="S207" s="265">
        <v>0</v>
      </c>
      <c r="T207" s="265">
        <v>0</v>
      </c>
      <c r="U207">
        <f t="shared" si="21"/>
        <v>1</v>
      </c>
      <c r="X207" t="str">
        <f t="shared" si="22"/>
        <v>02EJ01</v>
      </c>
      <c r="Y207">
        <f t="shared" si="23"/>
        <v>1</v>
      </c>
      <c r="Z207" s="265" t="s">
        <v>267</v>
      </c>
      <c r="AA207" s="265" t="s">
        <v>496</v>
      </c>
      <c r="AB207" s="265">
        <v>1</v>
      </c>
      <c r="AC207" s="265">
        <v>0</v>
      </c>
      <c r="AD207" s="265">
        <v>0</v>
      </c>
      <c r="AE207" s="265">
        <v>1</v>
      </c>
      <c r="AF207" s="265">
        <v>3</v>
      </c>
      <c r="AG207" s="265">
        <v>0</v>
      </c>
      <c r="AH207" s="265">
        <v>0</v>
      </c>
      <c r="AI207" s="265">
        <v>3</v>
      </c>
      <c r="AJ207">
        <f t="shared" si="18"/>
        <v>0</v>
      </c>
    </row>
    <row r="208" spans="1:36" x14ac:dyDescent="0.2">
      <c r="A208" t="str">
        <f t="shared" si="19"/>
        <v>02YR03</v>
      </c>
      <c r="B208">
        <f t="shared" si="20"/>
        <v>3</v>
      </c>
      <c r="C208" s="265" t="s">
        <v>132</v>
      </c>
      <c r="D208" s="265" t="s">
        <v>356</v>
      </c>
      <c r="E208" s="265">
        <v>0</v>
      </c>
      <c r="F208" s="265">
        <v>0</v>
      </c>
      <c r="G208" s="265">
        <v>0</v>
      </c>
      <c r="H208" s="265">
        <v>0</v>
      </c>
      <c r="I208" s="265">
        <v>0</v>
      </c>
      <c r="J208" s="265">
        <v>0</v>
      </c>
      <c r="K208" s="265">
        <v>0</v>
      </c>
      <c r="L208" s="265">
        <v>0</v>
      </c>
      <c r="M208" s="265">
        <v>0</v>
      </c>
      <c r="N208" s="265">
        <v>0</v>
      </c>
      <c r="O208" s="265">
        <v>0</v>
      </c>
      <c r="P208" s="265">
        <v>0</v>
      </c>
      <c r="Q208" s="265">
        <v>1</v>
      </c>
      <c r="R208" s="265">
        <v>0</v>
      </c>
      <c r="S208" s="265">
        <v>0</v>
      </c>
      <c r="T208" s="265">
        <v>1</v>
      </c>
      <c r="U208">
        <f t="shared" si="21"/>
        <v>0</v>
      </c>
      <c r="X208" t="str">
        <f t="shared" si="22"/>
        <v>02EJ02</v>
      </c>
      <c r="Y208">
        <f t="shared" si="23"/>
        <v>2</v>
      </c>
      <c r="Z208" s="265" t="s">
        <v>267</v>
      </c>
      <c r="AA208" s="265" t="s">
        <v>498</v>
      </c>
      <c r="AB208" s="265">
        <v>0</v>
      </c>
      <c r="AC208" s="265">
        <v>0</v>
      </c>
      <c r="AD208" s="265">
        <v>0</v>
      </c>
      <c r="AE208" s="265">
        <v>0</v>
      </c>
      <c r="AF208" s="265">
        <v>1</v>
      </c>
      <c r="AG208" s="265">
        <v>0</v>
      </c>
      <c r="AH208" s="265">
        <v>0</v>
      </c>
      <c r="AI208" s="265">
        <v>1</v>
      </c>
      <c r="AJ208">
        <f t="shared" si="18"/>
        <v>0</v>
      </c>
    </row>
    <row r="209" spans="1:36" x14ac:dyDescent="0.2">
      <c r="A209" t="str">
        <f t="shared" si="19"/>
        <v>02YT01</v>
      </c>
      <c r="B209">
        <f t="shared" si="20"/>
        <v>1</v>
      </c>
      <c r="C209" s="265" t="s">
        <v>239</v>
      </c>
      <c r="D209" s="265" t="s">
        <v>236</v>
      </c>
      <c r="E209" s="265">
        <v>0</v>
      </c>
      <c r="F209" s="265">
        <v>0</v>
      </c>
      <c r="G209" s="265">
        <v>0</v>
      </c>
      <c r="H209" s="265">
        <v>0</v>
      </c>
      <c r="I209" s="265">
        <v>0</v>
      </c>
      <c r="J209" s="265">
        <v>0</v>
      </c>
      <c r="K209" s="265">
        <v>0</v>
      </c>
      <c r="L209" s="265">
        <v>0</v>
      </c>
      <c r="M209" s="265">
        <v>0</v>
      </c>
      <c r="N209" s="265">
        <v>0</v>
      </c>
      <c r="O209" s="265">
        <v>0</v>
      </c>
      <c r="P209" s="265">
        <v>0</v>
      </c>
      <c r="Q209" s="265">
        <v>0</v>
      </c>
      <c r="R209" s="265">
        <v>0</v>
      </c>
      <c r="S209" s="265">
        <v>1</v>
      </c>
      <c r="T209" s="265">
        <v>1</v>
      </c>
      <c r="U209">
        <f t="shared" si="21"/>
        <v>0</v>
      </c>
      <c r="X209" t="str">
        <f t="shared" si="22"/>
        <v>02EJ03</v>
      </c>
      <c r="Y209">
        <f t="shared" si="23"/>
        <v>3</v>
      </c>
      <c r="Z209" s="265" t="s">
        <v>267</v>
      </c>
      <c r="AA209" s="265" t="s">
        <v>502</v>
      </c>
      <c r="AB209" s="265">
        <v>13</v>
      </c>
      <c r="AC209" s="265">
        <v>0</v>
      </c>
      <c r="AD209" s="265">
        <v>0</v>
      </c>
      <c r="AE209" s="265">
        <v>13</v>
      </c>
      <c r="AF209" s="265">
        <v>16</v>
      </c>
      <c r="AG209" s="265">
        <v>0</v>
      </c>
      <c r="AH209" s="265">
        <v>0</v>
      </c>
      <c r="AI209" s="265">
        <v>16</v>
      </c>
      <c r="AJ209">
        <f t="shared" si="18"/>
        <v>0</v>
      </c>
    </row>
    <row r="210" spans="1:36" x14ac:dyDescent="0.2">
      <c r="A210" t="str">
        <f t="shared" si="19"/>
        <v>02YT02</v>
      </c>
      <c r="B210">
        <f t="shared" si="20"/>
        <v>2</v>
      </c>
      <c r="C210" s="265" t="s">
        <v>239</v>
      </c>
      <c r="D210" s="265" t="s">
        <v>243</v>
      </c>
      <c r="E210" s="265">
        <v>0</v>
      </c>
      <c r="F210" s="265">
        <v>0</v>
      </c>
      <c r="G210" s="265">
        <v>0</v>
      </c>
      <c r="H210" s="265">
        <v>0</v>
      </c>
      <c r="I210" s="265">
        <v>0</v>
      </c>
      <c r="J210" s="265">
        <v>0</v>
      </c>
      <c r="K210" s="265">
        <v>0</v>
      </c>
      <c r="L210" s="265">
        <v>0</v>
      </c>
      <c r="M210" s="265">
        <v>0</v>
      </c>
      <c r="N210" s="265">
        <v>1</v>
      </c>
      <c r="O210" s="265">
        <v>0</v>
      </c>
      <c r="P210" s="265">
        <v>1</v>
      </c>
      <c r="Q210" s="265">
        <v>0</v>
      </c>
      <c r="R210" s="265">
        <v>0</v>
      </c>
      <c r="S210" s="265">
        <v>0</v>
      </c>
      <c r="T210" s="265">
        <v>0</v>
      </c>
      <c r="U210">
        <f t="shared" si="21"/>
        <v>1</v>
      </c>
      <c r="X210" t="str">
        <f t="shared" si="22"/>
        <v>02EJ04</v>
      </c>
      <c r="Y210">
        <f t="shared" si="23"/>
        <v>4</v>
      </c>
      <c r="Z210" s="265" t="s">
        <v>267</v>
      </c>
      <c r="AA210" s="265" t="s">
        <v>503</v>
      </c>
      <c r="AB210" s="265">
        <v>1</v>
      </c>
      <c r="AC210" s="265">
        <v>0</v>
      </c>
      <c r="AD210" s="265">
        <v>0</v>
      </c>
      <c r="AE210" s="265">
        <v>1</v>
      </c>
      <c r="AF210" s="265">
        <v>2</v>
      </c>
      <c r="AG210" s="265">
        <v>0</v>
      </c>
      <c r="AH210" s="265">
        <v>0</v>
      </c>
      <c r="AI210" s="265">
        <v>2</v>
      </c>
      <c r="AJ210">
        <f t="shared" si="18"/>
        <v>0</v>
      </c>
    </row>
    <row r="211" spans="1:36" x14ac:dyDescent="0.2">
      <c r="A211" t="str">
        <f t="shared" si="19"/>
        <v>02YT03</v>
      </c>
      <c r="B211">
        <f t="shared" si="20"/>
        <v>3</v>
      </c>
      <c r="C211" s="265" t="s">
        <v>239</v>
      </c>
      <c r="D211" s="265" t="s">
        <v>252</v>
      </c>
      <c r="E211" s="265">
        <v>0</v>
      </c>
      <c r="F211" s="265">
        <v>1</v>
      </c>
      <c r="G211" s="265">
        <v>0</v>
      </c>
      <c r="H211" s="265">
        <v>1</v>
      </c>
      <c r="I211" s="265">
        <v>0</v>
      </c>
      <c r="J211" s="265">
        <v>0</v>
      </c>
      <c r="K211" s="265">
        <v>0</v>
      </c>
      <c r="L211" s="265">
        <v>0</v>
      </c>
      <c r="M211" s="265">
        <v>0</v>
      </c>
      <c r="N211" s="265">
        <v>1</v>
      </c>
      <c r="O211" s="265">
        <v>0</v>
      </c>
      <c r="P211" s="265">
        <v>1</v>
      </c>
      <c r="Q211" s="265">
        <v>0</v>
      </c>
      <c r="R211" s="265">
        <v>0</v>
      </c>
      <c r="S211" s="265">
        <v>0</v>
      </c>
      <c r="T211" s="265">
        <v>0</v>
      </c>
      <c r="U211">
        <f t="shared" si="21"/>
        <v>1</v>
      </c>
      <c r="X211" t="str">
        <f t="shared" si="22"/>
        <v>02EJ05</v>
      </c>
      <c r="Y211">
        <f t="shared" si="23"/>
        <v>5</v>
      </c>
      <c r="Z211" s="265" t="s">
        <v>267</v>
      </c>
      <c r="AA211" s="265" t="s">
        <v>504</v>
      </c>
      <c r="AB211" s="265">
        <v>1</v>
      </c>
      <c r="AC211" s="265">
        <v>0</v>
      </c>
      <c r="AD211" s="265">
        <v>0</v>
      </c>
      <c r="AE211" s="265">
        <v>1</v>
      </c>
      <c r="AF211" s="265">
        <v>2</v>
      </c>
      <c r="AG211" s="265">
        <v>0</v>
      </c>
      <c r="AH211" s="265">
        <v>0</v>
      </c>
      <c r="AI211" s="265">
        <v>2</v>
      </c>
      <c r="AJ211">
        <f t="shared" si="18"/>
        <v>0</v>
      </c>
    </row>
    <row r="212" spans="1:36" x14ac:dyDescent="0.2">
      <c r="A212" t="str">
        <f t="shared" si="19"/>
        <v>02YT04</v>
      </c>
      <c r="B212">
        <f t="shared" si="20"/>
        <v>4</v>
      </c>
      <c r="C212" s="265" t="s">
        <v>239</v>
      </c>
      <c r="D212" s="265" t="s">
        <v>256</v>
      </c>
      <c r="E212" s="265">
        <v>0</v>
      </c>
      <c r="F212" s="265">
        <v>0</v>
      </c>
      <c r="G212" s="265">
        <v>1</v>
      </c>
      <c r="H212" s="265">
        <v>1</v>
      </c>
      <c r="I212" s="265">
        <v>0</v>
      </c>
      <c r="J212" s="265">
        <v>0</v>
      </c>
      <c r="K212" s="265">
        <v>0</v>
      </c>
      <c r="L212" s="265">
        <v>0</v>
      </c>
      <c r="M212" s="265">
        <v>0</v>
      </c>
      <c r="N212" s="265">
        <v>0</v>
      </c>
      <c r="O212" s="265">
        <v>0</v>
      </c>
      <c r="P212" s="265">
        <v>0</v>
      </c>
      <c r="Q212" s="265">
        <v>0</v>
      </c>
      <c r="R212" s="265">
        <v>0</v>
      </c>
      <c r="S212" s="265">
        <v>0</v>
      </c>
      <c r="T212" s="265">
        <v>0</v>
      </c>
      <c r="U212">
        <f t="shared" si="21"/>
        <v>1</v>
      </c>
      <c r="X212" t="str">
        <f t="shared" si="22"/>
        <v>02EJ06</v>
      </c>
      <c r="Y212">
        <f t="shared" si="23"/>
        <v>6</v>
      </c>
      <c r="Z212" s="265" t="s">
        <v>267</v>
      </c>
      <c r="AA212" s="265" t="s">
        <v>505</v>
      </c>
      <c r="AB212" s="265">
        <v>1</v>
      </c>
      <c r="AC212" s="265">
        <v>0</v>
      </c>
      <c r="AD212" s="265">
        <v>0</v>
      </c>
      <c r="AE212" s="265">
        <v>1</v>
      </c>
      <c r="AF212" s="265">
        <v>2</v>
      </c>
      <c r="AG212" s="265">
        <v>0</v>
      </c>
      <c r="AH212" s="265">
        <v>0</v>
      </c>
      <c r="AI212" s="265">
        <v>2</v>
      </c>
      <c r="AJ212">
        <f t="shared" si="18"/>
        <v>0</v>
      </c>
    </row>
    <row r="213" spans="1:36" x14ac:dyDescent="0.2">
      <c r="A213" t="str">
        <f t="shared" si="19"/>
        <v>02ZX01</v>
      </c>
      <c r="B213">
        <f t="shared" si="20"/>
        <v>1</v>
      </c>
      <c r="C213" s="265" t="s">
        <v>369</v>
      </c>
      <c r="D213" s="265" t="s">
        <v>367</v>
      </c>
      <c r="E213" s="265">
        <v>0</v>
      </c>
      <c r="F213" s="265">
        <v>1</v>
      </c>
      <c r="G213" s="265">
        <v>0</v>
      </c>
      <c r="H213" s="265">
        <v>1</v>
      </c>
      <c r="I213" s="265">
        <v>0</v>
      </c>
      <c r="J213" s="265">
        <v>1</v>
      </c>
      <c r="K213" s="265">
        <v>0</v>
      </c>
      <c r="L213" s="265">
        <v>1</v>
      </c>
      <c r="M213" s="265">
        <v>0</v>
      </c>
      <c r="N213" s="265">
        <v>0</v>
      </c>
      <c r="O213" s="265">
        <v>0</v>
      </c>
      <c r="P213" s="265">
        <v>0</v>
      </c>
      <c r="Q213" s="265">
        <v>0</v>
      </c>
      <c r="R213" s="265">
        <v>0</v>
      </c>
      <c r="S213" s="265">
        <v>0</v>
      </c>
      <c r="T213" s="265">
        <v>0</v>
      </c>
      <c r="U213">
        <f t="shared" si="21"/>
        <v>0</v>
      </c>
      <c r="X213" t="str">
        <f t="shared" si="22"/>
        <v>02EJ07</v>
      </c>
      <c r="Y213">
        <f t="shared" si="23"/>
        <v>7</v>
      </c>
      <c r="Z213" s="265" t="s">
        <v>267</v>
      </c>
      <c r="AA213" s="265" t="s">
        <v>509</v>
      </c>
      <c r="AB213" s="265">
        <v>1</v>
      </c>
      <c r="AC213" s="265">
        <v>0</v>
      </c>
      <c r="AD213" s="265">
        <v>0</v>
      </c>
      <c r="AE213" s="265">
        <v>1</v>
      </c>
      <c r="AF213" s="265">
        <v>0</v>
      </c>
      <c r="AG213" s="265">
        <v>0</v>
      </c>
      <c r="AH213" s="265">
        <v>0</v>
      </c>
      <c r="AI213" s="265">
        <v>0</v>
      </c>
      <c r="AJ213">
        <f t="shared" si="18"/>
        <v>1</v>
      </c>
    </row>
    <row r="214" spans="1:36" x14ac:dyDescent="0.2">
      <c r="A214" t="str">
        <f t="shared" si="19"/>
        <v>02ZX02</v>
      </c>
      <c r="B214">
        <f t="shared" si="20"/>
        <v>2</v>
      </c>
      <c r="C214" s="265" t="s">
        <v>369</v>
      </c>
      <c r="D214" s="265" t="s">
        <v>372</v>
      </c>
      <c r="E214" s="265">
        <v>1</v>
      </c>
      <c r="F214" s="265">
        <v>0</v>
      </c>
      <c r="G214" s="265">
        <v>1</v>
      </c>
      <c r="H214" s="265">
        <v>2</v>
      </c>
      <c r="I214" s="265">
        <v>0</v>
      </c>
      <c r="J214" s="265">
        <v>0</v>
      </c>
      <c r="K214" s="265">
        <v>0</v>
      </c>
      <c r="L214" s="265">
        <v>0</v>
      </c>
      <c r="M214" s="265">
        <v>0</v>
      </c>
      <c r="N214" s="265">
        <v>0</v>
      </c>
      <c r="O214" s="265">
        <v>0</v>
      </c>
      <c r="P214" s="265">
        <v>0</v>
      </c>
      <c r="Q214" s="265">
        <v>0</v>
      </c>
      <c r="R214" s="265">
        <v>0</v>
      </c>
      <c r="S214" s="265">
        <v>0</v>
      </c>
      <c r="T214" s="265">
        <v>0</v>
      </c>
      <c r="U214">
        <f t="shared" si="21"/>
        <v>1</v>
      </c>
      <c r="X214" t="str">
        <f t="shared" si="22"/>
        <v>02EY01</v>
      </c>
      <c r="Y214">
        <f t="shared" si="23"/>
        <v>1</v>
      </c>
      <c r="Z214" s="265" t="s">
        <v>420</v>
      </c>
      <c r="AA214" s="265" t="s">
        <v>418</v>
      </c>
      <c r="AB214" s="265">
        <v>2</v>
      </c>
      <c r="AC214" s="265">
        <v>0</v>
      </c>
      <c r="AD214" s="265">
        <v>0</v>
      </c>
      <c r="AE214" s="265">
        <v>2</v>
      </c>
      <c r="AF214" s="265">
        <v>2</v>
      </c>
      <c r="AG214" s="265">
        <v>0</v>
      </c>
      <c r="AH214" s="265">
        <v>0</v>
      </c>
      <c r="AI214" s="265">
        <v>2</v>
      </c>
      <c r="AJ214">
        <f t="shared" si="18"/>
        <v>0</v>
      </c>
    </row>
    <row r="215" spans="1:36" x14ac:dyDescent="0.2">
      <c r="A215" t="str">
        <f t="shared" si="19"/>
        <v>02ZX03</v>
      </c>
      <c r="B215">
        <f t="shared" si="20"/>
        <v>3</v>
      </c>
      <c r="C215" s="265" t="s">
        <v>369</v>
      </c>
      <c r="D215" s="265" t="s">
        <v>392</v>
      </c>
      <c r="E215" s="265">
        <v>0</v>
      </c>
      <c r="F215" s="265">
        <v>1</v>
      </c>
      <c r="G215" s="265">
        <v>0</v>
      </c>
      <c r="H215" s="265">
        <v>1</v>
      </c>
      <c r="I215" s="265">
        <v>0</v>
      </c>
      <c r="J215" s="265">
        <v>0</v>
      </c>
      <c r="K215" s="265">
        <v>0</v>
      </c>
      <c r="L215" s="265">
        <v>0</v>
      </c>
      <c r="M215" s="265">
        <v>0</v>
      </c>
      <c r="N215" s="265">
        <v>0</v>
      </c>
      <c r="O215" s="265">
        <v>0</v>
      </c>
      <c r="P215" s="265">
        <v>0</v>
      </c>
      <c r="Q215" s="265">
        <v>0</v>
      </c>
      <c r="R215" s="265">
        <v>0</v>
      </c>
      <c r="S215" s="265">
        <v>0</v>
      </c>
      <c r="T215" s="265">
        <v>0</v>
      </c>
      <c r="U215">
        <f t="shared" si="21"/>
        <v>1</v>
      </c>
      <c r="X215" t="str">
        <f t="shared" si="22"/>
        <v>02EY02</v>
      </c>
      <c r="Y215">
        <f t="shared" si="23"/>
        <v>2</v>
      </c>
      <c r="Z215" s="265" t="s">
        <v>420</v>
      </c>
      <c r="AA215" s="265" t="s">
        <v>424</v>
      </c>
      <c r="AB215" s="265">
        <v>1</v>
      </c>
      <c r="AC215" s="265">
        <v>0</v>
      </c>
      <c r="AD215" s="265">
        <v>0</v>
      </c>
      <c r="AE215" s="265">
        <v>1</v>
      </c>
      <c r="AF215" s="265">
        <v>0</v>
      </c>
      <c r="AG215" s="265">
        <v>0</v>
      </c>
      <c r="AH215" s="265">
        <v>0</v>
      </c>
      <c r="AI215" s="265">
        <v>0</v>
      </c>
      <c r="AJ215">
        <f t="shared" si="18"/>
        <v>1</v>
      </c>
    </row>
    <row r="216" spans="1:36" x14ac:dyDescent="0.2">
      <c r="A216" t="str">
        <f t="shared" si="19"/>
        <v>03HW01</v>
      </c>
      <c r="B216">
        <f t="shared" si="20"/>
        <v>1</v>
      </c>
      <c r="C216" s="265" t="s">
        <v>341</v>
      </c>
      <c r="D216" s="265" t="s">
        <v>338</v>
      </c>
      <c r="E216" s="265">
        <v>0</v>
      </c>
      <c r="F216" s="265">
        <v>0</v>
      </c>
      <c r="G216" s="265">
        <v>1</v>
      </c>
      <c r="H216" s="265">
        <v>1</v>
      </c>
      <c r="I216" s="265">
        <v>0</v>
      </c>
      <c r="J216" s="265">
        <v>0</v>
      </c>
      <c r="K216" s="265">
        <v>0</v>
      </c>
      <c r="L216" s="265">
        <v>0</v>
      </c>
      <c r="M216" s="265">
        <v>0</v>
      </c>
      <c r="N216" s="265">
        <v>0</v>
      </c>
      <c r="O216" s="265">
        <v>0</v>
      </c>
      <c r="P216" s="265">
        <v>0</v>
      </c>
      <c r="Q216" s="265">
        <v>0</v>
      </c>
      <c r="R216" s="265">
        <v>0</v>
      </c>
      <c r="S216" s="265">
        <v>2</v>
      </c>
      <c r="T216" s="265">
        <v>2</v>
      </c>
      <c r="U216">
        <f t="shared" si="21"/>
        <v>0</v>
      </c>
      <c r="X216" t="str">
        <f t="shared" si="22"/>
        <v>02EY03</v>
      </c>
      <c r="Y216">
        <f t="shared" si="23"/>
        <v>3</v>
      </c>
      <c r="Z216" s="265" t="s">
        <v>420</v>
      </c>
      <c r="AA216" s="265" t="s">
        <v>427</v>
      </c>
      <c r="AB216" s="265">
        <v>1</v>
      </c>
      <c r="AC216" s="265">
        <v>0</v>
      </c>
      <c r="AD216" s="265">
        <v>0</v>
      </c>
      <c r="AE216" s="265">
        <v>1</v>
      </c>
      <c r="AF216" s="265">
        <v>3</v>
      </c>
      <c r="AG216" s="265">
        <v>0</v>
      </c>
      <c r="AH216" s="265">
        <v>0</v>
      </c>
      <c r="AI216" s="265">
        <v>3</v>
      </c>
      <c r="AJ216">
        <f t="shared" si="18"/>
        <v>0</v>
      </c>
    </row>
    <row r="217" spans="1:36" x14ac:dyDescent="0.2">
      <c r="A217" t="str">
        <f t="shared" si="19"/>
        <v>03IJ01</v>
      </c>
      <c r="B217">
        <f t="shared" si="20"/>
        <v>1</v>
      </c>
      <c r="C217" s="265" t="s">
        <v>220</v>
      </c>
      <c r="D217" s="265" t="s">
        <v>166</v>
      </c>
      <c r="E217" s="265">
        <v>0</v>
      </c>
      <c r="F217" s="265">
        <v>0</v>
      </c>
      <c r="G217" s="265">
        <v>0</v>
      </c>
      <c r="H217" s="265">
        <v>0</v>
      </c>
      <c r="I217" s="265">
        <v>0</v>
      </c>
      <c r="J217" s="265">
        <v>0</v>
      </c>
      <c r="K217" s="265">
        <v>0</v>
      </c>
      <c r="L217" s="265">
        <v>0</v>
      </c>
      <c r="M217" s="265">
        <v>0</v>
      </c>
      <c r="N217" s="265">
        <v>0</v>
      </c>
      <c r="O217" s="265">
        <v>0</v>
      </c>
      <c r="P217" s="265">
        <v>0</v>
      </c>
      <c r="Q217" s="265">
        <v>1</v>
      </c>
      <c r="R217" s="265">
        <v>0</v>
      </c>
      <c r="S217" s="265">
        <v>0</v>
      </c>
      <c r="T217" s="265">
        <v>1</v>
      </c>
      <c r="U217">
        <f t="shared" si="21"/>
        <v>0</v>
      </c>
      <c r="X217" t="str">
        <f t="shared" si="22"/>
        <v>02EY04</v>
      </c>
      <c r="Y217">
        <f t="shared" si="23"/>
        <v>4</v>
      </c>
      <c r="Z217" s="265" t="s">
        <v>420</v>
      </c>
      <c r="AA217" s="265" t="s">
        <v>433</v>
      </c>
      <c r="AB217" s="265">
        <v>0</v>
      </c>
      <c r="AC217" s="265">
        <v>0</v>
      </c>
      <c r="AD217" s="265">
        <v>0</v>
      </c>
      <c r="AE217" s="265">
        <v>0</v>
      </c>
      <c r="AF217" s="265">
        <v>1</v>
      </c>
      <c r="AG217" s="265">
        <v>0</v>
      </c>
      <c r="AH217" s="265">
        <v>0</v>
      </c>
      <c r="AI217" s="265">
        <v>1</v>
      </c>
      <c r="AJ217">
        <f t="shared" si="18"/>
        <v>0</v>
      </c>
    </row>
    <row r="218" spans="1:36" x14ac:dyDescent="0.2">
      <c r="A218" t="str">
        <f t="shared" si="19"/>
        <v>03IJ02</v>
      </c>
      <c r="B218">
        <f t="shared" si="20"/>
        <v>2</v>
      </c>
      <c r="C218" s="265" t="s">
        <v>220</v>
      </c>
      <c r="D218" s="265" t="s">
        <v>216</v>
      </c>
      <c r="E218" s="265">
        <v>1</v>
      </c>
      <c r="F218" s="265">
        <v>0</v>
      </c>
      <c r="G218" s="265">
        <v>0</v>
      </c>
      <c r="H218" s="265">
        <v>1</v>
      </c>
      <c r="I218" s="265">
        <v>0</v>
      </c>
      <c r="J218" s="265">
        <v>0</v>
      </c>
      <c r="K218" s="265">
        <v>0</v>
      </c>
      <c r="L218" s="265">
        <v>0</v>
      </c>
      <c r="M218" s="265">
        <v>0</v>
      </c>
      <c r="N218" s="265">
        <v>1</v>
      </c>
      <c r="O218" s="265">
        <v>0</v>
      </c>
      <c r="P218" s="265">
        <v>1</v>
      </c>
      <c r="Q218" s="265">
        <v>2</v>
      </c>
      <c r="R218" s="265">
        <v>0</v>
      </c>
      <c r="S218" s="265">
        <v>0</v>
      </c>
      <c r="T218" s="265">
        <v>2</v>
      </c>
      <c r="U218">
        <f t="shared" si="21"/>
        <v>0</v>
      </c>
      <c r="X218" t="str">
        <f t="shared" si="22"/>
        <v>02EY05</v>
      </c>
      <c r="Y218">
        <f t="shared" si="23"/>
        <v>5</v>
      </c>
      <c r="Z218" s="265" t="s">
        <v>420</v>
      </c>
      <c r="AA218" s="265" t="s">
        <v>444</v>
      </c>
      <c r="AB218" s="265">
        <v>0</v>
      </c>
      <c r="AC218" s="265">
        <v>0</v>
      </c>
      <c r="AD218" s="265">
        <v>0</v>
      </c>
      <c r="AE218" s="265">
        <v>0</v>
      </c>
      <c r="AF218" s="265">
        <v>1</v>
      </c>
      <c r="AG218" s="265">
        <v>0</v>
      </c>
      <c r="AH218" s="265">
        <v>0</v>
      </c>
      <c r="AI218" s="265">
        <v>1</v>
      </c>
      <c r="AJ218">
        <f t="shared" si="18"/>
        <v>0</v>
      </c>
    </row>
    <row r="219" spans="1:36" x14ac:dyDescent="0.2">
      <c r="A219" t="str">
        <f t="shared" si="19"/>
        <v>03IJ03</v>
      </c>
      <c r="B219">
        <f t="shared" si="20"/>
        <v>3</v>
      </c>
      <c r="C219" s="265" t="s">
        <v>220</v>
      </c>
      <c r="D219" s="265" t="s">
        <v>333</v>
      </c>
      <c r="E219" s="265">
        <v>0</v>
      </c>
      <c r="F219" s="265">
        <v>0</v>
      </c>
      <c r="G219" s="265">
        <v>0</v>
      </c>
      <c r="H219" s="265">
        <v>0</v>
      </c>
      <c r="I219" s="265">
        <v>0</v>
      </c>
      <c r="J219" s="265">
        <v>0</v>
      </c>
      <c r="K219" s="265">
        <v>0</v>
      </c>
      <c r="L219" s="265">
        <v>0</v>
      </c>
      <c r="M219" s="265">
        <v>1</v>
      </c>
      <c r="N219" s="265">
        <v>0</v>
      </c>
      <c r="O219" s="265">
        <v>0</v>
      </c>
      <c r="P219" s="265">
        <v>1</v>
      </c>
      <c r="Q219" s="265">
        <v>0</v>
      </c>
      <c r="R219" s="265">
        <v>0</v>
      </c>
      <c r="S219" s="265">
        <v>0</v>
      </c>
      <c r="T219" s="265">
        <v>0</v>
      </c>
      <c r="U219">
        <f t="shared" si="21"/>
        <v>1</v>
      </c>
      <c r="X219" t="str">
        <f t="shared" si="22"/>
        <v>02EY06</v>
      </c>
      <c r="Y219">
        <f t="shared" si="23"/>
        <v>6</v>
      </c>
      <c r="Z219" s="265" t="s">
        <v>420</v>
      </c>
      <c r="AA219" s="265" t="s">
        <v>445</v>
      </c>
      <c r="AB219" s="265">
        <v>1</v>
      </c>
      <c r="AC219" s="265">
        <v>0</v>
      </c>
      <c r="AD219" s="265">
        <v>0</v>
      </c>
      <c r="AE219" s="265">
        <v>1</v>
      </c>
      <c r="AF219" s="265">
        <v>1</v>
      </c>
      <c r="AG219" s="265">
        <v>0</v>
      </c>
      <c r="AH219" s="265">
        <v>0</v>
      </c>
      <c r="AI219" s="265">
        <v>1</v>
      </c>
      <c r="AJ219">
        <f t="shared" si="18"/>
        <v>0</v>
      </c>
    </row>
    <row r="220" spans="1:36" x14ac:dyDescent="0.2">
      <c r="A220" t="str">
        <f t="shared" si="19"/>
        <v>03ND01</v>
      </c>
      <c r="B220">
        <f t="shared" si="20"/>
        <v>1</v>
      </c>
      <c r="C220" s="265" t="s">
        <v>240</v>
      </c>
      <c r="D220" s="265" t="s">
        <v>236</v>
      </c>
      <c r="E220" s="265">
        <v>0</v>
      </c>
      <c r="F220" s="265">
        <v>0</v>
      </c>
      <c r="G220" s="265">
        <v>0</v>
      </c>
      <c r="H220" s="265">
        <v>0</v>
      </c>
      <c r="I220" s="265">
        <v>1</v>
      </c>
      <c r="J220" s="265">
        <v>0</v>
      </c>
      <c r="K220" s="265">
        <v>0</v>
      </c>
      <c r="L220" s="265">
        <v>1</v>
      </c>
      <c r="M220" s="265">
        <v>1</v>
      </c>
      <c r="N220" s="265">
        <v>0</v>
      </c>
      <c r="O220" s="265">
        <v>0</v>
      </c>
      <c r="P220" s="265">
        <v>1</v>
      </c>
      <c r="Q220" s="265">
        <v>0</v>
      </c>
      <c r="R220" s="265">
        <v>0</v>
      </c>
      <c r="S220" s="265">
        <v>0</v>
      </c>
      <c r="T220" s="265">
        <v>0</v>
      </c>
      <c r="U220">
        <f t="shared" si="21"/>
        <v>0</v>
      </c>
      <c r="X220" t="str">
        <f t="shared" si="22"/>
        <v>02EY07</v>
      </c>
      <c r="Y220">
        <f t="shared" si="23"/>
        <v>7</v>
      </c>
      <c r="Z220" s="265" t="s">
        <v>420</v>
      </c>
      <c r="AA220" s="265" t="s">
        <v>451</v>
      </c>
      <c r="AB220" s="265">
        <v>1</v>
      </c>
      <c r="AC220" s="265">
        <v>0</v>
      </c>
      <c r="AD220" s="265">
        <v>0</v>
      </c>
      <c r="AE220" s="265">
        <v>1</v>
      </c>
      <c r="AF220" s="265">
        <v>0</v>
      </c>
      <c r="AG220" s="265">
        <v>0</v>
      </c>
      <c r="AH220" s="265">
        <v>0</v>
      </c>
      <c r="AI220" s="265">
        <v>0</v>
      </c>
      <c r="AJ220">
        <f t="shared" si="18"/>
        <v>1</v>
      </c>
    </row>
    <row r="221" spans="1:36" x14ac:dyDescent="0.2">
      <c r="A221" t="str">
        <f t="shared" si="19"/>
        <v>03PB01</v>
      </c>
      <c r="B221">
        <f t="shared" si="20"/>
        <v>1</v>
      </c>
      <c r="C221" s="265" t="s">
        <v>147</v>
      </c>
      <c r="D221" s="265" t="s">
        <v>141</v>
      </c>
      <c r="E221" s="265">
        <v>0</v>
      </c>
      <c r="F221" s="265">
        <v>0</v>
      </c>
      <c r="G221" s="265">
        <v>0</v>
      </c>
      <c r="H221" s="265">
        <v>0</v>
      </c>
      <c r="I221" s="265">
        <v>0</v>
      </c>
      <c r="J221" s="265">
        <v>0</v>
      </c>
      <c r="K221" s="265">
        <v>0</v>
      </c>
      <c r="L221" s="265">
        <v>0</v>
      </c>
      <c r="M221" s="265">
        <v>0</v>
      </c>
      <c r="N221" s="265">
        <v>0</v>
      </c>
      <c r="O221" s="265">
        <v>0</v>
      </c>
      <c r="P221" s="265">
        <v>0</v>
      </c>
      <c r="Q221" s="265">
        <v>1</v>
      </c>
      <c r="R221" s="265">
        <v>0</v>
      </c>
      <c r="S221" s="265">
        <v>0</v>
      </c>
      <c r="T221" s="265">
        <v>1</v>
      </c>
      <c r="U221">
        <f t="shared" si="21"/>
        <v>0</v>
      </c>
      <c r="X221" t="str">
        <f t="shared" si="22"/>
        <v>02EY08</v>
      </c>
      <c r="Y221">
        <f t="shared" si="23"/>
        <v>8</v>
      </c>
      <c r="Z221" s="265" t="s">
        <v>420</v>
      </c>
      <c r="AA221" s="265" t="s">
        <v>452</v>
      </c>
      <c r="AB221" s="265">
        <v>0</v>
      </c>
      <c r="AC221" s="265">
        <v>0</v>
      </c>
      <c r="AD221" s="265">
        <v>0</v>
      </c>
      <c r="AE221" s="265">
        <v>0</v>
      </c>
      <c r="AF221" s="265">
        <v>1</v>
      </c>
      <c r="AG221" s="265">
        <v>0</v>
      </c>
      <c r="AH221" s="265">
        <v>0</v>
      </c>
      <c r="AI221" s="265">
        <v>1</v>
      </c>
      <c r="AJ221">
        <f t="shared" si="18"/>
        <v>0</v>
      </c>
    </row>
    <row r="222" spans="1:36" x14ac:dyDescent="0.2">
      <c r="A222" t="str">
        <f t="shared" si="19"/>
        <v>03XK01</v>
      </c>
      <c r="B222">
        <f t="shared" si="20"/>
        <v>1</v>
      </c>
      <c r="C222" s="265" t="s">
        <v>373</v>
      </c>
      <c r="D222" s="265" t="s">
        <v>388</v>
      </c>
      <c r="E222" s="265">
        <v>0</v>
      </c>
      <c r="F222" s="265">
        <v>0</v>
      </c>
      <c r="G222" s="265">
        <v>0</v>
      </c>
      <c r="H222" s="265">
        <v>0</v>
      </c>
      <c r="I222" s="265">
        <v>0</v>
      </c>
      <c r="J222" s="265">
        <v>0</v>
      </c>
      <c r="K222" s="265">
        <v>0</v>
      </c>
      <c r="L222" s="265">
        <v>0</v>
      </c>
      <c r="M222" s="265">
        <v>1</v>
      </c>
      <c r="N222" s="265">
        <v>0</v>
      </c>
      <c r="O222" s="265">
        <v>0</v>
      </c>
      <c r="P222" s="265">
        <v>1</v>
      </c>
      <c r="Q222" s="265">
        <v>0</v>
      </c>
      <c r="R222" s="265">
        <v>0</v>
      </c>
      <c r="S222" s="265">
        <v>0</v>
      </c>
      <c r="T222" s="265">
        <v>0</v>
      </c>
      <c r="U222">
        <f t="shared" si="21"/>
        <v>1</v>
      </c>
      <c r="X222" t="str">
        <f t="shared" si="22"/>
        <v>02EY09</v>
      </c>
      <c r="Y222">
        <f t="shared" si="23"/>
        <v>9</v>
      </c>
      <c r="Z222" s="265" t="s">
        <v>420</v>
      </c>
      <c r="AA222" s="265" t="s">
        <v>455</v>
      </c>
      <c r="AB222" s="265">
        <v>1</v>
      </c>
      <c r="AC222" s="265">
        <v>0</v>
      </c>
      <c r="AD222" s="265">
        <v>0</v>
      </c>
      <c r="AE222" s="265">
        <v>1</v>
      </c>
      <c r="AF222" s="265">
        <v>1</v>
      </c>
      <c r="AG222" s="265">
        <v>0</v>
      </c>
      <c r="AH222" s="265">
        <v>0</v>
      </c>
      <c r="AI222" s="265">
        <v>1</v>
      </c>
      <c r="AJ222">
        <f t="shared" si="18"/>
        <v>0</v>
      </c>
    </row>
    <row r="223" spans="1:36" x14ac:dyDescent="0.2">
      <c r="A223" t="str">
        <f t="shared" si="19"/>
        <v>04AD01</v>
      </c>
      <c r="B223">
        <f t="shared" si="20"/>
        <v>1</v>
      </c>
      <c r="C223" s="265" t="s">
        <v>316</v>
      </c>
      <c r="D223" s="265" t="s">
        <v>314</v>
      </c>
      <c r="E223" s="265">
        <v>4</v>
      </c>
      <c r="F223" s="265">
        <v>0</v>
      </c>
      <c r="G223" s="265">
        <v>0</v>
      </c>
      <c r="H223" s="265">
        <v>4</v>
      </c>
      <c r="I223" s="265">
        <v>0</v>
      </c>
      <c r="J223" s="265">
        <v>0</v>
      </c>
      <c r="K223" s="265">
        <v>0</v>
      </c>
      <c r="L223" s="265">
        <v>0</v>
      </c>
      <c r="M223" s="265">
        <v>3</v>
      </c>
      <c r="N223" s="265">
        <v>0</v>
      </c>
      <c r="O223" s="265">
        <v>0</v>
      </c>
      <c r="P223" s="265">
        <v>3</v>
      </c>
      <c r="Q223" s="265">
        <v>2</v>
      </c>
      <c r="R223" s="265">
        <v>0</v>
      </c>
      <c r="S223" s="265">
        <v>0</v>
      </c>
      <c r="T223" s="265">
        <v>2</v>
      </c>
      <c r="U223">
        <f t="shared" si="21"/>
        <v>1</v>
      </c>
      <c r="X223" t="str">
        <f t="shared" si="22"/>
        <v>02EY10</v>
      </c>
      <c r="Y223">
        <f t="shared" si="23"/>
        <v>10</v>
      </c>
      <c r="Z223" s="265" t="s">
        <v>420</v>
      </c>
      <c r="AA223" s="265" t="s">
        <v>460</v>
      </c>
      <c r="AB223" s="265">
        <v>1</v>
      </c>
      <c r="AC223" s="265">
        <v>0</v>
      </c>
      <c r="AD223" s="265">
        <v>0</v>
      </c>
      <c r="AE223" s="265">
        <v>1</v>
      </c>
      <c r="AF223" s="265">
        <v>0</v>
      </c>
      <c r="AG223" s="265">
        <v>0</v>
      </c>
      <c r="AH223" s="265">
        <v>0</v>
      </c>
      <c r="AI223" s="265">
        <v>0</v>
      </c>
      <c r="AJ223">
        <f t="shared" si="18"/>
        <v>1</v>
      </c>
    </row>
    <row r="224" spans="1:36" x14ac:dyDescent="0.2">
      <c r="A224" t="str">
        <f t="shared" si="19"/>
        <v>04AD02</v>
      </c>
      <c r="B224">
        <f t="shared" si="20"/>
        <v>2</v>
      </c>
      <c r="C224" s="265" t="s">
        <v>316</v>
      </c>
      <c r="D224" s="265" t="s">
        <v>321</v>
      </c>
      <c r="E224" s="265">
        <v>0</v>
      </c>
      <c r="F224" s="265">
        <v>0</v>
      </c>
      <c r="G224" s="265">
        <v>0</v>
      </c>
      <c r="H224" s="265">
        <v>0</v>
      </c>
      <c r="I224" s="265">
        <v>0</v>
      </c>
      <c r="J224" s="265">
        <v>0</v>
      </c>
      <c r="K224" s="265">
        <v>0</v>
      </c>
      <c r="L224" s="265">
        <v>0</v>
      </c>
      <c r="M224" s="265">
        <v>1</v>
      </c>
      <c r="N224" s="265">
        <v>0</v>
      </c>
      <c r="O224" s="265">
        <v>0</v>
      </c>
      <c r="P224" s="265">
        <v>1</v>
      </c>
      <c r="Q224" s="265">
        <v>0</v>
      </c>
      <c r="R224" s="265">
        <v>0</v>
      </c>
      <c r="S224" s="265">
        <v>0</v>
      </c>
      <c r="T224" s="265">
        <v>0</v>
      </c>
      <c r="U224">
        <f t="shared" si="21"/>
        <v>1</v>
      </c>
      <c r="X224" t="str">
        <f t="shared" si="22"/>
        <v>02EY11</v>
      </c>
      <c r="Y224">
        <f t="shared" si="23"/>
        <v>11</v>
      </c>
      <c r="Z224" s="265" t="s">
        <v>420</v>
      </c>
      <c r="AA224" s="265" t="s">
        <v>462</v>
      </c>
      <c r="AB224" s="265">
        <v>1</v>
      </c>
      <c r="AC224" s="265">
        <v>0</v>
      </c>
      <c r="AD224" s="265">
        <v>0</v>
      </c>
      <c r="AE224" s="265">
        <v>1</v>
      </c>
      <c r="AF224" s="265">
        <v>0</v>
      </c>
      <c r="AG224" s="265">
        <v>0</v>
      </c>
      <c r="AH224" s="265">
        <v>0</v>
      </c>
      <c r="AI224" s="265">
        <v>0</v>
      </c>
      <c r="AJ224">
        <f t="shared" si="18"/>
        <v>1</v>
      </c>
    </row>
    <row r="225" spans="1:36" x14ac:dyDescent="0.2">
      <c r="A225" t="str">
        <f t="shared" si="19"/>
        <v>04AK01</v>
      </c>
      <c r="B225">
        <f t="shared" si="20"/>
        <v>1</v>
      </c>
      <c r="C225" s="265" t="s">
        <v>123</v>
      </c>
      <c r="D225" s="265" t="s">
        <v>234</v>
      </c>
      <c r="E225" s="265">
        <v>1</v>
      </c>
      <c r="F225" s="265">
        <v>0</v>
      </c>
      <c r="G225" s="265">
        <v>0</v>
      </c>
      <c r="H225" s="265">
        <v>1</v>
      </c>
      <c r="I225" s="265">
        <v>0</v>
      </c>
      <c r="J225" s="265">
        <v>0</v>
      </c>
      <c r="K225" s="265">
        <v>0</v>
      </c>
      <c r="L225" s="265">
        <v>0</v>
      </c>
      <c r="M225" s="265">
        <v>0</v>
      </c>
      <c r="N225" s="265">
        <v>0</v>
      </c>
      <c r="O225" s="265">
        <v>0</v>
      </c>
      <c r="P225" s="265">
        <v>0</v>
      </c>
      <c r="Q225" s="265">
        <v>0</v>
      </c>
      <c r="R225" s="265">
        <v>0</v>
      </c>
      <c r="S225" s="265">
        <v>0</v>
      </c>
      <c r="T225" s="265">
        <v>0</v>
      </c>
      <c r="U225">
        <f t="shared" si="21"/>
        <v>1</v>
      </c>
      <c r="X225" t="str">
        <f t="shared" si="22"/>
        <v>02EY12</v>
      </c>
      <c r="Y225">
        <f t="shared" si="23"/>
        <v>12</v>
      </c>
      <c r="Z225" s="265" t="s">
        <v>420</v>
      </c>
      <c r="AA225" s="265" t="s">
        <v>463</v>
      </c>
      <c r="AB225" s="265">
        <v>11</v>
      </c>
      <c r="AC225" s="265">
        <v>0</v>
      </c>
      <c r="AD225" s="265">
        <v>0</v>
      </c>
      <c r="AE225" s="265">
        <v>11</v>
      </c>
      <c r="AF225" s="265">
        <v>16</v>
      </c>
      <c r="AG225" s="265">
        <v>0</v>
      </c>
      <c r="AH225" s="265">
        <v>0</v>
      </c>
      <c r="AI225" s="265">
        <v>16</v>
      </c>
      <c r="AJ225">
        <f t="shared" si="18"/>
        <v>0</v>
      </c>
    </row>
    <row r="226" spans="1:36" x14ac:dyDescent="0.2">
      <c r="A226" t="str">
        <f t="shared" si="19"/>
        <v>04AK02</v>
      </c>
      <c r="B226">
        <f t="shared" si="20"/>
        <v>2</v>
      </c>
      <c r="C226" s="265" t="s">
        <v>123</v>
      </c>
      <c r="D226" s="265" t="s">
        <v>236</v>
      </c>
      <c r="E226" s="265">
        <v>1</v>
      </c>
      <c r="F226" s="265">
        <v>0</v>
      </c>
      <c r="G226" s="265">
        <v>0</v>
      </c>
      <c r="H226" s="265">
        <v>1</v>
      </c>
      <c r="I226" s="265">
        <v>0</v>
      </c>
      <c r="J226" s="265">
        <v>0</v>
      </c>
      <c r="K226" s="265">
        <v>0</v>
      </c>
      <c r="L226" s="265">
        <v>0</v>
      </c>
      <c r="M226" s="265">
        <v>2</v>
      </c>
      <c r="N226" s="265">
        <v>0</v>
      </c>
      <c r="O226" s="265">
        <v>0</v>
      </c>
      <c r="P226" s="265">
        <v>2</v>
      </c>
      <c r="Q226" s="265">
        <v>0</v>
      </c>
      <c r="R226" s="265">
        <v>0</v>
      </c>
      <c r="S226" s="265">
        <v>0</v>
      </c>
      <c r="T226" s="265">
        <v>0</v>
      </c>
      <c r="U226">
        <f t="shared" si="21"/>
        <v>1</v>
      </c>
      <c r="X226" t="str">
        <f t="shared" si="22"/>
        <v>02EY13</v>
      </c>
      <c r="Y226">
        <f t="shared" si="23"/>
        <v>13</v>
      </c>
      <c r="Z226" s="265" t="s">
        <v>420</v>
      </c>
      <c r="AA226" s="265" t="s">
        <v>465</v>
      </c>
      <c r="AB226" s="265">
        <v>2</v>
      </c>
      <c r="AC226" s="265">
        <v>0</v>
      </c>
      <c r="AD226" s="265">
        <v>0</v>
      </c>
      <c r="AE226" s="265">
        <v>2</v>
      </c>
      <c r="AF226" s="265">
        <v>2</v>
      </c>
      <c r="AG226" s="265">
        <v>0</v>
      </c>
      <c r="AH226" s="265">
        <v>0</v>
      </c>
      <c r="AI226" s="265">
        <v>2</v>
      </c>
      <c r="AJ226">
        <f t="shared" si="18"/>
        <v>0</v>
      </c>
    </row>
    <row r="227" spans="1:36" x14ac:dyDescent="0.2">
      <c r="A227" t="str">
        <f t="shared" si="19"/>
        <v>04AK03</v>
      </c>
      <c r="B227">
        <f t="shared" si="20"/>
        <v>3</v>
      </c>
      <c r="C227" s="265" t="s">
        <v>123</v>
      </c>
      <c r="D227" s="265" t="s">
        <v>243</v>
      </c>
      <c r="E227" s="265">
        <v>3</v>
      </c>
      <c r="F227" s="265">
        <v>0</v>
      </c>
      <c r="G227" s="265">
        <v>0</v>
      </c>
      <c r="H227" s="265">
        <v>3</v>
      </c>
      <c r="I227" s="265">
        <v>1</v>
      </c>
      <c r="J227" s="265">
        <v>0</v>
      </c>
      <c r="K227" s="265">
        <v>0</v>
      </c>
      <c r="L227" s="265">
        <v>1</v>
      </c>
      <c r="M227" s="265">
        <v>3</v>
      </c>
      <c r="N227" s="265">
        <v>0</v>
      </c>
      <c r="O227" s="265">
        <v>0</v>
      </c>
      <c r="P227" s="265">
        <v>3</v>
      </c>
      <c r="Q227" s="265">
        <v>0</v>
      </c>
      <c r="R227" s="265">
        <v>0</v>
      </c>
      <c r="S227" s="265">
        <v>0</v>
      </c>
      <c r="T227" s="265">
        <v>0</v>
      </c>
      <c r="U227">
        <f t="shared" si="21"/>
        <v>1</v>
      </c>
      <c r="X227" t="str">
        <f t="shared" si="22"/>
        <v>02EY14</v>
      </c>
      <c r="Y227">
        <f t="shared" si="23"/>
        <v>14</v>
      </c>
      <c r="Z227" s="265" t="s">
        <v>420</v>
      </c>
      <c r="AA227" s="265" t="s">
        <v>470</v>
      </c>
      <c r="AB227" s="265">
        <v>1</v>
      </c>
      <c r="AC227" s="265">
        <v>0</v>
      </c>
      <c r="AD227" s="265">
        <v>0</v>
      </c>
      <c r="AE227" s="265">
        <v>1</v>
      </c>
      <c r="AF227" s="265">
        <v>1</v>
      </c>
      <c r="AG227" s="265">
        <v>0</v>
      </c>
      <c r="AH227" s="265">
        <v>0</v>
      </c>
      <c r="AI227" s="265">
        <v>1</v>
      </c>
      <c r="AJ227">
        <f t="shared" si="18"/>
        <v>0</v>
      </c>
    </row>
    <row r="228" spans="1:36" x14ac:dyDescent="0.2">
      <c r="A228" t="str">
        <f t="shared" si="19"/>
        <v>04AK04</v>
      </c>
      <c r="B228">
        <f t="shared" si="20"/>
        <v>4</v>
      </c>
      <c r="C228" s="265" t="s">
        <v>123</v>
      </c>
      <c r="D228" s="265" t="s">
        <v>249</v>
      </c>
      <c r="E228" s="265">
        <v>3</v>
      </c>
      <c r="F228" s="265">
        <v>0</v>
      </c>
      <c r="G228" s="265">
        <v>0</v>
      </c>
      <c r="H228" s="265">
        <v>3</v>
      </c>
      <c r="I228" s="265">
        <v>0</v>
      </c>
      <c r="J228" s="265">
        <v>0</v>
      </c>
      <c r="K228" s="265">
        <v>0</v>
      </c>
      <c r="L228" s="265">
        <v>0</v>
      </c>
      <c r="M228" s="265">
        <v>4</v>
      </c>
      <c r="N228" s="265">
        <v>0</v>
      </c>
      <c r="O228" s="265">
        <v>0</v>
      </c>
      <c r="P228" s="265">
        <v>4</v>
      </c>
      <c r="Q228" s="265">
        <v>1</v>
      </c>
      <c r="R228" s="265">
        <v>0</v>
      </c>
      <c r="S228" s="265">
        <v>0</v>
      </c>
      <c r="T228" s="265">
        <v>1</v>
      </c>
      <c r="U228">
        <f t="shared" si="21"/>
        <v>1</v>
      </c>
      <c r="X228" t="str">
        <f t="shared" si="22"/>
        <v>02EY15</v>
      </c>
      <c r="Y228">
        <f t="shared" si="23"/>
        <v>15</v>
      </c>
      <c r="Z228" s="265" t="s">
        <v>420</v>
      </c>
      <c r="AA228" s="265" t="s">
        <v>473</v>
      </c>
      <c r="AB228" s="265">
        <v>0</v>
      </c>
      <c r="AC228" s="265">
        <v>0</v>
      </c>
      <c r="AD228" s="265">
        <v>0</v>
      </c>
      <c r="AE228" s="265">
        <v>0</v>
      </c>
      <c r="AF228" s="265">
        <v>1</v>
      </c>
      <c r="AG228" s="265">
        <v>0</v>
      </c>
      <c r="AH228" s="265">
        <v>0</v>
      </c>
      <c r="AI228" s="265">
        <v>1</v>
      </c>
      <c r="AJ228">
        <f t="shared" si="18"/>
        <v>0</v>
      </c>
    </row>
    <row r="229" spans="1:36" x14ac:dyDescent="0.2">
      <c r="A229" t="str">
        <f t="shared" si="19"/>
        <v>04AK05</v>
      </c>
      <c r="B229">
        <f t="shared" si="20"/>
        <v>5</v>
      </c>
      <c r="C229" s="265" t="s">
        <v>123</v>
      </c>
      <c r="D229" s="265" t="s">
        <v>256</v>
      </c>
      <c r="E229" s="265">
        <v>0</v>
      </c>
      <c r="F229" s="265">
        <v>0</v>
      </c>
      <c r="G229" s="265">
        <v>0</v>
      </c>
      <c r="H229" s="265">
        <v>0</v>
      </c>
      <c r="I229" s="265">
        <v>0</v>
      </c>
      <c r="J229" s="265">
        <v>0</v>
      </c>
      <c r="K229" s="265">
        <v>0</v>
      </c>
      <c r="L229" s="265">
        <v>0</v>
      </c>
      <c r="M229" s="265">
        <v>2</v>
      </c>
      <c r="N229" s="265">
        <v>0</v>
      </c>
      <c r="O229" s="265">
        <v>0</v>
      </c>
      <c r="P229" s="265">
        <v>2</v>
      </c>
      <c r="Q229" s="265">
        <v>0</v>
      </c>
      <c r="R229" s="265">
        <v>0</v>
      </c>
      <c r="S229" s="265">
        <v>0</v>
      </c>
      <c r="T229" s="265">
        <v>0</v>
      </c>
      <c r="U229">
        <f t="shared" si="21"/>
        <v>1</v>
      </c>
      <c r="X229" t="str">
        <f t="shared" si="22"/>
        <v>02EY16</v>
      </c>
      <c r="Y229">
        <f t="shared" si="23"/>
        <v>16</v>
      </c>
      <c r="Z229" s="265" t="s">
        <v>420</v>
      </c>
      <c r="AA229" s="265" t="s">
        <v>474</v>
      </c>
      <c r="AB229" s="265">
        <v>15</v>
      </c>
      <c r="AC229" s="265">
        <v>0</v>
      </c>
      <c r="AD229" s="265">
        <v>0</v>
      </c>
      <c r="AE229" s="265">
        <v>15</v>
      </c>
      <c r="AF229" s="265">
        <v>6</v>
      </c>
      <c r="AG229" s="265">
        <v>0</v>
      </c>
      <c r="AH229" s="265">
        <v>0</v>
      </c>
      <c r="AI229" s="265">
        <v>6</v>
      </c>
      <c r="AJ229">
        <f t="shared" si="18"/>
        <v>1</v>
      </c>
    </row>
    <row r="230" spans="1:36" x14ac:dyDescent="0.2">
      <c r="A230" t="str">
        <f t="shared" si="19"/>
        <v>04AN01</v>
      </c>
      <c r="B230">
        <f t="shared" si="20"/>
        <v>1</v>
      </c>
      <c r="C230" s="265" t="s">
        <v>209</v>
      </c>
      <c r="D230" s="265" t="s">
        <v>203</v>
      </c>
      <c r="E230" s="265">
        <v>2</v>
      </c>
      <c r="F230" s="265">
        <v>0</v>
      </c>
      <c r="G230" s="265">
        <v>0</v>
      </c>
      <c r="H230" s="265">
        <v>2</v>
      </c>
      <c r="I230" s="265">
        <v>0</v>
      </c>
      <c r="J230" s="265">
        <v>0</v>
      </c>
      <c r="K230" s="265">
        <v>0</v>
      </c>
      <c r="L230" s="265">
        <v>0</v>
      </c>
      <c r="M230" s="265">
        <v>0</v>
      </c>
      <c r="N230" s="265">
        <v>0</v>
      </c>
      <c r="O230" s="265">
        <v>0</v>
      </c>
      <c r="P230" s="265">
        <v>0</v>
      </c>
      <c r="Q230" s="265">
        <v>0</v>
      </c>
      <c r="R230" s="265">
        <v>0</v>
      </c>
      <c r="S230" s="265">
        <v>0</v>
      </c>
      <c r="T230" s="265">
        <v>0</v>
      </c>
      <c r="U230">
        <f t="shared" si="21"/>
        <v>1</v>
      </c>
      <c r="X230" t="str">
        <f t="shared" si="22"/>
        <v>02EY17</v>
      </c>
      <c r="Y230">
        <f t="shared" si="23"/>
        <v>17</v>
      </c>
      <c r="Z230" s="265" t="s">
        <v>420</v>
      </c>
      <c r="AA230" s="265" t="s">
        <v>483</v>
      </c>
      <c r="AB230" s="265">
        <v>0</v>
      </c>
      <c r="AC230" s="265">
        <v>0</v>
      </c>
      <c r="AD230" s="265">
        <v>0</v>
      </c>
      <c r="AE230" s="265">
        <v>0</v>
      </c>
      <c r="AF230" s="265">
        <v>1</v>
      </c>
      <c r="AG230" s="265">
        <v>0</v>
      </c>
      <c r="AH230" s="265">
        <v>0</v>
      </c>
      <c r="AI230" s="265">
        <v>1</v>
      </c>
      <c r="AJ230">
        <f t="shared" si="18"/>
        <v>0</v>
      </c>
    </row>
    <row r="231" spans="1:36" x14ac:dyDescent="0.2">
      <c r="A231" t="str">
        <f t="shared" si="19"/>
        <v>04AN02</v>
      </c>
      <c r="B231">
        <f t="shared" si="20"/>
        <v>2</v>
      </c>
      <c r="C231" s="265" t="s">
        <v>209</v>
      </c>
      <c r="D231" s="265" t="s">
        <v>208</v>
      </c>
      <c r="E231" s="265">
        <v>1</v>
      </c>
      <c r="F231" s="265">
        <v>0</v>
      </c>
      <c r="G231" s="265">
        <v>0</v>
      </c>
      <c r="H231" s="265">
        <v>1</v>
      </c>
      <c r="I231" s="265">
        <v>0</v>
      </c>
      <c r="J231" s="265">
        <v>0</v>
      </c>
      <c r="K231" s="265">
        <v>0</v>
      </c>
      <c r="L231" s="265">
        <v>0</v>
      </c>
      <c r="M231" s="265">
        <v>2</v>
      </c>
      <c r="N231" s="265">
        <v>0</v>
      </c>
      <c r="O231" s="265">
        <v>0</v>
      </c>
      <c r="P231" s="265">
        <v>2</v>
      </c>
      <c r="Q231" s="265">
        <v>0</v>
      </c>
      <c r="R231" s="265">
        <v>0</v>
      </c>
      <c r="S231" s="265">
        <v>0</v>
      </c>
      <c r="T231" s="265">
        <v>0</v>
      </c>
      <c r="U231">
        <f t="shared" si="21"/>
        <v>1</v>
      </c>
      <c r="X231" t="str">
        <f t="shared" si="22"/>
        <v>02EY18</v>
      </c>
      <c r="Y231">
        <f t="shared" si="23"/>
        <v>18</v>
      </c>
      <c r="Z231" s="265" t="s">
        <v>420</v>
      </c>
      <c r="AA231" s="265" t="s">
        <v>486</v>
      </c>
      <c r="AB231" s="265">
        <v>0</v>
      </c>
      <c r="AC231" s="265">
        <v>0</v>
      </c>
      <c r="AD231" s="265">
        <v>0</v>
      </c>
      <c r="AE231" s="265">
        <v>0</v>
      </c>
      <c r="AF231" s="265">
        <v>2</v>
      </c>
      <c r="AG231" s="265">
        <v>0</v>
      </c>
      <c r="AH231" s="265">
        <v>0</v>
      </c>
      <c r="AI231" s="265">
        <v>2</v>
      </c>
      <c r="AJ231">
        <f t="shared" si="18"/>
        <v>0</v>
      </c>
    </row>
    <row r="232" spans="1:36" x14ac:dyDescent="0.2">
      <c r="A232" t="str">
        <f t="shared" si="19"/>
        <v>04BF01</v>
      </c>
      <c r="B232">
        <f t="shared" si="20"/>
        <v>1</v>
      </c>
      <c r="C232" s="265" t="s">
        <v>241</v>
      </c>
      <c r="D232" s="265" t="s">
        <v>236</v>
      </c>
      <c r="E232" s="265">
        <v>2</v>
      </c>
      <c r="F232" s="265">
        <v>0</v>
      </c>
      <c r="G232" s="265">
        <v>0</v>
      </c>
      <c r="H232" s="265">
        <v>2</v>
      </c>
      <c r="I232" s="265">
        <v>1</v>
      </c>
      <c r="J232" s="265">
        <v>0</v>
      </c>
      <c r="K232" s="265">
        <v>0</v>
      </c>
      <c r="L232" s="265">
        <v>1</v>
      </c>
      <c r="M232" s="265">
        <v>0</v>
      </c>
      <c r="N232" s="265">
        <v>0</v>
      </c>
      <c r="O232" s="265">
        <v>0</v>
      </c>
      <c r="P232" s="265">
        <v>0</v>
      </c>
      <c r="Q232" s="265">
        <v>0</v>
      </c>
      <c r="R232" s="265">
        <v>0</v>
      </c>
      <c r="S232" s="265">
        <v>0</v>
      </c>
      <c r="T232" s="265">
        <v>0</v>
      </c>
      <c r="U232">
        <f t="shared" si="21"/>
        <v>1</v>
      </c>
      <c r="X232" t="str">
        <f t="shared" si="22"/>
        <v>02EY19</v>
      </c>
      <c r="Y232">
        <f t="shared" si="23"/>
        <v>19</v>
      </c>
      <c r="Z232" s="265" t="s">
        <v>420</v>
      </c>
      <c r="AA232" s="265" t="s">
        <v>488</v>
      </c>
      <c r="AB232" s="265">
        <v>1</v>
      </c>
      <c r="AC232" s="265">
        <v>0</v>
      </c>
      <c r="AD232" s="265">
        <v>0</v>
      </c>
      <c r="AE232" s="265">
        <v>1</v>
      </c>
      <c r="AF232" s="265">
        <v>0</v>
      </c>
      <c r="AG232" s="265">
        <v>0</v>
      </c>
      <c r="AH232" s="265">
        <v>0</v>
      </c>
      <c r="AI232" s="265">
        <v>0</v>
      </c>
      <c r="AJ232">
        <f t="shared" si="18"/>
        <v>1</v>
      </c>
    </row>
    <row r="233" spans="1:36" x14ac:dyDescent="0.2">
      <c r="A233" t="str">
        <f t="shared" si="19"/>
        <v>04BF02</v>
      </c>
      <c r="B233">
        <f t="shared" si="20"/>
        <v>2</v>
      </c>
      <c r="C233" s="265" t="s">
        <v>241</v>
      </c>
      <c r="D233" s="265" t="s">
        <v>252</v>
      </c>
      <c r="E233" s="265">
        <v>1</v>
      </c>
      <c r="F233" s="265">
        <v>0</v>
      </c>
      <c r="G233" s="265">
        <v>0</v>
      </c>
      <c r="H233" s="265">
        <v>1</v>
      </c>
      <c r="I233" s="265">
        <v>0</v>
      </c>
      <c r="J233" s="265">
        <v>0</v>
      </c>
      <c r="K233" s="265">
        <v>0</v>
      </c>
      <c r="L233" s="265">
        <v>0</v>
      </c>
      <c r="M233" s="265">
        <v>1</v>
      </c>
      <c r="N233" s="265">
        <v>0</v>
      </c>
      <c r="O233" s="265">
        <v>0</v>
      </c>
      <c r="P233" s="265">
        <v>1</v>
      </c>
      <c r="Q233" s="265">
        <v>1</v>
      </c>
      <c r="R233" s="265">
        <v>0</v>
      </c>
      <c r="S233" s="265">
        <v>0</v>
      </c>
      <c r="T233" s="265">
        <v>1</v>
      </c>
      <c r="U233">
        <f t="shared" si="21"/>
        <v>1</v>
      </c>
      <c r="X233" t="str">
        <f t="shared" si="22"/>
        <v>02EY20</v>
      </c>
      <c r="Y233">
        <f t="shared" si="23"/>
        <v>20</v>
      </c>
      <c r="Z233" s="265" t="s">
        <v>420</v>
      </c>
      <c r="AA233" s="265" t="s">
        <v>489</v>
      </c>
      <c r="AB233" s="265">
        <v>1</v>
      </c>
      <c r="AC233" s="265">
        <v>0</v>
      </c>
      <c r="AD233" s="265">
        <v>0</v>
      </c>
      <c r="AE233" s="265">
        <v>1</v>
      </c>
      <c r="AF233" s="265">
        <v>0</v>
      </c>
      <c r="AG233" s="265">
        <v>0</v>
      </c>
      <c r="AH233" s="265">
        <v>0</v>
      </c>
      <c r="AI233" s="265">
        <v>0</v>
      </c>
      <c r="AJ233">
        <f t="shared" si="18"/>
        <v>1</v>
      </c>
    </row>
    <row r="234" spans="1:36" x14ac:dyDescent="0.2">
      <c r="A234" t="str">
        <f t="shared" si="19"/>
        <v>04BF03</v>
      </c>
      <c r="B234">
        <f t="shared" si="20"/>
        <v>3</v>
      </c>
      <c r="C234" s="265" t="s">
        <v>241</v>
      </c>
      <c r="D234" s="265" t="s">
        <v>256</v>
      </c>
      <c r="E234" s="265">
        <v>0</v>
      </c>
      <c r="F234" s="265">
        <v>0</v>
      </c>
      <c r="G234" s="265">
        <v>0</v>
      </c>
      <c r="H234" s="265">
        <v>0</v>
      </c>
      <c r="I234" s="265">
        <v>0</v>
      </c>
      <c r="J234" s="265">
        <v>0</v>
      </c>
      <c r="K234" s="265">
        <v>0</v>
      </c>
      <c r="L234" s="265">
        <v>0</v>
      </c>
      <c r="M234" s="265">
        <v>1</v>
      </c>
      <c r="N234" s="265">
        <v>0</v>
      </c>
      <c r="O234" s="265">
        <v>0</v>
      </c>
      <c r="P234" s="265">
        <v>1</v>
      </c>
      <c r="Q234" s="265">
        <v>0</v>
      </c>
      <c r="R234" s="265">
        <v>0</v>
      </c>
      <c r="S234" s="265">
        <v>0</v>
      </c>
      <c r="T234" s="265">
        <v>0</v>
      </c>
      <c r="U234">
        <f t="shared" si="21"/>
        <v>1</v>
      </c>
      <c r="X234" t="str">
        <f t="shared" si="22"/>
        <v>02EY21</v>
      </c>
      <c r="Y234">
        <f t="shared" si="23"/>
        <v>21</v>
      </c>
      <c r="Z234" s="265" t="s">
        <v>420</v>
      </c>
      <c r="AA234" s="265" t="s">
        <v>493</v>
      </c>
      <c r="AB234" s="265">
        <v>0</v>
      </c>
      <c r="AC234" s="265">
        <v>0</v>
      </c>
      <c r="AD234" s="265">
        <v>0</v>
      </c>
      <c r="AE234" s="265">
        <v>0</v>
      </c>
      <c r="AF234" s="265">
        <v>6</v>
      </c>
      <c r="AG234" s="265">
        <v>0</v>
      </c>
      <c r="AH234" s="265">
        <v>0</v>
      </c>
      <c r="AI234" s="265">
        <v>6</v>
      </c>
      <c r="AJ234">
        <f t="shared" si="18"/>
        <v>0</v>
      </c>
    </row>
    <row r="235" spans="1:36" x14ac:dyDescent="0.2">
      <c r="A235" t="str">
        <f t="shared" si="19"/>
        <v>04EF01</v>
      </c>
      <c r="B235">
        <f t="shared" si="20"/>
        <v>1</v>
      </c>
      <c r="C235" s="265" t="s">
        <v>334</v>
      </c>
      <c r="D235" s="265" t="s">
        <v>333</v>
      </c>
      <c r="E235" s="265">
        <v>0</v>
      </c>
      <c r="F235" s="265">
        <v>0</v>
      </c>
      <c r="G235" s="265">
        <v>0</v>
      </c>
      <c r="H235" s="265">
        <v>0</v>
      </c>
      <c r="I235" s="265">
        <v>0</v>
      </c>
      <c r="J235" s="265">
        <v>0</v>
      </c>
      <c r="K235" s="265">
        <v>0</v>
      </c>
      <c r="L235" s="265">
        <v>0</v>
      </c>
      <c r="M235" s="265">
        <v>2</v>
      </c>
      <c r="N235" s="265">
        <v>0</v>
      </c>
      <c r="O235" s="265">
        <v>0</v>
      </c>
      <c r="P235" s="265">
        <v>2</v>
      </c>
      <c r="Q235" s="265">
        <v>0</v>
      </c>
      <c r="R235" s="265">
        <v>0</v>
      </c>
      <c r="S235" s="265">
        <v>0</v>
      </c>
      <c r="T235" s="265">
        <v>0</v>
      </c>
      <c r="U235">
        <f t="shared" si="21"/>
        <v>1</v>
      </c>
      <c r="X235" t="str">
        <f t="shared" si="22"/>
        <v>02EY22</v>
      </c>
      <c r="Y235">
        <f t="shared" si="23"/>
        <v>22</v>
      </c>
      <c r="Z235" s="265" t="s">
        <v>420</v>
      </c>
      <c r="AA235" s="265" t="s">
        <v>494</v>
      </c>
      <c r="AB235" s="265">
        <v>1</v>
      </c>
      <c r="AC235" s="265">
        <v>0</v>
      </c>
      <c r="AD235" s="265">
        <v>0</v>
      </c>
      <c r="AE235" s="265">
        <v>1</v>
      </c>
      <c r="AF235" s="265">
        <v>1</v>
      </c>
      <c r="AG235" s="265">
        <v>0</v>
      </c>
      <c r="AH235" s="265">
        <v>0</v>
      </c>
      <c r="AI235" s="265">
        <v>1</v>
      </c>
      <c r="AJ235">
        <f t="shared" si="18"/>
        <v>0</v>
      </c>
    </row>
    <row r="236" spans="1:36" x14ac:dyDescent="0.2">
      <c r="A236" t="str">
        <f t="shared" si="19"/>
        <v>04EF02</v>
      </c>
      <c r="B236">
        <f t="shared" si="20"/>
        <v>2</v>
      </c>
      <c r="C236" s="265" t="s">
        <v>334</v>
      </c>
      <c r="D236" s="265" t="s">
        <v>335</v>
      </c>
      <c r="E236" s="265">
        <v>0</v>
      </c>
      <c r="F236" s="265">
        <v>0</v>
      </c>
      <c r="G236" s="265">
        <v>0</v>
      </c>
      <c r="H236" s="265">
        <v>0</v>
      </c>
      <c r="I236" s="265">
        <v>0</v>
      </c>
      <c r="J236" s="265">
        <v>0</v>
      </c>
      <c r="K236" s="265">
        <v>0</v>
      </c>
      <c r="L236" s="265">
        <v>0</v>
      </c>
      <c r="M236" s="265">
        <v>0</v>
      </c>
      <c r="N236" s="265">
        <v>0</v>
      </c>
      <c r="O236" s="265">
        <v>0</v>
      </c>
      <c r="P236" s="265">
        <v>0</v>
      </c>
      <c r="Q236" s="265">
        <v>1</v>
      </c>
      <c r="R236" s="265">
        <v>0</v>
      </c>
      <c r="S236" s="265">
        <v>0</v>
      </c>
      <c r="T236" s="265">
        <v>1</v>
      </c>
      <c r="U236">
        <f t="shared" si="21"/>
        <v>0</v>
      </c>
      <c r="X236" t="str">
        <f t="shared" si="22"/>
        <v>02EY23</v>
      </c>
      <c r="Y236">
        <f t="shared" si="23"/>
        <v>23</v>
      </c>
      <c r="Z236" s="265" t="s">
        <v>420</v>
      </c>
      <c r="AA236" s="265" t="s">
        <v>495</v>
      </c>
      <c r="AB236" s="265">
        <v>1</v>
      </c>
      <c r="AC236" s="265">
        <v>0</v>
      </c>
      <c r="AD236" s="265">
        <v>0</v>
      </c>
      <c r="AE236" s="265">
        <v>1</v>
      </c>
      <c r="AF236" s="265">
        <v>0</v>
      </c>
      <c r="AG236" s="265">
        <v>0</v>
      </c>
      <c r="AH236" s="265">
        <v>0</v>
      </c>
      <c r="AI236" s="265">
        <v>0</v>
      </c>
      <c r="AJ236">
        <f t="shared" si="18"/>
        <v>1</v>
      </c>
    </row>
    <row r="237" spans="1:36" x14ac:dyDescent="0.2">
      <c r="A237" t="str">
        <f t="shared" si="19"/>
        <v>04EJ01</v>
      </c>
      <c r="B237">
        <f t="shared" si="20"/>
        <v>1</v>
      </c>
      <c r="C237" s="265" t="s">
        <v>199</v>
      </c>
      <c r="D237" s="265" t="s">
        <v>198</v>
      </c>
      <c r="E237" s="265">
        <v>2</v>
      </c>
      <c r="F237" s="265">
        <v>0</v>
      </c>
      <c r="G237" s="265">
        <v>0</v>
      </c>
      <c r="H237" s="265">
        <v>2</v>
      </c>
      <c r="I237" s="265">
        <v>0</v>
      </c>
      <c r="J237" s="265">
        <v>0</v>
      </c>
      <c r="K237" s="265">
        <v>0</v>
      </c>
      <c r="L237" s="265">
        <v>0</v>
      </c>
      <c r="M237" s="265">
        <v>0</v>
      </c>
      <c r="N237" s="265">
        <v>0</v>
      </c>
      <c r="O237" s="265">
        <v>0</v>
      </c>
      <c r="P237" s="265">
        <v>0</v>
      </c>
      <c r="Q237" s="265">
        <v>0</v>
      </c>
      <c r="R237" s="265">
        <v>0</v>
      </c>
      <c r="S237" s="265">
        <v>0</v>
      </c>
      <c r="T237" s="265">
        <v>0</v>
      </c>
      <c r="U237">
        <f t="shared" si="21"/>
        <v>1</v>
      </c>
      <c r="X237" t="str">
        <f t="shared" si="22"/>
        <v>02EY24</v>
      </c>
      <c r="Y237">
        <f t="shared" si="23"/>
        <v>24</v>
      </c>
      <c r="Z237" s="265" t="s">
        <v>420</v>
      </c>
      <c r="AA237" s="265" t="s">
        <v>496</v>
      </c>
      <c r="AB237" s="265">
        <v>0</v>
      </c>
      <c r="AC237" s="265">
        <v>0</v>
      </c>
      <c r="AD237" s="265">
        <v>0</v>
      </c>
      <c r="AE237" s="265">
        <v>0</v>
      </c>
      <c r="AF237" s="265">
        <v>1</v>
      </c>
      <c r="AG237" s="265">
        <v>0</v>
      </c>
      <c r="AH237" s="265">
        <v>0</v>
      </c>
      <c r="AI237" s="265">
        <v>1</v>
      </c>
      <c r="AJ237">
        <f t="shared" si="18"/>
        <v>0</v>
      </c>
    </row>
    <row r="238" spans="1:36" x14ac:dyDescent="0.2">
      <c r="A238" t="str">
        <f t="shared" si="19"/>
        <v>04EJ02</v>
      </c>
      <c r="B238">
        <f t="shared" si="20"/>
        <v>2</v>
      </c>
      <c r="C238" s="265" t="s">
        <v>199</v>
      </c>
      <c r="D238" s="265" t="s">
        <v>201</v>
      </c>
      <c r="E238" s="265">
        <v>0</v>
      </c>
      <c r="F238" s="265">
        <v>0</v>
      </c>
      <c r="G238" s="265">
        <v>0</v>
      </c>
      <c r="H238" s="265">
        <v>0</v>
      </c>
      <c r="I238" s="265">
        <v>0</v>
      </c>
      <c r="J238" s="265">
        <v>0</v>
      </c>
      <c r="K238" s="265">
        <v>0</v>
      </c>
      <c r="L238" s="265">
        <v>0</v>
      </c>
      <c r="M238" s="265">
        <v>2</v>
      </c>
      <c r="N238" s="265">
        <v>0</v>
      </c>
      <c r="O238" s="265">
        <v>0</v>
      </c>
      <c r="P238" s="265">
        <v>2</v>
      </c>
      <c r="Q238" s="265">
        <v>0</v>
      </c>
      <c r="R238" s="265">
        <v>0</v>
      </c>
      <c r="S238" s="265">
        <v>0</v>
      </c>
      <c r="T238" s="265">
        <v>0</v>
      </c>
      <c r="U238">
        <f t="shared" si="21"/>
        <v>1</v>
      </c>
      <c r="X238" t="str">
        <f t="shared" si="22"/>
        <v>02EY25</v>
      </c>
      <c r="Y238">
        <f t="shared" si="23"/>
        <v>25</v>
      </c>
      <c r="Z238" s="265" t="s">
        <v>420</v>
      </c>
      <c r="AA238" s="265" t="s">
        <v>497</v>
      </c>
      <c r="AB238" s="265">
        <v>2</v>
      </c>
      <c r="AC238" s="265">
        <v>0</v>
      </c>
      <c r="AD238" s="265">
        <v>0</v>
      </c>
      <c r="AE238" s="265">
        <v>2</v>
      </c>
      <c r="AF238" s="265">
        <v>0</v>
      </c>
      <c r="AG238" s="265">
        <v>0</v>
      </c>
      <c r="AH238" s="265">
        <v>0</v>
      </c>
      <c r="AI238" s="265">
        <v>0</v>
      </c>
      <c r="AJ238">
        <f t="shared" si="18"/>
        <v>1</v>
      </c>
    </row>
    <row r="239" spans="1:36" x14ac:dyDescent="0.2">
      <c r="A239" t="str">
        <f t="shared" si="19"/>
        <v>04EJ03</v>
      </c>
      <c r="B239">
        <f t="shared" si="20"/>
        <v>3</v>
      </c>
      <c r="C239" s="265" t="s">
        <v>199</v>
      </c>
      <c r="D239" s="265" t="s">
        <v>203</v>
      </c>
      <c r="E239" s="265">
        <v>3</v>
      </c>
      <c r="F239" s="265">
        <v>0</v>
      </c>
      <c r="G239" s="265">
        <v>0</v>
      </c>
      <c r="H239" s="265">
        <v>3</v>
      </c>
      <c r="I239" s="265">
        <v>0</v>
      </c>
      <c r="J239" s="265">
        <v>0</v>
      </c>
      <c r="K239" s="265">
        <v>0</v>
      </c>
      <c r="L239" s="265">
        <v>0</v>
      </c>
      <c r="M239" s="265">
        <v>8</v>
      </c>
      <c r="N239" s="265">
        <v>0</v>
      </c>
      <c r="O239" s="265">
        <v>0</v>
      </c>
      <c r="P239" s="265">
        <v>8</v>
      </c>
      <c r="Q239" s="265">
        <v>0</v>
      </c>
      <c r="R239" s="265">
        <v>0</v>
      </c>
      <c r="S239" s="265">
        <v>0</v>
      </c>
      <c r="T239" s="265">
        <v>0</v>
      </c>
      <c r="U239">
        <f t="shared" si="21"/>
        <v>1</v>
      </c>
      <c r="X239" t="str">
        <f t="shared" si="22"/>
        <v>02EY26</v>
      </c>
      <c r="Y239">
        <f t="shared" si="23"/>
        <v>26</v>
      </c>
      <c r="Z239" s="265" t="s">
        <v>420</v>
      </c>
      <c r="AA239" s="265" t="s">
        <v>499</v>
      </c>
      <c r="AB239" s="265">
        <v>1</v>
      </c>
      <c r="AC239" s="265">
        <v>0</v>
      </c>
      <c r="AD239" s="265">
        <v>0</v>
      </c>
      <c r="AE239" s="265">
        <v>1</v>
      </c>
      <c r="AF239" s="265">
        <v>0</v>
      </c>
      <c r="AG239" s="265">
        <v>0</v>
      </c>
      <c r="AH239" s="265">
        <v>0</v>
      </c>
      <c r="AI239" s="265">
        <v>0</v>
      </c>
      <c r="AJ239">
        <f t="shared" si="18"/>
        <v>1</v>
      </c>
    </row>
    <row r="240" spans="1:36" x14ac:dyDescent="0.2">
      <c r="A240" t="str">
        <f t="shared" si="19"/>
        <v>04EJ04</v>
      </c>
      <c r="B240">
        <f t="shared" si="20"/>
        <v>4</v>
      </c>
      <c r="C240" s="265" t="s">
        <v>199</v>
      </c>
      <c r="D240" s="265" t="s">
        <v>208</v>
      </c>
      <c r="E240" s="265">
        <v>0</v>
      </c>
      <c r="F240" s="265">
        <v>0</v>
      </c>
      <c r="G240" s="265">
        <v>0</v>
      </c>
      <c r="H240" s="265">
        <v>0</v>
      </c>
      <c r="I240" s="265">
        <v>0</v>
      </c>
      <c r="J240" s="265">
        <v>0</v>
      </c>
      <c r="K240" s="265">
        <v>0</v>
      </c>
      <c r="L240" s="265">
        <v>0</v>
      </c>
      <c r="M240" s="265">
        <v>1</v>
      </c>
      <c r="N240" s="265">
        <v>0</v>
      </c>
      <c r="O240" s="265">
        <v>0</v>
      </c>
      <c r="P240" s="265">
        <v>1</v>
      </c>
      <c r="Q240" s="265">
        <v>0</v>
      </c>
      <c r="R240" s="265">
        <v>0</v>
      </c>
      <c r="S240" s="265">
        <v>0</v>
      </c>
      <c r="T240" s="265">
        <v>0</v>
      </c>
      <c r="U240">
        <f t="shared" si="21"/>
        <v>1</v>
      </c>
      <c r="X240" t="str">
        <f t="shared" ref="X240:X303" si="24">Z240&amp;IF(Y240&lt;10,"0","")&amp;Y240</f>
        <v>02EY27</v>
      </c>
      <c r="Y240">
        <f t="shared" ref="Y240:Y303" si="25">IF(Z240=Z239,Y239+1,1)</f>
        <v>27</v>
      </c>
      <c r="Z240" s="265" t="s">
        <v>420</v>
      </c>
      <c r="AA240" s="265" t="s">
        <v>502</v>
      </c>
      <c r="AB240" s="265">
        <v>5</v>
      </c>
      <c r="AC240" s="265">
        <v>0</v>
      </c>
      <c r="AD240" s="265">
        <v>0</v>
      </c>
      <c r="AE240" s="265">
        <v>5</v>
      </c>
      <c r="AF240" s="265">
        <v>2</v>
      </c>
      <c r="AG240" s="265">
        <v>0</v>
      </c>
      <c r="AH240" s="265">
        <v>0</v>
      </c>
      <c r="AI240" s="265">
        <v>2</v>
      </c>
      <c r="AJ240">
        <f t="shared" si="18"/>
        <v>1</v>
      </c>
    </row>
    <row r="241" spans="1:36" x14ac:dyDescent="0.2">
      <c r="A241" t="str">
        <f t="shared" si="19"/>
        <v>04EP01</v>
      </c>
      <c r="B241">
        <f t="shared" si="20"/>
        <v>1</v>
      </c>
      <c r="C241" s="265" t="s">
        <v>225</v>
      </c>
      <c r="D241" s="265" t="s">
        <v>401</v>
      </c>
      <c r="E241" s="265">
        <v>1</v>
      </c>
      <c r="F241" s="265">
        <v>0</v>
      </c>
      <c r="G241" s="265">
        <v>0</v>
      </c>
      <c r="H241" s="265">
        <v>1</v>
      </c>
      <c r="I241" s="265">
        <v>0</v>
      </c>
      <c r="J241" s="265">
        <v>0</v>
      </c>
      <c r="K241" s="265">
        <v>0</v>
      </c>
      <c r="L241" s="265">
        <v>0</v>
      </c>
      <c r="M241" s="265">
        <v>0</v>
      </c>
      <c r="N241" s="265">
        <v>0</v>
      </c>
      <c r="O241" s="265">
        <v>0</v>
      </c>
      <c r="P241" s="265">
        <v>0</v>
      </c>
      <c r="Q241" s="265">
        <v>0</v>
      </c>
      <c r="R241" s="265">
        <v>0</v>
      </c>
      <c r="S241" s="265">
        <v>0</v>
      </c>
      <c r="T241" s="265">
        <v>0</v>
      </c>
      <c r="U241">
        <f t="shared" si="21"/>
        <v>1</v>
      </c>
      <c r="X241" t="str">
        <f t="shared" si="24"/>
        <v>02EY28</v>
      </c>
      <c r="Y241">
        <f t="shared" si="25"/>
        <v>28</v>
      </c>
      <c r="Z241" s="265" t="s">
        <v>420</v>
      </c>
      <c r="AA241" s="265" t="s">
        <v>503</v>
      </c>
      <c r="AB241" s="265">
        <v>0</v>
      </c>
      <c r="AC241" s="265">
        <v>0</v>
      </c>
      <c r="AD241" s="265">
        <v>0</v>
      </c>
      <c r="AE241" s="265">
        <v>0</v>
      </c>
      <c r="AF241" s="265">
        <v>1</v>
      </c>
      <c r="AG241" s="265">
        <v>0</v>
      </c>
      <c r="AH241" s="265">
        <v>0</v>
      </c>
      <c r="AI241" s="265">
        <v>1</v>
      </c>
      <c r="AJ241">
        <f t="shared" si="18"/>
        <v>0</v>
      </c>
    </row>
    <row r="242" spans="1:36" x14ac:dyDescent="0.2">
      <c r="A242" t="str">
        <f t="shared" si="19"/>
        <v>04EP02</v>
      </c>
      <c r="B242">
        <f t="shared" si="20"/>
        <v>2</v>
      </c>
      <c r="C242" s="265" t="s">
        <v>225</v>
      </c>
      <c r="D242" s="265" t="s">
        <v>405</v>
      </c>
      <c r="E242" s="265">
        <v>6</v>
      </c>
      <c r="F242" s="265">
        <v>0</v>
      </c>
      <c r="G242" s="265">
        <v>0</v>
      </c>
      <c r="H242" s="265">
        <v>6</v>
      </c>
      <c r="I242" s="265">
        <v>1</v>
      </c>
      <c r="J242" s="265">
        <v>0</v>
      </c>
      <c r="K242" s="265">
        <v>0</v>
      </c>
      <c r="L242" s="265">
        <v>1</v>
      </c>
      <c r="M242" s="265">
        <v>1</v>
      </c>
      <c r="N242" s="265">
        <v>0</v>
      </c>
      <c r="O242" s="265">
        <v>0</v>
      </c>
      <c r="P242" s="265">
        <v>1</v>
      </c>
      <c r="Q242" s="265">
        <v>2</v>
      </c>
      <c r="R242" s="265">
        <v>0</v>
      </c>
      <c r="S242" s="265">
        <v>0</v>
      </c>
      <c r="T242" s="265">
        <v>2</v>
      </c>
      <c r="U242">
        <f t="shared" si="21"/>
        <v>1</v>
      </c>
      <c r="X242" t="str">
        <f t="shared" si="24"/>
        <v>02EY29</v>
      </c>
      <c r="Y242">
        <f t="shared" si="25"/>
        <v>29</v>
      </c>
      <c r="Z242" s="265" t="s">
        <v>420</v>
      </c>
      <c r="AA242" s="265" t="s">
        <v>506</v>
      </c>
      <c r="AB242" s="265">
        <v>1</v>
      </c>
      <c r="AC242" s="265">
        <v>0</v>
      </c>
      <c r="AD242" s="265">
        <v>0</v>
      </c>
      <c r="AE242" s="265">
        <v>1</v>
      </c>
      <c r="AF242" s="265">
        <v>2</v>
      </c>
      <c r="AG242" s="265">
        <v>0</v>
      </c>
      <c r="AH242" s="265">
        <v>0</v>
      </c>
      <c r="AI242" s="265">
        <v>2</v>
      </c>
      <c r="AJ242">
        <f t="shared" si="18"/>
        <v>0</v>
      </c>
    </row>
    <row r="243" spans="1:36" x14ac:dyDescent="0.2">
      <c r="A243" t="str">
        <f t="shared" si="19"/>
        <v>04EP03</v>
      </c>
      <c r="B243">
        <f t="shared" si="20"/>
        <v>3</v>
      </c>
      <c r="C243" s="265" t="s">
        <v>225</v>
      </c>
      <c r="D243" s="265" t="s">
        <v>412</v>
      </c>
      <c r="E243" s="265">
        <v>2</v>
      </c>
      <c r="F243" s="265">
        <v>0</v>
      </c>
      <c r="G243" s="265">
        <v>0</v>
      </c>
      <c r="H243" s="265">
        <v>2</v>
      </c>
      <c r="I243" s="265">
        <v>1</v>
      </c>
      <c r="J243" s="265">
        <v>0</v>
      </c>
      <c r="K243" s="265">
        <v>0</v>
      </c>
      <c r="L243" s="265">
        <v>1</v>
      </c>
      <c r="M243" s="265">
        <v>0</v>
      </c>
      <c r="N243" s="265">
        <v>0</v>
      </c>
      <c r="O243" s="265">
        <v>0</v>
      </c>
      <c r="P243" s="265">
        <v>0</v>
      </c>
      <c r="Q243" s="265">
        <v>0</v>
      </c>
      <c r="R243" s="265">
        <v>0</v>
      </c>
      <c r="S243" s="265">
        <v>0</v>
      </c>
      <c r="T243" s="265">
        <v>0</v>
      </c>
      <c r="U243">
        <f t="shared" si="21"/>
        <v>1</v>
      </c>
      <c r="X243" t="str">
        <f t="shared" si="24"/>
        <v>02EY30</v>
      </c>
      <c r="Y243">
        <f t="shared" si="25"/>
        <v>30</v>
      </c>
      <c r="Z243" s="265" t="s">
        <v>420</v>
      </c>
      <c r="AA243" s="265" t="s">
        <v>508</v>
      </c>
      <c r="AB243" s="265">
        <v>1</v>
      </c>
      <c r="AC243" s="265">
        <v>0</v>
      </c>
      <c r="AD243" s="265">
        <v>0</v>
      </c>
      <c r="AE243" s="265">
        <v>1</v>
      </c>
      <c r="AF243" s="265">
        <v>0</v>
      </c>
      <c r="AG243" s="265">
        <v>0</v>
      </c>
      <c r="AH243" s="265">
        <v>0</v>
      </c>
      <c r="AI243" s="265">
        <v>0</v>
      </c>
      <c r="AJ243">
        <f t="shared" si="18"/>
        <v>1</v>
      </c>
    </row>
    <row r="244" spans="1:36" x14ac:dyDescent="0.2">
      <c r="A244" t="str">
        <f t="shared" si="19"/>
        <v>04EY01</v>
      </c>
      <c r="B244">
        <f t="shared" si="20"/>
        <v>1</v>
      </c>
      <c r="C244" s="265" t="s">
        <v>124</v>
      </c>
      <c r="D244" s="265" t="s">
        <v>118</v>
      </c>
      <c r="E244" s="265">
        <v>0</v>
      </c>
      <c r="F244" s="265">
        <v>0</v>
      </c>
      <c r="G244" s="265">
        <v>0</v>
      </c>
      <c r="H244" s="265">
        <v>0</v>
      </c>
      <c r="I244" s="265">
        <v>0</v>
      </c>
      <c r="J244" s="265">
        <v>0</v>
      </c>
      <c r="K244" s="265">
        <v>0</v>
      </c>
      <c r="L244" s="265">
        <v>0</v>
      </c>
      <c r="M244" s="265">
        <v>2</v>
      </c>
      <c r="N244" s="265">
        <v>0</v>
      </c>
      <c r="O244" s="265">
        <v>0</v>
      </c>
      <c r="P244" s="265">
        <v>2</v>
      </c>
      <c r="Q244" s="265">
        <v>1</v>
      </c>
      <c r="R244" s="265">
        <v>0</v>
      </c>
      <c r="S244" s="265">
        <v>0</v>
      </c>
      <c r="T244" s="265">
        <v>1</v>
      </c>
      <c r="U244">
        <f t="shared" si="21"/>
        <v>1</v>
      </c>
      <c r="X244" t="str">
        <f t="shared" si="24"/>
        <v>02EY31</v>
      </c>
      <c r="Y244">
        <f t="shared" si="25"/>
        <v>31</v>
      </c>
      <c r="Z244" s="265" t="s">
        <v>420</v>
      </c>
      <c r="AA244" s="265" t="s">
        <v>509</v>
      </c>
      <c r="AB244" s="265">
        <v>0</v>
      </c>
      <c r="AC244" s="265">
        <v>0</v>
      </c>
      <c r="AD244" s="265">
        <v>0</v>
      </c>
      <c r="AE244" s="265">
        <v>0</v>
      </c>
      <c r="AF244" s="265">
        <v>1</v>
      </c>
      <c r="AG244" s="265">
        <v>0</v>
      </c>
      <c r="AH244" s="265">
        <v>0</v>
      </c>
      <c r="AI244" s="265">
        <v>1</v>
      </c>
      <c r="AJ244">
        <f t="shared" si="18"/>
        <v>0</v>
      </c>
    </row>
    <row r="245" spans="1:36" x14ac:dyDescent="0.2">
      <c r="A245" t="str">
        <f t="shared" si="19"/>
        <v>04EY02</v>
      </c>
      <c r="B245">
        <f t="shared" si="20"/>
        <v>2</v>
      </c>
      <c r="C245" s="265" t="s">
        <v>124</v>
      </c>
      <c r="D245" s="265" t="s">
        <v>314</v>
      </c>
      <c r="E245" s="265">
        <v>0</v>
      </c>
      <c r="F245" s="265">
        <v>0</v>
      </c>
      <c r="G245" s="265">
        <v>0</v>
      </c>
      <c r="H245" s="265">
        <v>0</v>
      </c>
      <c r="I245" s="265">
        <v>0</v>
      </c>
      <c r="J245" s="265">
        <v>0</v>
      </c>
      <c r="K245" s="265">
        <v>0</v>
      </c>
      <c r="L245" s="265">
        <v>0</v>
      </c>
      <c r="M245" s="265">
        <v>1</v>
      </c>
      <c r="N245" s="265">
        <v>0</v>
      </c>
      <c r="O245" s="265">
        <v>0</v>
      </c>
      <c r="P245" s="265">
        <v>1</v>
      </c>
      <c r="Q245" s="265">
        <v>0</v>
      </c>
      <c r="R245" s="265">
        <v>0</v>
      </c>
      <c r="S245" s="265">
        <v>0</v>
      </c>
      <c r="T245" s="265">
        <v>0</v>
      </c>
      <c r="U245">
        <f t="shared" si="21"/>
        <v>1</v>
      </c>
      <c r="X245" t="str">
        <f t="shared" si="24"/>
        <v>02EY32</v>
      </c>
      <c r="Y245">
        <f t="shared" si="25"/>
        <v>32</v>
      </c>
      <c r="Z245" s="265" t="s">
        <v>420</v>
      </c>
      <c r="AA245" s="265" t="s">
        <v>510</v>
      </c>
      <c r="AB245" s="265">
        <v>1</v>
      </c>
      <c r="AC245" s="265">
        <v>0</v>
      </c>
      <c r="AD245" s="265">
        <v>0</v>
      </c>
      <c r="AE245" s="265">
        <v>1</v>
      </c>
      <c r="AF245" s="265">
        <v>0</v>
      </c>
      <c r="AG245" s="265">
        <v>0</v>
      </c>
      <c r="AH245" s="265">
        <v>0</v>
      </c>
      <c r="AI245" s="265">
        <v>0</v>
      </c>
      <c r="AJ245">
        <f t="shared" si="18"/>
        <v>1</v>
      </c>
    </row>
    <row r="246" spans="1:36" x14ac:dyDescent="0.2">
      <c r="A246" t="str">
        <f t="shared" si="19"/>
        <v>04EY03</v>
      </c>
      <c r="B246">
        <f t="shared" si="20"/>
        <v>3</v>
      </c>
      <c r="C246" s="265" t="s">
        <v>124</v>
      </c>
      <c r="D246" s="265" t="s">
        <v>353</v>
      </c>
      <c r="E246" s="265">
        <v>4</v>
      </c>
      <c r="F246" s="265">
        <v>0</v>
      </c>
      <c r="G246" s="265">
        <v>0</v>
      </c>
      <c r="H246" s="265">
        <v>4</v>
      </c>
      <c r="I246" s="265">
        <v>0</v>
      </c>
      <c r="J246" s="265">
        <v>0</v>
      </c>
      <c r="K246" s="265">
        <v>0</v>
      </c>
      <c r="L246" s="265">
        <v>0</v>
      </c>
      <c r="M246" s="265">
        <v>7</v>
      </c>
      <c r="N246" s="265">
        <v>0</v>
      </c>
      <c r="O246" s="265">
        <v>0</v>
      </c>
      <c r="P246" s="265">
        <v>7</v>
      </c>
      <c r="Q246" s="265">
        <v>0</v>
      </c>
      <c r="R246" s="265">
        <v>0</v>
      </c>
      <c r="S246" s="265">
        <v>0</v>
      </c>
      <c r="T246" s="265">
        <v>0</v>
      </c>
      <c r="U246">
        <f t="shared" si="21"/>
        <v>1</v>
      </c>
      <c r="X246" t="str">
        <f t="shared" si="24"/>
        <v>02EY33</v>
      </c>
      <c r="Y246">
        <f t="shared" si="25"/>
        <v>33</v>
      </c>
      <c r="Z246" s="265" t="s">
        <v>420</v>
      </c>
      <c r="AA246" s="265" t="s">
        <v>511</v>
      </c>
      <c r="AB246" s="265">
        <v>1</v>
      </c>
      <c r="AC246" s="265">
        <v>0</v>
      </c>
      <c r="AD246" s="265">
        <v>0</v>
      </c>
      <c r="AE246" s="265">
        <v>1</v>
      </c>
      <c r="AF246" s="265">
        <v>0</v>
      </c>
      <c r="AG246" s="265">
        <v>0</v>
      </c>
      <c r="AH246" s="265">
        <v>0</v>
      </c>
      <c r="AI246" s="265">
        <v>0</v>
      </c>
      <c r="AJ246">
        <f t="shared" si="18"/>
        <v>1</v>
      </c>
    </row>
    <row r="247" spans="1:36" x14ac:dyDescent="0.2">
      <c r="A247" t="str">
        <f t="shared" si="19"/>
        <v>04EY04</v>
      </c>
      <c r="B247">
        <f t="shared" si="20"/>
        <v>4</v>
      </c>
      <c r="C247" s="265" t="s">
        <v>124</v>
      </c>
      <c r="D247" s="265" t="s">
        <v>356</v>
      </c>
      <c r="E247" s="265">
        <v>1</v>
      </c>
      <c r="F247" s="265">
        <v>0</v>
      </c>
      <c r="G247" s="265">
        <v>0</v>
      </c>
      <c r="H247" s="265">
        <v>1</v>
      </c>
      <c r="I247" s="265">
        <v>2</v>
      </c>
      <c r="J247" s="265">
        <v>0</v>
      </c>
      <c r="K247" s="265">
        <v>0</v>
      </c>
      <c r="L247" s="265">
        <v>2</v>
      </c>
      <c r="M247" s="265">
        <v>4</v>
      </c>
      <c r="N247" s="265">
        <v>0</v>
      </c>
      <c r="O247" s="265">
        <v>0</v>
      </c>
      <c r="P247" s="265">
        <v>4</v>
      </c>
      <c r="Q247" s="265">
        <v>1</v>
      </c>
      <c r="R247" s="265">
        <v>0</v>
      </c>
      <c r="S247" s="265">
        <v>0</v>
      </c>
      <c r="T247" s="265">
        <v>1</v>
      </c>
      <c r="U247">
        <f t="shared" si="21"/>
        <v>1</v>
      </c>
      <c r="X247" t="str">
        <f t="shared" si="24"/>
        <v>02EY34</v>
      </c>
      <c r="Y247">
        <f t="shared" si="25"/>
        <v>34</v>
      </c>
      <c r="Z247" s="265" t="s">
        <v>420</v>
      </c>
      <c r="AA247" s="265" t="s">
        <v>516</v>
      </c>
      <c r="AB247" s="265">
        <v>0</v>
      </c>
      <c r="AC247" s="265">
        <v>0</v>
      </c>
      <c r="AD247" s="265">
        <v>0</v>
      </c>
      <c r="AE247" s="265">
        <v>0</v>
      </c>
      <c r="AF247" s="265">
        <v>1</v>
      </c>
      <c r="AG247" s="265">
        <v>0</v>
      </c>
      <c r="AH247" s="265">
        <v>0</v>
      </c>
      <c r="AI247" s="265">
        <v>1</v>
      </c>
      <c r="AJ247">
        <f t="shared" si="18"/>
        <v>0</v>
      </c>
    </row>
    <row r="248" spans="1:36" x14ac:dyDescent="0.2">
      <c r="A248" t="str">
        <f t="shared" si="19"/>
        <v>04EY05</v>
      </c>
      <c r="B248">
        <f t="shared" si="20"/>
        <v>5</v>
      </c>
      <c r="C248" s="265" t="s">
        <v>124</v>
      </c>
      <c r="D248" s="265" t="s">
        <v>361</v>
      </c>
      <c r="E248" s="265">
        <v>1</v>
      </c>
      <c r="F248" s="265">
        <v>0</v>
      </c>
      <c r="G248" s="265">
        <v>0</v>
      </c>
      <c r="H248" s="265">
        <v>1</v>
      </c>
      <c r="I248" s="265">
        <v>0</v>
      </c>
      <c r="J248" s="265">
        <v>0</v>
      </c>
      <c r="K248" s="265">
        <v>0</v>
      </c>
      <c r="L248" s="265">
        <v>0</v>
      </c>
      <c r="M248" s="265">
        <v>3</v>
      </c>
      <c r="N248" s="265">
        <v>0</v>
      </c>
      <c r="O248" s="265">
        <v>0</v>
      </c>
      <c r="P248" s="265">
        <v>3</v>
      </c>
      <c r="Q248" s="265">
        <v>2</v>
      </c>
      <c r="R248" s="265">
        <v>0</v>
      </c>
      <c r="S248" s="265">
        <v>0</v>
      </c>
      <c r="T248" s="265">
        <v>2</v>
      </c>
      <c r="U248">
        <f t="shared" si="21"/>
        <v>1</v>
      </c>
      <c r="X248" t="str">
        <f t="shared" si="24"/>
        <v>02EY35</v>
      </c>
      <c r="Y248">
        <f t="shared" si="25"/>
        <v>35</v>
      </c>
      <c r="Z248" s="265" t="s">
        <v>420</v>
      </c>
      <c r="AA248" s="265" t="s">
        <v>517</v>
      </c>
      <c r="AB248" s="265">
        <v>0</v>
      </c>
      <c r="AC248" s="265">
        <v>0</v>
      </c>
      <c r="AD248" s="265">
        <v>0</v>
      </c>
      <c r="AE248" s="265">
        <v>0</v>
      </c>
      <c r="AF248" s="265">
        <v>2</v>
      </c>
      <c r="AG248" s="265">
        <v>0</v>
      </c>
      <c r="AH248" s="265">
        <v>0</v>
      </c>
      <c r="AI248" s="265">
        <v>2</v>
      </c>
      <c r="AJ248">
        <f t="shared" si="18"/>
        <v>0</v>
      </c>
    </row>
    <row r="249" spans="1:36" x14ac:dyDescent="0.2">
      <c r="A249" t="str">
        <f t="shared" si="19"/>
        <v>04GJ01</v>
      </c>
      <c r="B249">
        <f t="shared" si="20"/>
        <v>1</v>
      </c>
      <c r="C249" s="265" t="s">
        <v>261</v>
      </c>
      <c r="D249" s="265" t="s">
        <v>258</v>
      </c>
      <c r="E249" s="265">
        <v>1</v>
      </c>
      <c r="F249" s="265">
        <v>0</v>
      </c>
      <c r="G249" s="265">
        <v>0</v>
      </c>
      <c r="H249" s="265">
        <v>1</v>
      </c>
      <c r="I249" s="265">
        <v>0</v>
      </c>
      <c r="J249" s="265">
        <v>0</v>
      </c>
      <c r="K249" s="265">
        <v>0</v>
      </c>
      <c r="L249" s="265">
        <v>0</v>
      </c>
      <c r="M249" s="265">
        <v>0</v>
      </c>
      <c r="N249" s="265">
        <v>0</v>
      </c>
      <c r="O249" s="265">
        <v>0</v>
      </c>
      <c r="P249" s="265">
        <v>0</v>
      </c>
      <c r="Q249" s="265">
        <v>0</v>
      </c>
      <c r="R249" s="265">
        <v>0</v>
      </c>
      <c r="S249" s="265">
        <v>0</v>
      </c>
      <c r="T249" s="265">
        <v>0</v>
      </c>
      <c r="U249">
        <f t="shared" si="21"/>
        <v>1</v>
      </c>
      <c r="X249" t="str">
        <f t="shared" si="24"/>
        <v>02GA01</v>
      </c>
      <c r="Y249">
        <f t="shared" si="25"/>
        <v>1</v>
      </c>
      <c r="Z249" s="265" t="s">
        <v>340</v>
      </c>
      <c r="AA249" s="265" t="s">
        <v>502</v>
      </c>
      <c r="AB249" s="265">
        <v>0</v>
      </c>
      <c r="AC249" s="265">
        <v>0</v>
      </c>
      <c r="AD249" s="265">
        <v>0</v>
      </c>
      <c r="AE249" s="265">
        <v>0</v>
      </c>
      <c r="AF249" s="265">
        <v>5</v>
      </c>
      <c r="AG249" s="265">
        <v>0</v>
      </c>
      <c r="AH249" s="265">
        <v>0</v>
      </c>
      <c r="AI249" s="265">
        <v>5</v>
      </c>
      <c r="AJ249">
        <f t="shared" si="18"/>
        <v>0</v>
      </c>
    </row>
    <row r="250" spans="1:36" x14ac:dyDescent="0.2">
      <c r="A250" t="str">
        <f t="shared" si="19"/>
        <v>04GJ02</v>
      </c>
      <c r="B250">
        <f t="shared" si="20"/>
        <v>2</v>
      </c>
      <c r="C250" s="265" t="s">
        <v>261</v>
      </c>
      <c r="D250" s="265" t="s">
        <v>260</v>
      </c>
      <c r="E250" s="265">
        <v>1</v>
      </c>
      <c r="F250" s="265">
        <v>0</v>
      </c>
      <c r="G250" s="265">
        <v>0</v>
      </c>
      <c r="H250" s="265">
        <v>1</v>
      </c>
      <c r="I250" s="265">
        <v>0</v>
      </c>
      <c r="J250" s="265">
        <v>0</v>
      </c>
      <c r="K250" s="265">
        <v>0</v>
      </c>
      <c r="L250" s="265">
        <v>0</v>
      </c>
      <c r="M250" s="265">
        <v>1</v>
      </c>
      <c r="N250" s="265">
        <v>0</v>
      </c>
      <c r="O250" s="265">
        <v>0</v>
      </c>
      <c r="P250" s="265">
        <v>1</v>
      </c>
      <c r="Q250" s="265">
        <v>1</v>
      </c>
      <c r="R250" s="265">
        <v>0</v>
      </c>
      <c r="S250" s="265">
        <v>1</v>
      </c>
      <c r="T250" s="265">
        <v>2</v>
      </c>
      <c r="U250">
        <f t="shared" si="21"/>
        <v>0</v>
      </c>
      <c r="X250" t="str">
        <f t="shared" si="24"/>
        <v>02GD01</v>
      </c>
      <c r="Y250">
        <f t="shared" si="25"/>
        <v>1</v>
      </c>
      <c r="Z250" s="265" t="s">
        <v>164</v>
      </c>
      <c r="AA250" s="265" t="s">
        <v>439</v>
      </c>
      <c r="AB250" s="265">
        <v>0</v>
      </c>
      <c r="AC250" s="265">
        <v>0</v>
      </c>
      <c r="AD250" s="265">
        <v>0</v>
      </c>
      <c r="AE250" s="265">
        <v>0</v>
      </c>
      <c r="AF250" s="265">
        <v>0</v>
      </c>
      <c r="AG250" s="265">
        <v>2</v>
      </c>
      <c r="AH250" s="265">
        <v>2</v>
      </c>
      <c r="AI250" s="265">
        <v>4</v>
      </c>
      <c r="AJ250">
        <f t="shared" si="18"/>
        <v>0</v>
      </c>
    </row>
    <row r="251" spans="1:36" x14ac:dyDescent="0.2">
      <c r="A251" t="str">
        <f t="shared" si="19"/>
        <v>05HJ01</v>
      </c>
      <c r="B251">
        <f t="shared" si="20"/>
        <v>1</v>
      </c>
      <c r="C251" s="265" t="s">
        <v>389</v>
      </c>
      <c r="D251" s="265" t="s">
        <v>346</v>
      </c>
      <c r="E251" s="265">
        <v>0</v>
      </c>
      <c r="F251" s="265">
        <v>0</v>
      </c>
      <c r="G251" s="265">
        <v>0</v>
      </c>
      <c r="H251" s="265">
        <v>0</v>
      </c>
      <c r="I251" s="265">
        <v>1</v>
      </c>
      <c r="J251" s="265">
        <v>0</v>
      </c>
      <c r="K251" s="265">
        <v>0</v>
      </c>
      <c r="L251" s="265">
        <v>1</v>
      </c>
      <c r="M251" s="265">
        <v>0</v>
      </c>
      <c r="N251" s="265">
        <v>0</v>
      </c>
      <c r="O251" s="265">
        <v>0</v>
      </c>
      <c r="P251" s="265">
        <v>0</v>
      </c>
      <c r="Q251" s="265">
        <v>0</v>
      </c>
      <c r="R251" s="265">
        <v>0</v>
      </c>
      <c r="S251" s="265">
        <v>0</v>
      </c>
      <c r="T251" s="265">
        <v>0</v>
      </c>
      <c r="U251">
        <f t="shared" si="21"/>
        <v>0</v>
      </c>
      <c r="X251" t="str">
        <f t="shared" si="24"/>
        <v>02GD02</v>
      </c>
      <c r="Y251">
        <f t="shared" si="25"/>
        <v>2</v>
      </c>
      <c r="Z251" s="265" t="s">
        <v>164</v>
      </c>
      <c r="AA251" s="265" t="s">
        <v>442</v>
      </c>
      <c r="AB251" s="265">
        <v>0</v>
      </c>
      <c r="AC251" s="265">
        <v>0</v>
      </c>
      <c r="AD251" s="265">
        <v>0</v>
      </c>
      <c r="AE251" s="265">
        <v>0</v>
      </c>
      <c r="AF251" s="265">
        <v>0</v>
      </c>
      <c r="AG251" s="265">
        <v>2</v>
      </c>
      <c r="AH251" s="265">
        <v>2</v>
      </c>
      <c r="AI251" s="265">
        <v>4</v>
      </c>
      <c r="AJ251">
        <f t="shared" si="18"/>
        <v>0</v>
      </c>
    </row>
    <row r="252" spans="1:36" x14ac:dyDescent="0.2">
      <c r="A252" t="str">
        <f t="shared" si="19"/>
        <v>05HJ02</v>
      </c>
      <c r="B252">
        <f t="shared" si="20"/>
        <v>2</v>
      </c>
      <c r="C252" s="265" t="s">
        <v>389</v>
      </c>
      <c r="D252" s="265" t="s">
        <v>372</v>
      </c>
      <c r="E252" s="265">
        <v>1</v>
      </c>
      <c r="F252" s="265">
        <v>0</v>
      </c>
      <c r="G252" s="265">
        <v>0</v>
      </c>
      <c r="H252" s="265">
        <v>1</v>
      </c>
      <c r="I252" s="265">
        <v>0</v>
      </c>
      <c r="J252" s="265">
        <v>0</v>
      </c>
      <c r="K252" s="265">
        <v>0</v>
      </c>
      <c r="L252" s="265">
        <v>0</v>
      </c>
      <c r="M252" s="265">
        <v>0</v>
      </c>
      <c r="N252" s="265">
        <v>0</v>
      </c>
      <c r="O252" s="265">
        <v>0</v>
      </c>
      <c r="P252" s="265">
        <v>0</v>
      </c>
      <c r="Q252" s="265">
        <v>0</v>
      </c>
      <c r="R252" s="265">
        <v>0</v>
      </c>
      <c r="S252" s="265">
        <v>0</v>
      </c>
      <c r="T252" s="265">
        <v>0</v>
      </c>
      <c r="U252">
        <f t="shared" si="21"/>
        <v>1</v>
      </c>
      <c r="X252" t="str">
        <f t="shared" si="24"/>
        <v>02GD03</v>
      </c>
      <c r="Y252">
        <f t="shared" si="25"/>
        <v>3</v>
      </c>
      <c r="Z252" s="265" t="s">
        <v>164</v>
      </c>
      <c r="AA252" s="265" t="s">
        <v>455</v>
      </c>
      <c r="AB252" s="265">
        <v>0</v>
      </c>
      <c r="AC252" s="265">
        <v>0</v>
      </c>
      <c r="AD252" s="265">
        <v>0</v>
      </c>
      <c r="AE252" s="265">
        <v>0</v>
      </c>
      <c r="AF252" s="265">
        <v>0</v>
      </c>
      <c r="AG252" s="265">
        <v>1</v>
      </c>
      <c r="AH252" s="265">
        <v>2</v>
      </c>
      <c r="AI252" s="265">
        <v>3</v>
      </c>
      <c r="AJ252">
        <f t="shared" si="18"/>
        <v>0</v>
      </c>
    </row>
    <row r="253" spans="1:36" x14ac:dyDescent="0.2">
      <c r="A253" t="str">
        <f t="shared" si="19"/>
        <v>05HJ03</v>
      </c>
      <c r="B253">
        <f t="shared" si="20"/>
        <v>3</v>
      </c>
      <c r="C253" s="265" t="s">
        <v>389</v>
      </c>
      <c r="D253" s="265" t="s">
        <v>377</v>
      </c>
      <c r="E253" s="265">
        <v>1</v>
      </c>
      <c r="F253" s="265">
        <v>0</v>
      </c>
      <c r="G253" s="265">
        <v>0</v>
      </c>
      <c r="H253" s="265">
        <v>1</v>
      </c>
      <c r="I253" s="265">
        <v>0</v>
      </c>
      <c r="J253" s="265">
        <v>0</v>
      </c>
      <c r="K253" s="265">
        <v>0</v>
      </c>
      <c r="L253" s="265">
        <v>0</v>
      </c>
      <c r="M253" s="265">
        <v>0</v>
      </c>
      <c r="N253" s="265">
        <v>0</v>
      </c>
      <c r="O253" s="265">
        <v>0</v>
      </c>
      <c r="P253" s="265">
        <v>0</v>
      </c>
      <c r="Q253" s="265">
        <v>0</v>
      </c>
      <c r="R253" s="265">
        <v>0</v>
      </c>
      <c r="S253" s="265">
        <v>0</v>
      </c>
      <c r="T253" s="265">
        <v>0</v>
      </c>
      <c r="U253">
        <f t="shared" si="21"/>
        <v>1</v>
      </c>
      <c r="X253" t="str">
        <f t="shared" si="24"/>
        <v>02GM01</v>
      </c>
      <c r="Y253">
        <f t="shared" si="25"/>
        <v>1</v>
      </c>
      <c r="Z253" s="265" t="s">
        <v>176</v>
      </c>
      <c r="AA253" s="265" t="s">
        <v>444</v>
      </c>
      <c r="AB253" s="265">
        <v>0</v>
      </c>
      <c r="AC253" s="265">
        <v>0</v>
      </c>
      <c r="AD253" s="265">
        <v>0</v>
      </c>
      <c r="AE253" s="265">
        <v>0</v>
      </c>
      <c r="AF253" s="265">
        <v>1</v>
      </c>
      <c r="AG253" s="265">
        <v>0</v>
      </c>
      <c r="AH253" s="265">
        <v>0</v>
      </c>
      <c r="AI253" s="265">
        <v>1</v>
      </c>
      <c r="AJ253">
        <f t="shared" si="18"/>
        <v>0</v>
      </c>
    </row>
    <row r="254" spans="1:36" x14ac:dyDescent="0.2">
      <c r="A254" t="str">
        <f t="shared" si="19"/>
        <v>05HJ04</v>
      </c>
      <c r="B254">
        <f t="shared" si="20"/>
        <v>4</v>
      </c>
      <c r="C254" s="265" t="s">
        <v>389</v>
      </c>
      <c r="D254" s="265" t="s">
        <v>384</v>
      </c>
      <c r="E254" s="265">
        <v>1</v>
      </c>
      <c r="F254" s="265">
        <v>0</v>
      </c>
      <c r="G254" s="265">
        <v>0</v>
      </c>
      <c r="H254" s="265">
        <v>1</v>
      </c>
      <c r="I254" s="265">
        <v>0</v>
      </c>
      <c r="J254" s="265">
        <v>0</v>
      </c>
      <c r="K254" s="265">
        <v>0</v>
      </c>
      <c r="L254" s="265">
        <v>0</v>
      </c>
      <c r="M254" s="265">
        <v>2</v>
      </c>
      <c r="N254" s="265">
        <v>0</v>
      </c>
      <c r="O254" s="265">
        <v>0</v>
      </c>
      <c r="P254" s="265">
        <v>2</v>
      </c>
      <c r="Q254" s="265">
        <v>0</v>
      </c>
      <c r="R254" s="265">
        <v>0</v>
      </c>
      <c r="S254" s="265">
        <v>0</v>
      </c>
      <c r="T254" s="265">
        <v>0</v>
      </c>
      <c r="U254">
        <f t="shared" si="21"/>
        <v>1</v>
      </c>
      <c r="X254" t="str">
        <f t="shared" si="24"/>
        <v>02GM02</v>
      </c>
      <c r="Y254">
        <f t="shared" si="25"/>
        <v>2</v>
      </c>
      <c r="Z254" s="265" t="s">
        <v>176</v>
      </c>
      <c r="AA254" s="265" t="s">
        <v>452</v>
      </c>
      <c r="AB254" s="265">
        <v>0</v>
      </c>
      <c r="AC254" s="265">
        <v>0</v>
      </c>
      <c r="AD254" s="265">
        <v>0</v>
      </c>
      <c r="AE254" s="265">
        <v>0</v>
      </c>
      <c r="AF254" s="265">
        <v>1</v>
      </c>
      <c r="AG254" s="265">
        <v>0</v>
      </c>
      <c r="AH254" s="265">
        <v>0</v>
      </c>
      <c r="AI254" s="265">
        <v>1</v>
      </c>
      <c r="AJ254">
        <f t="shared" si="18"/>
        <v>0</v>
      </c>
    </row>
    <row r="255" spans="1:36" x14ac:dyDescent="0.2">
      <c r="A255" t="str">
        <f t="shared" si="19"/>
        <v>05HJ05</v>
      </c>
      <c r="B255">
        <f t="shared" si="20"/>
        <v>5</v>
      </c>
      <c r="C255" s="265" t="s">
        <v>389</v>
      </c>
      <c r="D255" s="265" t="s">
        <v>388</v>
      </c>
      <c r="E255" s="265">
        <v>1</v>
      </c>
      <c r="F255" s="265">
        <v>0</v>
      </c>
      <c r="G255" s="265">
        <v>0</v>
      </c>
      <c r="H255" s="265">
        <v>1</v>
      </c>
      <c r="I255" s="265">
        <v>0</v>
      </c>
      <c r="J255" s="265">
        <v>0</v>
      </c>
      <c r="K255" s="265">
        <v>0</v>
      </c>
      <c r="L255" s="265">
        <v>0</v>
      </c>
      <c r="M255" s="265">
        <v>0</v>
      </c>
      <c r="N255" s="265">
        <v>0</v>
      </c>
      <c r="O255" s="265">
        <v>0</v>
      </c>
      <c r="P255" s="265">
        <v>0</v>
      </c>
      <c r="Q255" s="265">
        <v>0</v>
      </c>
      <c r="R255" s="265">
        <v>0</v>
      </c>
      <c r="S255" s="265">
        <v>0</v>
      </c>
      <c r="T255" s="265">
        <v>0</v>
      </c>
      <c r="U255">
        <f t="shared" si="21"/>
        <v>1</v>
      </c>
      <c r="X255" t="str">
        <f t="shared" si="24"/>
        <v>02GM03</v>
      </c>
      <c r="Y255">
        <f t="shared" si="25"/>
        <v>3</v>
      </c>
      <c r="Z255" s="265" t="s">
        <v>176</v>
      </c>
      <c r="AA255" s="265" t="s">
        <v>463</v>
      </c>
      <c r="AB255" s="265">
        <v>0</v>
      </c>
      <c r="AC255" s="265">
        <v>0</v>
      </c>
      <c r="AD255" s="265">
        <v>0</v>
      </c>
      <c r="AE255" s="265">
        <v>0</v>
      </c>
      <c r="AF255" s="265">
        <v>3</v>
      </c>
      <c r="AG255" s="265">
        <v>0</v>
      </c>
      <c r="AH255" s="265">
        <v>2</v>
      </c>
      <c r="AI255" s="265">
        <v>5</v>
      </c>
      <c r="AJ255">
        <f t="shared" si="18"/>
        <v>0</v>
      </c>
    </row>
    <row r="256" spans="1:36" x14ac:dyDescent="0.2">
      <c r="A256" t="str">
        <f t="shared" si="19"/>
        <v>05HJ06</v>
      </c>
      <c r="B256">
        <f t="shared" si="20"/>
        <v>6</v>
      </c>
      <c r="C256" s="265" t="s">
        <v>389</v>
      </c>
      <c r="D256" s="265" t="s">
        <v>392</v>
      </c>
      <c r="E256" s="265">
        <v>1</v>
      </c>
      <c r="F256" s="265">
        <v>0</v>
      </c>
      <c r="G256" s="265">
        <v>0</v>
      </c>
      <c r="H256" s="265">
        <v>1</v>
      </c>
      <c r="I256" s="265">
        <v>0</v>
      </c>
      <c r="J256" s="265">
        <v>0</v>
      </c>
      <c r="K256" s="265">
        <v>0</v>
      </c>
      <c r="L256" s="265">
        <v>0</v>
      </c>
      <c r="M256" s="265">
        <v>0</v>
      </c>
      <c r="N256" s="265">
        <v>0</v>
      </c>
      <c r="O256" s="265">
        <v>0</v>
      </c>
      <c r="P256" s="265">
        <v>0</v>
      </c>
      <c r="Q256" s="265">
        <v>0</v>
      </c>
      <c r="R256" s="265">
        <v>0</v>
      </c>
      <c r="S256" s="265">
        <v>0</v>
      </c>
      <c r="T256" s="265">
        <v>0</v>
      </c>
      <c r="U256">
        <f t="shared" si="21"/>
        <v>1</v>
      </c>
      <c r="X256" t="str">
        <f t="shared" si="24"/>
        <v>02KX01</v>
      </c>
      <c r="Y256">
        <f t="shared" si="25"/>
        <v>1</v>
      </c>
      <c r="Z256" s="265" t="s">
        <v>438</v>
      </c>
      <c r="AA256" s="265" t="s">
        <v>529</v>
      </c>
      <c r="AB256" s="265">
        <v>1</v>
      </c>
      <c r="AC256" s="265">
        <v>0</v>
      </c>
      <c r="AD256" s="265">
        <v>0</v>
      </c>
      <c r="AE256" s="265">
        <v>1</v>
      </c>
      <c r="AF256" s="265">
        <v>0</v>
      </c>
      <c r="AG256" s="265">
        <v>0</v>
      </c>
      <c r="AH256" s="265">
        <v>0</v>
      </c>
      <c r="AI256" s="265">
        <v>0</v>
      </c>
      <c r="AJ256">
        <f t="shared" si="18"/>
        <v>1</v>
      </c>
    </row>
    <row r="257" spans="1:36" x14ac:dyDescent="0.2">
      <c r="A257" t="str">
        <f t="shared" si="19"/>
        <v>05HJ07</v>
      </c>
      <c r="B257">
        <f t="shared" si="20"/>
        <v>7</v>
      </c>
      <c r="C257" s="265" t="s">
        <v>389</v>
      </c>
      <c r="D257" s="265" t="s">
        <v>412</v>
      </c>
      <c r="E257" s="265">
        <v>0</v>
      </c>
      <c r="F257" s="265">
        <v>0</v>
      </c>
      <c r="G257" s="265">
        <v>0</v>
      </c>
      <c r="H257" s="265">
        <v>0</v>
      </c>
      <c r="I257" s="265">
        <v>0</v>
      </c>
      <c r="J257" s="265">
        <v>0</v>
      </c>
      <c r="K257" s="265">
        <v>0</v>
      </c>
      <c r="L257" s="265">
        <v>0</v>
      </c>
      <c r="M257" s="265">
        <v>0</v>
      </c>
      <c r="N257" s="265">
        <v>0</v>
      </c>
      <c r="O257" s="265">
        <v>0</v>
      </c>
      <c r="P257" s="265">
        <v>0</v>
      </c>
      <c r="Q257" s="265">
        <v>2</v>
      </c>
      <c r="R257" s="265">
        <v>0</v>
      </c>
      <c r="S257" s="265">
        <v>0</v>
      </c>
      <c r="T257" s="265">
        <v>2</v>
      </c>
      <c r="U257">
        <f t="shared" si="21"/>
        <v>0</v>
      </c>
      <c r="X257" t="str">
        <f t="shared" si="24"/>
        <v>02KX02</v>
      </c>
      <c r="Y257">
        <f t="shared" si="25"/>
        <v>2</v>
      </c>
      <c r="Z257" s="265" t="s">
        <v>438</v>
      </c>
      <c r="AA257" s="265" t="s">
        <v>530</v>
      </c>
      <c r="AB257" s="265">
        <v>3</v>
      </c>
      <c r="AC257" s="265">
        <v>0</v>
      </c>
      <c r="AD257" s="265">
        <v>0</v>
      </c>
      <c r="AE257" s="265">
        <v>3</v>
      </c>
      <c r="AF257" s="265">
        <v>8</v>
      </c>
      <c r="AG257" s="265">
        <v>0</v>
      </c>
      <c r="AH257" s="265">
        <v>0</v>
      </c>
      <c r="AI257" s="265">
        <v>8</v>
      </c>
      <c r="AJ257">
        <f t="shared" si="18"/>
        <v>0</v>
      </c>
    </row>
    <row r="258" spans="1:36" x14ac:dyDescent="0.2">
      <c r="A258" t="str">
        <f t="shared" si="19"/>
        <v>05HS01</v>
      </c>
      <c r="B258">
        <f t="shared" si="20"/>
        <v>1</v>
      </c>
      <c r="C258" s="265" t="s">
        <v>362</v>
      </c>
      <c r="D258" s="265" t="s">
        <v>361</v>
      </c>
      <c r="E258" s="265">
        <v>0</v>
      </c>
      <c r="F258" s="265">
        <v>0</v>
      </c>
      <c r="G258" s="265">
        <v>0</v>
      </c>
      <c r="H258" s="265">
        <v>0</v>
      </c>
      <c r="I258" s="265">
        <v>0</v>
      </c>
      <c r="J258" s="265">
        <v>0</v>
      </c>
      <c r="K258" s="265">
        <v>0</v>
      </c>
      <c r="L258" s="265">
        <v>0</v>
      </c>
      <c r="M258" s="265">
        <v>1</v>
      </c>
      <c r="N258" s="265">
        <v>0</v>
      </c>
      <c r="O258" s="265">
        <v>0</v>
      </c>
      <c r="P258" s="265">
        <v>1</v>
      </c>
      <c r="Q258" s="265">
        <v>0</v>
      </c>
      <c r="R258" s="265">
        <v>0</v>
      </c>
      <c r="S258" s="265">
        <v>0</v>
      </c>
      <c r="T258" s="265">
        <v>0</v>
      </c>
      <c r="U258">
        <f t="shared" si="21"/>
        <v>1</v>
      </c>
      <c r="X258" t="str">
        <f t="shared" si="24"/>
        <v>02KX03</v>
      </c>
      <c r="Y258">
        <f t="shared" si="25"/>
        <v>3</v>
      </c>
      <c r="Z258" s="265" t="s">
        <v>438</v>
      </c>
      <c r="AA258" s="265" t="s">
        <v>532</v>
      </c>
      <c r="AB258" s="265">
        <v>2</v>
      </c>
      <c r="AC258" s="265">
        <v>0</v>
      </c>
      <c r="AD258" s="265">
        <v>0</v>
      </c>
      <c r="AE258" s="265">
        <v>2</v>
      </c>
      <c r="AF258" s="265">
        <v>2</v>
      </c>
      <c r="AG258" s="265">
        <v>0</v>
      </c>
      <c r="AH258" s="265">
        <v>0</v>
      </c>
      <c r="AI258" s="265">
        <v>2</v>
      </c>
      <c r="AJ258">
        <f t="shared" si="18"/>
        <v>0</v>
      </c>
    </row>
    <row r="259" spans="1:36" x14ac:dyDescent="0.2">
      <c r="A259" t="str">
        <f t="shared" si="19"/>
        <v>05MF01</v>
      </c>
      <c r="B259">
        <f t="shared" si="20"/>
        <v>1</v>
      </c>
      <c r="C259" s="265" t="s">
        <v>205</v>
      </c>
      <c r="D259" s="265" t="s">
        <v>203</v>
      </c>
      <c r="E259" s="265">
        <v>1</v>
      </c>
      <c r="F259" s="265">
        <v>0</v>
      </c>
      <c r="G259" s="265">
        <v>0</v>
      </c>
      <c r="H259" s="265">
        <v>1</v>
      </c>
      <c r="I259" s="265">
        <v>0</v>
      </c>
      <c r="J259" s="265">
        <v>0</v>
      </c>
      <c r="K259" s="265">
        <v>0</v>
      </c>
      <c r="L259" s="265">
        <v>0</v>
      </c>
      <c r="M259" s="265">
        <v>0</v>
      </c>
      <c r="N259" s="265">
        <v>0</v>
      </c>
      <c r="O259" s="265">
        <v>0</v>
      </c>
      <c r="P259" s="265">
        <v>0</v>
      </c>
      <c r="Q259" s="265">
        <v>0</v>
      </c>
      <c r="R259" s="265">
        <v>0</v>
      </c>
      <c r="S259" s="265">
        <v>0</v>
      </c>
      <c r="T259" s="265">
        <v>0</v>
      </c>
      <c r="U259">
        <f t="shared" si="21"/>
        <v>1</v>
      </c>
      <c r="X259" t="str">
        <f t="shared" si="24"/>
        <v>02PQ01</v>
      </c>
      <c r="Y259">
        <f t="shared" si="25"/>
        <v>1</v>
      </c>
      <c r="Z259" s="265" t="s">
        <v>436</v>
      </c>
      <c r="AA259" s="265" t="s">
        <v>439</v>
      </c>
      <c r="AB259" s="265">
        <v>0</v>
      </c>
      <c r="AC259" s="265">
        <v>0</v>
      </c>
      <c r="AD259" s="265">
        <v>0</v>
      </c>
      <c r="AE259" s="265">
        <v>0</v>
      </c>
      <c r="AF259" s="265">
        <v>1</v>
      </c>
      <c r="AG259" s="265">
        <v>0</v>
      </c>
      <c r="AH259" s="265">
        <v>0</v>
      </c>
      <c r="AI259" s="265">
        <v>1</v>
      </c>
      <c r="AJ259">
        <f t="shared" si="18"/>
        <v>0</v>
      </c>
    </row>
    <row r="260" spans="1:36" x14ac:dyDescent="0.2">
      <c r="A260" t="str">
        <f t="shared" si="19"/>
        <v>05PE01</v>
      </c>
      <c r="B260">
        <f t="shared" si="20"/>
        <v>1</v>
      </c>
      <c r="C260" s="265" t="s">
        <v>257</v>
      </c>
      <c r="D260" s="265" t="s">
        <v>283</v>
      </c>
      <c r="E260" s="265">
        <v>0</v>
      </c>
      <c r="F260" s="265">
        <v>0</v>
      </c>
      <c r="G260" s="265">
        <v>0</v>
      </c>
      <c r="H260" s="265">
        <v>0</v>
      </c>
      <c r="I260" s="265">
        <v>0</v>
      </c>
      <c r="J260" s="265">
        <v>0</v>
      </c>
      <c r="K260" s="265">
        <v>0</v>
      </c>
      <c r="L260" s="265">
        <v>0</v>
      </c>
      <c r="M260" s="265">
        <v>0</v>
      </c>
      <c r="N260" s="265">
        <v>0</v>
      </c>
      <c r="O260" s="265">
        <v>0</v>
      </c>
      <c r="P260" s="265">
        <v>0</v>
      </c>
      <c r="Q260" s="265">
        <v>1</v>
      </c>
      <c r="R260" s="265">
        <v>0</v>
      </c>
      <c r="S260" s="265">
        <v>0</v>
      </c>
      <c r="T260" s="265">
        <v>1</v>
      </c>
      <c r="U260">
        <f t="shared" si="21"/>
        <v>0</v>
      </c>
      <c r="X260" t="str">
        <f t="shared" si="24"/>
        <v>02PQ02</v>
      </c>
      <c r="Y260">
        <f t="shared" si="25"/>
        <v>2</v>
      </c>
      <c r="Z260" s="265" t="s">
        <v>436</v>
      </c>
      <c r="AA260" s="265" t="s">
        <v>442</v>
      </c>
      <c r="AB260" s="265">
        <v>2</v>
      </c>
      <c r="AC260" s="265">
        <v>0</v>
      </c>
      <c r="AD260" s="265">
        <v>0</v>
      </c>
      <c r="AE260" s="265">
        <v>2</v>
      </c>
      <c r="AF260" s="265">
        <v>0</v>
      </c>
      <c r="AG260" s="265">
        <v>0</v>
      </c>
      <c r="AH260" s="265">
        <v>0</v>
      </c>
      <c r="AI260" s="265">
        <v>0</v>
      </c>
      <c r="AJ260">
        <f t="shared" ref="AJ260:AJ323" si="26">IF(AE260&gt;AI260,1,0)</f>
        <v>1</v>
      </c>
    </row>
    <row r="261" spans="1:36" x14ac:dyDescent="0.2">
      <c r="A261" t="str">
        <f t="shared" ref="A261:A324" si="27">C261&amp;IF(B261&lt;10,"0","")&amp;B261</f>
        <v>05PZ01</v>
      </c>
      <c r="B261">
        <f t="shared" ref="B261:B324" si="28">IF(C261=C260,B260+1,1)</f>
        <v>1</v>
      </c>
      <c r="C261" s="265" t="s">
        <v>184</v>
      </c>
      <c r="D261" s="265" t="s">
        <v>182</v>
      </c>
      <c r="E261" s="265">
        <v>5</v>
      </c>
      <c r="F261" s="265">
        <v>0</v>
      </c>
      <c r="G261" s="265">
        <v>0</v>
      </c>
      <c r="H261" s="265">
        <v>5</v>
      </c>
      <c r="I261" s="265">
        <v>0</v>
      </c>
      <c r="J261" s="265">
        <v>0</v>
      </c>
      <c r="K261" s="265">
        <v>0</v>
      </c>
      <c r="L261" s="265">
        <v>0</v>
      </c>
      <c r="M261" s="265">
        <v>0</v>
      </c>
      <c r="N261" s="265">
        <v>0</v>
      </c>
      <c r="O261" s="265">
        <v>0</v>
      </c>
      <c r="P261" s="265">
        <v>0</v>
      </c>
      <c r="Q261" s="265">
        <v>0</v>
      </c>
      <c r="R261" s="265">
        <v>0</v>
      </c>
      <c r="S261" s="265">
        <v>0</v>
      </c>
      <c r="T261" s="265">
        <v>0</v>
      </c>
      <c r="U261">
        <f t="shared" ref="U261:U324" si="29">IF((H261+P261)&gt;(L261+T261),1,0)</f>
        <v>1</v>
      </c>
      <c r="X261" t="str">
        <f t="shared" si="24"/>
        <v>02PQ03</v>
      </c>
      <c r="Y261">
        <f t="shared" si="25"/>
        <v>3</v>
      </c>
      <c r="Z261" s="265" t="s">
        <v>436</v>
      </c>
      <c r="AA261" s="265" t="s">
        <v>444</v>
      </c>
      <c r="AB261" s="265">
        <v>1</v>
      </c>
      <c r="AC261" s="265">
        <v>0</v>
      </c>
      <c r="AD261" s="265">
        <v>0</v>
      </c>
      <c r="AE261" s="265">
        <v>1</v>
      </c>
      <c r="AF261" s="265">
        <v>7</v>
      </c>
      <c r="AG261" s="265">
        <v>0</v>
      </c>
      <c r="AH261" s="265">
        <v>0</v>
      </c>
      <c r="AI261" s="265">
        <v>7</v>
      </c>
      <c r="AJ261">
        <f t="shared" si="26"/>
        <v>0</v>
      </c>
    </row>
    <row r="262" spans="1:36" x14ac:dyDescent="0.2">
      <c r="A262" t="str">
        <f t="shared" si="27"/>
        <v>05XA01</v>
      </c>
      <c r="B262">
        <f t="shared" si="28"/>
        <v>1</v>
      </c>
      <c r="C262" s="265" t="s">
        <v>268</v>
      </c>
      <c r="D262" s="265" t="s">
        <v>280</v>
      </c>
      <c r="E262" s="265">
        <v>1</v>
      </c>
      <c r="F262" s="265">
        <v>0</v>
      </c>
      <c r="G262" s="265">
        <v>0</v>
      </c>
      <c r="H262" s="265">
        <v>1</v>
      </c>
      <c r="I262" s="265">
        <v>0</v>
      </c>
      <c r="J262" s="265">
        <v>0</v>
      </c>
      <c r="K262" s="265">
        <v>0</v>
      </c>
      <c r="L262" s="265">
        <v>0</v>
      </c>
      <c r="M262" s="265">
        <v>0</v>
      </c>
      <c r="N262" s="265">
        <v>0</v>
      </c>
      <c r="O262" s="265">
        <v>0</v>
      </c>
      <c r="P262" s="265">
        <v>0</v>
      </c>
      <c r="Q262" s="265">
        <v>0</v>
      </c>
      <c r="R262" s="265">
        <v>0</v>
      </c>
      <c r="S262" s="265">
        <v>0</v>
      </c>
      <c r="T262" s="265">
        <v>0</v>
      </c>
      <c r="U262">
        <f t="shared" si="29"/>
        <v>1</v>
      </c>
      <c r="X262" t="str">
        <f t="shared" si="24"/>
        <v>02PQ04</v>
      </c>
      <c r="Y262">
        <f t="shared" si="25"/>
        <v>4</v>
      </c>
      <c r="Z262" s="265" t="s">
        <v>436</v>
      </c>
      <c r="AA262" s="265" t="s">
        <v>445</v>
      </c>
      <c r="AB262" s="265">
        <v>0</v>
      </c>
      <c r="AC262" s="265">
        <v>0</v>
      </c>
      <c r="AD262" s="265">
        <v>0</v>
      </c>
      <c r="AE262" s="265">
        <v>0</v>
      </c>
      <c r="AF262" s="265">
        <v>3</v>
      </c>
      <c r="AG262" s="265">
        <v>0</v>
      </c>
      <c r="AH262" s="265">
        <v>0</v>
      </c>
      <c r="AI262" s="265">
        <v>3</v>
      </c>
      <c r="AJ262">
        <f t="shared" si="26"/>
        <v>0</v>
      </c>
    </row>
    <row r="263" spans="1:36" x14ac:dyDescent="0.2">
      <c r="A263" t="str">
        <f t="shared" si="27"/>
        <v>05XA02</v>
      </c>
      <c r="B263">
        <f t="shared" si="28"/>
        <v>2</v>
      </c>
      <c r="C263" s="265" t="s">
        <v>268</v>
      </c>
      <c r="D263" s="265" t="s">
        <v>283</v>
      </c>
      <c r="E263" s="265">
        <v>19</v>
      </c>
      <c r="F263" s="265">
        <v>0</v>
      </c>
      <c r="G263" s="265">
        <v>0</v>
      </c>
      <c r="H263" s="265">
        <v>19</v>
      </c>
      <c r="I263" s="265">
        <v>3</v>
      </c>
      <c r="J263" s="265">
        <v>0</v>
      </c>
      <c r="K263" s="265">
        <v>0</v>
      </c>
      <c r="L263" s="265">
        <v>3</v>
      </c>
      <c r="M263" s="265">
        <v>0</v>
      </c>
      <c r="N263" s="265">
        <v>0</v>
      </c>
      <c r="O263" s="265">
        <v>0</v>
      </c>
      <c r="P263" s="265">
        <v>0</v>
      </c>
      <c r="Q263" s="265">
        <v>0</v>
      </c>
      <c r="R263" s="265">
        <v>0</v>
      </c>
      <c r="S263" s="265">
        <v>0</v>
      </c>
      <c r="T263" s="265">
        <v>0</v>
      </c>
      <c r="U263">
        <f t="shared" si="29"/>
        <v>1</v>
      </c>
      <c r="X263" t="str">
        <f t="shared" si="24"/>
        <v>02PQ05</v>
      </c>
      <c r="Y263">
        <f t="shared" si="25"/>
        <v>5</v>
      </c>
      <c r="Z263" s="265" t="s">
        <v>436</v>
      </c>
      <c r="AA263" s="265" t="s">
        <v>455</v>
      </c>
      <c r="AB263" s="265">
        <v>3</v>
      </c>
      <c r="AC263" s="265">
        <v>0</v>
      </c>
      <c r="AD263" s="265">
        <v>0</v>
      </c>
      <c r="AE263" s="265">
        <v>3</v>
      </c>
      <c r="AF263" s="265">
        <v>7</v>
      </c>
      <c r="AG263" s="265">
        <v>0</v>
      </c>
      <c r="AH263" s="265">
        <v>0</v>
      </c>
      <c r="AI263" s="265">
        <v>7</v>
      </c>
      <c r="AJ263">
        <f t="shared" si="26"/>
        <v>0</v>
      </c>
    </row>
    <row r="264" spans="1:36" x14ac:dyDescent="0.2">
      <c r="A264" t="str">
        <f t="shared" si="27"/>
        <v>05YX01</v>
      </c>
      <c r="B264">
        <f t="shared" si="28"/>
        <v>1</v>
      </c>
      <c r="C264" s="265" t="s">
        <v>254</v>
      </c>
      <c r="D264" s="265" t="s">
        <v>333</v>
      </c>
      <c r="E264" s="265">
        <v>6</v>
      </c>
      <c r="F264" s="265">
        <v>0</v>
      </c>
      <c r="G264" s="265">
        <v>0</v>
      </c>
      <c r="H264" s="265">
        <v>6</v>
      </c>
      <c r="I264" s="265">
        <v>4</v>
      </c>
      <c r="J264" s="265">
        <v>0</v>
      </c>
      <c r="K264" s="265">
        <v>0</v>
      </c>
      <c r="L264" s="265">
        <v>4</v>
      </c>
      <c r="M264" s="265">
        <v>0</v>
      </c>
      <c r="N264" s="265">
        <v>0</v>
      </c>
      <c r="O264" s="265">
        <v>0</v>
      </c>
      <c r="P264" s="265">
        <v>0</v>
      </c>
      <c r="Q264" s="265">
        <v>0</v>
      </c>
      <c r="R264" s="265">
        <v>0</v>
      </c>
      <c r="S264" s="265">
        <v>0</v>
      </c>
      <c r="T264" s="265">
        <v>0</v>
      </c>
      <c r="U264">
        <f t="shared" si="29"/>
        <v>1</v>
      </c>
      <c r="X264" t="str">
        <f t="shared" si="24"/>
        <v>02PQ06</v>
      </c>
      <c r="Y264">
        <f t="shared" si="25"/>
        <v>6</v>
      </c>
      <c r="Z264" s="265" t="s">
        <v>436</v>
      </c>
      <c r="AA264" s="265" t="s">
        <v>463</v>
      </c>
      <c r="AB264" s="265">
        <v>0</v>
      </c>
      <c r="AC264" s="265">
        <v>0</v>
      </c>
      <c r="AD264" s="265">
        <v>0</v>
      </c>
      <c r="AE264" s="265">
        <v>0</v>
      </c>
      <c r="AF264" s="265">
        <v>1</v>
      </c>
      <c r="AG264" s="265">
        <v>0</v>
      </c>
      <c r="AH264" s="265">
        <v>0</v>
      </c>
      <c r="AI264" s="265">
        <v>1</v>
      </c>
      <c r="AJ264">
        <f t="shared" si="26"/>
        <v>0</v>
      </c>
    </row>
    <row r="265" spans="1:36" x14ac:dyDescent="0.2">
      <c r="A265" t="str">
        <f t="shared" si="27"/>
        <v>05YX02</v>
      </c>
      <c r="B265">
        <f t="shared" si="28"/>
        <v>2</v>
      </c>
      <c r="C265" s="265" t="s">
        <v>254</v>
      </c>
      <c r="D265" s="265" t="s">
        <v>335</v>
      </c>
      <c r="E265" s="265">
        <v>1</v>
      </c>
      <c r="F265" s="265">
        <v>0</v>
      </c>
      <c r="G265" s="265">
        <v>0</v>
      </c>
      <c r="H265" s="265">
        <v>1</v>
      </c>
      <c r="I265" s="265">
        <v>2</v>
      </c>
      <c r="J265" s="265">
        <v>0</v>
      </c>
      <c r="K265" s="265">
        <v>0</v>
      </c>
      <c r="L265" s="265">
        <v>2</v>
      </c>
      <c r="M265" s="265">
        <v>1</v>
      </c>
      <c r="N265" s="265">
        <v>0</v>
      </c>
      <c r="O265" s="265">
        <v>0</v>
      </c>
      <c r="P265" s="265">
        <v>1</v>
      </c>
      <c r="Q265" s="265">
        <v>0</v>
      </c>
      <c r="R265" s="265">
        <v>0</v>
      </c>
      <c r="S265" s="265">
        <v>0</v>
      </c>
      <c r="T265" s="265">
        <v>0</v>
      </c>
      <c r="U265">
        <f t="shared" si="29"/>
        <v>0</v>
      </c>
      <c r="X265" t="str">
        <f t="shared" si="24"/>
        <v>02PQ07</v>
      </c>
      <c r="Y265">
        <f t="shared" si="25"/>
        <v>7</v>
      </c>
      <c r="Z265" s="265" t="s">
        <v>436</v>
      </c>
      <c r="AA265" s="265" t="s">
        <v>474</v>
      </c>
      <c r="AB265" s="265">
        <v>0</v>
      </c>
      <c r="AC265" s="265">
        <v>0</v>
      </c>
      <c r="AD265" s="265">
        <v>0</v>
      </c>
      <c r="AE265" s="265">
        <v>0</v>
      </c>
      <c r="AF265" s="265">
        <v>1</v>
      </c>
      <c r="AG265" s="265">
        <v>0</v>
      </c>
      <c r="AH265" s="265">
        <v>0</v>
      </c>
      <c r="AI265" s="265">
        <v>1</v>
      </c>
      <c r="AJ265">
        <f t="shared" si="26"/>
        <v>0</v>
      </c>
    </row>
    <row r="266" spans="1:36" x14ac:dyDescent="0.2">
      <c r="A266" t="str">
        <f t="shared" si="27"/>
        <v>06RJ01</v>
      </c>
      <c r="B266">
        <f t="shared" si="28"/>
        <v>1</v>
      </c>
      <c r="C266" s="265" t="s">
        <v>180</v>
      </c>
      <c r="D266" s="265" t="s">
        <v>161</v>
      </c>
      <c r="E266" s="265">
        <v>0</v>
      </c>
      <c r="F266" s="265">
        <v>0</v>
      </c>
      <c r="G266" s="265">
        <v>0</v>
      </c>
      <c r="H266" s="265">
        <v>0</v>
      </c>
      <c r="I266" s="265">
        <v>0</v>
      </c>
      <c r="J266" s="265">
        <v>0</v>
      </c>
      <c r="K266" s="265">
        <v>0</v>
      </c>
      <c r="L266" s="265">
        <v>0</v>
      </c>
      <c r="M266" s="265">
        <v>0</v>
      </c>
      <c r="N266" s="265">
        <v>0</v>
      </c>
      <c r="O266" s="265">
        <v>0</v>
      </c>
      <c r="P266" s="265">
        <v>0</v>
      </c>
      <c r="Q266" s="265">
        <v>3</v>
      </c>
      <c r="R266" s="265">
        <v>0</v>
      </c>
      <c r="S266" s="265">
        <v>0</v>
      </c>
      <c r="T266" s="265">
        <v>3</v>
      </c>
      <c r="U266">
        <f t="shared" si="29"/>
        <v>0</v>
      </c>
      <c r="X266" t="str">
        <f t="shared" si="24"/>
        <v>02RF01</v>
      </c>
      <c r="Y266">
        <f t="shared" si="25"/>
        <v>1</v>
      </c>
      <c r="Z266" s="265" t="s">
        <v>228</v>
      </c>
      <c r="AA266" s="265" t="s">
        <v>477</v>
      </c>
      <c r="AB266" s="265">
        <v>1</v>
      </c>
      <c r="AC266" s="265">
        <v>0</v>
      </c>
      <c r="AD266" s="265">
        <v>0</v>
      </c>
      <c r="AE266" s="265">
        <v>1</v>
      </c>
      <c r="AF266" s="265">
        <v>1</v>
      </c>
      <c r="AG266" s="265">
        <v>0</v>
      </c>
      <c r="AH266" s="265">
        <v>0</v>
      </c>
      <c r="AI266" s="265">
        <v>1</v>
      </c>
      <c r="AJ266">
        <f t="shared" si="26"/>
        <v>0</v>
      </c>
    </row>
    <row r="267" spans="1:36" x14ac:dyDescent="0.2">
      <c r="A267" t="str">
        <f t="shared" si="27"/>
        <v>06RJ02</v>
      </c>
      <c r="B267">
        <f t="shared" si="28"/>
        <v>2</v>
      </c>
      <c r="C267" s="265" t="s">
        <v>180</v>
      </c>
      <c r="D267" s="265" t="s">
        <v>179</v>
      </c>
      <c r="E267" s="265">
        <v>3</v>
      </c>
      <c r="F267" s="265">
        <v>0</v>
      </c>
      <c r="G267" s="265">
        <v>0</v>
      </c>
      <c r="H267" s="265">
        <v>3</v>
      </c>
      <c r="I267" s="265">
        <v>0</v>
      </c>
      <c r="J267" s="265">
        <v>0</v>
      </c>
      <c r="K267" s="265">
        <v>0</v>
      </c>
      <c r="L267" s="265">
        <v>0</v>
      </c>
      <c r="M267" s="265">
        <v>0</v>
      </c>
      <c r="N267" s="265">
        <v>0</v>
      </c>
      <c r="O267" s="265">
        <v>0</v>
      </c>
      <c r="P267" s="265">
        <v>0</v>
      </c>
      <c r="Q267" s="265">
        <v>0</v>
      </c>
      <c r="R267" s="265">
        <v>0</v>
      </c>
      <c r="S267" s="265">
        <v>0</v>
      </c>
      <c r="T267" s="265">
        <v>0</v>
      </c>
      <c r="U267">
        <f t="shared" si="29"/>
        <v>1</v>
      </c>
      <c r="X267" t="str">
        <f t="shared" si="24"/>
        <v>02RF02</v>
      </c>
      <c r="Y267">
        <f t="shared" si="25"/>
        <v>2</v>
      </c>
      <c r="Z267" s="265" t="s">
        <v>228</v>
      </c>
      <c r="AA267" s="265" t="s">
        <v>480</v>
      </c>
      <c r="AB267" s="265">
        <v>0</v>
      </c>
      <c r="AC267" s="265">
        <v>0</v>
      </c>
      <c r="AD267" s="265">
        <v>0</v>
      </c>
      <c r="AE267" s="265">
        <v>0</v>
      </c>
      <c r="AF267" s="265">
        <v>1</v>
      </c>
      <c r="AG267" s="265">
        <v>0</v>
      </c>
      <c r="AH267" s="265">
        <v>0</v>
      </c>
      <c r="AI267" s="265">
        <v>1</v>
      </c>
      <c r="AJ267">
        <f t="shared" si="26"/>
        <v>0</v>
      </c>
    </row>
    <row r="268" spans="1:36" x14ac:dyDescent="0.2">
      <c r="A268" t="str">
        <f t="shared" si="27"/>
        <v>06RJ03</v>
      </c>
      <c r="B268">
        <f t="shared" si="28"/>
        <v>3</v>
      </c>
      <c r="C268" s="265" t="s">
        <v>180</v>
      </c>
      <c r="D268" s="265" t="s">
        <v>182</v>
      </c>
      <c r="E268" s="265">
        <v>0</v>
      </c>
      <c r="F268" s="265">
        <v>0</v>
      </c>
      <c r="G268" s="265">
        <v>0</v>
      </c>
      <c r="H268" s="265">
        <v>0</v>
      </c>
      <c r="I268" s="265">
        <v>0</v>
      </c>
      <c r="J268" s="265">
        <v>0</v>
      </c>
      <c r="K268" s="265">
        <v>0</v>
      </c>
      <c r="L268" s="265">
        <v>0</v>
      </c>
      <c r="M268" s="265">
        <v>0</v>
      </c>
      <c r="N268" s="265">
        <v>0</v>
      </c>
      <c r="O268" s="265">
        <v>0</v>
      </c>
      <c r="P268" s="265">
        <v>0</v>
      </c>
      <c r="Q268" s="265">
        <v>1</v>
      </c>
      <c r="R268" s="265">
        <v>0</v>
      </c>
      <c r="S268" s="265">
        <v>0</v>
      </c>
      <c r="T268" s="265">
        <v>1</v>
      </c>
      <c r="U268">
        <f t="shared" si="29"/>
        <v>0</v>
      </c>
      <c r="X268" t="str">
        <f t="shared" si="24"/>
        <v>02RH01</v>
      </c>
      <c r="Y268">
        <f t="shared" si="25"/>
        <v>1</v>
      </c>
      <c r="Z268" s="265" t="s">
        <v>357</v>
      </c>
      <c r="AA268" s="265" t="s">
        <v>477</v>
      </c>
      <c r="AB268" s="265">
        <v>0</v>
      </c>
      <c r="AC268" s="265">
        <v>0</v>
      </c>
      <c r="AD268" s="265">
        <v>0</v>
      </c>
      <c r="AE268" s="265">
        <v>0</v>
      </c>
      <c r="AF268" s="265">
        <v>1</v>
      </c>
      <c r="AG268" s="265">
        <v>0</v>
      </c>
      <c r="AH268" s="265">
        <v>0</v>
      </c>
      <c r="AI268" s="265">
        <v>1</v>
      </c>
      <c r="AJ268">
        <f t="shared" si="26"/>
        <v>0</v>
      </c>
    </row>
    <row r="269" spans="1:36" x14ac:dyDescent="0.2">
      <c r="A269" t="str">
        <f t="shared" si="27"/>
        <v>06SV01</v>
      </c>
      <c r="B269">
        <f t="shared" si="28"/>
        <v>1</v>
      </c>
      <c r="C269" s="265" t="s">
        <v>148</v>
      </c>
      <c r="D269" s="265" t="s">
        <v>131</v>
      </c>
      <c r="E269" s="265">
        <v>1</v>
      </c>
      <c r="F269" s="265">
        <v>0</v>
      </c>
      <c r="G269" s="265">
        <v>0</v>
      </c>
      <c r="H269" s="265">
        <v>1</v>
      </c>
      <c r="I269" s="265">
        <v>0</v>
      </c>
      <c r="J269" s="265">
        <v>0</v>
      </c>
      <c r="K269" s="265">
        <v>0</v>
      </c>
      <c r="L269" s="265">
        <v>0</v>
      </c>
      <c r="M269" s="265">
        <v>1</v>
      </c>
      <c r="N269" s="265">
        <v>0</v>
      </c>
      <c r="O269" s="265">
        <v>0</v>
      </c>
      <c r="P269" s="265">
        <v>1</v>
      </c>
      <c r="Q269" s="265">
        <v>0</v>
      </c>
      <c r="R269" s="265">
        <v>0</v>
      </c>
      <c r="S269" s="265">
        <v>0</v>
      </c>
      <c r="T269" s="265">
        <v>0</v>
      </c>
      <c r="U269">
        <f t="shared" si="29"/>
        <v>1</v>
      </c>
      <c r="X269" t="str">
        <f t="shared" si="24"/>
        <v>02RH02</v>
      </c>
      <c r="Y269">
        <f t="shared" si="25"/>
        <v>2</v>
      </c>
      <c r="Z269" s="265" t="s">
        <v>357</v>
      </c>
      <c r="AA269" s="265" t="s">
        <v>515</v>
      </c>
      <c r="AB269" s="265">
        <v>6</v>
      </c>
      <c r="AC269" s="265">
        <v>0</v>
      </c>
      <c r="AD269" s="265">
        <v>0</v>
      </c>
      <c r="AE269" s="265">
        <v>6</v>
      </c>
      <c r="AF269" s="265">
        <v>7</v>
      </c>
      <c r="AG269" s="265">
        <v>0</v>
      </c>
      <c r="AH269" s="265">
        <v>0</v>
      </c>
      <c r="AI269" s="265">
        <v>7</v>
      </c>
      <c r="AJ269">
        <f t="shared" si="26"/>
        <v>0</v>
      </c>
    </row>
    <row r="270" spans="1:36" x14ac:dyDescent="0.2">
      <c r="A270" t="str">
        <f t="shared" si="27"/>
        <v>06SV02</v>
      </c>
      <c r="B270">
        <f t="shared" si="28"/>
        <v>2</v>
      </c>
      <c r="C270" s="265" t="s">
        <v>148</v>
      </c>
      <c r="D270" s="265" t="s">
        <v>141</v>
      </c>
      <c r="E270" s="265">
        <v>0</v>
      </c>
      <c r="F270" s="265">
        <v>0</v>
      </c>
      <c r="G270" s="265">
        <v>0</v>
      </c>
      <c r="H270" s="265">
        <v>0</v>
      </c>
      <c r="I270" s="265">
        <v>0</v>
      </c>
      <c r="J270" s="265">
        <v>0</v>
      </c>
      <c r="K270" s="265">
        <v>0</v>
      </c>
      <c r="L270" s="265">
        <v>0</v>
      </c>
      <c r="M270" s="265">
        <v>1</v>
      </c>
      <c r="N270" s="265">
        <v>0</v>
      </c>
      <c r="O270" s="265">
        <v>0</v>
      </c>
      <c r="P270" s="265">
        <v>1</v>
      </c>
      <c r="Q270" s="265">
        <v>0</v>
      </c>
      <c r="R270" s="265">
        <v>0</v>
      </c>
      <c r="S270" s="265">
        <v>0</v>
      </c>
      <c r="T270" s="265">
        <v>0</v>
      </c>
      <c r="U270">
        <f t="shared" si="29"/>
        <v>1</v>
      </c>
      <c r="X270" t="str">
        <f t="shared" si="24"/>
        <v>02RH03</v>
      </c>
      <c r="Y270">
        <f t="shared" si="25"/>
        <v>3</v>
      </c>
      <c r="Z270" s="265" t="s">
        <v>357</v>
      </c>
      <c r="AA270" s="265" t="s">
        <v>516</v>
      </c>
      <c r="AB270" s="265">
        <v>9</v>
      </c>
      <c r="AC270" s="265">
        <v>0</v>
      </c>
      <c r="AD270" s="265">
        <v>0</v>
      </c>
      <c r="AE270" s="265">
        <v>9</v>
      </c>
      <c r="AF270" s="265">
        <v>6</v>
      </c>
      <c r="AG270" s="265">
        <v>0</v>
      </c>
      <c r="AH270" s="265">
        <v>0</v>
      </c>
      <c r="AI270" s="265">
        <v>6</v>
      </c>
      <c r="AJ270">
        <f t="shared" si="26"/>
        <v>1</v>
      </c>
    </row>
    <row r="271" spans="1:36" x14ac:dyDescent="0.2">
      <c r="A271" t="str">
        <f t="shared" si="27"/>
        <v>06SV03</v>
      </c>
      <c r="B271">
        <f t="shared" si="28"/>
        <v>3</v>
      </c>
      <c r="C271" s="265" t="s">
        <v>148</v>
      </c>
      <c r="D271" s="265" t="s">
        <v>155</v>
      </c>
      <c r="E271" s="265">
        <v>6</v>
      </c>
      <c r="F271" s="265">
        <v>0</v>
      </c>
      <c r="G271" s="265">
        <v>0</v>
      </c>
      <c r="H271" s="265">
        <v>6</v>
      </c>
      <c r="I271" s="265">
        <v>0</v>
      </c>
      <c r="J271" s="265">
        <v>0</v>
      </c>
      <c r="K271" s="265">
        <v>0</v>
      </c>
      <c r="L271" s="265">
        <v>0</v>
      </c>
      <c r="M271" s="265">
        <v>4</v>
      </c>
      <c r="N271" s="265">
        <v>0</v>
      </c>
      <c r="O271" s="265">
        <v>0</v>
      </c>
      <c r="P271" s="265">
        <v>4</v>
      </c>
      <c r="Q271" s="265">
        <v>3</v>
      </c>
      <c r="R271" s="265">
        <v>0</v>
      </c>
      <c r="S271" s="265">
        <v>0</v>
      </c>
      <c r="T271" s="265">
        <v>3</v>
      </c>
      <c r="U271">
        <f t="shared" si="29"/>
        <v>1</v>
      </c>
      <c r="X271" t="str">
        <f t="shared" si="24"/>
        <v>02RH04</v>
      </c>
      <c r="Y271">
        <f t="shared" si="25"/>
        <v>4</v>
      </c>
      <c r="Z271" s="265" t="s">
        <v>357</v>
      </c>
      <c r="AA271" s="265" t="s">
        <v>517</v>
      </c>
      <c r="AB271" s="265">
        <v>3</v>
      </c>
      <c r="AC271" s="265">
        <v>0</v>
      </c>
      <c r="AD271" s="265">
        <v>0</v>
      </c>
      <c r="AE271" s="265">
        <v>3</v>
      </c>
      <c r="AF271" s="265">
        <v>9</v>
      </c>
      <c r="AG271" s="265">
        <v>0</v>
      </c>
      <c r="AH271" s="265">
        <v>0</v>
      </c>
      <c r="AI271" s="265">
        <v>9</v>
      </c>
      <c r="AJ271">
        <f t="shared" si="26"/>
        <v>0</v>
      </c>
    </row>
    <row r="272" spans="1:36" x14ac:dyDescent="0.2">
      <c r="A272" t="str">
        <f t="shared" si="27"/>
        <v>06SV04</v>
      </c>
      <c r="B272">
        <f t="shared" si="28"/>
        <v>4</v>
      </c>
      <c r="C272" s="265" t="s">
        <v>148</v>
      </c>
      <c r="D272" s="265" t="s">
        <v>156</v>
      </c>
      <c r="E272" s="265">
        <v>0</v>
      </c>
      <c r="F272" s="265">
        <v>0</v>
      </c>
      <c r="G272" s="265">
        <v>0</v>
      </c>
      <c r="H272" s="265">
        <v>0</v>
      </c>
      <c r="I272" s="265">
        <v>0</v>
      </c>
      <c r="J272" s="265">
        <v>0</v>
      </c>
      <c r="K272" s="265">
        <v>0</v>
      </c>
      <c r="L272" s="265">
        <v>0</v>
      </c>
      <c r="M272" s="265">
        <v>4</v>
      </c>
      <c r="N272" s="265">
        <v>0</v>
      </c>
      <c r="O272" s="265">
        <v>0</v>
      </c>
      <c r="P272" s="265">
        <v>4</v>
      </c>
      <c r="Q272" s="265">
        <v>0</v>
      </c>
      <c r="R272" s="265">
        <v>0</v>
      </c>
      <c r="S272" s="265">
        <v>0</v>
      </c>
      <c r="T272" s="265">
        <v>0</v>
      </c>
      <c r="U272">
        <f t="shared" si="29"/>
        <v>1</v>
      </c>
      <c r="X272" t="str">
        <f t="shared" si="24"/>
        <v>02RH05</v>
      </c>
      <c r="Y272">
        <f t="shared" si="25"/>
        <v>5</v>
      </c>
      <c r="Z272" s="265" t="s">
        <v>357</v>
      </c>
      <c r="AA272" s="265" t="s">
        <v>519</v>
      </c>
      <c r="AB272" s="265">
        <v>3</v>
      </c>
      <c r="AC272" s="265">
        <v>0</v>
      </c>
      <c r="AD272" s="265">
        <v>0</v>
      </c>
      <c r="AE272" s="265">
        <v>3</v>
      </c>
      <c r="AF272" s="265">
        <v>1</v>
      </c>
      <c r="AG272" s="265">
        <v>0</v>
      </c>
      <c r="AH272" s="265">
        <v>0</v>
      </c>
      <c r="AI272" s="265">
        <v>1</v>
      </c>
      <c r="AJ272">
        <f t="shared" si="26"/>
        <v>1</v>
      </c>
    </row>
    <row r="273" spans="1:36" x14ac:dyDescent="0.2">
      <c r="A273" t="str">
        <f t="shared" si="27"/>
        <v>06SV05</v>
      </c>
      <c r="B273">
        <f t="shared" si="28"/>
        <v>5</v>
      </c>
      <c r="C273" s="265" t="s">
        <v>148</v>
      </c>
      <c r="D273" s="265" t="s">
        <v>158</v>
      </c>
      <c r="E273" s="265">
        <v>0</v>
      </c>
      <c r="F273" s="265">
        <v>0</v>
      </c>
      <c r="G273" s="265">
        <v>0</v>
      </c>
      <c r="H273" s="265">
        <v>0</v>
      </c>
      <c r="I273" s="265">
        <v>0</v>
      </c>
      <c r="J273" s="265">
        <v>0</v>
      </c>
      <c r="K273" s="265">
        <v>0</v>
      </c>
      <c r="L273" s="265">
        <v>0</v>
      </c>
      <c r="M273" s="265">
        <v>1</v>
      </c>
      <c r="N273" s="265">
        <v>0</v>
      </c>
      <c r="O273" s="265">
        <v>0</v>
      </c>
      <c r="P273" s="265">
        <v>1</v>
      </c>
      <c r="Q273" s="265">
        <v>1</v>
      </c>
      <c r="R273" s="265">
        <v>0</v>
      </c>
      <c r="S273" s="265">
        <v>0</v>
      </c>
      <c r="T273" s="265">
        <v>1</v>
      </c>
      <c r="U273">
        <f t="shared" si="29"/>
        <v>0</v>
      </c>
      <c r="X273" t="str">
        <f t="shared" si="24"/>
        <v>02RH06</v>
      </c>
      <c r="Y273">
        <f t="shared" si="25"/>
        <v>6</v>
      </c>
      <c r="Z273" s="265" t="s">
        <v>357</v>
      </c>
      <c r="AA273" s="265" t="s">
        <v>524</v>
      </c>
      <c r="AB273" s="265">
        <v>1</v>
      </c>
      <c r="AC273" s="265">
        <v>0</v>
      </c>
      <c r="AD273" s="265">
        <v>0</v>
      </c>
      <c r="AE273" s="265">
        <v>1</v>
      </c>
      <c r="AF273" s="265">
        <v>0</v>
      </c>
      <c r="AG273" s="265">
        <v>0</v>
      </c>
      <c r="AH273" s="265">
        <v>0</v>
      </c>
      <c r="AI273" s="265">
        <v>0</v>
      </c>
      <c r="AJ273">
        <f t="shared" si="26"/>
        <v>1</v>
      </c>
    </row>
    <row r="274" spans="1:36" x14ac:dyDescent="0.2">
      <c r="A274" t="str">
        <f t="shared" si="27"/>
        <v>06SV06</v>
      </c>
      <c r="B274">
        <f t="shared" si="28"/>
        <v>6</v>
      </c>
      <c r="C274" s="265" t="s">
        <v>148</v>
      </c>
      <c r="D274" s="265" t="s">
        <v>179</v>
      </c>
      <c r="E274" s="265">
        <v>1</v>
      </c>
      <c r="F274" s="265">
        <v>0</v>
      </c>
      <c r="G274" s="265">
        <v>0</v>
      </c>
      <c r="H274" s="265">
        <v>1</v>
      </c>
      <c r="I274" s="265">
        <v>0</v>
      </c>
      <c r="J274" s="265">
        <v>0</v>
      </c>
      <c r="K274" s="265">
        <v>0</v>
      </c>
      <c r="L274" s="265">
        <v>0</v>
      </c>
      <c r="M274" s="265">
        <v>1</v>
      </c>
      <c r="N274" s="265">
        <v>0</v>
      </c>
      <c r="O274" s="265">
        <v>0</v>
      </c>
      <c r="P274" s="265">
        <v>1</v>
      </c>
      <c r="Q274" s="265">
        <v>0</v>
      </c>
      <c r="R274" s="265">
        <v>0</v>
      </c>
      <c r="S274" s="265">
        <v>0</v>
      </c>
      <c r="T274" s="265">
        <v>0</v>
      </c>
      <c r="U274">
        <f t="shared" si="29"/>
        <v>1</v>
      </c>
      <c r="X274" t="str">
        <f t="shared" si="24"/>
        <v>02RM01</v>
      </c>
      <c r="Y274">
        <f t="shared" si="25"/>
        <v>1</v>
      </c>
      <c r="Z274" s="265" t="s">
        <v>443</v>
      </c>
      <c r="AA274" s="265" t="s">
        <v>477</v>
      </c>
      <c r="AB274" s="265">
        <v>3</v>
      </c>
      <c r="AC274" s="265">
        <v>0</v>
      </c>
      <c r="AD274" s="265">
        <v>0</v>
      </c>
      <c r="AE274" s="265">
        <v>3</v>
      </c>
      <c r="AF274" s="265">
        <v>1</v>
      </c>
      <c r="AG274" s="265">
        <v>0</v>
      </c>
      <c r="AH274" s="265">
        <v>0</v>
      </c>
      <c r="AI274" s="265">
        <v>1</v>
      </c>
      <c r="AJ274">
        <f t="shared" si="26"/>
        <v>1</v>
      </c>
    </row>
    <row r="275" spans="1:36" x14ac:dyDescent="0.2">
      <c r="A275" t="str">
        <f t="shared" si="27"/>
        <v>07IC01</v>
      </c>
      <c r="B275">
        <f t="shared" si="28"/>
        <v>1</v>
      </c>
      <c r="C275" s="265" t="s">
        <v>230</v>
      </c>
      <c r="D275" s="265" t="s">
        <v>227</v>
      </c>
      <c r="E275" s="265">
        <v>3</v>
      </c>
      <c r="F275" s="265">
        <v>0</v>
      </c>
      <c r="G275" s="265">
        <v>1</v>
      </c>
      <c r="H275" s="265">
        <v>4</v>
      </c>
      <c r="I275" s="265">
        <v>0</v>
      </c>
      <c r="J275" s="265">
        <v>0</v>
      </c>
      <c r="K275" s="265">
        <v>0</v>
      </c>
      <c r="L275" s="265">
        <v>0</v>
      </c>
      <c r="M275" s="265">
        <v>0</v>
      </c>
      <c r="N275" s="265">
        <v>0</v>
      </c>
      <c r="O275" s="265">
        <v>0</v>
      </c>
      <c r="P275" s="265">
        <v>0</v>
      </c>
      <c r="Q275" s="265">
        <v>1</v>
      </c>
      <c r="R275" s="265">
        <v>0</v>
      </c>
      <c r="S275" s="265">
        <v>0</v>
      </c>
      <c r="T275" s="265">
        <v>1</v>
      </c>
      <c r="U275">
        <f t="shared" si="29"/>
        <v>1</v>
      </c>
      <c r="X275" t="str">
        <f t="shared" si="24"/>
        <v>02RM02</v>
      </c>
      <c r="Y275">
        <f t="shared" si="25"/>
        <v>2</v>
      </c>
      <c r="Z275" s="265" t="s">
        <v>443</v>
      </c>
      <c r="AA275" s="265" t="s">
        <v>479</v>
      </c>
      <c r="AB275" s="265">
        <v>0</v>
      </c>
      <c r="AC275" s="265">
        <v>0</v>
      </c>
      <c r="AD275" s="265">
        <v>0</v>
      </c>
      <c r="AE275" s="265">
        <v>0</v>
      </c>
      <c r="AF275" s="265">
        <v>2</v>
      </c>
      <c r="AG275" s="265">
        <v>0</v>
      </c>
      <c r="AH275" s="265">
        <v>0</v>
      </c>
      <c r="AI275" s="265">
        <v>2</v>
      </c>
      <c r="AJ275">
        <f t="shared" si="26"/>
        <v>0</v>
      </c>
    </row>
    <row r="276" spans="1:36" x14ac:dyDescent="0.2">
      <c r="A276" t="str">
        <f t="shared" si="27"/>
        <v>07IT01</v>
      </c>
      <c r="B276">
        <f t="shared" si="28"/>
        <v>1</v>
      </c>
      <c r="C276" s="265" t="s">
        <v>259</v>
      </c>
      <c r="D276" s="265" t="s">
        <v>258</v>
      </c>
      <c r="E276" s="265">
        <v>1</v>
      </c>
      <c r="F276" s="265">
        <v>0</v>
      </c>
      <c r="G276" s="265">
        <v>1</v>
      </c>
      <c r="H276" s="265">
        <v>2</v>
      </c>
      <c r="I276" s="265">
        <v>1</v>
      </c>
      <c r="J276" s="265">
        <v>0</v>
      </c>
      <c r="K276" s="265">
        <v>0</v>
      </c>
      <c r="L276" s="265">
        <v>1</v>
      </c>
      <c r="M276" s="265">
        <v>1</v>
      </c>
      <c r="N276" s="265">
        <v>0</v>
      </c>
      <c r="O276" s="265">
        <v>0</v>
      </c>
      <c r="P276" s="265">
        <v>1</v>
      </c>
      <c r="Q276" s="265">
        <v>0</v>
      </c>
      <c r="R276" s="265">
        <v>0</v>
      </c>
      <c r="S276" s="265">
        <v>0</v>
      </c>
      <c r="T276" s="265">
        <v>0</v>
      </c>
      <c r="U276">
        <f t="shared" si="29"/>
        <v>1</v>
      </c>
      <c r="X276" t="str">
        <f t="shared" si="24"/>
        <v>02RM03</v>
      </c>
      <c r="Y276">
        <f t="shared" si="25"/>
        <v>3</v>
      </c>
      <c r="Z276" s="265" t="s">
        <v>443</v>
      </c>
      <c r="AA276" s="265" t="s">
        <v>480</v>
      </c>
      <c r="AB276" s="265">
        <v>1</v>
      </c>
      <c r="AC276" s="265">
        <v>0</v>
      </c>
      <c r="AD276" s="265">
        <v>0</v>
      </c>
      <c r="AE276" s="265">
        <v>1</v>
      </c>
      <c r="AF276" s="265">
        <v>3</v>
      </c>
      <c r="AG276" s="265">
        <v>0</v>
      </c>
      <c r="AH276" s="265">
        <v>0</v>
      </c>
      <c r="AI276" s="265">
        <v>3</v>
      </c>
      <c r="AJ276">
        <f t="shared" si="26"/>
        <v>0</v>
      </c>
    </row>
    <row r="277" spans="1:36" x14ac:dyDescent="0.2">
      <c r="A277" t="str">
        <f t="shared" si="27"/>
        <v>07WD01</v>
      </c>
      <c r="B277">
        <f t="shared" si="28"/>
        <v>1</v>
      </c>
      <c r="C277" s="265" t="s">
        <v>358</v>
      </c>
      <c r="D277" s="265" t="s">
        <v>346</v>
      </c>
      <c r="E277" s="265">
        <v>1</v>
      </c>
      <c r="F277" s="265">
        <v>0</v>
      </c>
      <c r="G277" s="265">
        <v>0</v>
      </c>
      <c r="H277" s="265">
        <v>1</v>
      </c>
      <c r="I277" s="265">
        <v>0</v>
      </c>
      <c r="J277" s="265">
        <v>0</v>
      </c>
      <c r="K277" s="265">
        <v>0</v>
      </c>
      <c r="L277" s="265">
        <v>0</v>
      </c>
      <c r="M277" s="265">
        <v>0</v>
      </c>
      <c r="N277" s="265">
        <v>0</v>
      </c>
      <c r="O277" s="265">
        <v>0</v>
      </c>
      <c r="P277" s="265">
        <v>0</v>
      </c>
      <c r="Q277" s="265">
        <v>1</v>
      </c>
      <c r="R277" s="265">
        <v>0</v>
      </c>
      <c r="S277" s="265">
        <v>0</v>
      </c>
      <c r="T277" s="265">
        <v>1</v>
      </c>
      <c r="U277">
        <f t="shared" si="29"/>
        <v>0</v>
      </c>
      <c r="X277" t="str">
        <f t="shared" si="24"/>
        <v>02RM04</v>
      </c>
      <c r="Y277">
        <f t="shared" si="25"/>
        <v>4</v>
      </c>
      <c r="Z277" s="265" t="s">
        <v>443</v>
      </c>
      <c r="AA277" s="265" t="s">
        <v>481</v>
      </c>
      <c r="AB277" s="265">
        <v>1</v>
      </c>
      <c r="AC277" s="265">
        <v>0</v>
      </c>
      <c r="AD277" s="265">
        <v>0</v>
      </c>
      <c r="AE277" s="265">
        <v>1</v>
      </c>
      <c r="AF277" s="265">
        <v>0</v>
      </c>
      <c r="AG277" s="265">
        <v>0</v>
      </c>
      <c r="AH277" s="265">
        <v>0</v>
      </c>
      <c r="AI277" s="265">
        <v>0</v>
      </c>
      <c r="AJ277">
        <f t="shared" si="26"/>
        <v>1</v>
      </c>
    </row>
    <row r="278" spans="1:36" x14ac:dyDescent="0.2">
      <c r="A278" t="str">
        <f t="shared" si="27"/>
        <v>07WD02</v>
      </c>
      <c r="B278">
        <f t="shared" si="28"/>
        <v>2</v>
      </c>
      <c r="C278" s="265" t="s">
        <v>358</v>
      </c>
      <c r="D278" s="265" t="s">
        <v>356</v>
      </c>
      <c r="E278" s="265">
        <v>0</v>
      </c>
      <c r="F278" s="265">
        <v>0</v>
      </c>
      <c r="G278" s="265">
        <v>0</v>
      </c>
      <c r="H278" s="265">
        <v>0</v>
      </c>
      <c r="I278" s="265">
        <v>0</v>
      </c>
      <c r="J278" s="265">
        <v>0</v>
      </c>
      <c r="K278" s="265">
        <v>0</v>
      </c>
      <c r="L278" s="265">
        <v>0</v>
      </c>
      <c r="M278" s="265">
        <v>1</v>
      </c>
      <c r="N278" s="265">
        <v>0</v>
      </c>
      <c r="O278" s="265">
        <v>0</v>
      </c>
      <c r="P278" s="265">
        <v>1</v>
      </c>
      <c r="Q278" s="265">
        <v>0</v>
      </c>
      <c r="R278" s="265">
        <v>0</v>
      </c>
      <c r="S278" s="265">
        <v>0</v>
      </c>
      <c r="T278" s="265">
        <v>0</v>
      </c>
      <c r="U278">
        <f t="shared" si="29"/>
        <v>1</v>
      </c>
      <c r="X278" t="str">
        <f t="shared" si="24"/>
        <v>02RM05</v>
      </c>
      <c r="Y278">
        <f t="shared" si="25"/>
        <v>5</v>
      </c>
      <c r="Z278" s="265" t="s">
        <v>443</v>
      </c>
      <c r="AA278" s="265" t="s">
        <v>482</v>
      </c>
      <c r="AB278" s="265">
        <v>5</v>
      </c>
      <c r="AC278" s="265">
        <v>0</v>
      </c>
      <c r="AD278" s="265">
        <v>0</v>
      </c>
      <c r="AE278" s="265">
        <v>5</v>
      </c>
      <c r="AF278" s="265">
        <v>3</v>
      </c>
      <c r="AG278" s="265">
        <v>0</v>
      </c>
      <c r="AH278" s="265">
        <v>0</v>
      </c>
      <c r="AI278" s="265">
        <v>3</v>
      </c>
      <c r="AJ278">
        <f t="shared" si="26"/>
        <v>1</v>
      </c>
    </row>
    <row r="279" spans="1:36" x14ac:dyDescent="0.2">
      <c r="A279" t="str">
        <f t="shared" si="27"/>
        <v>07WD03</v>
      </c>
      <c r="B279">
        <f t="shared" si="28"/>
        <v>3</v>
      </c>
      <c r="C279" s="265" t="s">
        <v>358</v>
      </c>
      <c r="D279" s="265" t="s">
        <v>363</v>
      </c>
      <c r="E279" s="265">
        <v>6</v>
      </c>
      <c r="F279" s="265">
        <v>0</v>
      </c>
      <c r="G279" s="265">
        <v>0</v>
      </c>
      <c r="H279" s="265">
        <v>6</v>
      </c>
      <c r="I279" s="265">
        <v>0</v>
      </c>
      <c r="J279" s="265">
        <v>0</v>
      </c>
      <c r="K279" s="265">
        <v>0</v>
      </c>
      <c r="L279" s="265">
        <v>0</v>
      </c>
      <c r="M279" s="265">
        <v>3</v>
      </c>
      <c r="N279" s="265">
        <v>0</v>
      </c>
      <c r="O279" s="265">
        <v>0</v>
      </c>
      <c r="P279" s="265">
        <v>3</v>
      </c>
      <c r="Q279" s="265">
        <v>0</v>
      </c>
      <c r="R279" s="265">
        <v>0</v>
      </c>
      <c r="S279" s="265">
        <v>0</v>
      </c>
      <c r="T279" s="265">
        <v>0</v>
      </c>
      <c r="U279">
        <f t="shared" si="29"/>
        <v>1</v>
      </c>
      <c r="X279" t="str">
        <f t="shared" si="24"/>
        <v>02RO01</v>
      </c>
      <c r="Y279">
        <f t="shared" si="25"/>
        <v>1</v>
      </c>
      <c r="Z279" s="265" t="s">
        <v>223</v>
      </c>
      <c r="AA279" s="265" t="s">
        <v>470</v>
      </c>
      <c r="AB279" s="265">
        <v>0</v>
      </c>
      <c r="AC279" s="265">
        <v>0</v>
      </c>
      <c r="AD279" s="265">
        <v>0</v>
      </c>
      <c r="AE279" s="265">
        <v>0</v>
      </c>
      <c r="AF279" s="265">
        <v>3</v>
      </c>
      <c r="AG279" s="265">
        <v>0</v>
      </c>
      <c r="AH279" s="265">
        <v>3</v>
      </c>
      <c r="AI279" s="265">
        <v>6</v>
      </c>
      <c r="AJ279">
        <f t="shared" si="26"/>
        <v>0</v>
      </c>
    </row>
    <row r="280" spans="1:36" x14ac:dyDescent="0.2">
      <c r="A280" t="str">
        <f t="shared" si="27"/>
        <v>07WD04</v>
      </c>
      <c r="B280">
        <f t="shared" si="28"/>
        <v>4</v>
      </c>
      <c r="C280" s="265" t="s">
        <v>358</v>
      </c>
      <c r="D280" s="265" t="s">
        <v>364</v>
      </c>
      <c r="E280" s="265">
        <v>2</v>
      </c>
      <c r="F280" s="265">
        <v>0</v>
      </c>
      <c r="G280" s="265">
        <v>0</v>
      </c>
      <c r="H280" s="265">
        <v>2</v>
      </c>
      <c r="I280" s="265">
        <v>0</v>
      </c>
      <c r="J280" s="265">
        <v>0</v>
      </c>
      <c r="K280" s="265">
        <v>0</v>
      </c>
      <c r="L280" s="265">
        <v>0</v>
      </c>
      <c r="M280" s="265">
        <v>8</v>
      </c>
      <c r="N280" s="265">
        <v>0</v>
      </c>
      <c r="O280" s="265">
        <v>0</v>
      </c>
      <c r="P280" s="265">
        <v>8</v>
      </c>
      <c r="Q280" s="265">
        <v>1</v>
      </c>
      <c r="R280" s="265">
        <v>0</v>
      </c>
      <c r="S280" s="265">
        <v>0</v>
      </c>
      <c r="T280" s="265">
        <v>1</v>
      </c>
      <c r="U280">
        <f t="shared" si="29"/>
        <v>1</v>
      </c>
      <c r="X280" t="str">
        <f t="shared" si="24"/>
        <v>02RO02</v>
      </c>
      <c r="Y280">
        <f t="shared" si="25"/>
        <v>2</v>
      </c>
      <c r="Z280" s="265" t="s">
        <v>223</v>
      </c>
      <c r="AA280" s="265" t="s">
        <v>472</v>
      </c>
      <c r="AB280" s="265">
        <v>0</v>
      </c>
      <c r="AC280" s="265">
        <v>0</v>
      </c>
      <c r="AD280" s="265">
        <v>0</v>
      </c>
      <c r="AE280" s="265">
        <v>0</v>
      </c>
      <c r="AF280" s="265">
        <v>1</v>
      </c>
      <c r="AG280" s="265">
        <v>0</v>
      </c>
      <c r="AH280" s="265">
        <v>3</v>
      </c>
      <c r="AI280" s="265">
        <v>4</v>
      </c>
      <c r="AJ280">
        <f t="shared" si="26"/>
        <v>0</v>
      </c>
    </row>
    <row r="281" spans="1:36" x14ac:dyDescent="0.2">
      <c r="A281" t="str">
        <f t="shared" si="27"/>
        <v>07WD05</v>
      </c>
      <c r="B281">
        <f t="shared" si="28"/>
        <v>5</v>
      </c>
      <c r="C281" s="265" t="s">
        <v>358</v>
      </c>
      <c r="D281" s="265" t="s">
        <v>367</v>
      </c>
      <c r="E281" s="265">
        <v>2</v>
      </c>
      <c r="F281" s="265">
        <v>0</v>
      </c>
      <c r="G281" s="265">
        <v>0</v>
      </c>
      <c r="H281" s="265">
        <v>2</v>
      </c>
      <c r="I281" s="265">
        <v>2</v>
      </c>
      <c r="J281" s="265">
        <v>0</v>
      </c>
      <c r="K281" s="265">
        <v>0</v>
      </c>
      <c r="L281" s="265">
        <v>2</v>
      </c>
      <c r="M281" s="265">
        <v>3</v>
      </c>
      <c r="N281" s="265">
        <v>0</v>
      </c>
      <c r="O281" s="265">
        <v>0</v>
      </c>
      <c r="P281" s="265">
        <v>3</v>
      </c>
      <c r="Q281" s="265">
        <v>1</v>
      </c>
      <c r="R281" s="265">
        <v>0</v>
      </c>
      <c r="S281" s="265">
        <v>0</v>
      </c>
      <c r="T281" s="265">
        <v>1</v>
      </c>
      <c r="U281">
        <f t="shared" si="29"/>
        <v>1</v>
      </c>
      <c r="X281" t="str">
        <f t="shared" si="24"/>
        <v>02RV01</v>
      </c>
      <c r="Y281">
        <f t="shared" si="25"/>
        <v>1</v>
      </c>
      <c r="Z281" s="265" t="s">
        <v>224</v>
      </c>
      <c r="AA281" s="265" t="s">
        <v>470</v>
      </c>
      <c r="AB281" s="265">
        <v>0</v>
      </c>
      <c r="AC281" s="265">
        <v>0</v>
      </c>
      <c r="AD281" s="265">
        <v>1</v>
      </c>
      <c r="AE281" s="265">
        <v>1</v>
      </c>
      <c r="AF281" s="265">
        <v>2</v>
      </c>
      <c r="AG281" s="265">
        <v>0</v>
      </c>
      <c r="AH281" s="265">
        <v>0</v>
      </c>
      <c r="AI281" s="265">
        <v>2</v>
      </c>
      <c r="AJ281">
        <f t="shared" si="26"/>
        <v>0</v>
      </c>
    </row>
    <row r="282" spans="1:36" x14ac:dyDescent="0.2">
      <c r="A282" t="str">
        <f t="shared" si="27"/>
        <v>08PQ01</v>
      </c>
      <c r="B282">
        <f t="shared" si="28"/>
        <v>1</v>
      </c>
      <c r="C282" s="265" t="s">
        <v>125</v>
      </c>
      <c r="D282" s="265" t="s">
        <v>161</v>
      </c>
      <c r="E282" s="265">
        <v>3</v>
      </c>
      <c r="F282" s="265">
        <v>1</v>
      </c>
      <c r="G282" s="265">
        <v>0</v>
      </c>
      <c r="H282" s="265">
        <v>4</v>
      </c>
      <c r="I282" s="265">
        <v>0</v>
      </c>
      <c r="J282" s="265">
        <v>0</v>
      </c>
      <c r="K282" s="265">
        <v>0</v>
      </c>
      <c r="L282" s="265">
        <v>0</v>
      </c>
      <c r="M282" s="265">
        <v>10</v>
      </c>
      <c r="N282" s="265">
        <v>0</v>
      </c>
      <c r="O282" s="265">
        <v>0</v>
      </c>
      <c r="P282" s="265">
        <v>10</v>
      </c>
      <c r="Q282" s="265">
        <v>0</v>
      </c>
      <c r="R282" s="265">
        <v>0</v>
      </c>
      <c r="S282" s="265">
        <v>0</v>
      </c>
      <c r="T282" s="265">
        <v>0</v>
      </c>
      <c r="U282">
        <f t="shared" si="29"/>
        <v>1</v>
      </c>
      <c r="X282" t="str">
        <f t="shared" si="24"/>
        <v>02SJ01</v>
      </c>
      <c r="Y282">
        <f t="shared" si="25"/>
        <v>1</v>
      </c>
      <c r="Z282" s="265" t="s">
        <v>485</v>
      </c>
      <c r="AA282" s="265" t="s">
        <v>519</v>
      </c>
      <c r="AB282" s="265">
        <v>1</v>
      </c>
      <c r="AC282" s="265">
        <v>0</v>
      </c>
      <c r="AD282" s="265">
        <v>0</v>
      </c>
      <c r="AE282" s="265">
        <v>1</v>
      </c>
      <c r="AF282" s="265">
        <v>0</v>
      </c>
      <c r="AG282" s="265">
        <v>0</v>
      </c>
      <c r="AH282" s="265">
        <v>0</v>
      </c>
      <c r="AI282" s="265">
        <v>0</v>
      </c>
      <c r="AJ282">
        <f t="shared" si="26"/>
        <v>1</v>
      </c>
    </row>
    <row r="283" spans="1:36" x14ac:dyDescent="0.2">
      <c r="A283" t="str">
        <f t="shared" si="27"/>
        <v>08PQ02</v>
      </c>
      <c r="B283">
        <f t="shared" si="28"/>
        <v>2</v>
      </c>
      <c r="C283" s="265" t="s">
        <v>125</v>
      </c>
      <c r="D283" s="265" t="s">
        <v>166</v>
      </c>
      <c r="E283" s="265">
        <v>0</v>
      </c>
      <c r="F283" s="265">
        <v>0</v>
      </c>
      <c r="G283" s="265">
        <v>0</v>
      </c>
      <c r="H283" s="265">
        <v>0</v>
      </c>
      <c r="I283" s="265">
        <v>0</v>
      </c>
      <c r="J283" s="265">
        <v>0</v>
      </c>
      <c r="K283" s="265">
        <v>0</v>
      </c>
      <c r="L283" s="265">
        <v>0</v>
      </c>
      <c r="M283" s="265">
        <v>2</v>
      </c>
      <c r="N283" s="265">
        <v>0</v>
      </c>
      <c r="O283" s="265">
        <v>0</v>
      </c>
      <c r="P283" s="265">
        <v>2</v>
      </c>
      <c r="Q283" s="265">
        <v>0</v>
      </c>
      <c r="R283" s="265">
        <v>0</v>
      </c>
      <c r="S283" s="265">
        <v>0</v>
      </c>
      <c r="T283" s="265">
        <v>0</v>
      </c>
      <c r="U283">
        <f t="shared" si="29"/>
        <v>1</v>
      </c>
      <c r="X283" t="str">
        <f t="shared" si="24"/>
        <v>02SJ02</v>
      </c>
      <c r="Y283">
        <f t="shared" si="25"/>
        <v>2</v>
      </c>
      <c r="Z283" s="265" t="s">
        <v>485</v>
      </c>
      <c r="AA283" s="265" t="s">
        <v>520</v>
      </c>
      <c r="AB283" s="265">
        <v>1</v>
      </c>
      <c r="AC283" s="265">
        <v>0</v>
      </c>
      <c r="AD283" s="265">
        <v>0</v>
      </c>
      <c r="AE283" s="265">
        <v>1</v>
      </c>
      <c r="AF283" s="265">
        <v>9</v>
      </c>
      <c r="AG283" s="265">
        <v>0</v>
      </c>
      <c r="AH283" s="265">
        <v>0</v>
      </c>
      <c r="AI283" s="265">
        <v>9</v>
      </c>
      <c r="AJ283">
        <f t="shared" si="26"/>
        <v>0</v>
      </c>
    </row>
    <row r="284" spans="1:36" x14ac:dyDescent="0.2">
      <c r="A284" t="str">
        <f t="shared" si="27"/>
        <v>10OL01</v>
      </c>
      <c r="B284">
        <f t="shared" si="28"/>
        <v>1</v>
      </c>
      <c r="C284" s="265" t="s">
        <v>385</v>
      </c>
      <c r="D284" s="265" t="s">
        <v>356</v>
      </c>
      <c r="E284" s="265">
        <v>1</v>
      </c>
      <c r="F284" s="265">
        <v>0</v>
      </c>
      <c r="G284" s="265">
        <v>0</v>
      </c>
      <c r="H284" s="265">
        <v>1</v>
      </c>
      <c r="I284" s="265">
        <v>0</v>
      </c>
      <c r="J284" s="265">
        <v>0</v>
      </c>
      <c r="K284" s="265">
        <v>0</v>
      </c>
      <c r="L284" s="265">
        <v>0</v>
      </c>
      <c r="M284" s="265">
        <v>0</v>
      </c>
      <c r="N284" s="265">
        <v>0</v>
      </c>
      <c r="O284" s="265">
        <v>0</v>
      </c>
      <c r="P284" s="265">
        <v>0</v>
      </c>
      <c r="Q284" s="265">
        <v>0</v>
      </c>
      <c r="R284" s="265">
        <v>0</v>
      </c>
      <c r="S284" s="265">
        <v>0</v>
      </c>
      <c r="T284" s="265">
        <v>0</v>
      </c>
      <c r="U284">
        <f t="shared" si="29"/>
        <v>1</v>
      </c>
      <c r="X284" t="str">
        <f t="shared" si="24"/>
        <v>02SJ03</v>
      </c>
      <c r="Y284">
        <f t="shared" si="25"/>
        <v>3</v>
      </c>
      <c r="Z284" s="265" t="s">
        <v>485</v>
      </c>
      <c r="AA284" s="265" t="s">
        <v>521</v>
      </c>
      <c r="AB284" s="265">
        <v>1</v>
      </c>
      <c r="AC284" s="265">
        <v>0</v>
      </c>
      <c r="AD284" s="265">
        <v>0</v>
      </c>
      <c r="AE284" s="265">
        <v>1</v>
      </c>
      <c r="AF284" s="265">
        <v>2</v>
      </c>
      <c r="AG284" s="265">
        <v>0</v>
      </c>
      <c r="AH284" s="265">
        <v>0</v>
      </c>
      <c r="AI284" s="265">
        <v>2</v>
      </c>
      <c r="AJ284">
        <f t="shared" si="26"/>
        <v>0</v>
      </c>
    </row>
    <row r="285" spans="1:36" x14ac:dyDescent="0.2">
      <c r="A285" t="str">
        <f t="shared" si="27"/>
        <v>10OL02</v>
      </c>
      <c r="B285">
        <f t="shared" si="28"/>
        <v>2</v>
      </c>
      <c r="C285" s="265" t="s">
        <v>385</v>
      </c>
      <c r="D285" s="265" t="s">
        <v>374</v>
      </c>
      <c r="E285" s="265">
        <v>0</v>
      </c>
      <c r="F285" s="265">
        <v>0</v>
      </c>
      <c r="G285" s="265">
        <v>0</v>
      </c>
      <c r="H285" s="265">
        <v>0</v>
      </c>
      <c r="I285" s="265">
        <v>0</v>
      </c>
      <c r="J285" s="265">
        <v>0</v>
      </c>
      <c r="K285" s="265">
        <v>0</v>
      </c>
      <c r="L285" s="265">
        <v>0</v>
      </c>
      <c r="M285" s="265">
        <v>1</v>
      </c>
      <c r="N285" s="265">
        <v>0</v>
      </c>
      <c r="O285" s="265">
        <v>0</v>
      </c>
      <c r="P285" s="265">
        <v>1</v>
      </c>
      <c r="Q285" s="265">
        <v>0</v>
      </c>
      <c r="R285" s="265">
        <v>0</v>
      </c>
      <c r="S285" s="265">
        <v>0</v>
      </c>
      <c r="T285" s="265">
        <v>0</v>
      </c>
      <c r="U285">
        <f t="shared" si="29"/>
        <v>1</v>
      </c>
      <c r="X285" t="str">
        <f t="shared" si="24"/>
        <v>02SJ04</v>
      </c>
      <c r="Y285">
        <f t="shared" si="25"/>
        <v>4</v>
      </c>
      <c r="Z285" s="265" t="s">
        <v>485</v>
      </c>
      <c r="AA285" s="265" t="s">
        <v>524</v>
      </c>
      <c r="AB285" s="265">
        <v>0</v>
      </c>
      <c r="AC285" s="265">
        <v>0</v>
      </c>
      <c r="AD285" s="265">
        <v>0</v>
      </c>
      <c r="AE285" s="265">
        <v>0</v>
      </c>
      <c r="AF285" s="265">
        <v>5</v>
      </c>
      <c r="AG285" s="265">
        <v>0</v>
      </c>
      <c r="AH285" s="265">
        <v>0</v>
      </c>
      <c r="AI285" s="265">
        <v>5</v>
      </c>
      <c r="AJ285">
        <f t="shared" si="26"/>
        <v>0</v>
      </c>
    </row>
    <row r="286" spans="1:36" x14ac:dyDescent="0.2">
      <c r="A286" t="str">
        <f t="shared" si="27"/>
        <v>10OL03</v>
      </c>
      <c r="B286">
        <f t="shared" si="28"/>
        <v>3</v>
      </c>
      <c r="C286" s="265" t="s">
        <v>385</v>
      </c>
      <c r="D286" s="265" t="s">
        <v>377</v>
      </c>
      <c r="E286" s="265">
        <v>0</v>
      </c>
      <c r="F286" s="265">
        <v>0</v>
      </c>
      <c r="G286" s="265">
        <v>0</v>
      </c>
      <c r="H286" s="265">
        <v>0</v>
      </c>
      <c r="I286" s="265">
        <v>1</v>
      </c>
      <c r="J286" s="265">
        <v>0</v>
      </c>
      <c r="K286" s="265">
        <v>0</v>
      </c>
      <c r="L286" s="265">
        <v>1</v>
      </c>
      <c r="M286" s="265">
        <v>0</v>
      </c>
      <c r="N286" s="265">
        <v>0</v>
      </c>
      <c r="O286" s="265">
        <v>0</v>
      </c>
      <c r="P286" s="265">
        <v>0</v>
      </c>
      <c r="Q286" s="265">
        <v>0</v>
      </c>
      <c r="R286" s="265">
        <v>0</v>
      </c>
      <c r="S286" s="265">
        <v>0</v>
      </c>
      <c r="T286" s="265">
        <v>0</v>
      </c>
      <c r="U286">
        <f t="shared" si="29"/>
        <v>0</v>
      </c>
      <c r="X286" t="str">
        <f t="shared" si="24"/>
        <v>02SK01</v>
      </c>
      <c r="Y286">
        <f t="shared" si="25"/>
        <v>1</v>
      </c>
      <c r="Z286" s="265" t="s">
        <v>229</v>
      </c>
      <c r="AA286" s="265" t="s">
        <v>511</v>
      </c>
      <c r="AB286" s="265">
        <v>0</v>
      </c>
      <c r="AC286" s="265">
        <v>0</v>
      </c>
      <c r="AD286" s="265">
        <v>0</v>
      </c>
      <c r="AE286" s="265">
        <v>0</v>
      </c>
      <c r="AF286" s="265">
        <v>0</v>
      </c>
      <c r="AG286" s="265">
        <v>0</v>
      </c>
      <c r="AH286" s="265">
        <v>1</v>
      </c>
      <c r="AI286" s="265">
        <v>1</v>
      </c>
      <c r="AJ286">
        <f t="shared" si="26"/>
        <v>0</v>
      </c>
    </row>
    <row r="287" spans="1:36" x14ac:dyDescent="0.2">
      <c r="A287" t="str">
        <f t="shared" si="27"/>
        <v>10OL04</v>
      </c>
      <c r="B287">
        <f t="shared" si="28"/>
        <v>4</v>
      </c>
      <c r="C287" s="265" t="s">
        <v>385</v>
      </c>
      <c r="D287" s="265" t="s">
        <v>384</v>
      </c>
      <c r="E287" s="265">
        <v>21</v>
      </c>
      <c r="F287" s="265">
        <v>0</v>
      </c>
      <c r="G287" s="265">
        <v>0</v>
      </c>
      <c r="H287" s="265">
        <v>21</v>
      </c>
      <c r="I287" s="265">
        <v>3</v>
      </c>
      <c r="J287" s="265">
        <v>0</v>
      </c>
      <c r="K287" s="265">
        <v>0</v>
      </c>
      <c r="L287" s="265">
        <v>3</v>
      </c>
      <c r="M287" s="265">
        <v>7</v>
      </c>
      <c r="N287" s="265">
        <v>0</v>
      </c>
      <c r="O287" s="265">
        <v>0</v>
      </c>
      <c r="P287" s="265">
        <v>7</v>
      </c>
      <c r="Q287" s="265">
        <v>0</v>
      </c>
      <c r="R287" s="265">
        <v>0</v>
      </c>
      <c r="S287" s="265">
        <v>0</v>
      </c>
      <c r="T287" s="265">
        <v>0</v>
      </c>
      <c r="U287">
        <f t="shared" si="29"/>
        <v>1</v>
      </c>
      <c r="X287" t="str">
        <f t="shared" si="24"/>
        <v>02SK02</v>
      </c>
      <c r="Y287">
        <f t="shared" si="25"/>
        <v>2</v>
      </c>
      <c r="Z287" s="265" t="s">
        <v>229</v>
      </c>
      <c r="AA287" s="265" t="s">
        <v>520</v>
      </c>
      <c r="AB287" s="265">
        <v>0</v>
      </c>
      <c r="AC287" s="265">
        <v>0</v>
      </c>
      <c r="AD287" s="265">
        <v>1</v>
      </c>
      <c r="AE287" s="265">
        <v>1</v>
      </c>
      <c r="AF287" s="265">
        <v>0</v>
      </c>
      <c r="AG287" s="265">
        <v>0</v>
      </c>
      <c r="AH287" s="265">
        <v>1</v>
      </c>
      <c r="AI287" s="265">
        <v>1</v>
      </c>
      <c r="AJ287">
        <f t="shared" si="26"/>
        <v>0</v>
      </c>
    </row>
    <row r="288" spans="1:36" x14ac:dyDescent="0.2">
      <c r="A288" t="str">
        <f t="shared" si="27"/>
        <v>10OL05</v>
      </c>
      <c r="B288">
        <f t="shared" si="28"/>
        <v>5</v>
      </c>
      <c r="C288" s="265" t="s">
        <v>385</v>
      </c>
      <c r="D288" s="265" t="s">
        <v>388</v>
      </c>
      <c r="E288" s="265">
        <v>4</v>
      </c>
      <c r="F288" s="265">
        <v>0</v>
      </c>
      <c r="G288" s="265">
        <v>0</v>
      </c>
      <c r="H288" s="265">
        <v>4</v>
      </c>
      <c r="I288" s="265">
        <v>1</v>
      </c>
      <c r="J288" s="265">
        <v>0</v>
      </c>
      <c r="K288" s="265">
        <v>0</v>
      </c>
      <c r="L288" s="265">
        <v>1</v>
      </c>
      <c r="M288" s="265">
        <v>1</v>
      </c>
      <c r="N288" s="265">
        <v>0</v>
      </c>
      <c r="O288" s="265">
        <v>0</v>
      </c>
      <c r="P288" s="265">
        <v>1</v>
      </c>
      <c r="Q288" s="265">
        <v>0</v>
      </c>
      <c r="R288" s="265">
        <v>0</v>
      </c>
      <c r="S288" s="265">
        <v>0</v>
      </c>
      <c r="T288" s="265">
        <v>0</v>
      </c>
      <c r="U288">
        <f t="shared" si="29"/>
        <v>1</v>
      </c>
      <c r="X288" t="str">
        <f t="shared" si="24"/>
        <v>02SP01</v>
      </c>
      <c r="Y288">
        <f t="shared" si="25"/>
        <v>1</v>
      </c>
      <c r="Z288" s="265" t="s">
        <v>897</v>
      </c>
      <c r="AA288" s="265" t="s">
        <v>530</v>
      </c>
      <c r="AB288" s="265">
        <v>1</v>
      </c>
      <c r="AC288" s="265">
        <v>0</v>
      </c>
      <c r="AD288" s="265">
        <v>0</v>
      </c>
      <c r="AE288" s="265">
        <v>1</v>
      </c>
      <c r="AF288" s="265">
        <v>0</v>
      </c>
      <c r="AG288" s="265">
        <v>0</v>
      </c>
      <c r="AH288" s="265">
        <v>0</v>
      </c>
      <c r="AI288" s="265">
        <v>0</v>
      </c>
      <c r="AJ288">
        <f t="shared" si="26"/>
        <v>1</v>
      </c>
    </row>
    <row r="289" spans="1:36" x14ac:dyDescent="0.2">
      <c r="A289" t="str">
        <f t="shared" si="27"/>
        <v>10OL06</v>
      </c>
      <c r="B289">
        <f t="shared" si="28"/>
        <v>6</v>
      </c>
      <c r="C289" s="265" t="s">
        <v>385</v>
      </c>
      <c r="D289" s="265" t="s">
        <v>392</v>
      </c>
      <c r="E289" s="265">
        <v>8</v>
      </c>
      <c r="F289" s="265">
        <v>0</v>
      </c>
      <c r="G289" s="265">
        <v>0</v>
      </c>
      <c r="H289" s="265">
        <v>8</v>
      </c>
      <c r="I289" s="265">
        <v>3</v>
      </c>
      <c r="J289" s="265">
        <v>0</v>
      </c>
      <c r="K289" s="265">
        <v>0</v>
      </c>
      <c r="L289" s="265">
        <v>3</v>
      </c>
      <c r="M289" s="265">
        <v>5</v>
      </c>
      <c r="N289" s="265">
        <v>0</v>
      </c>
      <c r="O289" s="265">
        <v>0</v>
      </c>
      <c r="P289" s="265">
        <v>5</v>
      </c>
      <c r="Q289" s="265">
        <v>1</v>
      </c>
      <c r="R289" s="265">
        <v>0</v>
      </c>
      <c r="S289" s="265">
        <v>0</v>
      </c>
      <c r="T289" s="265">
        <v>1</v>
      </c>
      <c r="U289">
        <f t="shared" si="29"/>
        <v>1</v>
      </c>
      <c r="X289" t="str">
        <f t="shared" si="24"/>
        <v>02SP02</v>
      </c>
      <c r="Y289">
        <f t="shared" si="25"/>
        <v>2</v>
      </c>
      <c r="Z289" s="265" t="s">
        <v>897</v>
      </c>
      <c r="AA289" s="265" t="s">
        <v>532</v>
      </c>
      <c r="AB289" s="265">
        <v>1</v>
      </c>
      <c r="AC289" s="265">
        <v>0</v>
      </c>
      <c r="AD289" s="265">
        <v>0</v>
      </c>
      <c r="AE289" s="265">
        <v>1</v>
      </c>
      <c r="AF289" s="265">
        <v>1</v>
      </c>
      <c r="AG289" s="265">
        <v>0</v>
      </c>
      <c r="AH289" s="265">
        <v>0</v>
      </c>
      <c r="AI289" s="265">
        <v>1</v>
      </c>
      <c r="AJ289">
        <f t="shared" si="26"/>
        <v>0</v>
      </c>
    </row>
    <row r="290" spans="1:36" x14ac:dyDescent="0.2">
      <c r="A290" t="str">
        <f t="shared" si="27"/>
        <v>12QB01</v>
      </c>
      <c r="B290">
        <f t="shared" si="28"/>
        <v>1</v>
      </c>
      <c r="C290" s="265" t="s">
        <v>281</v>
      </c>
      <c r="D290" s="265" t="s">
        <v>283</v>
      </c>
      <c r="E290" s="265">
        <v>1</v>
      </c>
      <c r="F290" s="265">
        <v>0</v>
      </c>
      <c r="G290" s="265">
        <v>0</v>
      </c>
      <c r="H290" s="265">
        <v>1</v>
      </c>
      <c r="I290" s="265">
        <v>0</v>
      </c>
      <c r="J290" s="265">
        <v>0</v>
      </c>
      <c r="K290" s="265">
        <v>0</v>
      </c>
      <c r="L290" s="265">
        <v>0</v>
      </c>
      <c r="M290" s="265">
        <v>0</v>
      </c>
      <c r="N290" s="265">
        <v>0</v>
      </c>
      <c r="O290" s="265">
        <v>0</v>
      </c>
      <c r="P290" s="265">
        <v>0</v>
      </c>
      <c r="Q290" s="265">
        <v>0</v>
      </c>
      <c r="R290" s="265">
        <v>0</v>
      </c>
      <c r="S290" s="265">
        <v>0</v>
      </c>
      <c r="T290" s="265">
        <v>0</v>
      </c>
      <c r="U290">
        <f t="shared" si="29"/>
        <v>1</v>
      </c>
      <c r="X290" t="str">
        <f t="shared" si="24"/>
        <v>02SW01</v>
      </c>
      <c r="Y290">
        <f t="shared" si="25"/>
        <v>1</v>
      </c>
      <c r="Z290" s="265" t="s">
        <v>380</v>
      </c>
      <c r="AA290" s="265" t="s">
        <v>521</v>
      </c>
      <c r="AB290" s="265">
        <v>0</v>
      </c>
      <c r="AC290" s="265">
        <v>0</v>
      </c>
      <c r="AD290" s="265">
        <v>0</v>
      </c>
      <c r="AE290" s="265">
        <v>0</v>
      </c>
      <c r="AF290" s="265">
        <v>2</v>
      </c>
      <c r="AG290" s="265">
        <v>0</v>
      </c>
      <c r="AH290" s="265">
        <v>0</v>
      </c>
      <c r="AI290" s="265">
        <v>2</v>
      </c>
      <c r="AJ290">
        <f t="shared" si="26"/>
        <v>0</v>
      </c>
    </row>
    <row r="291" spans="1:36" x14ac:dyDescent="0.2">
      <c r="A291" t="str">
        <f t="shared" si="27"/>
        <v>12QN01</v>
      </c>
      <c r="B291">
        <f t="shared" si="28"/>
        <v>1</v>
      </c>
      <c r="C291" s="265" t="s">
        <v>407</v>
      </c>
      <c r="D291" s="265" t="s">
        <v>405</v>
      </c>
      <c r="E291" s="265">
        <v>1</v>
      </c>
      <c r="F291" s="265">
        <v>0</v>
      </c>
      <c r="G291" s="265">
        <v>0</v>
      </c>
      <c r="H291" s="265">
        <v>1</v>
      </c>
      <c r="I291" s="265">
        <v>0</v>
      </c>
      <c r="J291" s="265">
        <v>0</v>
      </c>
      <c r="K291" s="265">
        <v>0</v>
      </c>
      <c r="L291" s="265">
        <v>0</v>
      </c>
      <c r="M291" s="265">
        <v>0</v>
      </c>
      <c r="N291" s="265">
        <v>0</v>
      </c>
      <c r="O291" s="265">
        <v>0</v>
      </c>
      <c r="P291" s="265">
        <v>0</v>
      </c>
      <c r="Q291" s="265">
        <v>1</v>
      </c>
      <c r="R291" s="265">
        <v>0</v>
      </c>
      <c r="S291" s="265">
        <v>0</v>
      </c>
      <c r="T291" s="265">
        <v>1</v>
      </c>
      <c r="U291">
        <f t="shared" si="29"/>
        <v>0</v>
      </c>
      <c r="X291" t="str">
        <f t="shared" si="24"/>
        <v>02VX01</v>
      </c>
      <c r="Y291">
        <f t="shared" si="25"/>
        <v>1</v>
      </c>
      <c r="Z291" s="265" t="s">
        <v>212</v>
      </c>
      <c r="AA291" s="265" t="s">
        <v>444</v>
      </c>
      <c r="AB291" s="265">
        <v>1</v>
      </c>
      <c r="AC291" s="265">
        <v>0</v>
      </c>
      <c r="AD291" s="265">
        <v>0</v>
      </c>
      <c r="AE291" s="265">
        <v>1</v>
      </c>
      <c r="AF291" s="265">
        <v>0</v>
      </c>
      <c r="AG291" s="265">
        <v>0</v>
      </c>
      <c r="AH291" s="265">
        <v>0</v>
      </c>
      <c r="AI291" s="265">
        <v>0</v>
      </c>
      <c r="AJ291">
        <f t="shared" si="26"/>
        <v>1</v>
      </c>
    </row>
    <row r="292" spans="1:36" x14ac:dyDescent="0.2">
      <c r="A292" t="str">
        <f t="shared" si="27"/>
        <v>14NA01</v>
      </c>
      <c r="B292">
        <f t="shared" si="28"/>
        <v>1</v>
      </c>
      <c r="C292" s="265" t="s">
        <v>381</v>
      </c>
      <c r="D292" s="265" t="s">
        <v>234</v>
      </c>
      <c r="E292" s="265">
        <v>3</v>
      </c>
      <c r="F292" s="265">
        <v>0</v>
      </c>
      <c r="G292" s="265">
        <v>0</v>
      </c>
      <c r="H292" s="265">
        <v>3</v>
      </c>
      <c r="I292" s="265">
        <v>0</v>
      </c>
      <c r="J292" s="265">
        <v>0</v>
      </c>
      <c r="K292" s="265">
        <v>0</v>
      </c>
      <c r="L292" s="265">
        <v>0</v>
      </c>
      <c r="M292" s="265">
        <v>0</v>
      </c>
      <c r="N292" s="265">
        <v>0</v>
      </c>
      <c r="O292" s="265">
        <v>0</v>
      </c>
      <c r="P292" s="265">
        <v>0</v>
      </c>
      <c r="Q292" s="265">
        <v>0</v>
      </c>
      <c r="R292" s="265">
        <v>0</v>
      </c>
      <c r="S292" s="265">
        <v>0</v>
      </c>
      <c r="T292" s="265">
        <v>0</v>
      </c>
      <c r="U292">
        <f t="shared" si="29"/>
        <v>1</v>
      </c>
      <c r="X292" t="str">
        <f t="shared" si="24"/>
        <v>02VX02</v>
      </c>
      <c r="Y292">
        <f t="shared" si="25"/>
        <v>2</v>
      </c>
      <c r="Z292" s="265" t="s">
        <v>212</v>
      </c>
      <c r="AA292" s="265" t="s">
        <v>463</v>
      </c>
      <c r="AB292" s="265">
        <v>1</v>
      </c>
      <c r="AC292" s="265">
        <v>0</v>
      </c>
      <c r="AD292" s="265">
        <v>0</v>
      </c>
      <c r="AE292" s="265">
        <v>1</v>
      </c>
      <c r="AF292" s="265">
        <v>6</v>
      </c>
      <c r="AG292" s="265">
        <v>0</v>
      </c>
      <c r="AH292" s="265">
        <v>2</v>
      </c>
      <c r="AI292" s="265">
        <v>8</v>
      </c>
      <c r="AJ292">
        <f t="shared" si="26"/>
        <v>0</v>
      </c>
    </row>
    <row r="293" spans="1:36" x14ac:dyDescent="0.2">
      <c r="A293" t="str">
        <f t="shared" si="27"/>
        <v>14OH01</v>
      </c>
      <c r="B293">
        <f t="shared" si="28"/>
        <v>1</v>
      </c>
      <c r="C293" s="265" t="s">
        <v>327</v>
      </c>
      <c r="D293" s="265" t="s">
        <v>346</v>
      </c>
      <c r="E293" s="265">
        <v>1</v>
      </c>
      <c r="F293" s="265">
        <v>0</v>
      </c>
      <c r="G293" s="265">
        <v>0</v>
      </c>
      <c r="H293" s="265">
        <v>1</v>
      </c>
      <c r="I293" s="265">
        <v>0</v>
      </c>
      <c r="J293" s="265">
        <v>0</v>
      </c>
      <c r="K293" s="265">
        <v>0</v>
      </c>
      <c r="L293" s="265">
        <v>0</v>
      </c>
      <c r="M293" s="265">
        <v>0</v>
      </c>
      <c r="N293" s="265">
        <v>0</v>
      </c>
      <c r="O293" s="265">
        <v>0</v>
      </c>
      <c r="P293" s="265">
        <v>0</v>
      </c>
      <c r="Q293" s="265">
        <v>0</v>
      </c>
      <c r="R293" s="265">
        <v>0</v>
      </c>
      <c r="S293" s="265">
        <v>0</v>
      </c>
      <c r="T293" s="265">
        <v>0</v>
      </c>
      <c r="U293">
        <f t="shared" si="29"/>
        <v>1</v>
      </c>
      <c r="X293" t="str">
        <f t="shared" si="24"/>
        <v>02VX03</v>
      </c>
      <c r="Y293">
        <f t="shared" si="25"/>
        <v>3</v>
      </c>
      <c r="Z293" s="265" t="s">
        <v>212</v>
      </c>
      <c r="AA293" s="265" t="s">
        <v>474</v>
      </c>
      <c r="AB293" s="265">
        <v>0</v>
      </c>
      <c r="AC293" s="265">
        <v>0</v>
      </c>
      <c r="AD293" s="265">
        <v>1</v>
      </c>
      <c r="AE293" s="265">
        <v>1</v>
      </c>
      <c r="AF293" s="265">
        <v>0</v>
      </c>
      <c r="AG293" s="265">
        <v>0</v>
      </c>
      <c r="AH293" s="265">
        <v>0</v>
      </c>
      <c r="AI293" s="265">
        <v>0</v>
      </c>
      <c r="AJ293">
        <f t="shared" si="26"/>
        <v>1</v>
      </c>
    </row>
    <row r="294" spans="1:36" x14ac:dyDescent="0.2">
      <c r="A294" t="str">
        <f t="shared" si="27"/>
        <v>14OP01</v>
      </c>
      <c r="B294">
        <f t="shared" si="28"/>
        <v>1</v>
      </c>
      <c r="C294" s="265" t="s">
        <v>206</v>
      </c>
      <c r="D294" s="265" t="s">
        <v>221</v>
      </c>
      <c r="E294" s="265">
        <v>2</v>
      </c>
      <c r="F294" s="265">
        <v>0</v>
      </c>
      <c r="G294" s="265">
        <v>0</v>
      </c>
      <c r="H294" s="265">
        <v>2</v>
      </c>
      <c r="I294" s="265">
        <v>0</v>
      </c>
      <c r="J294" s="265">
        <v>0</v>
      </c>
      <c r="K294" s="265">
        <v>0</v>
      </c>
      <c r="L294" s="265">
        <v>0</v>
      </c>
      <c r="M294" s="265">
        <v>4</v>
      </c>
      <c r="N294" s="265">
        <v>0</v>
      </c>
      <c r="O294" s="265">
        <v>0</v>
      </c>
      <c r="P294" s="265">
        <v>4</v>
      </c>
      <c r="Q294" s="265">
        <v>0</v>
      </c>
      <c r="R294" s="265">
        <v>0</v>
      </c>
      <c r="S294" s="265">
        <v>0</v>
      </c>
      <c r="T294" s="265">
        <v>0</v>
      </c>
      <c r="U294">
        <f t="shared" si="29"/>
        <v>1</v>
      </c>
      <c r="X294" t="str">
        <f t="shared" si="24"/>
        <v>02VX04</v>
      </c>
      <c r="Y294">
        <f t="shared" si="25"/>
        <v>4</v>
      </c>
      <c r="Z294" s="265" t="s">
        <v>212</v>
      </c>
      <c r="AA294" s="265" t="s">
        <v>479</v>
      </c>
      <c r="AB294" s="265">
        <v>0</v>
      </c>
      <c r="AC294" s="265">
        <v>0</v>
      </c>
      <c r="AD294" s="265">
        <v>0</v>
      </c>
      <c r="AE294" s="265">
        <v>0</v>
      </c>
      <c r="AF294" s="265">
        <v>0</v>
      </c>
      <c r="AG294" s="265">
        <v>0</v>
      </c>
      <c r="AH294" s="265">
        <v>1</v>
      </c>
      <c r="AI294" s="265">
        <v>1</v>
      </c>
      <c r="AJ294">
        <f t="shared" si="26"/>
        <v>0</v>
      </c>
    </row>
    <row r="295" spans="1:36" x14ac:dyDescent="0.2">
      <c r="A295" t="str">
        <f t="shared" si="27"/>
        <v>14OP02</v>
      </c>
      <c r="B295">
        <f t="shared" si="28"/>
        <v>2</v>
      </c>
      <c r="C295" s="265" t="s">
        <v>206</v>
      </c>
      <c r="D295" s="265" t="s">
        <v>227</v>
      </c>
      <c r="E295" s="265">
        <v>0</v>
      </c>
      <c r="F295" s="265">
        <v>0</v>
      </c>
      <c r="G295" s="265">
        <v>0</v>
      </c>
      <c r="H295" s="265">
        <v>0</v>
      </c>
      <c r="I295" s="265">
        <v>0</v>
      </c>
      <c r="J295" s="265">
        <v>0</v>
      </c>
      <c r="K295" s="265">
        <v>0</v>
      </c>
      <c r="L295" s="265">
        <v>0</v>
      </c>
      <c r="M295" s="265">
        <v>3</v>
      </c>
      <c r="N295" s="265">
        <v>0</v>
      </c>
      <c r="O295" s="265">
        <v>0</v>
      </c>
      <c r="P295" s="265">
        <v>3</v>
      </c>
      <c r="Q295" s="265">
        <v>1</v>
      </c>
      <c r="R295" s="265">
        <v>0</v>
      </c>
      <c r="S295" s="265">
        <v>0</v>
      </c>
      <c r="T295" s="265">
        <v>1</v>
      </c>
      <c r="U295">
        <f t="shared" si="29"/>
        <v>1</v>
      </c>
      <c r="X295" t="str">
        <f t="shared" si="24"/>
        <v>02XF01</v>
      </c>
      <c r="Y295">
        <f t="shared" si="25"/>
        <v>1</v>
      </c>
      <c r="Z295" s="265" t="s">
        <v>145</v>
      </c>
      <c r="AA295" s="265" t="s">
        <v>427</v>
      </c>
      <c r="AB295" s="265">
        <v>0</v>
      </c>
      <c r="AC295" s="265">
        <v>0</v>
      </c>
      <c r="AD295" s="265">
        <v>0</v>
      </c>
      <c r="AE295" s="265">
        <v>0</v>
      </c>
      <c r="AF295" s="265">
        <v>4</v>
      </c>
      <c r="AG295" s="265">
        <v>0</v>
      </c>
      <c r="AH295" s="265">
        <v>3</v>
      </c>
      <c r="AI295" s="265">
        <v>7</v>
      </c>
      <c r="AJ295">
        <f t="shared" si="26"/>
        <v>0</v>
      </c>
    </row>
    <row r="296" spans="1:36" x14ac:dyDescent="0.2">
      <c r="A296" t="str">
        <f t="shared" si="27"/>
        <v>14RB01</v>
      </c>
      <c r="B296">
        <f t="shared" si="28"/>
        <v>1</v>
      </c>
      <c r="C296" s="265" t="s">
        <v>210</v>
      </c>
      <c r="D296" s="265" t="s">
        <v>187</v>
      </c>
      <c r="E296" s="265">
        <v>0</v>
      </c>
      <c r="F296" s="265">
        <v>0</v>
      </c>
      <c r="G296" s="265">
        <v>0</v>
      </c>
      <c r="H296" s="265">
        <v>0</v>
      </c>
      <c r="I296" s="265">
        <v>0</v>
      </c>
      <c r="J296" s="265">
        <v>0</v>
      </c>
      <c r="K296" s="265">
        <v>0</v>
      </c>
      <c r="L296" s="265">
        <v>0</v>
      </c>
      <c r="M296" s="265">
        <v>1</v>
      </c>
      <c r="N296" s="265">
        <v>0</v>
      </c>
      <c r="O296" s="265">
        <v>0</v>
      </c>
      <c r="P296" s="265">
        <v>1</v>
      </c>
      <c r="Q296" s="265">
        <v>0</v>
      </c>
      <c r="R296" s="265">
        <v>0</v>
      </c>
      <c r="S296" s="265">
        <v>0</v>
      </c>
      <c r="T296" s="265">
        <v>0</v>
      </c>
      <c r="U296">
        <f t="shared" si="29"/>
        <v>1</v>
      </c>
      <c r="X296" t="str">
        <f t="shared" si="24"/>
        <v>02XF02</v>
      </c>
      <c r="Y296">
        <f t="shared" si="25"/>
        <v>2</v>
      </c>
      <c r="Z296" s="265" t="s">
        <v>145</v>
      </c>
      <c r="AA296" s="265" t="s">
        <v>431</v>
      </c>
      <c r="AB296" s="265">
        <v>0</v>
      </c>
      <c r="AC296" s="265">
        <v>0</v>
      </c>
      <c r="AD296" s="265">
        <v>0</v>
      </c>
      <c r="AE296" s="265">
        <v>0</v>
      </c>
      <c r="AF296" s="265">
        <v>2</v>
      </c>
      <c r="AG296" s="265">
        <v>0</v>
      </c>
      <c r="AH296" s="265">
        <v>0</v>
      </c>
      <c r="AI296" s="265">
        <v>2</v>
      </c>
      <c r="AJ296">
        <f t="shared" si="26"/>
        <v>0</v>
      </c>
    </row>
    <row r="297" spans="1:36" x14ac:dyDescent="0.2">
      <c r="A297" t="str">
        <f t="shared" si="27"/>
        <v>14RB02</v>
      </c>
      <c r="B297">
        <f t="shared" si="28"/>
        <v>2</v>
      </c>
      <c r="C297" s="265" t="s">
        <v>210</v>
      </c>
      <c r="D297" s="265" t="s">
        <v>234</v>
      </c>
      <c r="E297" s="265">
        <v>0</v>
      </c>
      <c r="F297" s="265">
        <v>0</v>
      </c>
      <c r="G297" s="265">
        <v>0</v>
      </c>
      <c r="H297" s="265">
        <v>0</v>
      </c>
      <c r="I297" s="265">
        <v>0</v>
      </c>
      <c r="J297" s="265">
        <v>0</v>
      </c>
      <c r="K297" s="265">
        <v>0</v>
      </c>
      <c r="L297" s="265">
        <v>0</v>
      </c>
      <c r="M297" s="265">
        <v>5</v>
      </c>
      <c r="N297" s="265">
        <v>0</v>
      </c>
      <c r="O297" s="265">
        <v>0</v>
      </c>
      <c r="P297" s="265">
        <v>5</v>
      </c>
      <c r="Q297" s="265">
        <v>1</v>
      </c>
      <c r="R297" s="265">
        <v>0</v>
      </c>
      <c r="S297" s="265">
        <v>0</v>
      </c>
      <c r="T297" s="265">
        <v>1</v>
      </c>
      <c r="U297">
        <f t="shared" si="29"/>
        <v>1</v>
      </c>
      <c r="X297" t="str">
        <f t="shared" si="24"/>
        <v>02XM01</v>
      </c>
      <c r="Y297">
        <f t="shared" si="25"/>
        <v>1</v>
      </c>
      <c r="Z297" s="265" t="s">
        <v>315</v>
      </c>
      <c r="AA297" s="265" t="s">
        <v>506</v>
      </c>
      <c r="AB297" s="265">
        <v>0</v>
      </c>
      <c r="AC297" s="265">
        <v>0</v>
      </c>
      <c r="AD297" s="265">
        <v>0</v>
      </c>
      <c r="AE297" s="265">
        <v>0</v>
      </c>
      <c r="AF297" s="265">
        <v>4</v>
      </c>
      <c r="AG297" s="265">
        <v>0</v>
      </c>
      <c r="AH297" s="265">
        <v>0</v>
      </c>
      <c r="AI297" s="265">
        <v>4</v>
      </c>
      <c r="AJ297">
        <f t="shared" si="26"/>
        <v>0</v>
      </c>
    </row>
    <row r="298" spans="1:36" x14ac:dyDescent="0.2">
      <c r="A298" t="str">
        <f t="shared" si="27"/>
        <v>14RB03</v>
      </c>
      <c r="B298">
        <f t="shared" si="28"/>
        <v>3</v>
      </c>
      <c r="C298" s="265" t="s">
        <v>210</v>
      </c>
      <c r="D298" s="265" t="s">
        <v>243</v>
      </c>
      <c r="E298" s="265">
        <v>0</v>
      </c>
      <c r="F298" s="265">
        <v>0</v>
      </c>
      <c r="G298" s="265">
        <v>0</v>
      </c>
      <c r="H298" s="265">
        <v>0</v>
      </c>
      <c r="I298" s="265">
        <v>0</v>
      </c>
      <c r="J298" s="265">
        <v>0</v>
      </c>
      <c r="K298" s="265">
        <v>0</v>
      </c>
      <c r="L298" s="265">
        <v>0</v>
      </c>
      <c r="M298" s="265">
        <v>1</v>
      </c>
      <c r="N298" s="265">
        <v>0</v>
      </c>
      <c r="O298" s="265">
        <v>0</v>
      </c>
      <c r="P298" s="265">
        <v>1</v>
      </c>
      <c r="Q298" s="265">
        <v>0</v>
      </c>
      <c r="R298" s="265">
        <v>0</v>
      </c>
      <c r="S298" s="265">
        <v>0</v>
      </c>
      <c r="T298" s="265">
        <v>0</v>
      </c>
      <c r="U298">
        <f t="shared" si="29"/>
        <v>1</v>
      </c>
      <c r="X298" t="str">
        <f t="shared" si="24"/>
        <v>02YJ01</v>
      </c>
      <c r="Y298">
        <f t="shared" si="25"/>
        <v>1</v>
      </c>
      <c r="Z298" s="265" t="s">
        <v>302</v>
      </c>
      <c r="AA298" s="265" t="s">
        <v>502</v>
      </c>
      <c r="AB298" s="265">
        <v>0</v>
      </c>
      <c r="AC298" s="265">
        <v>0</v>
      </c>
      <c r="AD298" s="265">
        <v>0</v>
      </c>
      <c r="AE298" s="265">
        <v>0</v>
      </c>
      <c r="AF298" s="265">
        <v>0</v>
      </c>
      <c r="AG298" s="265">
        <v>0</v>
      </c>
      <c r="AH298" s="265">
        <v>1</v>
      </c>
      <c r="AI298" s="265">
        <v>1</v>
      </c>
      <c r="AJ298">
        <f t="shared" si="26"/>
        <v>0</v>
      </c>
    </row>
    <row r="299" spans="1:36" x14ac:dyDescent="0.2">
      <c r="A299" t="str">
        <f t="shared" si="27"/>
        <v>14RB04</v>
      </c>
      <c r="B299">
        <f t="shared" si="28"/>
        <v>4</v>
      </c>
      <c r="C299" s="265" t="s">
        <v>210</v>
      </c>
      <c r="D299" s="265" t="s">
        <v>290</v>
      </c>
      <c r="E299" s="265">
        <v>3</v>
      </c>
      <c r="F299" s="265">
        <v>0</v>
      </c>
      <c r="G299" s="265">
        <v>0</v>
      </c>
      <c r="H299" s="265">
        <v>3</v>
      </c>
      <c r="I299" s="265">
        <v>0</v>
      </c>
      <c r="J299" s="265">
        <v>0</v>
      </c>
      <c r="K299" s="265">
        <v>0</v>
      </c>
      <c r="L299" s="265">
        <v>0</v>
      </c>
      <c r="M299" s="265">
        <v>3</v>
      </c>
      <c r="N299" s="265">
        <v>0</v>
      </c>
      <c r="O299" s="265">
        <v>0</v>
      </c>
      <c r="P299" s="265">
        <v>3</v>
      </c>
      <c r="Q299" s="265">
        <v>2</v>
      </c>
      <c r="R299" s="265">
        <v>0</v>
      </c>
      <c r="S299" s="265">
        <v>0</v>
      </c>
      <c r="T299" s="265">
        <v>2</v>
      </c>
      <c r="U299">
        <f t="shared" si="29"/>
        <v>1</v>
      </c>
      <c r="X299" t="str">
        <f t="shared" si="24"/>
        <v>02YL01</v>
      </c>
      <c r="Y299">
        <f t="shared" si="25"/>
        <v>1</v>
      </c>
      <c r="Z299" s="265" t="s">
        <v>421</v>
      </c>
      <c r="AA299" s="265" t="s">
        <v>418</v>
      </c>
      <c r="AB299" s="265">
        <v>4</v>
      </c>
      <c r="AC299" s="265">
        <v>0</v>
      </c>
      <c r="AD299" s="265">
        <v>0</v>
      </c>
      <c r="AE299" s="265">
        <v>4</v>
      </c>
      <c r="AF299" s="265">
        <v>7</v>
      </c>
      <c r="AG299" s="265">
        <v>0</v>
      </c>
      <c r="AH299" s="265">
        <v>0</v>
      </c>
      <c r="AI299" s="265">
        <v>7</v>
      </c>
      <c r="AJ299">
        <f t="shared" si="26"/>
        <v>0</v>
      </c>
    </row>
    <row r="300" spans="1:36" x14ac:dyDescent="0.2">
      <c r="A300" t="str">
        <f t="shared" si="27"/>
        <v>14UA01</v>
      </c>
      <c r="B300">
        <f t="shared" si="28"/>
        <v>1</v>
      </c>
      <c r="C300" s="265" t="s">
        <v>278</v>
      </c>
      <c r="D300" s="265" t="s">
        <v>283</v>
      </c>
      <c r="E300" s="265">
        <v>1</v>
      </c>
      <c r="F300" s="265">
        <v>0</v>
      </c>
      <c r="G300" s="265">
        <v>0</v>
      </c>
      <c r="H300" s="265">
        <v>1</v>
      </c>
      <c r="I300" s="265">
        <v>1</v>
      </c>
      <c r="J300" s="265">
        <v>0</v>
      </c>
      <c r="K300" s="265">
        <v>0</v>
      </c>
      <c r="L300" s="265">
        <v>1</v>
      </c>
      <c r="M300" s="265">
        <v>2</v>
      </c>
      <c r="N300" s="265">
        <v>0</v>
      </c>
      <c r="O300" s="265">
        <v>0</v>
      </c>
      <c r="P300" s="265">
        <v>2</v>
      </c>
      <c r="Q300" s="265">
        <v>1</v>
      </c>
      <c r="R300" s="265">
        <v>0</v>
      </c>
      <c r="S300" s="265">
        <v>0</v>
      </c>
      <c r="T300" s="265">
        <v>1</v>
      </c>
      <c r="U300">
        <f t="shared" si="29"/>
        <v>1</v>
      </c>
      <c r="X300" t="str">
        <f t="shared" si="24"/>
        <v>02YL02</v>
      </c>
      <c r="Y300">
        <f t="shared" si="25"/>
        <v>2</v>
      </c>
      <c r="Z300" s="265" t="s">
        <v>421</v>
      </c>
      <c r="AA300" s="265" t="s">
        <v>424</v>
      </c>
      <c r="AB300" s="265">
        <v>1</v>
      </c>
      <c r="AC300" s="265">
        <v>0</v>
      </c>
      <c r="AD300" s="265">
        <v>0</v>
      </c>
      <c r="AE300" s="265">
        <v>1</v>
      </c>
      <c r="AF300" s="265">
        <v>2</v>
      </c>
      <c r="AG300" s="265">
        <v>0</v>
      </c>
      <c r="AH300" s="265">
        <v>0</v>
      </c>
      <c r="AI300" s="265">
        <v>2</v>
      </c>
      <c r="AJ300">
        <f t="shared" si="26"/>
        <v>0</v>
      </c>
    </row>
    <row r="301" spans="1:36" x14ac:dyDescent="0.2">
      <c r="A301" t="str">
        <f t="shared" si="27"/>
        <v>14UA02</v>
      </c>
      <c r="B301">
        <f t="shared" si="28"/>
        <v>2</v>
      </c>
      <c r="C301" s="265" t="s">
        <v>278</v>
      </c>
      <c r="D301" s="265" t="s">
        <v>292</v>
      </c>
      <c r="E301" s="265">
        <v>0</v>
      </c>
      <c r="F301" s="265">
        <v>0</v>
      </c>
      <c r="G301" s="265">
        <v>0</v>
      </c>
      <c r="H301" s="265">
        <v>0</v>
      </c>
      <c r="I301" s="265">
        <v>0</v>
      </c>
      <c r="J301" s="265">
        <v>0</v>
      </c>
      <c r="K301" s="265">
        <v>0</v>
      </c>
      <c r="L301" s="265">
        <v>0</v>
      </c>
      <c r="M301" s="265">
        <v>0</v>
      </c>
      <c r="N301" s="265">
        <v>0</v>
      </c>
      <c r="O301" s="265">
        <v>0</v>
      </c>
      <c r="P301" s="265">
        <v>0</v>
      </c>
      <c r="Q301" s="265">
        <v>1</v>
      </c>
      <c r="R301" s="265">
        <v>0</v>
      </c>
      <c r="S301" s="265">
        <v>0</v>
      </c>
      <c r="T301" s="265">
        <v>1</v>
      </c>
      <c r="U301">
        <f t="shared" si="29"/>
        <v>0</v>
      </c>
      <c r="X301" t="str">
        <f t="shared" si="24"/>
        <v>02YL03</v>
      </c>
      <c r="Y301">
        <f t="shared" si="25"/>
        <v>3</v>
      </c>
      <c r="Z301" s="265" t="s">
        <v>421</v>
      </c>
      <c r="AA301" s="265" t="s">
        <v>427</v>
      </c>
      <c r="AB301" s="265">
        <v>0</v>
      </c>
      <c r="AC301" s="265">
        <v>0</v>
      </c>
      <c r="AD301" s="265">
        <v>0</v>
      </c>
      <c r="AE301" s="265">
        <v>0</v>
      </c>
      <c r="AF301" s="265">
        <v>4</v>
      </c>
      <c r="AG301" s="265">
        <v>0</v>
      </c>
      <c r="AH301" s="265">
        <v>0</v>
      </c>
      <c r="AI301" s="265">
        <v>4</v>
      </c>
      <c r="AJ301">
        <f t="shared" si="26"/>
        <v>0</v>
      </c>
    </row>
    <row r="302" spans="1:36" x14ac:dyDescent="0.2">
      <c r="A302" t="str">
        <f t="shared" si="27"/>
        <v>14VR01</v>
      </c>
      <c r="B302">
        <f t="shared" si="28"/>
        <v>1</v>
      </c>
      <c r="C302" s="265" t="s">
        <v>410</v>
      </c>
      <c r="D302" s="265" t="s">
        <v>401</v>
      </c>
      <c r="E302" s="265">
        <v>0</v>
      </c>
      <c r="F302" s="265">
        <v>0</v>
      </c>
      <c r="G302" s="265">
        <v>0</v>
      </c>
      <c r="H302" s="265">
        <v>0</v>
      </c>
      <c r="I302" s="265">
        <v>0</v>
      </c>
      <c r="J302" s="265">
        <v>0</v>
      </c>
      <c r="K302" s="265">
        <v>0</v>
      </c>
      <c r="L302" s="265">
        <v>0</v>
      </c>
      <c r="M302" s="265">
        <v>0</v>
      </c>
      <c r="N302" s="265">
        <v>1</v>
      </c>
      <c r="O302" s="265">
        <v>0</v>
      </c>
      <c r="P302" s="265">
        <v>1</v>
      </c>
      <c r="Q302" s="265">
        <v>0</v>
      </c>
      <c r="R302" s="265">
        <v>0</v>
      </c>
      <c r="S302" s="265">
        <v>0</v>
      </c>
      <c r="T302" s="265">
        <v>0</v>
      </c>
      <c r="U302">
        <f t="shared" si="29"/>
        <v>1</v>
      </c>
      <c r="X302" t="str">
        <f t="shared" si="24"/>
        <v>02YL04</v>
      </c>
      <c r="Y302">
        <f t="shared" si="25"/>
        <v>4</v>
      </c>
      <c r="Z302" s="265" t="s">
        <v>421</v>
      </c>
      <c r="AA302" s="265" t="s">
        <v>431</v>
      </c>
      <c r="AB302" s="265">
        <v>2</v>
      </c>
      <c r="AC302" s="265">
        <v>0</v>
      </c>
      <c r="AD302" s="265">
        <v>0</v>
      </c>
      <c r="AE302" s="265">
        <v>2</v>
      </c>
      <c r="AF302" s="265">
        <v>6</v>
      </c>
      <c r="AG302" s="265">
        <v>0</v>
      </c>
      <c r="AH302" s="265">
        <v>0</v>
      </c>
      <c r="AI302" s="265">
        <v>6</v>
      </c>
      <c r="AJ302">
        <f t="shared" si="26"/>
        <v>0</v>
      </c>
    </row>
    <row r="303" spans="1:36" x14ac:dyDescent="0.2">
      <c r="A303" t="str">
        <f t="shared" si="27"/>
        <v>14VR02</v>
      </c>
      <c r="B303">
        <f t="shared" si="28"/>
        <v>2</v>
      </c>
      <c r="C303" s="265" t="s">
        <v>410</v>
      </c>
      <c r="D303" s="265" t="s">
        <v>405</v>
      </c>
      <c r="E303" s="265">
        <v>0</v>
      </c>
      <c r="F303" s="265">
        <v>1</v>
      </c>
      <c r="G303" s="265">
        <v>0</v>
      </c>
      <c r="H303" s="265">
        <v>1</v>
      </c>
      <c r="I303" s="265">
        <v>0</v>
      </c>
      <c r="J303" s="265">
        <v>0</v>
      </c>
      <c r="K303" s="265">
        <v>0</v>
      </c>
      <c r="L303" s="265">
        <v>0</v>
      </c>
      <c r="M303" s="265">
        <v>0</v>
      </c>
      <c r="N303" s="265">
        <v>0</v>
      </c>
      <c r="O303" s="265">
        <v>0</v>
      </c>
      <c r="P303" s="265">
        <v>0</v>
      </c>
      <c r="Q303" s="265">
        <v>0</v>
      </c>
      <c r="R303" s="265">
        <v>0</v>
      </c>
      <c r="S303" s="265">
        <v>0</v>
      </c>
      <c r="T303" s="265">
        <v>0</v>
      </c>
      <c r="U303">
        <f t="shared" si="29"/>
        <v>1</v>
      </c>
      <c r="X303" t="str">
        <f t="shared" si="24"/>
        <v>02YL05</v>
      </c>
      <c r="Y303">
        <f t="shared" si="25"/>
        <v>5</v>
      </c>
      <c r="Z303" s="265" t="s">
        <v>421</v>
      </c>
      <c r="AA303" s="265" t="s">
        <v>433</v>
      </c>
      <c r="AB303" s="265">
        <v>2</v>
      </c>
      <c r="AC303" s="265">
        <v>0</v>
      </c>
      <c r="AD303" s="265">
        <v>0</v>
      </c>
      <c r="AE303" s="265">
        <v>2</v>
      </c>
      <c r="AF303" s="265">
        <v>1</v>
      </c>
      <c r="AG303" s="265">
        <v>0</v>
      </c>
      <c r="AH303" s="265">
        <v>0</v>
      </c>
      <c r="AI303" s="265">
        <v>1</v>
      </c>
      <c r="AJ303">
        <f t="shared" si="26"/>
        <v>1</v>
      </c>
    </row>
    <row r="304" spans="1:36" x14ac:dyDescent="0.2">
      <c r="A304" t="str">
        <f t="shared" si="27"/>
        <v>14VR03</v>
      </c>
      <c r="B304">
        <f t="shared" si="28"/>
        <v>3</v>
      </c>
      <c r="C304" s="265" t="s">
        <v>410</v>
      </c>
      <c r="D304" s="265" t="s">
        <v>408</v>
      </c>
      <c r="E304" s="265">
        <v>0</v>
      </c>
      <c r="F304" s="265">
        <v>0</v>
      </c>
      <c r="G304" s="265">
        <v>0</v>
      </c>
      <c r="H304" s="265">
        <v>0</v>
      </c>
      <c r="I304" s="265">
        <v>0</v>
      </c>
      <c r="J304" s="265">
        <v>0</v>
      </c>
      <c r="K304" s="265">
        <v>0</v>
      </c>
      <c r="L304" s="265">
        <v>0</v>
      </c>
      <c r="M304" s="265">
        <v>0</v>
      </c>
      <c r="N304" s="265">
        <v>1</v>
      </c>
      <c r="O304" s="265">
        <v>0</v>
      </c>
      <c r="P304" s="265">
        <v>1</v>
      </c>
      <c r="Q304" s="265">
        <v>0</v>
      </c>
      <c r="R304" s="265">
        <v>0</v>
      </c>
      <c r="S304" s="265">
        <v>0</v>
      </c>
      <c r="T304" s="265">
        <v>0</v>
      </c>
      <c r="U304">
        <f t="shared" si="29"/>
        <v>1</v>
      </c>
      <c r="X304" t="str">
        <f t="shared" ref="X304:X367" si="30">Z304&amp;IF(Y304&lt;10,"0","")&amp;Y304</f>
        <v>02YL06</v>
      </c>
      <c r="Y304">
        <f t="shared" ref="Y304:Y367" si="31">IF(Z304=Z303,Y303+1,1)</f>
        <v>6</v>
      </c>
      <c r="Z304" s="265" t="s">
        <v>421</v>
      </c>
      <c r="AA304" s="265" t="s">
        <v>434</v>
      </c>
      <c r="AB304" s="265">
        <v>1</v>
      </c>
      <c r="AC304" s="265">
        <v>0</v>
      </c>
      <c r="AD304" s="265">
        <v>0</v>
      </c>
      <c r="AE304" s="265">
        <v>1</v>
      </c>
      <c r="AF304" s="265">
        <v>0</v>
      </c>
      <c r="AG304" s="265">
        <v>0</v>
      </c>
      <c r="AH304" s="265">
        <v>0</v>
      </c>
      <c r="AI304" s="265">
        <v>0</v>
      </c>
      <c r="AJ304">
        <f t="shared" si="26"/>
        <v>1</v>
      </c>
    </row>
    <row r="305" spans="1:36" x14ac:dyDescent="0.2">
      <c r="A305" t="str">
        <f t="shared" si="27"/>
        <v>14WS01</v>
      </c>
      <c r="B305">
        <f t="shared" si="28"/>
        <v>1</v>
      </c>
      <c r="C305" s="265" t="s">
        <v>195</v>
      </c>
      <c r="D305" s="265" t="s">
        <v>192</v>
      </c>
      <c r="E305" s="265">
        <v>0</v>
      </c>
      <c r="F305" s="265">
        <v>0</v>
      </c>
      <c r="G305" s="265">
        <v>0</v>
      </c>
      <c r="H305" s="265">
        <v>0</v>
      </c>
      <c r="I305" s="265">
        <v>0</v>
      </c>
      <c r="J305" s="265">
        <v>0</v>
      </c>
      <c r="K305" s="265">
        <v>0</v>
      </c>
      <c r="L305" s="265">
        <v>0</v>
      </c>
      <c r="M305" s="265">
        <v>0</v>
      </c>
      <c r="N305" s="265">
        <v>0</v>
      </c>
      <c r="O305" s="265">
        <v>0</v>
      </c>
      <c r="P305" s="265">
        <v>0</v>
      </c>
      <c r="Q305" s="265">
        <v>2</v>
      </c>
      <c r="R305" s="265">
        <v>0</v>
      </c>
      <c r="S305" s="265">
        <v>0</v>
      </c>
      <c r="T305" s="265">
        <v>2</v>
      </c>
      <c r="U305">
        <f t="shared" si="29"/>
        <v>0</v>
      </c>
      <c r="X305" t="str">
        <f t="shared" si="30"/>
        <v>02YL07</v>
      </c>
      <c r="Y305">
        <f t="shared" si="31"/>
        <v>7</v>
      </c>
      <c r="Z305" s="265" t="s">
        <v>421</v>
      </c>
      <c r="AA305" s="265" t="s">
        <v>435</v>
      </c>
      <c r="AB305" s="265">
        <v>0</v>
      </c>
      <c r="AC305" s="265">
        <v>0</v>
      </c>
      <c r="AD305" s="265">
        <v>0</v>
      </c>
      <c r="AE305" s="265">
        <v>0</v>
      </c>
      <c r="AF305" s="265">
        <v>1</v>
      </c>
      <c r="AG305" s="265">
        <v>0</v>
      </c>
      <c r="AH305" s="265">
        <v>0</v>
      </c>
      <c r="AI305" s="265">
        <v>1</v>
      </c>
      <c r="AJ305">
        <f t="shared" si="26"/>
        <v>0</v>
      </c>
    </row>
    <row r="306" spans="1:36" x14ac:dyDescent="0.2">
      <c r="A306" t="str">
        <f t="shared" si="27"/>
        <v>14WS02</v>
      </c>
      <c r="B306">
        <f t="shared" si="28"/>
        <v>2</v>
      </c>
      <c r="C306" s="265" t="s">
        <v>195</v>
      </c>
      <c r="D306" s="265" t="s">
        <v>193</v>
      </c>
      <c r="E306" s="265">
        <v>0</v>
      </c>
      <c r="F306" s="265">
        <v>0</v>
      </c>
      <c r="G306" s="265">
        <v>0</v>
      </c>
      <c r="H306" s="265">
        <v>0</v>
      </c>
      <c r="I306" s="265">
        <v>0</v>
      </c>
      <c r="J306" s="265">
        <v>0</v>
      </c>
      <c r="K306" s="265">
        <v>0</v>
      </c>
      <c r="L306" s="265">
        <v>0</v>
      </c>
      <c r="M306" s="265">
        <v>1</v>
      </c>
      <c r="N306" s="265">
        <v>0</v>
      </c>
      <c r="O306" s="265">
        <v>0</v>
      </c>
      <c r="P306" s="265">
        <v>1</v>
      </c>
      <c r="Q306" s="265">
        <v>0</v>
      </c>
      <c r="R306" s="265">
        <v>0</v>
      </c>
      <c r="S306" s="265">
        <v>0</v>
      </c>
      <c r="T306" s="265">
        <v>0</v>
      </c>
      <c r="U306">
        <f t="shared" si="29"/>
        <v>1</v>
      </c>
      <c r="X306" t="str">
        <f t="shared" si="30"/>
        <v>02YL08</v>
      </c>
      <c r="Y306">
        <f t="shared" si="31"/>
        <v>8</v>
      </c>
      <c r="Z306" s="265" t="s">
        <v>421</v>
      </c>
      <c r="AA306" s="265" t="s">
        <v>437</v>
      </c>
      <c r="AB306" s="265">
        <v>1</v>
      </c>
      <c r="AC306" s="265">
        <v>0</v>
      </c>
      <c r="AD306" s="265">
        <v>0</v>
      </c>
      <c r="AE306" s="265">
        <v>1</v>
      </c>
      <c r="AF306" s="265">
        <v>0</v>
      </c>
      <c r="AG306" s="265">
        <v>0</v>
      </c>
      <c r="AH306" s="265">
        <v>0</v>
      </c>
      <c r="AI306" s="265">
        <v>0</v>
      </c>
      <c r="AJ306">
        <f t="shared" si="26"/>
        <v>1</v>
      </c>
    </row>
    <row r="307" spans="1:36" x14ac:dyDescent="0.2">
      <c r="A307" t="str">
        <f t="shared" si="27"/>
        <v>14WT01</v>
      </c>
      <c r="B307">
        <f t="shared" si="28"/>
        <v>1</v>
      </c>
      <c r="C307" s="265" t="s">
        <v>133</v>
      </c>
      <c r="D307" s="265" t="s">
        <v>131</v>
      </c>
      <c r="E307" s="265">
        <v>4</v>
      </c>
      <c r="F307" s="265">
        <v>0</v>
      </c>
      <c r="G307" s="265">
        <v>0</v>
      </c>
      <c r="H307" s="265">
        <v>4</v>
      </c>
      <c r="I307" s="265">
        <v>0</v>
      </c>
      <c r="J307" s="265">
        <v>0</v>
      </c>
      <c r="K307" s="265">
        <v>0</v>
      </c>
      <c r="L307" s="265">
        <v>0</v>
      </c>
      <c r="M307" s="265">
        <v>2</v>
      </c>
      <c r="N307" s="265">
        <v>0</v>
      </c>
      <c r="O307" s="265">
        <v>0</v>
      </c>
      <c r="P307" s="265">
        <v>2</v>
      </c>
      <c r="Q307" s="265">
        <v>0</v>
      </c>
      <c r="R307" s="265">
        <v>0</v>
      </c>
      <c r="S307" s="265">
        <v>0</v>
      </c>
      <c r="T307" s="265">
        <v>0</v>
      </c>
      <c r="U307">
        <f t="shared" si="29"/>
        <v>1</v>
      </c>
      <c r="X307" t="str">
        <f t="shared" si="30"/>
        <v>02YL09</v>
      </c>
      <c r="Y307">
        <f t="shared" si="31"/>
        <v>9</v>
      </c>
      <c r="Z307" s="265" t="s">
        <v>421</v>
      </c>
      <c r="AA307" s="265" t="s">
        <v>450</v>
      </c>
      <c r="AB307" s="265">
        <v>2</v>
      </c>
      <c r="AC307" s="265">
        <v>0</v>
      </c>
      <c r="AD307" s="265">
        <v>0</v>
      </c>
      <c r="AE307" s="265">
        <v>2</v>
      </c>
      <c r="AF307" s="265">
        <v>0</v>
      </c>
      <c r="AG307" s="265">
        <v>0</v>
      </c>
      <c r="AH307" s="265">
        <v>0</v>
      </c>
      <c r="AI307" s="265">
        <v>0</v>
      </c>
      <c r="AJ307">
        <f t="shared" si="26"/>
        <v>1</v>
      </c>
    </row>
    <row r="308" spans="1:36" x14ac:dyDescent="0.2">
      <c r="A308" t="str">
        <f t="shared" si="27"/>
        <v>14XF01</v>
      </c>
      <c r="B308">
        <f t="shared" si="28"/>
        <v>1</v>
      </c>
      <c r="C308" s="265" t="s">
        <v>177</v>
      </c>
      <c r="D308" s="265" t="s">
        <v>175</v>
      </c>
      <c r="E308" s="265">
        <v>0</v>
      </c>
      <c r="F308" s="265">
        <v>0</v>
      </c>
      <c r="G308" s="265">
        <v>0</v>
      </c>
      <c r="H308" s="265">
        <v>0</v>
      </c>
      <c r="I308" s="265">
        <v>0</v>
      </c>
      <c r="J308" s="265">
        <v>0</v>
      </c>
      <c r="K308" s="265">
        <v>0</v>
      </c>
      <c r="L308" s="265">
        <v>0</v>
      </c>
      <c r="M308" s="265">
        <v>4</v>
      </c>
      <c r="N308" s="265">
        <v>0</v>
      </c>
      <c r="O308" s="265">
        <v>0</v>
      </c>
      <c r="P308" s="265">
        <v>4</v>
      </c>
      <c r="Q308" s="265">
        <v>1</v>
      </c>
      <c r="R308" s="265">
        <v>0</v>
      </c>
      <c r="S308" s="265">
        <v>0</v>
      </c>
      <c r="T308" s="265">
        <v>1</v>
      </c>
      <c r="U308">
        <f t="shared" si="29"/>
        <v>1</v>
      </c>
      <c r="X308" t="str">
        <f t="shared" si="30"/>
        <v>02YL10</v>
      </c>
      <c r="Y308">
        <f t="shared" si="31"/>
        <v>10</v>
      </c>
      <c r="Z308" s="265" t="s">
        <v>421</v>
      </c>
      <c r="AA308" s="265" t="s">
        <v>452</v>
      </c>
      <c r="AB308" s="265">
        <v>0</v>
      </c>
      <c r="AC308" s="265">
        <v>0</v>
      </c>
      <c r="AD308" s="265">
        <v>0</v>
      </c>
      <c r="AE308" s="265">
        <v>0</v>
      </c>
      <c r="AF308" s="265">
        <v>1</v>
      </c>
      <c r="AG308" s="265">
        <v>0</v>
      </c>
      <c r="AH308" s="265">
        <v>0</v>
      </c>
      <c r="AI308" s="265">
        <v>1</v>
      </c>
      <c r="AJ308">
        <f t="shared" si="26"/>
        <v>0</v>
      </c>
    </row>
    <row r="309" spans="1:36" x14ac:dyDescent="0.2">
      <c r="A309" t="str">
        <f t="shared" si="27"/>
        <v>15DZ01</v>
      </c>
      <c r="B309">
        <f t="shared" si="28"/>
        <v>1</v>
      </c>
      <c r="C309" s="265" t="s">
        <v>262</v>
      </c>
      <c r="D309" s="265" t="s">
        <v>280</v>
      </c>
      <c r="E309" s="265">
        <v>2</v>
      </c>
      <c r="F309" s="265">
        <v>0</v>
      </c>
      <c r="G309" s="265">
        <v>0</v>
      </c>
      <c r="H309" s="265">
        <v>2</v>
      </c>
      <c r="I309" s="265">
        <v>0</v>
      </c>
      <c r="J309" s="265">
        <v>0</v>
      </c>
      <c r="K309" s="265">
        <v>0</v>
      </c>
      <c r="L309" s="265">
        <v>0</v>
      </c>
      <c r="M309" s="265">
        <v>1</v>
      </c>
      <c r="N309" s="265">
        <v>0</v>
      </c>
      <c r="O309" s="265">
        <v>0</v>
      </c>
      <c r="P309" s="265">
        <v>1</v>
      </c>
      <c r="Q309" s="265">
        <v>1</v>
      </c>
      <c r="R309" s="265">
        <v>0</v>
      </c>
      <c r="S309" s="265">
        <v>0</v>
      </c>
      <c r="T309" s="265">
        <v>1</v>
      </c>
      <c r="U309">
        <f t="shared" si="29"/>
        <v>1</v>
      </c>
      <c r="X309" t="str">
        <f t="shared" si="30"/>
        <v>02YL11</v>
      </c>
      <c r="Y309">
        <f t="shared" si="31"/>
        <v>11</v>
      </c>
      <c r="Z309" s="265" t="s">
        <v>421</v>
      </c>
      <c r="AA309" s="265" t="s">
        <v>488</v>
      </c>
      <c r="AB309" s="265">
        <v>0</v>
      </c>
      <c r="AC309" s="265">
        <v>0</v>
      </c>
      <c r="AD309" s="265">
        <v>0</v>
      </c>
      <c r="AE309" s="265">
        <v>0</v>
      </c>
      <c r="AF309" s="265">
        <v>1</v>
      </c>
      <c r="AG309" s="265">
        <v>0</v>
      </c>
      <c r="AH309" s="265">
        <v>0</v>
      </c>
      <c r="AI309" s="265">
        <v>1</v>
      </c>
      <c r="AJ309">
        <f t="shared" si="26"/>
        <v>0</v>
      </c>
    </row>
    <row r="310" spans="1:36" x14ac:dyDescent="0.2">
      <c r="A310" t="str">
        <f t="shared" si="27"/>
        <v>15KH01</v>
      </c>
      <c r="B310">
        <f t="shared" si="28"/>
        <v>1</v>
      </c>
      <c r="C310" s="265" t="s">
        <v>336</v>
      </c>
      <c r="D310" s="265" t="s">
        <v>294</v>
      </c>
      <c r="E310" s="265">
        <v>0</v>
      </c>
      <c r="F310" s="265">
        <v>0</v>
      </c>
      <c r="G310" s="265">
        <v>0</v>
      </c>
      <c r="H310" s="265">
        <v>0</v>
      </c>
      <c r="I310" s="265">
        <v>0</v>
      </c>
      <c r="J310" s="265">
        <v>0</v>
      </c>
      <c r="K310" s="265">
        <v>0</v>
      </c>
      <c r="L310" s="265">
        <v>0</v>
      </c>
      <c r="M310" s="265">
        <v>0</v>
      </c>
      <c r="N310" s="265">
        <v>0</v>
      </c>
      <c r="O310" s="265">
        <v>0</v>
      </c>
      <c r="P310" s="265">
        <v>0</v>
      </c>
      <c r="Q310" s="265">
        <v>1</v>
      </c>
      <c r="R310" s="265">
        <v>0</v>
      </c>
      <c r="S310" s="265">
        <v>0</v>
      </c>
      <c r="T310" s="265">
        <v>1</v>
      </c>
      <c r="U310">
        <f t="shared" si="29"/>
        <v>0</v>
      </c>
      <c r="X310" t="str">
        <f t="shared" si="30"/>
        <v>02YL12</v>
      </c>
      <c r="Y310">
        <f t="shared" si="31"/>
        <v>12</v>
      </c>
      <c r="Z310" s="265" t="s">
        <v>421</v>
      </c>
      <c r="AA310" s="265" t="s">
        <v>496</v>
      </c>
      <c r="AB310" s="265">
        <v>1</v>
      </c>
      <c r="AC310" s="265">
        <v>0</v>
      </c>
      <c r="AD310" s="265">
        <v>0</v>
      </c>
      <c r="AE310" s="265">
        <v>1</v>
      </c>
      <c r="AF310" s="265">
        <v>0</v>
      </c>
      <c r="AG310" s="265">
        <v>0</v>
      </c>
      <c r="AH310" s="265">
        <v>0</v>
      </c>
      <c r="AI310" s="265">
        <v>0</v>
      </c>
      <c r="AJ310">
        <f t="shared" si="26"/>
        <v>1</v>
      </c>
    </row>
    <row r="311" spans="1:36" x14ac:dyDescent="0.2">
      <c r="A311" t="str">
        <f t="shared" si="27"/>
        <v>15KH02</v>
      </c>
      <c r="B311">
        <f t="shared" si="28"/>
        <v>2</v>
      </c>
      <c r="C311" s="265" t="s">
        <v>336</v>
      </c>
      <c r="D311" s="265" t="s">
        <v>349</v>
      </c>
      <c r="E311" s="265">
        <v>0</v>
      </c>
      <c r="F311" s="265">
        <v>0</v>
      </c>
      <c r="G311" s="265">
        <v>0</v>
      </c>
      <c r="H311" s="265">
        <v>0</v>
      </c>
      <c r="I311" s="265">
        <v>0</v>
      </c>
      <c r="J311" s="265">
        <v>0</v>
      </c>
      <c r="K311" s="265">
        <v>0</v>
      </c>
      <c r="L311" s="265">
        <v>0</v>
      </c>
      <c r="M311" s="265">
        <v>0</v>
      </c>
      <c r="N311" s="265">
        <v>0</v>
      </c>
      <c r="O311" s="265">
        <v>0</v>
      </c>
      <c r="P311" s="265">
        <v>0</v>
      </c>
      <c r="Q311" s="265">
        <v>1</v>
      </c>
      <c r="R311" s="265">
        <v>0</v>
      </c>
      <c r="S311" s="265">
        <v>0</v>
      </c>
      <c r="T311" s="265">
        <v>1</v>
      </c>
      <c r="U311">
        <f t="shared" si="29"/>
        <v>0</v>
      </c>
      <c r="X311" t="str">
        <f t="shared" si="30"/>
        <v>02YM01</v>
      </c>
      <c r="Y311">
        <f t="shared" si="31"/>
        <v>1</v>
      </c>
      <c r="Z311" s="265" t="s">
        <v>422</v>
      </c>
      <c r="AA311" s="265" t="s">
        <v>418</v>
      </c>
      <c r="AB311" s="265">
        <v>16</v>
      </c>
      <c r="AC311" s="265">
        <v>0</v>
      </c>
      <c r="AD311" s="265">
        <v>0</v>
      </c>
      <c r="AE311" s="265">
        <v>16</v>
      </c>
      <c r="AF311" s="265">
        <v>5</v>
      </c>
      <c r="AG311" s="265">
        <v>0</v>
      </c>
      <c r="AH311" s="265">
        <v>0</v>
      </c>
      <c r="AI311" s="265">
        <v>5</v>
      </c>
      <c r="AJ311">
        <f t="shared" si="26"/>
        <v>1</v>
      </c>
    </row>
    <row r="312" spans="1:36" x14ac:dyDescent="0.2">
      <c r="A312" t="str">
        <f t="shared" si="27"/>
        <v>15MR01</v>
      </c>
      <c r="B312">
        <f t="shared" si="28"/>
        <v>1</v>
      </c>
      <c r="C312" s="265" t="s">
        <v>196</v>
      </c>
      <c r="D312" s="265" t="s">
        <v>193</v>
      </c>
      <c r="E312" s="265">
        <v>1</v>
      </c>
      <c r="F312" s="265">
        <v>0</v>
      </c>
      <c r="G312" s="265">
        <v>0</v>
      </c>
      <c r="H312" s="265">
        <v>1</v>
      </c>
      <c r="I312" s="265">
        <v>0</v>
      </c>
      <c r="J312" s="265">
        <v>0</v>
      </c>
      <c r="K312" s="265">
        <v>0</v>
      </c>
      <c r="L312" s="265">
        <v>0</v>
      </c>
      <c r="M312" s="265">
        <v>0</v>
      </c>
      <c r="N312" s="265">
        <v>0</v>
      </c>
      <c r="O312" s="265">
        <v>0</v>
      </c>
      <c r="P312" s="265">
        <v>0</v>
      </c>
      <c r="Q312" s="265">
        <v>0</v>
      </c>
      <c r="R312" s="265">
        <v>0</v>
      </c>
      <c r="S312" s="265">
        <v>0</v>
      </c>
      <c r="T312" s="265">
        <v>0</v>
      </c>
      <c r="U312">
        <f t="shared" si="29"/>
        <v>1</v>
      </c>
      <c r="X312" t="str">
        <f t="shared" si="30"/>
        <v>02YM02</v>
      </c>
      <c r="Y312">
        <f t="shared" si="31"/>
        <v>2</v>
      </c>
      <c r="Z312" s="265" t="s">
        <v>422</v>
      </c>
      <c r="AA312" s="265" t="s">
        <v>424</v>
      </c>
      <c r="AB312" s="265">
        <v>1</v>
      </c>
      <c r="AC312" s="265">
        <v>0</v>
      </c>
      <c r="AD312" s="265">
        <v>0</v>
      </c>
      <c r="AE312" s="265">
        <v>1</v>
      </c>
      <c r="AF312" s="265">
        <v>7</v>
      </c>
      <c r="AG312" s="265">
        <v>0</v>
      </c>
      <c r="AH312" s="265">
        <v>0</v>
      </c>
      <c r="AI312" s="265">
        <v>7</v>
      </c>
      <c r="AJ312">
        <f t="shared" si="26"/>
        <v>0</v>
      </c>
    </row>
    <row r="313" spans="1:36" x14ac:dyDescent="0.2">
      <c r="A313" t="str">
        <f t="shared" si="27"/>
        <v>16KI01</v>
      </c>
      <c r="B313">
        <f t="shared" si="28"/>
        <v>1</v>
      </c>
      <c r="C313" s="265" t="s">
        <v>279</v>
      </c>
      <c r="D313" s="265" t="s">
        <v>276</v>
      </c>
      <c r="E313" s="265">
        <v>2</v>
      </c>
      <c r="F313" s="265">
        <v>0</v>
      </c>
      <c r="G313" s="265">
        <v>0</v>
      </c>
      <c r="H313" s="265">
        <v>2</v>
      </c>
      <c r="I313" s="265">
        <v>0</v>
      </c>
      <c r="J313" s="265">
        <v>0</v>
      </c>
      <c r="K313" s="265">
        <v>0</v>
      </c>
      <c r="L313" s="265">
        <v>0</v>
      </c>
      <c r="M313" s="265">
        <v>3</v>
      </c>
      <c r="N313" s="265">
        <v>0</v>
      </c>
      <c r="O313" s="265">
        <v>0</v>
      </c>
      <c r="P313" s="265">
        <v>3</v>
      </c>
      <c r="Q313" s="265">
        <v>2</v>
      </c>
      <c r="R313" s="265">
        <v>0</v>
      </c>
      <c r="S313" s="265">
        <v>0</v>
      </c>
      <c r="T313" s="265">
        <v>2</v>
      </c>
      <c r="U313">
        <f t="shared" si="29"/>
        <v>1</v>
      </c>
      <c r="X313" t="str">
        <f t="shared" si="30"/>
        <v>02YN01</v>
      </c>
      <c r="Y313">
        <f t="shared" si="31"/>
        <v>1</v>
      </c>
      <c r="Z313" s="265" t="s">
        <v>146</v>
      </c>
      <c r="AA313" s="265" t="s">
        <v>415</v>
      </c>
      <c r="AB313" s="265">
        <v>1</v>
      </c>
      <c r="AC313" s="265">
        <v>0</v>
      </c>
      <c r="AD313" s="265">
        <v>0</v>
      </c>
      <c r="AE313" s="265">
        <v>1</v>
      </c>
      <c r="AF313" s="265">
        <v>0</v>
      </c>
      <c r="AG313" s="265">
        <v>0</v>
      </c>
      <c r="AH313" s="265">
        <v>0</v>
      </c>
      <c r="AI313" s="265">
        <v>0</v>
      </c>
      <c r="AJ313">
        <f t="shared" si="26"/>
        <v>1</v>
      </c>
    </row>
    <row r="314" spans="1:36" x14ac:dyDescent="0.2">
      <c r="A314" t="str">
        <f t="shared" si="27"/>
        <v>16LO01</v>
      </c>
      <c r="B314">
        <f t="shared" si="28"/>
        <v>1</v>
      </c>
      <c r="C314" s="265" t="s">
        <v>351</v>
      </c>
      <c r="D314" s="265" t="s">
        <v>363</v>
      </c>
      <c r="E314" s="265">
        <v>0</v>
      </c>
      <c r="F314" s="265">
        <v>0</v>
      </c>
      <c r="G314" s="265">
        <v>0</v>
      </c>
      <c r="H314" s="265">
        <v>0</v>
      </c>
      <c r="I314" s="265">
        <v>0</v>
      </c>
      <c r="J314" s="265">
        <v>0</v>
      </c>
      <c r="K314" s="265">
        <v>0</v>
      </c>
      <c r="L314" s="265">
        <v>0</v>
      </c>
      <c r="M314" s="265">
        <v>1</v>
      </c>
      <c r="N314" s="265">
        <v>0</v>
      </c>
      <c r="O314" s="265">
        <v>0</v>
      </c>
      <c r="P314" s="265">
        <v>1</v>
      </c>
      <c r="Q314" s="265">
        <v>0</v>
      </c>
      <c r="R314" s="265">
        <v>0</v>
      </c>
      <c r="S314" s="265">
        <v>0</v>
      </c>
      <c r="T314" s="265">
        <v>0</v>
      </c>
      <c r="U314">
        <f t="shared" si="29"/>
        <v>1</v>
      </c>
      <c r="X314" t="str">
        <f t="shared" si="30"/>
        <v>02YN02</v>
      </c>
      <c r="Y314">
        <f t="shared" si="31"/>
        <v>2</v>
      </c>
      <c r="Z314" s="265" t="s">
        <v>146</v>
      </c>
      <c r="AA314" s="265" t="s">
        <v>431</v>
      </c>
      <c r="AB314" s="265">
        <v>0</v>
      </c>
      <c r="AC314" s="265">
        <v>0</v>
      </c>
      <c r="AD314" s="265">
        <v>0</v>
      </c>
      <c r="AE314" s="265">
        <v>0</v>
      </c>
      <c r="AF314" s="265">
        <v>1</v>
      </c>
      <c r="AG314" s="265">
        <v>0</v>
      </c>
      <c r="AH314" s="265">
        <v>0</v>
      </c>
      <c r="AI314" s="265">
        <v>1</v>
      </c>
      <c r="AJ314">
        <f t="shared" si="26"/>
        <v>0</v>
      </c>
    </row>
    <row r="315" spans="1:36" x14ac:dyDescent="0.2">
      <c r="A315" t="str">
        <f t="shared" si="27"/>
        <v>16LO02</v>
      </c>
      <c r="B315">
        <f t="shared" si="28"/>
        <v>2</v>
      </c>
      <c r="C315" s="265" t="s">
        <v>351</v>
      </c>
      <c r="D315" s="265" t="s">
        <v>364</v>
      </c>
      <c r="E315" s="265">
        <v>0</v>
      </c>
      <c r="F315" s="265">
        <v>0</v>
      </c>
      <c r="G315" s="265">
        <v>0</v>
      </c>
      <c r="H315" s="265">
        <v>0</v>
      </c>
      <c r="I315" s="265">
        <v>1</v>
      </c>
      <c r="J315" s="265">
        <v>0</v>
      </c>
      <c r="K315" s="265">
        <v>0</v>
      </c>
      <c r="L315" s="265">
        <v>1</v>
      </c>
      <c r="M315" s="265">
        <v>1</v>
      </c>
      <c r="N315" s="265">
        <v>0</v>
      </c>
      <c r="O315" s="265">
        <v>0</v>
      </c>
      <c r="P315" s="265">
        <v>1</v>
      </c>
      <c r="Q315" s="265">
        <v>0</v>
      </c>
      <c r="R315" s="265">
        <v>0</v>
      </c>
      <c r="S315" s="265">
        <v>0</v>
      </c>
      <c r="T315" s="265">
        <v>0</v>
      </c>
      <c r="U315">
        <f t="shared" si="29"/>
        <v>0</v>
      </c>
      <c r="X315" t="str">
        <f t="shared" si="30"/>
        <v>02YN03</v>
      </c>
      <c r="Y315">
        <f t="shared" si="31"/>
        <v>3</v>
      </c>
      <c r="Z315" s="265" t="s">
        <v>146</v>
      </c>
      <c r="AA315" s="265" t="s">
        <v>435</v>
      </c>
      <c r="AB315" s="265">
        <v>0</v>
      </c>
      <c r="AC315" s="265">
        <v>0</v>
      </c>
      <c r="AD315" s="265">
        <v>0</v>
      </c>
      <c r="AE315" s="265">
        <v>0</v>
      </c>
      <c r="AF315" s="265">
        <v>1</v>
      </c>
      <c r="AG315" s="265">
        <v>0</v>
      </c>
      <c r="AH315" s="265">
        <v>0</v>
      </c>
      <c r="AI315" s="265">
        <v>1</v>
      </c>
      <c r="AJ315">
        <f t="shared" si="26"/>
        <v>0</v>
      </c>
    </row>
    <row r="316" spans="1:36" x14ac:dyDescent="0.2">
      <c r="A316" t="str">
        <f t="shared" si="27"/>
        <v>16OJ01</v>
      </c>
      <c r="B316">
        <f t="shared" si="28"/>
        <v>1</v>
      </c>
      <c r="C316" s="265" t="s">
        <v>232</v>
      </c>
      <c r="D316" s="265" t="s">
        <v>231</v>
      </c>
      <c r="E316" s="265">
        <v>1</v>
      </c>
      <c r="F316" s="265">
        <v>0</v>
      </c>
      <c r="G316" s="265">
        <v>0</v>
      </c>
      <c r="H316" s="265">
        <v>1</v>
      </c>
      <c r="I316" s="265">
        <v>0</v>
      </c>
      <c r="J316" s="265">
        <v>0</v>
      </c>
      <c r="K316" s="265">
        <v>0</v>
      </c>
      <c r="L316" s="265">
        <v>0</v>
      </c>
      <c r="M316" s="265">
        <v>0</v>
      </c>
      <c r="N316" s="265">
        <v>0</v>
      </c>
      <c r="O316" s="265">
        <v>0</v>
      </c>
      <c r="P316" s="265">
        <v>0</v>
      </c>
      <c r="Q316" s="265">
        <v>0</v>
      </c>
      <c r="R316" s="265">
        <v>0</v>
      </c>
      <c r="S316" s="265">
        <v>0</v>
      </c>
      <c r="T316" s="265">
        <v>0</v>
      </c>
      <c r="U316">
        <f t="shared" si="29"/>
        <v>1</v>
      </c>
      <c r="X316" t="str">
        <f t="shared" si="30"/>
        <v>02YN04</v>
      </c>
      <c r="Y316">
        <f t="shared" si="31"/>
        <v>4</v>
      </c>
      <c r="Z316" s="265" t="s">
        <v>146</v>
      </c>
      <c r="AA316" s="265" t="s">
        <v>437</v>
      </c>
      <c r="AB316" s="265">
        <v>2</v>
      </c>
      <c r="AC316" s="265">
        <v>0</v>
      </c>
      <c r="AD316" s="265">
        <v>0</v>
      </c>
      <c r="AE316" s="265">
        <v>2</v>
      </c>
      <c r="AF316" s="265">
        <v>0</v>
      </c>
      <c r="AG316" s="265">
        <v>0</v>
      </c>
      <c r="AH316" s="265">
        <v>0</v>
      </c>
      <c r="AI316" s="265">
        <v>0</v>
      </c>
      <c r="AJ316">
        <f t="shared" si="26"/>
        <v>1</v>
      </c>
    </row>
    <row r="317" spans="1:36" x14ac:dyDescent="0.2">
      <c r="A317" t="str">
        <f t="shared" si="27"/>
        <v>16OJ02</v>
      </c>
      <c r="B317">
        <f t="shared" si="28"/>
        <v>2</v>
      </c>
      <c r="C317" s="265" t="s">
        <v>232</v>
      </c>
      <c r="D317" s="265" t="s">
        <v>243</v>
      </c>
      <c r="E317" s="265">
        <v>7</v>
      </c>
      <c r="F317" s="265">
        <v>0</v>
      </c>
      <c r="G317" s="265">
        <v>0</v>
      </c>
      <c r="H317" s="265">
        <v>7</v>
      </c>
      <c r="I317" s="265">
        <v>0</v>
      </c>
      <c r="J317" s="265">
        <v>0</v>
      </c>
      <c r="K317" s="265">
        <v>0</v>
      </c>
      <c r="L317" s="265">
        <v>0</v>
      </c>
      <c r="M317" s="265">
        <v>1</v>
      </c>
      <c r="N317" s="265">
        <v>0</v>
      </c>
      <c r="O317" s="265">
        <v>0</v>
      </c>
      <c r="P317" s="265">
        <v>1</v>
      </c>
      <c r="Q317" s="265">
        <v>1</v>
      </c>
      <c r="R317" s="265">
        <v>0</v>
      </c>
      <c r="S317" s="265">
        <v>0</v>
      </c>
      <c r="T317" s="265">
        <v>1</v>
      </c>
      <c r="U317">
        <f t="shared" si="29"/>
        <v>1</v>
      </c>
      <c r="X317" t="str">
        <f t="shared" si="30"/>
        <v>02YN05</v>
      </c>
      <c r="Y317">
        <f t="shared" si="31"/>
        <v>5</v>
      </c>
      <c r="Z317" s="265" t="s">
        <v>146</v>
      </c>
      <c r="AA317" s="265" t="s">
        <v>442</v>
      </c>
      <c r="AB317" s="265">
        <v>0</v>
      </c>
      <c r="AC317" s="265">
        <v>0</v>
      </c>
      <c r="AD317" s="265">
        <v>0</v>
      </c>
      <c r="AE317" s="265">
        <v>0</v>
      </c>
      <c r="AF317" s="265">
        <v>1</v>
      </c>
      <c r="AG317" s="265">
        <v>0</v>
      </c>
      <c r="AH317" s="265">
        <v>0</v>
      </c>
      <c r="AI317" s="265">
        <v>1</v>
      </c>
      <c r="AJ317">
        <f t="shared" si="26"/>
        <v>0</v>
      </c>
    </row>
    <row r="318" spans="1:36" x14ac:dyDescent="0.2">
      <c r="A318" t="str">
        <f t="shared" si="27"/>
        <v>16OJ03</v>
      </c>
      <c r="B318">
        <f t="shared" si="28"/>
        <v>3</v>
      </c>
      <c r="C318" s="265" t="s">
        <v>232</v>
      </c>
      <c r="D318" s="265" t="s">
        <v>249</v>
      </c>
      <c r="E318" s="265">
        <v>1</v>
      </c>
      <c r="F318" s="265">
        <v>0</v>
      </c>
      <c r="G318" s="265">
        <v>0</v>
      </c>
      <c r="H318" s="265">
        <v>1</v>
      </c>
      <c r="I318" s="265">
        <v>0</v>
      </c>
      <c r="J318" s="265">
        <v>0</v>
      </c>
      <c r="K318" s="265">
        <v>0</v>
      </c>
      <c r="L318" s="265">
        <v>0</v>
      </c>
      <c r="M318" s="265">
        <v>0</v>
      </c>
      <c r="N318" s="265">
        <v>0</v>
      </c>
      <c r="O318" s="265">
        <v>0</v>
      </c>
      <c r="P318" s="265">
        <v>0</v>
      </c>
      <c r="Q318" s="265">
        <v>0</v>
      </c>
      <c r="R318" s="265">
        <v>0</v>
      </c>
      <c r="S318" s="265">
        <v>0</v>
      </c>
      <c r="T318" s="265">
        <v>0</v>
      </c>
      <c r="U318">
        <f t="shared" si="29"/>
        <v>1</v>
      </c>
      <c r="X318" t="str">
        <f t="shared" si="30"/>
        <v>02YN06</v>
      </c>
      <c r="Y318">
        <f t="shared" si="31"/>
        <v>6</v>
      </c>
      <c r="Z318" s="265" t="s">
        <v>146</v>
      </c>
      <c r="AA318" s="265" t="s">
        <v>444</v>
      </c>
      <c r="AB318" s="265">
        <v>2</v>
      </c>
      <c r="AC318" s="265">
        <v>0</v>
      </c>
      <c r="AD318" s="265">
        <v>0</v>
      </c>
      <c r="AE318" s="265">
        <v>2</v>
      </c>
      <c r="AF318" s="265">
        <v>3</v>
      </c>
      <c r="AG318" s="265">
        <v>0</v>
      </c>
      <c r="AH318" s="265">
        <v>0</v>
      </c>
      <c r="AI318" s="265">
        <v>3</v>
      </c>
      <c r="AJ318">
        <f t="shared" si="26"/>
        <v>0</v>
      </c>
    </row>
    <row r="319" spans="1:36" x14ac:dyDescent="0.2">
      <c r="A319" t="str">
        <f t="shared" si="27"/>
        <v>16OJ04</v>
      </c>
      <c r="B319">
        <f t="shared" si="28"/>
        <v>4</v>
      </c>
      <c r="C319" s="265" t="s">
        <v>232</v>
      </c>
      <c r="D319" s="265" t="s">
        <v>290</v>
      </c>
      <c r="E319" s="265">
        <v>0</v>
      </c>
      <c r="F319" s="265">
        <v>0</v>
      </c>
      <c r="G319" s="265">
        <v>0</v>
      </c>
      <c r="H319" s="265">
        <v>0</v>
      </c>
      <c r="I319" s="265">
        <v>0</v>
      </c>
      <c r="J319" s="265">
        <v>0</v>
      </c>
      <c r="K319" s="265">
        <v>0</v>
      </c>
      <c r="L319" s="265">
        <v>0</v>
      </c>
      <c r="M319" s="265">
        <v>1</v>
      </c>
      <c r="N319" s="265">
        <v>0</v>
      </c>
      <c r="O319" s="265">
        <v>0</v>
      </c>
      <c r="P319" s="265">
        <v>1</v>
      </c>
      <c r="Q319" s="265">
        <v>1</v>
      </c>
      <c r="R319" s="265">
        <v>0</v>
      </c>
      <c r="S319" s="265">
        <v>0</v>
      </c>
      <c r="T319" s="265">
        <v>1</v>
      </c>
      <c r="U319">
        <f t="shared" si="29"/>
        <v>0</v>
      </c>
      <c r="X319" t="str">
        <f t="shared" si="30"/>
        <v>02YN07</v>
      </c>
      <c r="Y319">
        <f t="shared" si="31"/>
        <v>7</v>
      </c>
      <c r="Z319" s="265" t="s">
        <v>146</v>
      </c>
      <c r="AA319" s="265" t="s">
        <v>445</v>
      </c>
      <c r="AB319" s="265">
        <v>10</v>
      </c>
      <c r="AC319" s="265">
        <v>0</v>
      </c>
      <c r="AD319" s="265">
        <v>0</v>
      </c>
      <c r="AE319" s="265">
        <v>10</v>
      </c>
      <c r="AF319" s="265">
        <v>9</v>
      </c>
      <c r="AG319" s="265">
        <v>0</v>
      </c>
      <c r="AH319" s="265">
        <v>0</v>
      </c>
      <c r="AI319" s="265">
        <v>9</v>
      </c>
      <c r="AJ319">
        <f t="shared" si="26"/>
        <v>1</v>
      </c>
    </row>
    <row r="320" spans="1:36" x14ac:dyDescent="0.2">
      <c r="A320" t="str">
        <f t="shared" si="27"/>
        <v>16PB01</v>
      </c>
      <c r="B320">
        <f t="shared" si="28"/>
        <v>1</v>
      </c>
      <c r="C320" s="265" t="s">
        <v>413</v>
      </c>
      <c r="D320" s="265" t="s">
        <v>412</v>
      </c>
      <c r="E320" s="265">
        <v>1</v>
      </c>
      <c r="F320" s="265">
        <v>0</v>
      </c>
      <c r="G320" s="265">
        <v>0</v>
      </c>
      <c r="H320" s="265">
        <v>1</v>
      </c>
      <c r="I320" s="265">
        <v>0</v>
      </c>
      <c r="J320" s="265">
        <v>0</v>
      </c>
      <c r="K320" s="265">
        <v>0</v>
      </c>
      <c r="L320" s="265">
        <v>0</v>
      </c>
      <c r="M320" s="265">
        <v>0</v>
      </c>
      <c r="N320" s="265">
        <v>0</v>
      </c>
      <c r="O320" s="265">
        <v>0</v>
      </c>
      <c r="P320" s="265">
        <v>0</v>
      </c>
      <c r="Q320" s="265">
        <v>0</v>
      </c>
      <c r="R320" s="265">
        <v>0</v>
      </c>
      <c r="S320" s="265">
        <v>0</v>
      </c>
      <c r="T320" s="265">
        <v>0</v>
      </c>
      <c r="U320">
        <f t="shared" si="29"/>
        <v>1</v>
      </c>
      <c r="X320" t="str">
        <f t="shared" si="30"/>
        <v>02YN08</v>
      </c>
      <c r="Y320">
        <f t="shared" si="31"/>
        <v>8</v>
      </c>
      <c r="Z320" s="265" t="s">
        <v>146</v>
      </c>
      <c r="AA320" s="265" t="s">
        <v>447</v>
      </c>
      <c r="AB320" s="265">
        <v>1</v>
      </c>
      <c r="AC320" s="265">
        <v>0</v>
      </c>
      <c r="AD320" s="265">
        <v>0</v>
      </c>
      <c r="AE320" s="265">
        <v>1</v>
      </c>
      <c r="AF320" s="265">
        <v>0</v>
      </c>
      <c r="AG320" s="265">
        <v>0</v>
      </c>
      <c r="AH320" s="265">
        <v>0</v>
      </c>
      <c r="AI320" s="265">
        <v>0</v>
      </c>
      <c r="AJ320">
        <f t="shared" si="26"/>
        <v>1</v>
      </c>
    </row>
    <row r="321" spans="1:36" x14ac:dyDescent="0.2">
      <c r="A321" t="str">
        <f t="shared" si="27"/>
        <v>16SO01</v>
      </c>
      <c r="B321">
        <f t="shared" si="28"/>
        <v>1</v>
      </c>
      <c r="C321" s="265" t="s">
        <v>386</v>
      </c>
      <c r="D321" s="265" t="s">
        <v>377</v>
      </c>
      <c r="E321" s="265">
        <v>0</v>
      </c>
      <c r="F321" s="265">
        <v>1</v>
      </c>
      <c r="G321" s="265">
        <v>0</v>
      </c>
      <c r="H321" s="265">
        <v>1</v>
      </c>
      <c r="I321" s="265">
        <v>0</v>
      </c>
      <c r="J321" s="265">
        <v>0</v>
      </c>
      <c r="K321" s="265">
        <v>0</v>
      </c>
      <c r="L321" s="265">
        <v>0</v>
      </c>
      <c r="M321" s="265">
        <v>0</v>
      </c>
      <c r="N321" s="265">
        <v>0</v>
      </c>
      <c r="O321" s="265">
        <v>0</v>
      </c>
      <c r="P321" s="265">
        <v>0</v>
      </c>
      <c r="Q321" s="265">
        <v>0</v>
      </c>
      <c r="R321" s="265">
        <v>0</v>
      </c>
      <c r="S321" s="265">
        <v>0</v>
      </c>
      <c r="T321" s="265">
        <v>0</v>
      </c>
      <c r="U321">
        <f t="shared" si="29"/>
        <v>1</v>
      </c>
      <c r="X321" t="str">
        <f t="shared" si="30"/>
        <v>02YN09</v>
      </c>
      <c r="Y321">
        <f t="shared" si="31"/>
        <v>9</v>
      </c>
      <c r="Z321" s="265" t="s">
        <v>146</v>
      </c>
      <c r="AA321" s="265" t="s">
        <v>451</v>
      </c>
      <c r="AB321" s="265">
        <v>1</v>
      </c>
      <c r="AC321" s="265">
        <v>0</v>
      </c>
      <c r="AD321" s="265">
        <v>0</v>
      </c>
      <c r="AE321" s="265">
        <v>1</v>
      </c>
      <c r="AF321" s="265">
        <v>0</v>
      </c>
      <c r="AG321" s="265">
        <v>0</v>
      </c>
      <c r="AH321" s="265">
        <v>0</v>
      </c>
      <c r="AI321" s="265">
        <v>0</v>
      </c>
      <c r="AJ321">
        <f t="shared" si="26"/>
        <v>1</v>
      </c>
    </row>
    <row r="322" spans="1:36" x14ac:dyDescent="0.2">
      <c r="A322" t="str">
        <f t="shared" si="27"/>
        <v>16SO02</v>
      </c>
      <c r="B322">
        <f t="shared" si="28"/>
        <v>2</v>
      </c>
      <c r="C322" s="265" t="s">
        <v>386</v>
      </c>
      <c r="D322" s="265" t="s">
        <v>384</v>
      </c>
      <c r="E322" s="265">
        <v>0</v>
      </c>
      <c r="F322" s="265">
        <v>0</v>
      </c>
      <c r="G322" s="265">
        <v>0</v>
      </c>
      <c r="H322" s="265">
        <v>0</v>
      </c>
      <c r="I322" s="265">
        <v>0</v>
      </c>
      <c r="J322" s="265">
        <v>1</v>
      </c>
      <c r="K322" s="265">
        <v>0</v>
      </c>
      <c r="L322" s="265">
        <v>1</v>
      </c>
      <c r="M322" s="265">
        <v>0</v>
      </c>
      <c r="N322" s="265">
        <v>0</v>
      </c>
      <c r="O322" s="265">
        <v>0</v>
      </c>
      <c r="P322" s="265">
        <v>0</v>
      </c>
      <c r="Q322" s="265">
        <v>0</v>
      </c>
      <c r="R322" s="265">
        <v>1</v>
      </c>
      <c r="S322" s="265">
        <v>0</v>
      </c>
      <c r="T322" s="265">
        <v>1</v>
      </c>
      <c r="U322">
        <f t="shared" si="29"/>
        <v>0</v>
      </c>
      <c r="X322" t="str">
        <f t="shared" si="30"/>
        <v>02YN10</v>
      </c>
      <c r="Y322">
        <f t="shared" si="31"/>
        <v>10</v>
      </c>
      <c r="Z322" s="265" t="s">
        <v>146</v>
      </c>
      <c r="AA322" s="265" t="s">
        <v>463</v>
      </c>
      <c r="AB322" s="265">
        <v>2</v>
      </c>
      <c r="AC322" s="265">
        <v>0</v>
      </c>
      <c r="AD322" s="265">
        <v>0</v>
      </c>
      <c r="AE322" s="265">
        <v>2</v>
      </c>
      <c r="AF322" s="265">
        <v>0</v>
      </c>
      <c r="AG322" s="265">
        <v>0</v>
      </c>
      <c r="AH322" s="265">
        <v>0</v>
      </c>
      <c r="AI322" s="265">
        <v>0</v>
      </c>
      <c r="AJ322">
        <f t="shared" si="26"/>
        <v>1</v>
      </c>
    </row>
    <row r="323" spans="1:36" x14ac:dyDescent="0.2">
      <c r="A323" t="str">
        <f t="shared" si="27"/>
        <v>16SO03</v>
      </c>
      <c r="B323">
        <f t="shared" si="28"/>
        <v>3</v>
      </c>
      <c r="C323" s="265" t="s">
        <v>386</v>
      </c>
      <c r="D323" s="265" t="s">
        <v>388</v>
      </c>
      <c r="E323" s="265">
        <v>0</v>
      </c>
      <c r="F323" s="265">
        <v>0</v>
      </c>
      <c r="G323" s="265">
        <v>0</v>
      </c>
      <c r="H323" s="265">
        <v>0</v>
      </c>
      <c r="I323" s="265">
        <v>0</v>
      </c>
      <c r="J323" s="265">
        <v>1</v>
      </c>
      <c r="K323" s="265">
        <v>0</v>
      </c>
      <c r="L323" s="265">
        <v>1</v>
      </c>
      <c r="M323" s="265">
        <v>0</v>
      </c>
      <c r="N323" s="265">
        <v>0</v>
      </c>
      <c r="O323" s="265">
        <v>0</v>
      </c>
      <c r="P323" s="265">
        <v>0</v>
      </c>
      <c r="Q323" s="265">
        <v>0</v>
      </c>
      <c r="R323" s="265">
        <v>0</v>
      </c>
      <c r="S323" s="265">
        <v>0</v>
      </c>
      <c r="T323" s="265">
        <v>0</v>
      </c>
      <c r="U323">
        <f t="shared" si="29"/>
        <v>0</v>
      </c>
      <c r="X323" t="str">
        <f t="shared" si="30"/>
        <v>02YN11</v>
      </c>
      <c r="Y323">
        <f t="shared" si="31"/>
        <v>11</v>
      </c>
      <c r="Z323" s="265" t="s">
        <v>146</v>
      </c>
      <c r="AA323" s="265" t="s">
        <v>473</v>
      </c>
      <c r="AB323" s="265">
        <v>3</v>
      </c>
      <c r="AC323" s="265">
        <v>0</v>
      </c>
      <c r="AD323" s="265">
        <v>0</v>
      </c>
      <c r="AE323" s="265">
        <v>3</v>
      </c>
      <c r="AF323" s="265">
        <v>1</v>
      </c>
      <c r="AG323" s="265">
        <v>0</v>
      </c>
      <c r="AH323" s="265">
        <v>0</v>
      </c>
      <c r="AI323" s="265">
        <v>1</v>
      </c>
      <c r="AJ323">
        <f t="shared" si="26"/>
        <v>1</v>
      </c>
    </row>
    <row r="324" spans="1:36" x14ac:dyDescent="0.2">
      <c r="A324" t="str">
        <f t="shared" si="27"/>
        <v>16SO04</v>
      </c>
      <c r="B324">
        <f t="shared" si="28"/>
        <v>4</v>
      </c>
      <c r="C324" s="265" t="s">
        <v>386</v>
      </c>
      <c r="D324" s="265" t="s">
        <v>392</v>
      </c>
      <c r="E324" s="265">
        <v>0</v>
      </c>
      <c r="F324" s="265">
        <v>0</v>
      </c>
      <c r="G324" s="265">
        <v>0</v>
      </c>
      <c r="H324" s="265">
        <v>0</v>
      </c>
      <c r="I324" s="265">
        <v>0</v>
      </c>
      <c r="J324" s="265">
        <v>0</v>
      </c>
      <c r="K324" s="265">
        <v>0</v>
      </c>
      <c r="L324" s="265">
        <v>0</v>
      </c>
      <c r="M324" s="265">
        <v>0</v>
      </c>
      <c r="N324" s="265">
        <v>1</v>
      </c>
      <c r="O324" s="265">
        <v>0</v>
      </c>
      <c r="P324" s="265">
        <v>1</v>
      </c>
      <c r="Q324" s="265">
        <v>0</v>
      </c>
      <c r="R324" s="265">
        <v>0</v>
      </c>
      <c r="S324" s="265">
        <v>0</v>
      </c>
      <c r="T324" s="265">
        <v>0</v>
      </c>
      <c r="U324">
        <f t="shared" si="29"/>
        <v>1</v>
      </c>
      <c r="X324" t="str">
        <f t="shared" si="30"/>
        <v>02YP01</v>
      </c>
      <c r="Y324">
        <f t="shared" si="31"/>
        <v>1</v>
      </c>
      <c r="Z324" s="265" t="s">
        <v>246</v>
      </c>
      <c r="AA324" s="265" t="s">
        <v>479</v>
      </c>
      <c r="AB324" s="265">
        <v>0</v>
      </c>
      <c r="AC324" s="265">
        <v>0</v>
      </c>
      <c r="AD324" s="265">
        <v>0</v>
      </c>
      <c r="AE324" s="265">
        <v>0</v>
      </c>
      <c r="AF324" s="265">
        <v>0</v>
      </c>
      <c r="AG324" s="265">
        <v>0</v>
      </c>
      <c r="AH324" s="265">
        <v>2</v>
      </c>
      <c r="AI324" s="265">
        <v>2</v>
      </c>
      <c r="AJ324">
        <f t="shared" ref="AJ324:AJ387" si="32">IF(AE324&gt;AI324,1,0)</f>
        <v>0</v>
      </c>
    </row>
    <row r="325" spans="1:36" x14ac:dyDescent="0.2">
      <c r="A325" t="str">
        <f t="shared" ref="A325:A388" si="33">C325&amp;IF(B325&lt;10,"0","")&amp;B325</f>
        <v>16TL01</v>
      </c>
      <c r="B325">
        <f t="shared" ref="B325:B388" si="34">IF(C325=C324,B324+1,1)</f>
        <v>1</v>
      </c>
      <c r="C325" s="265" t="s">
        <v>213</v>
      </c>
      <c r="D325" s="265" t="s">
        <v>231</v>
      </c>
      <c r="E325" s="265">
        <v>1</v>
      </c>
      <c r="F325" s="265">
        <v>0</v>
      </c>
      <c r="G325" s="265">
        <v>0</v>
      </c>
      <c r="H325" s="265">
        <v>1</v>
      </c>
      <c r="I325" s="265">
        <v>0</v>
      </c>
      <c r="J325" s="265">
        <v>0</v>
      </c>
      <c r="K325" s="265">
        <v>0</v>
      </c>
      <c r="L325" s="265">
        <v>0</v>
      </c>
      <c r="M325" s="265">
        <v>2</v>
      </c>
      <c r="N325" s="265">
        <v>0</v>
      </c>
      <c r="O325" s="265">
        <v>2</v>
      </c>
      <c r="P325" s="265">
        <v>4</v>
      </c>
      <c r="Q325" s="265">
        <v>0</v>
      </c>
      <c r="R325" s="265">
        <v>0</v>
      </c>
      <c r="S325" s="265">
        <v>0</v>
      </c>
      <c r="T325" s="265">
        <v>0</v>
      </c>
      <c r="U325">
        <f t="shared" ref="U325:U388" si="35">IF((H325+P325)&gt;(L325+T325),1,0)</f>
        <v>1</v>
      </c>
      <c r="X325" t="str">
        <f t="shared" si="30"/>
        <v>02YP02</v>
      </c>
      <c r="Y325">
        <f t="shared" si="31"/>
        <v>2</v>
      </c>
      <c r="Z325" s="265" t="s">
        <v>246</v>
      </c>
      <c r="AA325" s="265" t="s">
        <v>480</v>
      </c>
      <c r="AB325" s="265">
        <v>0</v>
      </c>
      <c r="AC325" s="265">
        <v>0</v>
      </c>
      <c r="AD325" s="265">
        <v>0</v>
      </c>
      <c r="AE325" s="265">
        <v>0</v>
      </c>
      <c r="AF325" s="265">
        <v>1</v>
      </c>
      <c r="AG325" s="265">
        <v>0</v>
      </c>
      <c r="AH325" s="265">
        <v>0</v>
      </c>
      <c r="AI325" s="265">
        <v>1</v>
      </c>
      <c r="AJ325">
        <f t="shared" si="32"/>
        <v>0</v>
      </c>
    </row>
    <row r="326" spans="1:36" x14ac:dyDescent="0.2">
      <c r="A326" t="str">
        <f t="shared" si="33"/>
        <v>16VG01</v>
      </c>
      <c r="B326">
        <f t="shared" si="34"/>
        <v>1</v>
      </c>
      <c r="C326" s="265" t="s">
        <v>303</v>
      </c>
      <c r="D326" s="265" t="s">
        <v>299</v>
      </c>
      <c r="E326" s="265">
        <v>0</v>
      </c>
      <c r="F326" s="265">
        <v>0</v>
      </c>
      <c r="G326" s="265">
        <v>0</v>
      </c>
      <c r="H326" s="265">
        <v>0</v>
      </c>
      <c r="I326" s="265">
        <v>0</v>
      </c>
      <c r="J326" s="265">
        <v>0</v>
      </c>
      <c r="K326" s="265">
        <v>0</v>
      </c>
      <c r="L326" s="265">
        <v>0</v>
      </c>
      <c r="M326" s="265">
        <v>0</v>
      </c>
      <c r="N326" s="265">
        <v>0</v>
      </c>
      <c r="O326" s="265">
        <v>0</v>
      </c>
      <c r="P326" s="265">
        <v>0</v>
      </c>
      <c r="Q326" s="265">
        <v>1</v>
      </c>
      <c r="R326" s="265">
        <v>0</v>
      </c>
      <c r="S326" s="265">
        <v>0</v>
      </c>
      <c r="T326" s="265">
        <v>1</v>
      </c>
      <c r="U326">
        <f t="shared" si="35"/>
        <v>0</v>
      </c>
      <c r="X326" t="str">
        <f t="shared" si="30"/>
        <v>02YP03</v>
      </c>
      <c r="Y326">
        <f t="shared" si="31"/>
        <v>3</v>
      </c>
      <c r="Z326" s="265" t="s">
        <v>246</v>
      </c>
      <c r="AA326" s="265" t="s">
        <v>495</v>
      </c>
      <c r="AB326" s="265">
        <v>2</v>
      </c>
      <c r="AC326" s="265">
        <v>0</v>
      </c>
      <c r="AD326" s="265">
        <v>1</v>
      </c>
      <c r="AE326" s="265">
        <v>3</v>
      </c>
      <c r="AF326" s="265">
        <v>0</v>
      </c>
      <c r="AG326" s="265">
        <v>0</v>
      </c>
      <c r="AH326" s="265">
        <v>0</v>
      </c>
      <c r="AI326" s="265">
        <v>0</v>
      </c>
      <c r="AJ326">
        <f t="shared" si="32"/>
        <v>1</v>
      </c>
    </row>
    <row r="327" spans="1:36" x14ac:dyDescent="0.2">
      <c r="A327" t="str">
        <f t="shared" si="33"/>
        <v>16VG02</v>
      </c>
      <c r="B327">
        <f t="shared" si="34"/>
        <v>2</v>
      </c>
      <c r="C327" s="265" t="s">
        <v>303</v>
      </c>
      <c r="D327" s="265" t="s">
        <v>338</v>
      </c>
      <c r="E327" s="265">
        <v>2</v>
      </c>
      <c r="F327" s="265">
        <v>0</v>
      </c>
      <c r="G327" s="265">
        <v>0</v>
      </c>
      <c r="H327" s="265">
        <v>2</v>
      </c>
      <c r="I327" s="265">
        <v>0</v>
      </c>
      <c r="J327" s="265">
        <v>0</v>
      </c>
      <c r="K327" s="265">
        <v>0</v>
      </c>
      <c r="L327" s="265">
        <v>0</v>
      </c>
      <c r="M327" s="265">
        <v>2</v>
      </c>
      <c r="N327" s="265">
        <v>0</v>
      </c>
      <c r="O327" s="265">
        <v>0</v>
      </c>
      <c r="P327" s="265">
        <v>2</v>
      </c>
      <c r="Q327" s="265">
        <v>0</v>
      </c>
      <c r="R327" s="265">
        <v>0</v>
      </c>
      <c r="S327" s="265">
        <v>0</v>
      </c>
      <c r="T327" s="265">
        <v>0</v>
      </c>
      <c r="U327">
        <f t="shared" si="35"/>
        <v>1</v>
      </c>
      <c r="X327" t="str">
        <f t="shared" si="30"/>
        <v>02YT01</v>
      </c>
      <c r="Y327">
        <f t="shared" si="31"/>
        <v>1</v>
      </c>
      <c r="Z327" s="265" t="s">
        <v>239</v>
      </c>
      <c r="AA327" s="265" t="s">
        <v>473</v>
      </c>
      <c r="AB327" s="265">
        <v>1</v>
      </c>
      <c r="AC327" s="265">
        <v>0</v>
      </c>
      <c r="AD327" s="265">
        <v>0</v>
      </c>
      <c r="AE327" s="265">
        <v>1</v>
      </c>
      <c r="AF327" s="265">
        <v>0</v>
      </c>
      <c r="AG327" s="265">
        <v>0</v>
      </c>
      <c r="AH327" s="265">
        <v>0</v>
      </c>
      <c r="AI327" s="265">
        <v>0</v>
      </c>
      <c r="AJ327">
        <f t="shared" si="32"/>
        <v>1</v>
      </c>
    </row>
    <row r="328" spans="1:36" x14ac:dyDescent="0.2">
      <c r="A328" t="str">
        <f t="shared" si="33"/>
        <v>17GQ01</v>
      </c>
      <c r="B328">
        <f t="shared" si="34"/>
        <v>1</v>
      </c>
      <c r="C328" s="265" t="s">
        <v>391</v>
      </c>
      <c r="D328" s="265" t="s">
        <v>396</v>
      </c>
      <c r="E328" s="265">
        <v>2</v>
      </c>
      <c r="F328" s="265">
        <v>0</v>
      </c>
      <c r="G328" s="265">
        <v>0</v>
      </c>
      <c r="H328" s="265">
        <v>2</v>
      </c>
      <c r="I328" s="265">
        <v>0</v>
      </c>
      <c r="J328" s="265">
        <v>0</v>
      </c>
      <c r="K328" s="265">
        <v>0</v>
      </c>
      <c r="L328" s="265">
        <v>0</v>
      </c>
      <c r="M328" s="265">
        <v>1</v>
      </c>
      <c r="N328" s="265">
        <v>0</v>
      </c>
      <c r="O328" s="265">
        <v>0</v>
      </c>
      <c r="P328" s="265">
        <v>1</v>
      </c>
      <c r="Q328" s="265">
        <v>1</v>
      </c>
      <c r="R328" s="265">
        <v>0</v>
      </c>
      <c r="S328" s="265">
        <v>0</v>
      </c>
      <c r="T328" s="265">
        <v>1</v>
      </c>
      <c r="U328">
        <f t="shared" si="35"/>
        <v>1</v>
      </c>
      <c r="X328" t="str">
        <f t="shared" si="30"/>
        <v>02YT02</v>
      </c>
      <c r="Y328">
        <f t="shared" si="31"/>
        <v>2</v>
      </c>
      <c r="Z328" s="265" t="s">
        <v>239</v>
      </c>
      <c r="AA328" s="265" t="s">
        <v>477</v>
      </c>
      <c r="AB328" s="265">
        <v>0</v>
      </c>
      <c r="AC328" s="265">
        <v>0</v>
      </c>
      <c r="AD328" s="265">
        <v>0</v>
      </c>
      <c r="AE328" s="265">
        <v>0</v>
      </c>
      <c r="AF328" s="265">
        <v>0</v>
      </c>
      <c r="AG328" s="265">
        <v>0</v>
      </c>
      <c r="AH328" s="265">
        <v>2</v>
      </c>
      <c r="AI328" s="265">
        <v>2</v>
      </c>
      <c r="AJ328">
        <f t="shared" si="32"/>
        <v>0</v>
      </c>
    </row>
    <row r="329" spans="1:36" x14ac:dyDescent="0.2">
      <c r="A329" t="str">
        <f t="shared" si="33"/>
        <v>17IP01</v>
      </c>
      <c r="B329">
        <f t="shared" si="34"/>
        <v>1</v>
      </c>
      <c r="C329" s="265" t="s">
        <v>403</v>
      </c>
      <c r="D329" s="265" t="s">
        <v>401</v>
      </c>
      <c r="E329" s="265">
        <v>1</v>
      </c>
      <c r="F329" s="265">
        <v>0</v>
      </c>
      <c r="G329" s="265">
        <v>0</v>
      </c>
      <c r="H329" s="265">
        <v>1</v>
      </c>
      <c r="I329" s="265">
        <v>0</v>
      </c>
      <c r="J329" s="265">
        <v>0</v>
      </c>
      <c r="K329" s="265">
        <v>0</v>
      </c>
      <c r="L329" s="265">
        <v>0</v>
      </c>
      <c r="M329" s="265">
        <v>0</v>
      </c>
      <c r="N329" s="265">
        <v>0</v>
      </c>
      <c r="O329" s="265">
        <v>0</v>
      </c>
      <c r="P329" s="265">
        <v>0</v>
      </c>
      <c r="Q329" s="265">
        <v>2</v>
      </c>
      <c r="R329" s="265">
        <v>0</v>
      </c>
      <c r="S329" s="265">
        <v>0</v>
      </c>
      <c r="T329" s="265">
        <v>2</v>
      </c>
      <c r="U329">
        <f t="shared" si="35"/>
        <v>0</v>
      </c>
      <c r="X329" t="str">
        <f t="shared" si="30"/>
        <v>02YT03</v>
      </c>
      <c r="Y329">
        <f t="shared" si="31"/>
        <v>3</v>
      </c>
      <c r="Z329" s="265" t="s">
        <v>239</v>
      </c>
      <c r="AA329" s="265" t="s">
        <v>480</v>
      </c>
      <c r="AB329" s="265">
        <v>0</v>
      </c>
      <c r="AC329" s="265">
        <v>0</v>
      </c>
      <c r="AD329" s="265">
        <v>0</v>
      </c>
      <c r="AE329" s="265">
        <v>0</v>
      </c>
      <c r="AF329" s="265">
        <v>0</v>
      </c>
      <c r="AG329" s="265">
        <v>0</v>
      </c>
      <c r="AH329" s="265">
        <v>2</v>
      </c>
      <c r="AI329" s="265">
        <v>2</v>
      </c>
      <c r="AJ329">
        <f t="shared" si="32"/>
        <v>0</v>
      </c>
    </row>
    <row r="330" spans="1:36" x14ac:dyDescent="0.2">
      <c r="A330" t="str">
        <f t="shared" si="33"/>
        <v>17LV01</v>
      </c>
      <c r="B330">
        <f t="shared" si="34"/>
        <v>1</v>
      </c>
      <c r="C330" s="265" t="s">
        <v>411</v>
      </c>
      <c r="D330" s="265" t="s">
        <v>408</v>
      </c>
      <c r="E330" s="265">
        <v>0</v>
      </c>
      <c r="F330" s="265">
        <v>0</v>
      </c>
      <c r="G330" s="265">
        <v>0</v>
      </c>
      <c r="H330" s="265">
        <v>0</v>
      </c>
      <c r="I330" s="265">
        <v>0</v>
      </c>
      <c r="J330" s="265">
        <v>0</v>
      </c>
      <c r="K330" s="265">
        <v>0</v>
      </c>
      <c r="L330" s="265">
        <v>0</v>
      </c>
      <c r="M330" s="265">
        <v>1</v>
      </c>
      <c r="N330" s="265">
        <v>0</v>
      </c>
      <c r="O330" s="265">
        <v>0</v>
      </c>
      <c r="P330" s="265">
        <v>1</v>
      </c>
      <c r="Q330" s="265">
        <v>0</v>
      </c>
      <c r="R330" s="265">
        <v>0</v>
      </c>
      <c r="S330" s="265">
        <v>0</v>
      </c>
      <c r="T330" s="265">
        <v>0</v>
      </c>
      <c r="U330">
        <f t="shared" si="35"/>
        <v>1</v>
      </c>
      <c r="X330" t="str">
        <f t="shared" si="30"/>
        <v>02YT04</v>
      </c>
      <c r="Y330">
        <f t="shared" si="31"/>
        <v>4</v>
      </c>
      <c r="Z330" s="265" t="s">
        <v>239</v>
      </c>
      <c r="AA330" s="265" t="s">
        <v>482</v>
      </c>
      <c r="AB330" s="265">
        <v>0</v>
      </c>
      <c r="AC330" s="265">
        <v>0</v>
      </c>
      <c r="AD330" s="265">
        <v>0</v>
      </c>
      <c r="AE330" s="265">
        <v>0</v>
      </c>
      <c r="AF330" s="265">
        <v>0</v>
      </c>
      <c r="AG330" s="265">
        <v>1</v>
      </c>
      <c r="AH330" s="265">
        <v>0</v>
      </c>
      <c r="AI330" s="265">
        <v>1</v>
      </c>
      <c r="AJ330">
        <f t="shared" si="32"/>
        <v>0</v>
      </c>
    </row>
    <row r="331" spans="1:36" x14ac:dyDescent="0.2">
      <c r="A331" t="str">
        <f t="shared" si="33"/>
        <v>17WK01</v>
      </c>
      <c r="B331">
        <f t="shared" si="34"/>
        <v>1</v>
      </c>
      <c r="C331" s="265" t="s">
        <v>304</v>
      </c>
      <c r="D331" s="265" t="s">
        <v>314</v>
      </c>
      <c r="E331" s="265">
        <v>3</v>
      </c>
      <c r="F331" s="265">
        <v>0</v>
      </c>
      <c r="G331" s="265">
        <v>0</v>
      </c>
      <c r="H331" s="265">
        <v>3</v>
      </c>
      <c r="I331" s="265">
        <v>0</v>
      </c>
      <c r="J331" s="265">
        <v>0</v>
      </c>
      <c r="K331" s="265">
        <v>0</v>
      </c>
      <c r="L331" s="265">
        <v>0</v>
      </c>
      <c r="M331" s="265">
        <v>0</v>
      </c>
      <c r="N331" s="265">
        <v>0</v>
      </c>
      <c r="O331" s="265">
        <v>0</v>
      </c>
      <c r="P331" s="265">
        <v>0</v>
      </c>
      <c r="Q331" s="265">
        <v>2</v>
      </c>
      <c r="R331" s="265">
        <v>0</v>
      </c>
      <c r="S331" s="265">
        <v>1</v>
      </c>
      <c r="T331" s="265">
        <v>3</v>
      </c>
      <c r="U331">
        <f t="shared" si="35"/>
        <v>0</v>
      </c>
      <c r="X331" t="str">
        <f t="shared" si="30"/>
        <v>02YU01</v>
      </c>
      <c r="Y331">
        <f t="shared" si="31"/>
        <v>1</v>
      </c>
      <c r="Z331" s="265" t="s">
        <v>432</v>
      </c>
      <c r="AA331" s="265" t="s">
        <v>431</v>
      </c>
      <c r="AB331" s="265">
        <v>0</v>
      </c>
      <c r="AC331" s="265">
        <v>0</v>
      </c>
      <c r="AD331" s="265">
        <v>0</v>
      </c>
      <c r="AE331" s="265">
        <v>0</v>
      </c>
      <c r="AF331" s="265">
        <v>1</v>
      </c>
      <c r="AG331" s="265">
        <v>0</v>
      </c>
      <c r="AH331" s="265">
        <v>0</v>
      </c>
      <c r="AI331" s="265">
        <v>1</v>
      </c>
      <c r="AJ331">
        <f t="shared" si="32"/>
        <v>0</v>
      </c>
    </row>
    <row r="332" spans="1:36" x14ac:dyDescent="0.2">
      <c r="A332" t="str">
        <f t="shared" si="33"/>
        <v>18BD01</v>
      </c>
      <c r="B332">
        <f t="shared" si="34"/>
        <v>1</v>
      </c>
      <c r="C332" s="265" t="s">
        <v>324</v>
      </c>
      <c r="D332" s="265" t="s">
        <v>299</v>
      </c>
      <c r="E332" s="265">
        <v>0</v>
      </c>
      <c r="F332" s="265">
        <v>0</v>
      </c>
      <c r="G332" s="265">
        <v>1</v>
      </c>
      <c r="H332" s="265">
        <v>1</v>
      </c>
      <c r="I332" s="265">
        <v>0</v>
      </c>
      <c r="J332" s="265">
        <v>0</v>
      </c>
      <c r="K332" s="265">
        <v>0</v>
      </c>
      <c r="L332" s="265">
        <v>0</v>
      </c>
      <c r="M332" s="265">
        <v>0</v>
      </c>
      <c r="N332" s="265">
        <v>0</v>
      </c>
      <c r="O332" s="265">
        <v>0</v>
      </c>
      <c r="P332" s="265">
        <v>0</v>
      </c>
      <c r="Q332" s="265">
        <v>0</v>
      </c>
      <c r="R332" s="265">
        <v>0</v>
      </c>
      <c r="S332" s="265">
        <v>0</v>
      </c>
      <c r="T332" s="265">
        <v>0</v>
      </c>
      <c r="U332">
        <f t="shared" si="35"/>
        <v>1</v>
      </c>
      <c r="X332" t="str">
        <f t="shared" si="30"/>
        <v>02YU02</v>
      </c>
      <c r="Y332">
        <f t="shared" si="31"/>
        <v>2</v>
      </c>
      <c r="Z332" s="265" t="s">
        <v>432</v>
      </c>
      <c r="AA332" s="265" t="s">
        <v>444</v>
      </c>
      <c r="AB332" s="265">
        <v>0</v>
      </c>
      <c r="AC332" s="265">
        <v>0</v>
      </c>
      <c r="AD332" s="265">
        <v>0</v>
      </c>
      <c r="AE332" s="265">
        <v>0</v>
      </c>
      <c r="AF332" s="265">
        <v>2</v>
      </c>
      <c r="AG332" s="265">
        <v>0</v>
      </c>
      <c r="AH332" s="265">
        <v>0</v>
      </c>
      <c r="AI332" s="265">
        <v>2</v>
      </c>
      <c r="AJ332">
        <f t="shared" si="32"/>
        <v>0</v>
      </c>
    </row>
    <row r="333" spans="1:36" x14ac:dyDescent="0.2">
      <c r="A333" t="str">
        <f t="shared" si="33"/>
        <v>18BD02</v>
      </c>
      <c r="B333">
        <f t="shared" si="34"/>
        <v>2</v>
      </c>
      <c r="C333" s="265" t="s">
        <v>324</v>
      </c>
      <c r="D333" s="265" t="s">
        <v>309</v>
      </c>
      <c r="E333" s="265">
        <v>0</v>
      </c>
      <c r="F333" s="265">
        <v>0</v>
      </c>
      <c r="G333" s="265">
        <v>1</v>
      </c>
      <c r="H333" s="265">
        <v>1</v>
      </c>
      <c r="I333" s="265">
        <v>0</v>
      </c>
      <c r="J333" s="265">
        <v>0</v>
      </c>
      <c r="K333" s="265">
        <v>0</v>
      </c>
      <c r="L333" s="265">
        <v>0</v>
      </c>
      <c r="M333" s="265">
        <v>0</v>
      </c>
      <c r="N333" s="265">
        <v>0</v>
      </c>
      <c r="O333" s="265">
        <v>0</v>
      </c>
      <c r="P333" s="265">
        <v>0</v>
      </c>
      <c r="Q333" s="265">
        <v>0</v>
      </c>
      <c r="R333" s="265">
        <v>0</v>
      </c>
      <c r="S333" s="265">
        <v>0</v>
      </c>
      <c r="T333" s="265">
        <v>0</v>
      </c>
      <c r="U333">
        <f t="shared" si="35"/>
        <v>1</v>
      </c>
      <c r="X333" t="str">
        <f t="shared" si="30"/>
        <v>02YU03</v>
      </c>
      <c r="Y333">
        <f t="shared" si="31"/>
        <v>3</v>
      </c>
      <c r="Z333" s="265" t="s">
        <v>432</v>
      </c>
      <c r="AA333" s="265" t="s">
        <v>445</v>
      </c>
      <c r="AB333" s="265">
        <v>3</v>
      </c>
      <c r="AC333" s="265">
        <v>0</v>
      </c>
      <c r="AD333" s="265">
        <v>0</v>
      </c>
      <c r="AE333" s="265">
        <v>3</v>
      </c>
      <c r="AF333" s="265">
        <v>9</v>
      </c>
      <c r="AG333" s="265">
        <v>0</v>
      </c>
      <c r="AH333" s="265">
        <v>0</v>
      </c>
      <c r="AI333" s="265">
        <v>9</v>
      </c>
      <c r="AJ333">
        <f t="shared" si="32"/>
        <v>0</v>
      </c>
    </row>
    <row r="334" spans="1:36" x14ac:dyDescent="0.2">
      <c r="A334" t="str">
        <f t="shared" si="33"/>
        <v>18BV01</v>
      </c>
      <c r="B334">
        <f t="shared" si="34"/>
        <v>1</v>
      </c>
      <c r="C334" s="265" t="s">
        <v>270</v>
      </c>
      <c r="D334" s="265" t="s">
        <v>292</v>
      </c>
      <c r="E334" s="265">
        <v>1</v>
      </c>
      <c r="F334" s="265">
        <v>0</v>
      </c>
      <c r="G334" s="265">
        <v>0</v>
      </c>
      <c r="H334" s="265">
        <v>1</v>
      </c>
      <c r="I334" s="265">
        <v>0</v>
      </c>
      <c r="J334" s="265">
        <v>0</v>
      </c>
      <c r="K334" s="265">
        <v>0</v>
      </c>
      <c r="L334" s="265">
        <v>0</v>
      </c>
      <c r="M334" s="265">
        <v>0</v>
      </c>
      <c r="N334" s="265">
        <v>0</v>
      </c>
      <c r="O334" s="265">
        <v>0</v>
      </c>
      <c r="P334" s="265">
        <v>0</v>
      </c>
      <c r="Q334" s="265">
        <v>1</v>
      </c>
      <c r="R334" s="265">
        <v>0</v>
      </c>
      <c r="S334" s="265">
        <v>0</v>
      </c>
      <c r="T334" s="265">
        <v>1</v>
      </c>
      <c r="U334">
        <f t="shared" si="35"/>
        <v>0</v>
      </c>
      <c r="X334" t="str">
        <f t="shared" si="30"/>
        <v>02YU04</v>
      </c>
      <c r="Y334">
        <f t="shared" si="31"/>
        <v>4</v>
      </c>
      <c r="Z334" s="265" t="s">
        <v>432</v>
      </c>
      <c r="AA334" s="265" t="s">
        <v>447</v>
      </c>
      <c r="AB334" s="265">
        <v>1</v>
      </c>
      <c r="AC334" s="265">
        <v>0</v>
      </c>
      <c r="AD334" s="265">
        <v>0</v>
      </c>
      <c r="AE334" s="265">
        <v>1</v>
      </c>
      <c r="AF334" s="265">
        <v>0</v>
      </c>
      <c r="AG334" s="265">
        <v>0</v>
      </c>
      <c r="AH334" s="265">
        <v>0</v>
      </c>
      <c r="AI334" s="265">
        <v>0</v>
      </c>
      <c r="AJ334">
        <f t="shared" si="32"/>
        <v>1</v>
      </c>
    </row>
    <row r="335" spans="1:36" x14ac:dyDescent="0.2">
      <c r="A335" t="str">
        <f t="shared" si="33"/>
        <v>18CZ01</v>
      </c>
      <c r="B335">
        <f t="shared" si="34"/>
        <v>1</v>
      </c>
      <c r="C335" s="265" t="s">
        <v>371</v>
      </c>
      <c r="D335" s="265" t="s">
        <v>384</v>
      </c>
      <c r="E335" s="265">
        <v>0</v>
      </c>
      <c r="F335" s="265">
        <v>0</v>
      </c>
      <c r="G335" s="265">
        <v>0</v>
      </c>
      <c r="H335" s="265">
        <v>0</v>
      </c>
      <c r="I335" s="265">
        <v>0</v>
      </c>
      <c r="J335" s="265">
        <v>0</v>
      </c>
      <c r="K335" s="265">
        <v>0</v>
      </c>
      <c r="L335" s="265">
        <v>0</v>
      </c>
      <c r="M335" s="265">
        <v>2</v>
      </c>
      <c r="N335" s="265">
        <v>0</v>
      </c>
      <c r="O335" s="265">
        <v>0</v>
      </c>
      <c r="P335" s="265">
        <v>2</v>
      </c>
      <c r="Q335" s="265">
        <v>0</v>
      </c>
      <c r="R335" s="265">
        <v>0</v>
      </c>
      <c r="S335" s="265">
        <v>0</v>
      </c>
      <c r="T335" s="265">
        <v>0</v>
      </c>
      <c r="U335">
        <f t="shared" si="35"/>
        <v>1</v>
      </c>
      <c r="X335" t="str">
        <f t="shared" si="30"/>
        <v>02YU05</v>
      </c>
      <c r="Y335">
        <f t="shared" si="31"/>
        <v>5</v>
      </c>
      <c r="Z335" s="265" t="s">
        <v>432</v>
      </c>
      <c r="AA335" s="265" t="s">
        <v>455</v>
      </c>
      <c r="AB335" s="265">
        <v>0</v>
      </c>
      <c r="AC335" s="265">
        <v>0</v>
      </c>
      <c r="AD335" s="265">
        <v>0</v>
      </c>
      <c r="AE335" s="265">
        <v>0</v>
      </c>
      <c r="AF335" s="265">
        <v>1</v>
      </c>
      <c r="AG335" s="265">
        <v>0</v>
      </c>
      <c r="AH335" s="265">
        <v>0</v>
      </c>
      <c r="AI335" s="265">
        <v>1</v>
      </c>
      <c r="AJ335">
        <f t="shared" si="32"/>
        <v>0</v>
      </c>
    </row>
    <row r="336" spans="1:36" x14ac:dyDescent="0.2">
      <c r="A336" t="str">
        <f t="shared" si="33"/>
        <v>18CZ02</v>
      </c>
      <c r="B336">
        <f t="shared" si="34"/>
        <v>2</v>
      </c>
      <c r="C336" s="265" t="s">
        <v>371</v>
      </c>
      <c r="D336" s="265" t="s">
        <v>388</v>
      </c>
      <c r="E336" s="265">
        <v>2</v>
      </c>
      <c r="F336" s="265">
        <v>0</v>
      </c>
      <c r="G336" s="265">
        <v>0</v>
      </c>
      <c r="H336" s="265">
        <v>2</v>
      </c>
      <c r="I336" s="265">
        <v>0</v>
      </c>
      <c r="J336" s="265">
        <v>0</v>
      </c>
      <c r="K336" s="265">
        <v>0</v>
      </c>
      <c r="L336" s="265">
        <v>0</v>
      </c>
      <c r="M336" s="265">
        <v>2</v>
      </c>
      <c r="N336" s="265">
        <v>0</v>
      </c>
      <c r="O336" s="265">
        <v>0</v>
      </c>
      <c r="P336" s="265">
        <v>2</v>
      </c>
      <c r="Q336" s="265">
        <v>0</v>
      </c>
      <c r="R336" s="265">
        <v>0</v>
      </c>
      <c r="S336" s="265">
        <v>0</v>
      </c>
      <c r="T336" s="265">
        <v>0</v>
      </c>
      <c r="U336">
        <f t="shared" si="35"/>
        <v>1</v>
      </c>
      <c r="X336" t="str">
        <f t="shared" si="30"/>
        <v>02YU06</v>
      </c>
      <c r="Y336">
        <f t="shared" si="31"/>
        <v>6</v>
      </c>
      <c r="Z336" s="265" t="s">
        <v>432</v>
      </c>
      <c r="AA336" s="265" t="s">
        <v>463</v>
      </c>
      <c r="AB336" s="265">
        <v>1</v>
      </c>
      <c r="AC336" s="265">
        <v>0</v>
      </c>
      <c r="AD336" s="265">
        <v>0</v>
      </c>
      <c r="AE336" s="265">
        <v>1</v>
      </c>
      <c r="AF336" s="265">
        <v>1</v>
      </c>
      <c r="AG336" s="265">
        <v>0</v>
      </c>
      <c r="AH336" s="265">
        <v>0</v>
      </c>
      <c r="AI336" s="265">
        <v>1</v>
      </c>
      <c r="AJ336">
        <f t="shared" si="32"/>
        <v>0</v>
      </c>
    </row>
    <row r="337" spans="1:36" x14ac:dyDescent="0.2">
      <c r="A337" t="str">
        <f t="shared" si="33"/>
        <v>18CZ03</v>
      </c>
      <c r="B337">
        <f t="shared" si="34"/>
        <v>3</v>
      </c>
      <c r="C337" s="265" t="s">
        <v>371</v>
      </c>
      <c r="D337" s="265" t="s">
        <v>392</v>
      </c>
      <c r="E337" s="265">
        <v>0</v>
      </c>
      <c r="F337" s="265">
        <v>0</v>
      </c>
      <c r="G337" s="265">
        <v>0</v>
      </c>
      <c r="H337" s="265">
        <v>0</v>
      </c>
      <c r="I337" s="265">
        <v>0</v>
      </c>
      <c r="J337" s="265">
        <v>0</v>
      </c>
      <c r="K337" s="265">
        <v>0</v>
      </c>
      <c r="L337" s="265">
        <v>0</v>
      </c>
      <c r="M337" s="265">
        <v>2</v>
      </c>
      <c r="N337" s="265">
        <v>0</v>
      </c>
      <c r="O337" s="265">
        <v>0</v>
      </c>
      <c r="P337" s="265">
        <v>2</v>
      </c>
      <c r="Q337" s="265">
        <v>0</v>
      </c>
      <c r="R337" s="265">
        <v>0</v>
      </c>
      <c r="S337" s="265">
        <v>0</v>
      </c>
      <c r="T337" s="265">
        <v>0</v>
      </c>
      <c r="U337">
        <f t="shared" si="35"/>
        <v>1</v>
      </c>
      <c r="X337" t="str">
        <f t="shared" si="30"/>
        <v>02YU07</v>
      </c>
      <c r="Y337">
        <f t="shared" si="31"/>
        <v>7</v>
      </c>
      <c r="Z337" s="265" t="s">
        <v>432</v>
      </c>
      <c r="AA337" s="265" t="s">
        <v>473</v>
      </c>
      <c r="AB337" s="265">
        <v>0</v>
      </c>
      <c r="AC337" s="265">
        <v>0</v>
      </c>
      <c r="AD337" s="265">
        <v>0</v>
      </c>
      <c r="AE337" s="265">
        <v>0</v>
      </c>
      <c r="AF337" s="265">
        <v>2</v>
      </c>
      <c r="AG337" s="265">
        <v>0</v>
      </c>
      <c r="AH337" s="265">
        <v>0</v>
      </c>
      <c r="AI337" s="265">
        <v>2</v>
      </c>
      <c r="AJ337">
        <f t="shared" si="32"/>
        <v>0</v>
      </c>
    </row>
    <row r="338" spans="1:36" x14ac:dyDescent="0.2">
      <c r="A338" t="str">
        <f t="shared" si="33"/>
        <v>18CZ04</v>
      </c>
      <c r="B338">
        <f t="shared" si="34"/>
        <v>4</v>
      </c>
      <c r="C338" s="265" t="s">
        <v>371</v>
      </c>
      <c r="D338" s="265" t="s">
        <v>396</v>
      </c>
      <c r="E338" s="265">
        <v>0</v>
      </c>
      <c r="F338" s="265">
        <v>0</v>
      </c>
      <c r="G338" s="265">
        <v>0</v>
      </c>
      <c r="H338" s="265">
        <v>0</v>
      </c>
      <c r="I338" s="265">
        <v>0</v>
      </c>
      <c r="J338" s="265">
        <v>0</v>
      </c>
      <c r="K338" s="265">
        <v>0</v>
      </c>
      <c r="L338" s="265">
        <v>0</v>
      </c>
      <c r="M338" s="265">
        <v>1</v>
      </c>
      <c r="N338" s="265">
        <v>0</v>
      </c>
      <c r="O338" s="265">
        <v>0</v>
      </c>
      <c r="P338" s="265">
        <v>1</v>
      </c>
      <c r="Q338" s="265">
        <v>0</v>
      </c>
      <c r="R338" s="265">
        <v>0</v>
      </c>
      <c r="S338" s="265">
        <v>0</v>
      </c>
      <c r="T338" s="265">
        <v>0</v>
      </c>
      <c r="U338">
        <f t="shared" si="35"/>
        <v>1</v>
      </c>
      <c r="X338" t="str">
        <f t="shared" si="30"/>
        <v>02YU08</v>
      </c>
      <c r="Y338">
        <f t="shared" si="31"/>
        <v>8</v>
      </c>
      <c r="Z338" s="265" t="s">
        <v>432</v>
      </c>
      <c r="AA338" s="265" t="s">
        <v>494</v>
      </c>
      <c r="AB338" s="265">
        <v>1</v>
      </c>
      <c r="AC338" s="265">
        <v>0</v>
      </c>
      <c r="AD338" s="265">
        <v>0</v>
      </c>
      <c r="AE338" s="265">
        <v>1</v>
      </c>
      <c r="AF338" s="265">
        <v>0</v>
      </c>
      <c r="AG338" s="265">
        <v>0</v>
      </c>
      <c r="AH338" s="265">
        <v>0</v>
      </c>
      <c r="AI338" s="265">
        <v>0</v>
      </c>
      <c r="AJ338">
        <f t="shared" si="32"/>
        <v>1</v>
      </c>
    </row>
    <row r="339" spans="1:36" x14ac:dyDescent="0.2">
      <c r="A339" t="str">
        <f t="shared" si="33"/>
        <v>18CZ05</v>
      </c>
      <c r="B339">
        <f t="shared" si="34"/>
        <v>5</v>
      </c>
      <c r="C339" s="265" t="s">
        <v>371</v>
      </c>
      <c r="D339" s="265" t="s">
        <v>404</v>
      </c>
      <c r="E339" s="265">
        <v>0</v>
      </c>
      <c r="F339" s="265">
        <v>0</v>
      </c>
      <c r="G339" s="265">
        <v>0</v>
      </c>
      <c r="H339" s="265">
        <v>0</v>
      </c>
      <c r="I339" s="265">
        <v>0</v>
      </c>
      <c r="J339" s="265">
        <v>0</v>
      </c>
      <c r="K339" s="265">
        <v>0</v>
      </c>
      <c r="L339" s="265">
        <v>0</v>
      </c>
      <c r="M339" s="265">
        <v>1</v>
      </c>
      <c r="N339" s="265">
        <v>0</v>
      </c>
      <c r="O339" s="265">
        <v>0</v>
      </c>
      <c r="P339" s="265">
        <v>1</v>
      </c>
      <c r="Q339" s="265">
        <v>0</v>
      </c>
      <c r="R339" s="265">
        <v>0</v>
      </c>
      <c r="S339" s="265">
        <v>0</v>
      </c>
      <c r="T339" s="265">
        <v>0</v>
      </c>
      <c r="U339">
        <f t="shared" si="35"/>
        <v>1</v>
      </c>
      <c r="X339" t="str">
        <f t="shared" si="30"/>
        <v>02ZX01</v>
      </c>
      <c r="Y339">
        <f t="shared" si="31"/>
        <v>1</v>
      </c>
      <c r="Z339" s="265" t="s">
        <v>369</v>
      </c>
      <c r="AA339" s="265" t="s">
        <v>519</v>
      </c>
      <c r="AB339" s="265">
        <v>2</v>
      </c>
      <c r="AC339" s="265">
        <v>0</v>
      </c>
      <c r="AD339" s="265">
        <v>0</v>
      </c>
      <c r="AE339" s="265">
        <v>2</v>
      </c>
      <c r="AF339" s="265">
        <v>0</v>
      </c>
      <c r="AG339" s="265">
        <v>3</v>
      </c>
      <c r="AH339" s="265">
        <v>3</v>
      </c>
      <c r="AI339" s="265">
        <v>6</v>
      </c>
      <c r="AJ339">
        <f t="shared" si="32"/>
        <v>0</v>
      </c>
    </row>
    <row r="340" spans="1:36" x14ac:dyDescent="0.2">
      <c r="A340" t="str">
        <f t="shared" si="33"/>
        <v>18EC01</v>
      </c>
      <c r="B340">
        <f t="shared" si="34"/>
        <v>1</v>
      </c>
      <c r="C340" s="265" t="s">
        <v>271</v>
      </c>
      <c r="D340" s="265" t="s">
        <v>265</v>
      </c>
      <c r="E340" s="265">
        <v>0</v>
      </c>
      <c r="F340" s="265">
        <v>0</v>
      </c>
      <c r="G340" s="265">
        <v>0</v>
      </c>
      <c r="H340" s="265">
        <v>0</v>
      </c>
      <c r="I340" s="265">
        <v>0</v>
      </c>
      <c r="J340" s="265">
        <v>0</v>
      </c>
      <c r="K340" s="265">
        <v>0</v>
      </c>
      <c r="L340" s="265">
        <v>0</v>
      </c>
      <c r="M340" s="265">
        <v>1</v>
      </c>
      <c r="N340" s="265">
        <v>0</v>
      </c>
      <c r="O340" s="265">
        <v>0</v>
      </c>
      <c r="P340" s="265">
        <v>1</v>
      </c>
      <c r="Q340" s="265">
        <v>0</v>
      </c>
      <c r="R340" s="265">
        <v>0</v>
      </c>
      <c r="S340" s="265">
        <v>0</v>
      </c>
      <c r="T340" s="265">
        <v>0</v>
      </c>
      <c r="U340">
        <f t="shared" si="35"/>
        <v>1</v>
      </c>
      <c r="X340" t="str">
        <f t="shared" si="30"/>
        <v>02ZX02</v>
      </c>
      <c r="Y340">
        <f t="shared" si="31"/>
        <v>2</v>
      </c>
      <c r="Z340" s="265" t="s">
        <v>369</v>
      </c>
      <c r="AA340" s="265" t="s">
        <v>520</v>
      </c>
      <c r="AB340" s="265">
        <v>1</v>
      </c>
      <c r="AC340" s="265">
        <v>0</v>
      </c>
      <c r="AD340" s="265">
        <v>0</v>
      </c>
      <c r="AE340" s="265">
        <v>1</v>
      </c>
      <c r="AF340" s="265">
        <v>0</v>
      </c>
      <c r="AG340" s="265">
        <v>0</v>
      </c>
      <c r="AH340" s="265">
        <v>0</v>
      </c>
      <c r="AI340" s="265">
        <v>0</v>
      </c>
      <c r="AJ340">
        <f t="shared" si="32"/>
        <v>1</v>
      </c>
    </row>
    <row r="341" spans="1:36" x14ac:dyDescent="0.2">
      <c r="A341" t="str">
        <f t="shared" si="33"/>
        <v>18EC02</v>
      </c>
      <c r="B341">
        <f t="shared" si="34"/>
        <v>2</v>
      </c>
      <c r="C341" s="265" t="s">
        <v>271</v>
      </c>
      <c r="D341" s="265" t="s">
        <v>293</v>
      </c>
      <c r="E341" s="265">
        <v>0</v>
      </c>
      <c r="F341" s="265">
        <v>0</v>
      </c>
      <c r="G341" s="265">
        <v>0</v>
      </c>
      <c r="H341" s="265">
        <v>0</v>
      </c>
      <c r="I341" s="265">
        <v>1</v>
      </c>
      <c r="J341" s="265">
        <v>0</v>
      </c>
      <c r="K341" s="265">
        <v>0</v>
      </c>
      <c r="L341" s="265">
        <v>1</v>
      </c>
      <c r="M341" s="265">
        <v>4</v>
      </c>
      <c r="N341" s="265">
        <v>0</v>
      </c>
      <c r="O341" s="265">
        <v>0</v>
      </c>
      <c r="P341" s="265">
        <v>4</v>
      </c>
      <c r="Q341" s="265">
        <v>0</v>
      </c>
      <c r="R341" s="265">
        <v>0</v>
      </c>
      <c r="S341" s="265">
        <v>0</v>
      </c>
      <c r="T341" s="265">
        <v>0</v>
      </c>
      <c r="U341">
        <f t="shared" si="35"/>
        <v>1</v>
      </c>
      <c r="X341" t="str">
        <f t="shared" si="30"/>
        <v>02ZX03</v>
      </c>
      <c r="Y341">
        <f t="shared" si="31"/>
        <v>3</v>
      </c>
      <c r="Z341" s="265" t="s">
        <v>369</v>
      </c>
      <c r="AA341" s="265" t="s">
        <v>524</v>
      </c>
      <c r="AB341" s="265">
        <v>0</v>
      </c>
      <c r="AC341" s="265">
        <v>0</v>
      </c>
      <c r="AD341" s="265">
        <v>0</v>
      </c>
      <c r="AE341" s="265">
        <v>0</v>
      </c>
      <c r="AF341" s="265">
        <v>0</v>
      </c>
      <c r="AG341" s="265">
        <v>0</v>
      </c>
      <c r="AH341" s="265">
        <v>1</v>
      </c>
      <c r="AI341" s="265">
        <v>1</v>
      </c>
      <c r="AJ341">
        <f t="shared" si="32"/>
        <v>0</v>
      </c>
    </row>
    <row r="342" spans="1:36" x14ac:dyDescent="0.2">
      <c r="A342" t="str">
        <f t="shared" si="33"/>
        <v>18IS01</v>
      </c>
      <c r="B342">
        <f t="shared" si="34"/>
        <v>1</v>
      </c>
      <c r="C342" s="265" t="s">
        <v>272</v>
      </c>
      <c r="D342" s="265" t="s">
        <v>265</v>
      </c>
      <c r="E342" s="265">
        <v>2</v>
      </c>
      <c r="F342" s="265">
        <v>0</v>
      </c>
      <c r="G342" s="265">
        <v>0</v>
      </c>
      <c r="H342" s="265">
        <v>2</v>
      </c>
      <c r="I342" s="265">
        <v>0</v>
      </c>
      <c r="J342" s="265">
        <v>0</v>
      </c>
      <c r="K342" s="265">
        <v>0</v>
      </c>
      <c r="L342" s="265">
        <v>0</v>
      </c>
      <c r="M342" s="265">
        <v>1</v>
      </c>
      <c r="N342" s="265">
        <v>0</v>
      </c>
      <c r="O342" s="265">
        <v>0</v>
      </c>
      <c r="P342" s="265">
        <v>1</v>
      </c>
      <c r="Q342" s="265">
        <v>2</v>
      </c>
      <c r="R342" s="265">
        <v>0</v>
      </c>
      <c r="S342" s="265">
        <v>1</v>
      </c>
      <c r="T342" s="265">
        <v>3</v>
      </c>
      <c r="U342">
        <f t="shared" si="35"/>
        <v>0</v>
      </c>
      <c r="X342" t="str">
        <f t="shared" si="30"/>
        <v>03AE01</v>
      </c>
      <c r="Y342">
        <f t="shared" si="31"/>
        <v>1</v>
      </c>
      <c r="Z342" s="265" t="s">
        <v>461</v>
      </c>
      <c r="AA342" s="265" t="s">
        <v>452</v>
      </c>
      <c r="AB342" s="265">
        <v>0</v>
      </c>
      <c r="AC342" s="265">
        <v>0</v>
      </c>
      <c r="AD342" s="265">
        <v>0</v>
      </c>
      <c r="AE342" s="265">
        <v>0</v>
      </c>
      <c r="AF342" s="265">
        <v>0</v>
      </c>
      <c r="AG342" s="265">
        <v>0</v>
      </c>
      <c r="AH342" s="265">
        <v>1</v>
      </c>
      <c r="AI342" s="265">
        <v>1</v>
      </c>
      <c r="AJ342">
        <f t="shared" si="32"/>
        <v>0</v>
      </c>
    </row>
    <row r="343" spans="1:36" x14ac:dyDescent="0.2">
      <c r="A343" t="str">
        <f t="shared" si="33"/>
        <v>18IS02</v>
      </c>
      <c r="B343">
        <f t="shared" si="34"/>
        <v>2</v>
      </c>
      <c r="C343" s="265" t="s">
        <v>272</v>
      </c>
      <c r="D343" s="265" t="s">
        <v>288</v>
      </c>
      <c r="E343" s="265">
        <v>1</v>
      </c>
      <c r="F343" s="265">
        <v>0</v>
      </c>
      <c r="G343" s="265">
        <v>0</v>
      </c>
      <c r="H343" s="265">
        <v>1</v>
      </c>
      <c r="I343" s="265">
        <v>1</v>
      </c>
      <c r="J343" s="265">
        <v>0</v>
      </c>
      <c r="K343" s="265">
        <v>0</v>
      </c>
      <c r="L343" s="265">
        <v>1</v>
      </c>
      <c r="M343" s="265">
        <v>0</v>
      </c>
      <c r="N343" s="265">
        <v>0</v>
      </c>
      <c r="O343" s="265">
        <v>0</v>
      </c>
      <c r="P343" s="265">
        <v>0</v>
      </c>
      <c r="Q343" s="265">
        <v>0</v>
      </c>
      <c r="R343" s="265">
        <v>0</v>
      </c>
      <c r="S343" s="265">
        <v>0</v>
      </c>
      <c r="T343" s="265">
        <v>0</v>
      </c>
      <c r="U343">
        <f t="shared" si="35"/>
        <v>0</v>
      </c>
      <c r="X343" t="str">
        <f t="shared" si="30"/>
        <v>03AE02</v>
      </c>
      <c r="Y343">
        <f t="shared" si="31"/>
        <v>2</v>
      </c>
      <c r="Z343" s="265" t="s">
        <v>461</v>
      </c>
      <c r="AA343" s="265" t="s">
        <v>465</v>
      </c>
      <c r="AB343" s="265">
        <v>0</v>
      </c>
      <c r="AC343" s="265">
        <v>1</v>
      </c>
      <c r="AD343" s="265">
        <v>1</v>
      </c>
      <c r="AE343" s="265">
        <v>2</v>
      </c>
      <c r="AF343" s="265">
        <v>0</v>
      </c>
      <c r="AG343" s="265">
        <v>0</v>
      </c>
      <c r="AH343" s="265">
        <v>0</v>
      </c>
      <c r="AI343" s="265">
        <v>0</v>
      </c>
      <c r="AJ343">
        <f t="shared" si="32"/>
        <v>1</v>
      </c>
    </row>
    <row r="344" spans="1:36" x14ac:dyDescent="0.2">
      <c r="A344" t="str">
        <f t="shared" si="33"/>
        <v>18IS03</v>
      </c>
      <c r="B344">
        <f t="shared" si="34"/>
        <v>3</v>
      </c>
      <c r="C344" s="265" t="s">
        <v>272</v>
      </c>
      <c r="D344" s="265" t="s">
        <v>292</v>
      </c>
      <c r="E344" s="265">
        <v>2</v>
      </c>
      <c r="F344" s="265">
        <v>0</v>
      </c>
      <c r="G344" s="265">
        <v>0</v>
      </c>
      <c r="H344" s="265">
        <v>2</v>
      </c>
      <c r="I344" s="265">
        <v>0</v>
      </c>
      <c r="J344" s="265">
        <v>0</v>
      </c>
      <c r="K344" s="265">
        <v>0</v>
      </c>
      <c r="L344" s="265">
        <v>0</v>
      </c>
      <c r="M344" s="265">
        <v>1</v>
      </c>
      <c r="N344" s="265">
        <v>0</v>
      </c>
      <c r="O344" s="265">
        <v>0</v>
      </c>
      <c r="P344" s="265">
        <v>1</v>
      </c>
      <c r="Q344" s="265">
        <v>0</v>
      </c>
      <c r="R344" s="265">
        <v>0</v>
      </c>
      <c r="S344" s="265">
        <v>0</v>
      </c>
      <c r="T344" s="265">
        <v>0</v>
      </c>
      <c r="U344">
        <f t="shared" si="35"/>
        <v>1</v>
      </c>
      <c r="X344" t="str">
        <f t="shared" si="30"/>
        <v>03HW01</v>
      </c>
      <c r="Y344">
        <f t="shared" si="31"/>
        <v>1</v>
      </c>
      <c r="Z344" s="265" t="s">
        <v>341</v>
      </c>
      <c r="AA344" s="265" t="s">
        <v>502</v>
      </c>
      <c r="AB344" s="265">
        <v>0</v>
      </c>
      <c r="AC344" s="265">
        <v>0</v>
      </c>
      <c r="AD344" s="265">
        <v>1</v>
      </c>
      <c r="AE344" s="265">
        <v>1</v>
      </c>
      <c r="AF344" s="265">
        <v>0</v>
      </c>
      <c r="AG344" s="265">
        <v>0</v>
      </c>
      <c r="AH344" s="265">
        <v>3</v>
      </c>
      <c r="AI344" s="265">
        <v>3</v>
      </c>
      <c r="AJ344">
        <f t="shared" si="32"/>
        <v>0</v>
      </c>
    </row>
    <row r="345" spans="1:36" x14ac:dyDescent="0.2">
      <c r="A345" t="str">
        <f t="shared" si="33"/>
        <v>18KC01</v>
      </c>
      <c r="B345">
        <f t="shared" si="34"/>
        <v>1</v>
      </c>
      <c r="C345" s="265" t="s">
        <v>312</v>
      </c>
      <c r="D345" s="265" t="s">
        <v>321</v>
      </c>
      <c r="E345" s="265">
        <v>0</v>
      </c>
      <c r="F345" s="265">
        <v>0</v>
      </c>
      <c r="G345" s="265">
        <v>0</v>
      </c>
      <c r="H345" s="265">
        <v>0</v>
      </c>
      <c r="I345" s="265">
        <v>0</v>
      </c>
      <c r="J345" s="265">
        <v>0</v>
      </c>
      <c r="K345" s="265">
        <v>0</v>
      </c>
      <c r="L345" s="265">
        <v>0</v>
      </c>
      <c r="M345" s="265">
        <v>1</v>
      </c>
      <c r="N345" s="265">
        <v>0</v>
      </c>
      <c r="O345" s="265">
        <v>0</v>
      </c>
      <c r="P345" s="265">
        <v>1</v>
      </c>
      <c r="Q345" s="265">
        <v>0</v>
      </c>
      <c r="R345" s="265">
        <v>0</v>
      </c>
      <c r="S345" s="265">
        <v>0</v>
      </c>
      <c r="T345" s="265">
        <v>0</v>
      </c>
      <c r="U345">
        <f t="shared" si="35"/>
        <v>1</v>
      </c>
      <c r="X345" t="str">
        <f t="shared" si="30"/>
        <v>03IJ01</v>
      </c>
      <c r="Y345">
        <f t="shared" si="31"/>
        <v>1</v>
      </c>
      <c r="Z345" s="265" t="s">
        <v>220</v>
      </c>
      <c r="AA345" s="265" t="s">
        <v>462</v>
      </c>
      <c r="AB345" s="265">
        <v>1</v>
      </c>
      <c r="AC345" s="265">
        <v>0</v>
      </c>
      <c r="AD345" s="265">
        <v>0</v>
      </c>
      <c r="AE345" s="265">
        <v>1</v>
      </c>
      <c r="AF345" s="265">
        <v>0</v>
      </c>
      <c r="AG345" s="265">
        <v>0</v>
      </c>
      <c r="AH345" s="265">
        <v>0</v>
      </c>
      <c r="AI345" s="265">
        <v>0</v>
      </c>
      <c r="AJ345">
        <f t="shared" si="32"/>
        <v>1</v>
      </c>
    </row>
    <row r="346" spans="1:36" x14ac:dyDescent="0.2">
      <c r="A346" t="str">
        <f t="shared" si="33"/>
        <v>18KC02</v>
      </c>
      <c r="B346">
        <f t="shared" si="34"/>
        <v>2</v>
      </c>
      <c r="C346" s="265" t="s">
        <v>312</v>
      </c>
      <c r="D346" s="265" t="s">
        <v>323</v>
      </c>
      <c r="E346" s="265">
        <v>4</v>
      </c>
      <c r="F346" s="265">
        <v>0</v>
      </c>
      <c r="G346" s="265">
        <v>0</v>
      </c>
      <c r="H346" s="265">
        <v>4</v>
      </c>
      <c r="I346" s="265">
        <v>0</v>
      </c>
      <c r="J346" s="265">
        <v>0</v>
      </c>
      <c r="K346" s="265">
        <v>0</v>
      </c>
      <c r="L346" s="265">
        <v>0</v>
      </c>
      <c r="M346" s="265">
        <v>0</v>
      </c>
      <c r="N346" s="265">
        <v>0</v>
      </c>
      <c r="O346" s="265">
        <v>0</v>
      </c>
      <c r="P346" s="265">
        <v>0</v>
      </c>
      <c r="Q346" s="265">
        <v>0</v>
      </c>
      <c r="R346" s="265">
        <v>0</v>
      </c>
      <c r="S346" s="265">
        <v>0</v>
      </c>
      <c r="T346" s="265">
        <v>0</v>
      </c>
      <c r="U346">
        <f t="shared" si="35"/>
        <v>1</v>
      </c>
      <c r="X346" t="str">
        <f t="shared" si="30"/>
        <v>03IJ02</v>
      </c>
      <c r="Y346">
        <f t="shared" si="31"/>
        <v>2</v>
      </c>
      <c r="Z346" s="265" t="s">
        <v>220</v>
      </c>
      <c r="AA346" s="265" t="s">
        <v>463</v>
      </c>
      <c r="AB346" s="265">
        <v>1</v>
      </c>
      <c r="AC346" s="265">
        <v>0</v>
      </c>
      <c r="AD346" s="265">
        <v>0</v>
      </c>
      <c r="AE346" s="265">
        <v>1</v>
      </c>
      <c r="AF346" s="265">
        <v>0</v>
      </c>
      <c r="AG346" s="265">
        <v>0</v>
      </c>
      <c r="AH346" s="265">
        <v>0</v>
      </c>
      <c r="AI346" s="265">
        <v>0</v>
      </c>
      <c r="AJ346">
        <f t="shared" si="32"/>
        <v>1</v>
      </c>
    </row>
    <row r="347" spans="1:36" x14ac:dyDescent="0.2">
      <c r="A347" t="str">
        <f t="shared" si="33"/>
        <v>18LW01</v>
      </c>
      <c r="B347">
        <f t="shared" si="34"/>
        <v>1</v>
      </c>
      <c r="C347" s="265" t="s">
        <v>273</v>
      </c>
      <c r="D347" s="265" t="s">
        <v>265</v>
      </c>
      <c r="E347" s="265">
        <v>0</v>
      </c>
      <c r="F347" s="265">
        <v>0</v>
      </c>
      <c r="G347" s="265">
        <v>0</v>
      </c>
      <c r="H347" s="265">
        <v>0</v>
      </c>
      <c r="I347" s="265">
        <v>0</v>
      </c>
      <c r="J347" s="265">
        <v>1</v>
      </c>
      <c r="K347" s="265">
        <v>0</v>
      </c>
      <c r="L347" s="265">
        <v>1</v>
      </c>
      <c r="M347" s="265">
        <v>0</v>
      </c>
      <c r="N347" s="265">
        <v>1</v>
      </c>
      <c r="O347" s="265">
        <v>0</v>
      </c>
      <c r="P347" s="265">
        <v>1</v>
      </c>
      <c r="Q347" s="265">
        <v>0</v>
      </c>
      <c r="R347" s="265">
        <v>0</v>
      </c>
      <c r="S347" s="265">
        <v>0</v>
      </c>
      <c r="T347" s="265">
        <v>0</v>
      </c>
      <c r="U347">
        <f t="shared" si="35"/>
        <v>0</v>
      </c>
      <c r="X347" t="str">
        <f t="shared" si="30"/>
        <v>03IJ03</v>
      </c>
      <c r="Y347">
        <f t="shared" si="31"/>
        <v>3</v>
      </c>
      <c r="Z347" s="265" t="s">
        <v>220</v>
      </c>
      <c r="AA347" s="265" t="s">
        <v>465</v>
      </c>
      <c r="AB347" s="265">
        <v>1</v>
      </c>
      <c r="AC347" s="265">
        <v>0</v>
      </c>
      <c r="AD347" s="265">
        <v>0</v>
      </c>
      <c r="AE347" s="265">
        <v>1</v>
      </c>
      <c r="AF347" s="265">
        <v>11</v>
      </c>
      <c r="AG347" s="265">
        <v>0</v>
      </c>
      <c r="AH347" s="265">
        <v>0</v>
      </c>
      <c r="AI347" s="265">
        <v>11</v>
      </c>
      <c r="AJ347">
        <f t="shared" si="32"/>
        <v>0</v>
      </c>
    </row>
    <row r="348" spans="1:36" x14ac:dyDescent="0.2">
      <c r="A348" t="str">
        <f t="shared" si="33"/>
        <v>18QP01</v>
      </c>
      <c r="B348">
        <f t="shared" si="34"/>
        <v>1</v>
      </c>
      <c r="C348" s="265" t="s">
        <v>172</v>
      </c>
      <c r="D348" s="265" t="s">
        <v>198</v>
      </c>
      <c r="E348" s="265">
        <v>1</v>
      </c>
      <c r="F348" s="265">
        <v>0</v>
      </c>
      <c r="G348" s="265">
        <v>0</v>
      </c>
      <c r="H348" s="265">
        <v>1</v>
      </c>
      <c r="I348" s="265">
        <v>0</v>
      </c>
      <c r="J348" s="265">
        <v>0</v>
      </c>
      <c r="K348" s="265">
        <v>0</v>
      </c>
      <c r="L348" s="265">
        <v>0</v>
      </c>
      <c r="M348" s="265">
        <v>0</v>
      </c>
      <c r="N348" s="265">
        <v>0</v>
      </c>
      <c r="O348" s="265">
        <v>0</v>
      </c>
      <c r="P348" s="265">
        <v>0</v>
      </c>
      <c r="Q348" s="265">
        <v>0</v>
      </c>
      <c r="R348" s="265">
        <v>0</v>
      </c>
      <c r="S348" s="265">
        <v>0</v>
      </c>
      <c r="T348" s="265">
        <v>0</v>
      </c>
      <c r="U348">
        <f t="shared" si="35"/>
        <v>1</v>
      </c>
      <c r="X348" t="str">
        <f t="shared" si="30"/>
        <v>03IJ04</v>
      </c>
      <c r="Y348">
        <f t="shared" si="31"/>
        <v>4</v>
      </c>
      <c r="Z348" s="265" t="s">
        <v>220</v>
      </c>
      <c r="AA348" s="265" t="s">
        <v>470</v>
      </c>
      <c r="AB348" s="265">
        <v>1</v>
      </c>
      <c r="AC348" s="265">
        <v>0</v>
      </c>
      <c r="AD348" s="265">
        <v>0</v>
      </c>
      <c r="AE348" s="265">
        <v>1</v>
      </c>
      <c r="AF348" s="265">
        <v>2</v>
      </c>
      <c r="AG348" s="265">
        <v>0</v>
      </c>
      <c r="AH348" s="265">
        <v>0</v>
      </c>
      <c r="AI348" s="265">
        <v>2</v>
      </c>
      <c r="AJ348">
        <f t="shared" si="32"/>
        <v>0</v>
      </c>
    </row>
    <row r="349" spans="1:36" x14ac:dyDescent="0.2">
      <c r="A349" t="str">
        <f t="shared" si="33"/>
        <v>18ZJ01</v>
      </c>
      <c r="B349">
        <f t="shared" si="34"/>
        <v>1</v>
      </c>
      <c r="C349" s="265" t="s">
        <v>233</v>
      </c>
      <c r="D349" s="265" t="s">
        <v>258</v>
      </c>
      <c r="E349" s="265">
        <v>0</v>
      </c>
      <c r="F349" s="265">
        <v>0</v>
      </c>
      <c r="G349" s="265">
        <v>0</v>
      </c>
      <c r="H349" s="265">
        <v>0</v>
      </c>
      <c r="I349" s="265">
        <v>1</v>
      </c>
      <c r="J349" s="265">
        <v>0</v>
      </c>
      <c r="K349" s="265">
        <v>0</v>
      </c>
      <c r="L349" s="265">
        <v>1</v>
      </c>
      <c r="M349" s="265">
        <v>2</v>
      </c>
      <c r="N349" s="265">
        <v>0</v>
      </c>
      <c r="O349" s="265">
        <v>0</v>
      </c>
      <c r="P349" s="265">
        <v>2</v>
      </c>
      <c r="Q349" s="265">
        <v>1</v>
      </c>
      <c r="R349" s="265">
        <v>0</v>
      </c>
      <c r="S349" s="265">
        <v>0</v>
      </c>
      <c r="T349" s="265">
        <v>1</v>
      </c>
      <c r="U349">
        <f t="shared" si="35"/>
        <v>0</v>
      </c>
      <c r="X349" t="str">
        <f t="shared" si="30"/>
        <v>03IJ05</v>
      </c>
      <c r="Y349">
        <f t="shared" si="31"/>
        <v>5</v>
      </c>
      <c r="Z349" s="265" t="s">
        <v>220</v>
      </c>
      <c r="AA349" s="265" t="s">
        <v>472</v>
      </c>
      <c r="AB349" s="265">
        <v>1</v>
      </c>
      <c r="AC349" s="265">
        <v>0</v>
      </c>
      <c r="AD349" s="265">
        <v>0</v>
      </c>
      <c r="AE349" s="265">
        <v>1</v>
      </c>
      <c r="AF349" s="265">
        <v>1</v>
      </c>
      <c r="AG349" s="265">
        <v>0</v>
      </c>
      <c r="AH349" s="265">
        <v>0</v>
      </c>
      <c r="AI349" s="265">
        <v>1</v>
      </c>
      <c r="AJ349">
        <f t="shared" si="32"/>
        <v>0</v>
      </c>
    </row>
    <row r="350" spans="1:36" x14ac:dyDescent="0.2">
      <c r="A350" t="str">
        <f t="shared" si="33"/>
        <v>18ZJ02</v>
      </c>
      <c r="B350">
        <f t="shared" si="34"/>
        <v>2</v>
      </c>
      <c r="C350" s="265" t="s">
        <v>233</v>
      </c>
      <c r="D350" s="265" t="s">
        <v>260</v>
      </c>
      <c r="E350" s="265">
        <v>1</v>
      </c>
      <c r="F350" s="265">
        <v>0</v>
      </c>
      <c r="G350" s="265">
        <v>0</v>
      </c>
      <c r="H350" s="265">
        <v>1</v>
      </c>
      <c r="I350" s="265">
        <v>0</v>
      </c>
      <c r="J350" s="265">
        <v>0</v>
      </c>
      <c r="K350" s="265">
        <v>0</v>
      </c>
      <c r="L350" s="265">
        <v>0</v>
      </c>
      <c r="M350" s="265">
        <v>3</v>
      </c>
      <c r="N350" s="265">
        <v>0</v>
      </c>
      <c r="O350" s="265">
        <v>0</v>
      </c>
      <c r="P350" s="265">
        <v>3</v>
      </c>
      <c r="Q350" s="265">
        <v>3</v>
      </c>
      <c r="R350" s="265">
        <v>0</v>
      </c>
      <c r="S350" s="265">
        <v>0</v>
      </c>
      <c r="T350" s="265">
        <v>3</v>
      </c>
      <c r="U350">
        <f t="shared" si="35"/>
        <v>1</v>
      </c>
      <c r="X350" t="str">
        <f t="shared" si="30"/>
        <v>03IJ06</v>
      </c>
      <c r="Y350">
        <f t="shared" si="31"/>
        <v>6</v>
      </c>
      <c r="Z350" s="265" t="s">
        <v>220</v>
      </c>
      <c r="AA350" s="265" t="s">
        <v>493</v>
      </c>
      <c r="AB350" s="265">
        <v>1</v>
      </c>
      <c r="AC350" s="265">
        <v>0</v>
      </c>
      <c r="AD350" s="265">
        <v>0</v>
      </c>
      <c r="AE350" s="265">
        <v>1</v>
      </c>
      <c r="AF350" s="265">
        <v>0</v>
      </c>
      <c r="AG350" s="265">
        <v>0</v>
      </c>
      <c r="AH350" s="265">
        <v>0</v>
      </c>
      <c r="AI350" s="265">
        <v>0</v>
      </c>
      <c r="AJ350">
        <f t="shared" si="32"/>
        <v>1</v>
      </c>
    </row>
    <row r="351" spans="1:36" x14ac:dyDescent="0.2">
      <c r="A351" t="str">
        <f t="shared" si="33"/>
        <v>18ZJ03</v>
      </c>
      <c r="B351">
        <f t="shared" si="34"/>
        <v>3</v>
      </c>
      <c r="C351" s="265" t="s">
        <v>233</v>
      </c>
      <c r="D351" s="265" t="s">
        <v>263</v>
      </c>
      <c r="E351" s="265">
        <v>10</v>
      </c>
      <c r="F351" s="265">
        <v>0</v>
      </c>
      <c r="G351" s="265">
        <v>0</v>
      </c>
      <c r="H351" s="265">
        <v>10</v>
      </c>
      <c r="I351" s="265">
        <v>0</v>
      </c>
      <c r="J351" s="265">
        <v>0</v>
      </c>
      <c r="K351" s="265">
        <v>0</v>
      </c>
      <c r="L351" s="265">
        <v>0</v>
      </c>
      <c r="M351" s="265">
        <v>3</v>
      </c>
      <c r="N351" s="265">
        <v>1</v>
      </c>
      <c r="O351" s="265">
        <v>0</v>
      </c>
      <c r="P351" s="265">
        <v>4</v>
      </c>
      <c r="Q351" s="265">
        <v>1</v>
      </c>
      <c r="R351" s="265">
        <v>0</v>
      </c>
      <c r="S351" s="265">
        <v>0</v>
      </c>
      <c r="T351" s="265">
        <v>1</v>
      </c>
      <c r="U351">
        <f t="shared" si="35"/>
        <v>1</v>
      </c>
      <c r="X351" t="str">
        <f t="shared" si="30"/>
        <v>03IJ07</v>
      </c>
      <c r="Y351">
        <f t="shared" si="31"/>
        <v>7</v>
      </c>
      <c r="Z351" s="265" t="s">
        <v>220</v>
      </c>
      <c r="AA351" s="265" t="s">
        <v>506</v>
      </c>
      <c r="AB351" s="265">
        <v>1</v>
      </c>
      <c r="AC351" s="265">
        <v>0</v>
      </c>
      <c r="AD351" s="265">
        <v>0</v>
      </c>
      <c r="AE351" s="265">
        <v>1</v>
      </c>
      <c r="AF351" s="265">
        <v>0</v>
      </c>
      <c r="AG351" s="265">
        <v>0</v>
      </c>
      <c r="AH351" s="265">
        <v>0</v>
      </c>
      <c r="AI351" s="265">
        <v>0</v>
      </c>
      <c r="AJ351">
        <f t="shared" si="32"/>
        <v>1</v>
      </c>
    </row>
    <row r="352" spans="1:36" x14ac:dyDescent="0.2">
      <c r="A352" t="str">
        <f t="shared" si="33"/>
        <v>18ZJ04</v>
      </c>
      <c r="B352">
        <f t="shared" si="34"/>
        <v>4</v>
      </c>
      <c r="C352" s="265" t="s">
        <v>233</v>
      </c>
      <c r="D352" s="265" t="s">
        <v>276</v>
      </c>
      <c r="E352" s="265">
        <v>0</v>
      </c>
      <c r="F352" s="265">
        <v>0</v>
      </c>
      <c r="G352" s="265">
        <v>0</v>
      </c>
      <c r="H352" s="265">
        <v>0</v>
      </c>
      <c r="I352" s="265">
        <v>0</v>
      </c>
      <c r="J352" s="265">
        <v>0</v>
      </c>
      <c r="K352" s="265">
        <v>0</v>
      </c>
      <c r="L352" s="265">
        <v>0</v>
      </c>
      <c r="M352" s="265">
        <v>1</v>
      </c>
      <c r="N352" s="265">
        <v>0</v>
      </c>
      <c r="O352" s="265">
        <v>0</v>
      </c>
      <c r="P352" s="265">
        <v>1</v>
      </c>
      <c r="Q352" s="265">
        <v>0</v>
      </c>
      <c r="R352" s="265">
        <v>0</v>
      </c>
      <c r="S352" s="265">
        <v>0</v>
      </c>
      <c r="T352" s="265">
        <v>0</v>
      </c>
      <c r="U352">
        <f t="shared" si="35"/>
        <v>1</v>
      </c>
      <c r="X352" t="str">
        <f t="shared" si="30"/>
        <v>03RH01</v>
      </c>
      <c r="Y352">
        <f t="shared" si="31"/>
        <v>1</v>
      </c>
      <c r="Z352" s="265" t="s">
        <v>194</v>
      </c>
      <c r="AA352" s="265" t="s">
        <v>470</v>
      </c>
      <c r="AB352" s="265">
        <v>0</v>
      </c>
      <c r="AC352" s="265">
        <v>0</v>
      </c>
      <c r="AD352" s="265">
        <v>0</v>
      </c>
      <c r="AE352" s="265">
        <v>0</v>
      </c>
      <c r="AF352" s="265">
        <v>2</v>
      </c>
      <c r="AG352" s="265">
        <v>0</v>
      </c>
      <c r="AH352" s="265">
        <v>0</v>
      </c>
      <c r="AI352" s="265">
        <v>2</v>
      </c>
      <c r="AJ352">
        <f t="shared" si="32"/>
        <v>0</v>
      </c>
    </row>
    <row r="353" spans="1:36" x14ac:dyDescent="0.2">
      <c r="A353" t="str">
        <f t="shared" si="33"/>
        <v>18ZJ05</v>
      </c>
      <c r="B353">
        <f t="shared" si="34"/>
        <v>5</v>
      </c>
      <c r="C353" s="265" t="s">
        <v>233</v>
      </c>
      <c r="D353" s="265" t="s">
        <v>280</v>
      </c>
      <c r="E353" s="265">
        <v>0</v>
      </c>
      <c r="F353" s="265">
        <v>0</v>
      </c>
      <c r="G353" s="265">
        <v>0</v>
      </c>
      <c r="H353" s="265">
        <v>0</v>
      </c>
      <c r="I353" s="265">
        <v>0</v>
      </c>
      <c r="J353" s="265">
        <v>0</v>
      </c>
      <c r="K353" s="265">
        <v>0</v>
      </c>
      <c r="L353" s="265">
        <v>0</v>
      </c>
      <c r="M353" s="265">
        <v>1</v>
      </c>
      <c r="N353" s="265">
        <v>0</v>
      </c>
      <c r="O353" s="265">
        <v>0</v>
      </c>
      <c r="P353" s="265">
        <v>1</v>
      </c>
      <c r="Q353" s="265">
        <v>1</v>
      </c>
      <c r="R353" s="265">
        <v>0</v>
      </c>
      <c r="S353" s="265">
        <v>0</v>
      </c>
      <c r="T353" s="265">
        <v>1</v>
      </c>
      <c r="U353">
        <f t="shared" si="35"/>
        <v>0</v>
      </c>
      <c r="X353" t="str">
        <f t="shared" si="30"/>
        <v>03RM01</v>
      </c>
      <c r="Y353">
        <f t="shared" si="31"/>
        <v>1</v>
      </c>
      <c r="Z353" s="265" t="s">
        <v>466</v>
      </c>
      <c r="AA353" s="265" t="s">
        <v>465</v>
      </c>
      <c r="AB353" s="265">
        <v>1</v>
      </c>
      <c r="AC353" s="265">
        <v>0</v>
      </c>
      <c r="AD353" s="265">
        <v>0</v>
      </c>
      <c r="AE353" s="265">
        <v>1</v>
      </c>
      <c r="AF353" s="265">
        <v>0</v>
      </c>
      <c r="AG353" s="265">
        <v>0</v>
      </c>
      <c r="AH353" s="265">
        <v>0</v>
      </c>
      <c r="AI353" s="265">
        <v>0</v>
      </c>
      <c r="AJ353">
        <f t="shared" si="32"/>
        <v>1</v>
      </c>
    </row>
    <row r="354" spans="1:36" x14ac:dyDescent="0.2">
      <c r="A354" t="str">
        <f t="shared" si="33"/>
        <v>18ZJ06</v>
      </c>
      <c r="B354">
        <f t="shared" si="34"/>
        <v>6</v>
      </c>
      <c r="C354" s="265" t="s">
        <v>233</v>
      </c>
      <c r="D354" s="265" t="s">
        <v>292</v>
      </c>
      <c r="E354" s="265">
        <v>0</v>
      </c>
      <c r="F354" s="265">
        <v>0</v>
      </c>
      <c r="G354" s="265">
        <v>0</v>
      </c>
      <c r="H354" s="265">
        <v>0</v>
      </c>
      <c r="I354" s="265">
        <v>0</v>
      </c>
      <c r="J354" s="265">
        <v>0</v>
      </c>
      <c r="K354" s="265">
        <v>0</v>
      </c>
      <c r="L354" s="265">
        <v>0</v>
      </c>
      <c r="M354" s="265">
        <v>0</v>
      </c>
      <c r="N354" s="265">
        <v>0</v>
      </c>
      <c r="O354" s="265">
        <v>0</v>
      </c>
      <c r="P354" s="265">
        <v>0</v>
      </c>
      <c r="Q354" s="265">
        <v>1</v>
      </c>
      <c r="R354" s="265">
        <v>0</v>
      </c>
      <c r="S354" s="265">
        <v>0</v>
      </c>
      <c r="T354" s="265">
        <v>1</v>
      </c>
      <c r="U354">
        <f t="shared" si="35"/>
        <v>0</v>
      </c>
      <c r="X354" t="str">
        <f t="shared" si="30"/>
        <v>03TV01</v>
      </c>
      <c r="Y354">
        <f t="shared" si="31"/>
        <v>1</v>
      </c>
      <c r="Z354" s="265" t="s">
        <v>428</v>
      </c>
      <c r="AA354" s="265" t="s">
        <v>415</v>
      </c>
      <c r="AB354" s="265">
        <v>1</v>
      </c>
      <c r="AC354" s="265">
        <v>0</v>
      </c>
      <c r="AD354" s="265">
        <v>0</v>
      </c>
      <c r="AE354" s="265">
        <v>1</v>
      </c>
      <c r="AF354" s="265">
        <v>0</v>
      </c>
      <c r="AG354" s="265">
        <v>0</v>
      </c>
      <c r="AH354" s="265">
        <v>0</v>
      </c>
      <c r="AI354" s="265">
        <v>0</v>
      </c>
      <c r="AJ354">
        <f t="shared" si="32"/>
        <v>1</v>
      </c>
    </row>
    <row r="355" spans="1:36" x14ac:dyDescent="0.2">
      <c r="A355" t="str">
        <f t="shared" si="33"/>
        <v>19ES01</v>
      </c>
      <c r="B355">
        <f t="shared" si="34"/>
        <v>1</v>
      </c>
      <c r="C355" s="265" t="s">
        <v>383</v>
      </c>
      <c r="D355" s="265" t="s">
        <v>388</v>
      </c>
      <c r="E355" s="265">
        <v>4</v>
      </c>
      <c r="F355" s="265">
        <v>0</v>
      </c>
      <c r="G355" s="265">
        <v>0</v>
      </c>
      <c r="H355" s="265">
        <v>4</v>
      </c>
      <c r="I355" s="265">
        <v>0</v>
      </c>
      <c r="J355" s="265">
        <v>0</v>
      </c>
      <c r="K355" s="265">
        <v>0</v>
      </c>
      <c r="L355" s="265">
        <v>0</v>
      </c>
      <c r="M355" s="265">
        <v>2</v>
      </c>
      <c r="N355" s="265">
        <v>0</v>
      </c>
      <c r="O355" s="265">
        <v>0</v>
      </c>
      <c r="P355" s="265">
        <v>2</v>
      </c>
      <c r="Q355" s="265">
        <v>0</v>
      </c>
      <c r="R355" s="265">
        <v>0</v>
      </c>
      <c r="S355" s="265">
        <v>0</v>
      </c>
      <c r="T355" s="265">
        <v>0</v>
      </c>
      <c r="U355">
        <f t="shared" si="35"/>
        <v>1</v>
      </c>
      <c r="X355" t="str">
        <f t="shared" si="30"/>
        <v>03TV02</v>
      </c>
      <c r="Y355">
        <f t="shared" si="31"/>
        <v>2</v>
      </c>
      <c r="Z355" s="265" t="s">
        <v>428</v>
      </c>
      <c r="AA355" s="265" t="s">
        <v>445</v>
      </c>
      <c r="AB355" s="265">
        <v>1</v>
      </c>
      <c r="AC355" s="265">
        <v>0</v>
      </c>
      <c r="AD355" s="265">
        <v>0</v>
      </c>
      <c r="AE355" s="265">
        <v>1</v>
      </c>
      <c r="AF355" s="265">
        <v>0</v>
      </c>
      <c r="AG355" s="265">
        <v>0</v>
      </c>
      <c r="AH355" s="265">
        <v>0</v>
      </c>
      <c r="AI355" s="265">
        <v>0</v>
      </c>
      <c r="AJ355">
        <f t="shared" si="32"/>
        <v>1</v>
      </c>
    </row>
    <row r="356" spans="1:36" x14ac:dyDescent="0.2">
      <c r="A356" t="str">
        <f t="shared" si="33"/>
        <v>19HT01</v>
      </c>
      <c r="B356">
        <f t="shared" si="34"/>
        <v>1</v>
      </c>
      <c r="C356" s="265" t="s">
        <v>387</v>
      </c>
      <c r="D356" s="265" t="s">
        <v>384</v>
      </c>
      <c r="E356" s="265">
        <v>0</v>
      </c>
      <c r="F356" s="265">
        <v>0</v>
      </c>
      <c r="G356" s="265">
        <v>0</v>
      </c>
      <c r="H356" s="265">
        <v>0</v>
      </c>
      <c r="I356" s="265">
        <v>0</v>
      </c>
      <c r="J356" s="265">
        <v>0</v>
      </c>
      <c r="K356" s="265">
        <v>0</v>
      </c>
      <c r="L356" s="265">
        <v>0</v>
      </c>
      <c r="M356" s="265">
        <v>2</v>
      </c>
      <c r="N356" s="265">
        <v>0</v>
      </c>
      <c r="O356" s="265">
        <v>0</v>
      </c>
      <c r="P356" s="265">
        <v>2</v>
      </c>
      <c r="Q356" s="265">
        <v>0</v>
      </c>
      <c r="R356" s="265">
        <v>0</v>
      </c>
      <c r="S356" s="265">
        <v>0</v>
      </c>
      <c r="T356" s="265">
        <v>0</v>
      </c>
      <c r="U356">
        <f t="shared" si="35"/>
        <v>1</v>
      </c>
      <c r="X356" t="str">
        <f t="shared" si="30"/>
        <v>03TV03</v>
      </c>
      <c r="Y356">
        <f t="shared" si="31"/>
        <v>3</v>
      </c>
      <c r="Z356" s="265" t="s">
        <v>428</v>
      </c>
      <c r="AA356" s="265" t="s">
        <v>470</v>
      </c>
      <c r="AB356" s="265">
        <v>1</v>
      </c>
      <c r="AC356" s="265">
        <v>0</v>
      </c>
      <c r="AD356" s="265">
        <v>0</v>
      </c>
      <c r="AE356" s="265">
        <v>1</v>
      </c>
      <c r="AF356" s="265">
        <v>0</v>
      </c>
      <c r="AG356" s="265">
        <v>0</v>
      </c>
      <c r="AH356" s="265">
        <v>0</v>
      </c>
      <c r="AI356" s="265">
        <v>0</v>
      </c>
      <c r="AJ356">
        <f t="shared" si="32"/>
        <v>1</v>
      </c>
    </row>
    <row r="357" spans="1:36" x14ac:dyDescent="0.2">
      <c r="A357" t="str">
        <f t="shared" si="33"/>
        <v>19LZ01</v>
      </c>
      <c r="B357">
        <f t="shared" si="34"/>
        <v>1</v>
      </c>
      <c r="C357" s="265" t="s">
        <v>173</v>
      </c>
      <c r="D357" s="265" t="s">
        <v>166</v>
      </c>
      <c r="E357" s="265">
        <v>1</v>
      </c>
      <c r="F357" s="265">
        <v>0</v>
      </c>
      <c r="G357" s="265">
        <v>0</v>
      </c>
      <c r="H357" s="265">
        <v>1</v>
      </c>
      <c r="I357" s="265">
        <v>2</v>
      </c>
      <c r="J357" s="265">
        <v>0</v>
      </c>
      <c r="K357" s="265">
        <v>0</v>
      </c>
      <c r="L357" s="265">
        <v>2</v>
      </c>
      <c r="M357" s="265">
        <v>0</v>
      </c>
      <c r="N357" s="265">
        <v>0</v>
      </c>
      <c r="O357" s="265">
        <v>0</v>
      </c>
      <c r="P357" s="265">
        <v>0</v>
      </c>
      <c r="Q357" s="265">
        <v>0</v>
      </c>
      <c r="R357" s="265">
        <v>0</v>
      </c>
      <c r="S357" s="265">
        <v>0</v>
      </c>
      <c r="T357" s="265">
        <v>0</v>
      </c>
      <c r="U357">
        <f t="shared" si="35"/>
        <v>0</v>
      </c>
      <c r="X357" t="str">
        <f t="shared" si="30"/>
        <v>03TV04</v>
      </c>
      <c r="Y357">
        <f t="shared" si="31"/>
        <v>4</v>
      </c>
      <c r="Z357" s="265" t="s">
        <v>428</v>
      </c>
      <c r="AA357" s="265" t="s">
        <v>519</v>
      </c>
      <c r="AB357" s="265">
        <v>1</v>
      </c>
      <c r="AC357" s="265">
        <v>0</v>
      </c>
      <c r="AD357" s="265">
        <v>0</v>
      </c>
      <c r="AE357" s="265">
        <v>1</v>
      </c>
      <c r="AF357" s="265">
        <v>0</v>
      </c>
      <c r="AG357" s="265">
        <v>0</v>
      </c>
      <c r="AH357" s="265">
        <v>0</v>
      </c>
      <c r="AI357" s="265">
        <v>0</v>
      </c>
      <c r="AJ357">
        <f t="shared" si="32"/>
        <v>1</v>
      </c>
    </row>
    <row r="358" spans="1:36" x14ac:dyDescent="0.2">
      <c r="A358" t="str">
        <f t="shared" si="33"/>
        <v>19OV01</v>
      </c>
      <c r="B358">
        <f t="shared" si="34"/>
        <v>1</v>
      </c>
      <c r="C358" s="265" t="s">
        <v>298</v>
      </c>
      <c r="D358" s="265" t="s">
        <v>294</v>
      </c>
      <c r="E358" s="265">
        <v>0</v>
      </c>
      <c r="F358" s="265">
        <v>0</v>
      </c>
      <c r="G358" s="265">
        <v>2</v>
      </c>
      <c r="H358" s="265">
        <v>2</v>
      </c>
      <c r="I358" s="265">
        <v>0</v>
      </c>
      <c r="J358" s="265">
        <v>0</v>
      </c>
      <c r="K358" s="265">
        <v>0</v>
      </c>
      <c r="L358" s="265">
        <v>0</v>
      </c>
      <c r="M358" s="265">
        <v>1</v>
      </c>
      <c r="N358" s="265">
        <v>0</v>
      </c>
      <c r="O358" s="265">
        <v>0</v>
      </c>
      <c r="P358" s="265">
        <v>1</v>
      </c>
      <c r="Q358" s="265">
        <v>0</v>
      </c>
      <c r="R358" s="265">
        <v>0</v>
      </c>
      <c r="S358" s="265">
        <v>0</v>
      </c>
      <c r="T358" s="265">
        <v>0</v>
      </c>
      <c r="U358">
        <f t="shared" si="35"/>
        <v>1</v>
      </c>
      <c r="X358" t="str">
        <f t="shared" si="30"/>
        <v>03TV05</v>
      </c>
      <c r="Y358">
        <f t="shared" si="31"/>
        <v>5</v>
      </c>
      <c r="Z358" s="265" t="s">
        <v>428</v>
      </c>
      <c r="AA358" s="265" t="s">
        <v>520</v>
      </c>
      <c r="AB358" s="265">
        <v>1</v>
      </c>
      <c r="AC358" s="265">
        <v>0</v>
      </c>
      <c r="AD358" s="265">
        <v>0</v>
      </c>
      <c r="AE358" s="265">
        <v>1</v>
      </c>
      <c r="AF358" s="265">
        <v>1</v>
      </c>
      <c r="AG358" s="265">
        <v>0</v>
      </c>
      <c r="AH358" s="265">
        <v>0</v>
      </c>
      <c r="AI358" s="265">
        <v>1</v>
      </c>
      <c r="AJ358">
        <f t="shared" si="32"/>
        <v>0</v>
      </c>
    </row>
    <row r="359" spans="1:36" x14ac:dyDescent="0.2">
      <c r="A359" t="str">
        <f t="shared" si="33"/>
        <v>19OV02</v>
      </c>
      <c r="B359">
        <f t="shared" si="34"/>
        <v>2</v>
      </c>
      <c r="C359" s="265" t="s">
        <v>298</v>
      </c>
      <c r="D359" s="265" t="s">
        <v>333</v>
      </c>
      <c r="E359" s="265">
        <v>0</v>
      </c>
      <c r="F359" s="265">
        <v>0</v>
      </c>
      <c r="G359" s="265">
        <v>0</v>
      </c>
      <c r="H359" s="265">
        <v>0</v>
      </c>
      <c r="I359" s="265">
        <v>0</v>
      </c>
      <c r="J359" s="265">
        <v>0</v>
      </c>
      <c r="K359" s="265">
        <v>0</v>
      </c>
      <c r="L359" s="265">
        <v>0</v>
      </c>
      <c r="M359" s="265">
        <v>1</v>
      </c>
      <c r="N359" s="265">
        <v>0</v>
      </c>
      <c r="O359" s="265">
        <v>0</v>
      </c>
      <c r="P359" s="265">
        <v>1</v>
      </c>
      <c r="Q359" s="265">
        <v>0</v>
      </c>
      <c r="R359" s="265">
        <v>0</v>
      </c>
      <c r="S359" s="265">
        <v>0</v>
      </c>
      <c r="T359" s="265">
        <v>0</v>
      </c>
      <c r="U359">
        <f t="shared" si="35"/>
        <v>1</v>
      </c>
      <c r="X359" t="str">
        <f t="shared" si="30"/>
        <v>03TV06</v>
      </c>
      <c r="Y359">
        <f t="shared" si="31"/>
        <v>6</v>
      </c>
      <c r="Z359" s="265" t="s">
        <v>428</v>
      </c>
      <c r="AA359" s="265" t="s">
        <v>521</v>
      </c>
      <c r="AB359" s="265">
        <v>0</v>
      </c>
      <c r="AC359" s="265">
        <v>0</v>
      </c>
      <c r="AD359" s="265">
        <v>0</v>
      </c>
      <c r="AE359" s="265">
        <v>0</v>
      </c>
      <c r="AF359" s="265">
        <v>1</v>
      </c>
      <c r="AG359" s="265">
        <v>0</v>
      </c>
      <c r="AH359" s="265">
        <v>0</v>
      </c>
      <c r="AI359" s="265">
        <v>1</v>
      </c>
      <c r="AJ359">
        <f t="shared" si="32"/>
        <v>0</v>
      </c>
    </row>
    <row r="360" spans="1:36" x14ac:dyDescent="0.2">
      <c r="A360" t="str">
        <f t="shared" si="33"/>
        <v>19OV03</v>
      </c>
      <c r="B360">
        <f t="shared" si="34"/>
        <v>3</v>
      </c>
      <c r="C360" s="265" t="s">
        <v>298</v>
      </c>
      <c r="D360" s="265" t="s">
        <v>349</v>
      </c>
      <c r="E360" s="265">
        <v>0</v>
      </c>
      <c r="F360" s="265">
        <v>0</v>
      </c>
      <c r="G360" s="265">
        <v>0</v>
      </c>
      <c r="H360" s="265">
        <v>0</v>
      </c>
      <c r="I360" s="265">
        <v>0</v>
      </c>
      <c r="J360" s="265">
        <v>0</v>
      </c>
      <c r="K360" s="265">
        <v>0</v>
      </c>
      <c r="L360" s="265">
        <v>0</v>
      </c>
      <c r="M360" s="265">
        <v>1</v>
      </c>
      <c r="N360" s="265">
        <v>0</v>
      </c>
      <c r="O360" s="265">
        <v>0</v>
      </c>
      <c r="P360" s="265">
        <v>1</v>
      </c>
      <c r="Q360" s="265">
        <v>0</v>
      </c>
      <c r="R360" s="265">
        <v>0</v>
      </c>
      <c r="S360" s="265">
        <v>0</v>
      </c>
      <c r="T360" s="265">
        <v>0</v>
      </c>
      <c r="U360">
        <f t="shared" si="35"/>
        <v>1</v>
      </c>
      <c r="X360" t="str">
        <f t="shared" si="30"/>
        <v>03TV07</v>
      </c>
      <c r="Y360">
        <f t="shared" si="31"/>
        <v>7</v>
      </c>
      <c r="Z360" s="265" t="s">
        <v>428</v>
      </c>
      <c r="AA360" s="265" t="s">
        <v>522</v>
      </c>
      <c r="AB360" s="265">
        <v>5</v>
      </c>
      <c r="AC360" s="265">
        <v>0</v>
      </c>
      <c r="AD360" s="265">
        <v>0</v>
      </c>
      <c r="AE360" s="265">
        <v>5</v>
      </c>
      <c r="AF360" s="265">
        <v>5</v>
      </c>
      <c r="AG360" s="265">
        <v>0</v>
      </c>
      <c r="AH360" s="265">
        <v>0</v>
      </c>
      <c r="AI360" s="265">
        <v>5</v>
      </c>
      <c r="AJ360">
        <f t="shared" si="32"/>
        <v>0</v>
      </c>
    </row>
    <row r="361" spans="1:36" x14ac:dyDescent="0.2">
      <c r="A361" t="str">
        <f t="shared" si="33"/>
        <v>19QK01</v>
      </c>
      <c r="B361">
        <f t="shared" si="34"/>
        <v>1</v>
      </c>
      <c r="C361" s="265" t="s">
        <v>185</v>
      </c>
      <c r="D361" s="265" t="s">
        <v>182</v>
      </c>
      <c r="E361" s="265">
        <v>5</v>
      </c>
      <c r="F361" s="265">
        <v>0</v>
      </c>
      <c r="G361" s="265">
        <v>0</v>
      </c>
      <c r="H361" s="265">
        <v>5</v>
      </c>
      <c r="I361" s="265">
        <v>0</v>
      </c>
      <c r="J361" s="265">
        <v>0</v>
      </c>
      <c r="K361" s="265">
        <v>0</v>
      </c>
      <c r="L361" s="265">
        <v>0</v>
      </c>
      <c r="M361" s="265">
        <v>1</v>
      </c>
      <c r="N361" s="265">
        <v>1</v>
      </c>
      <c r="O361" s="265">
        <v>0</v>
      </c>
      <c r="P361" s="265">
        <v>2</v>
      </c>
      <c r="Q361" s="265">
        <v>2</v>
      </c>
      <c r="R361" s="265">
        <v>0</v>
      </c>
      <c r="S361" s="265">
        <v>0</v>
      </c>
      <c r="T361" s="265">
        <v>2</v>
      </c>
      <c r="U361">
        <f t="shared" si="35"/>
        <v>1</v>
      </c>
      <c r="X361" t="str">
        <f t="shared" si="30"/>
        <v>03TV08</v>
      </c>
      <c r="Y361">
        <f t="shared" si="31"/>
        <v>8</v>
      </c>
      <c r="Z361" s="265" t="s">
        <v>428</v>
      </c>
      <c r="AA361" s="265" t="s">
        <v>523</v>
      </c>
      <c r="AB361" s="265">
        <v>14</v>
      </c>
      <c r="AC361" s="265">
        <v>0</v>
      </c>
      <c r="AD361" s="265">
        <v>0</v>
      </c>
      <c r="AE361" s="265">
        <v>14</v>
      </c>
      <c r="AF361" s="265">
        <v>8</v>
      </c>
      <c r="AG361" s="265">
        <v>0</v>
      </c>
      <c r="AH361" s="265">
        <v>0</v>
      </c>
      <c r="AI361" s="265">
        <v>8</v>
      </c>
      <c r="AJ361">
        <f t="shared" si="32"/>
        <v>1</v>
      </c>
    </row>
    <row r="362" spans="1:36" x14ac:dyDescent="0.2">
      <c r="A362" t="str">
        <f t="shared" si="33"/>
        <v>19QO01</v>
      </c>
      <c r="B362">
        <f t="shared" si="34"/>
        <v>1</v>
      </c>
      <c r="C362" s="265" t="s">
        <v>165</v>
      </c>
      <c r="D362" s="265" t="s">
        <v>161</v>
      </c>
      <c r="E362" s="265">
        <v>3</v>
      </c>
      <c r="F362" s="265">
        <v>0</v>
      </c>
      <c r="G362" s="265">
        <v>0</v>
      </c>
      <c r="H362" s="265">
        <v>3</v>
      </c>
      <c r="I362" s="265">
        <v>0</v>
      </c>
      <c r="J362" s="265">
        <v>0</v>
      </c>
      <c r="K362" s="265">
        <v>0</v>
      </c>
      <c r="L362" s="265">
        <v>0</v>
      </c>
      <c r="M362" s="265">
        <v>0</v>
      </c>
      <c r="N362" s="265">
        <v>0</v>
      </c>
      <c r="O362" s="265">
        <v>0</v>
      </c>
      <c r="P362" s="265">
        <v>0</v>
      </c>
      <c r="Q362" s="265">
        <v>0</v>
      </c>
      <c r="R362" s="265">
        <v>0</v>
      </c>
      <c r="S362" s="265">
        <v>0</v>
      </c>
      <c r="T362" s="265">
        <v>0</v>
      </c>
      <c r="U362">
        <f t="shared" si="35"/>
        <v>1</v>
      </c>
      <c r="X362" t="str">
        <f t="shared" si="30"/>
        <v>03XK01</v>
      </c>
      <c r="Y362">
        <f t="shared" si="31"/>
        <v>1</v>
      </c>
      <c r="Z362" s="265" t="s">
        <v>373</v>
      </c>
      <c r="AA362" s="265" t="s">
        <v>465</v>
      </c>
      <c r="AB362" s="265">
        <v>0</v>
      </c>
      <c r="AC362" s="265">
        <v>0</v>
      </c>
      <c r="AD362" s="265">
        <v>0</v>
      </c>
      <c r="AE362" s="265">
        <v>0</v>
      </c>
      <c r="AF362" s="265">
        <v>1</v>
      </c>
      <c r="AG362" s="265">
        <v>0</v>
      </c>
      <c r="AH362" s="265">
        <v>0</v>
      </c>
      <c r="AI362" s="265">
        <v>1</v>
      </c>
      <c r="AJ362">
        <f t="shared" si="32"/>
        <v>0</v>
      </c>
    </row>
    <row r="363" spans="1:36" x14ac:dyDescent="0.2">
      <c r="A363" t="str">
        <f t="shared" si="33"/>
        <v>19QU01</v>
      </c>
      <c r="B363">
        <f t="shared" si="34"/>
        <v>1</v>
      </c>
      <c r="C363" s="265" t="s">
        <v>322</v>
      </c>
      <c r="D363" s="265" t="s">
        <v>321</v>
      </c>
      <c r="E363" s="265">
        <v>1</v>
      </c>
      <c r="F363" s="265">
        <v>0</v>
      </c>
      <c r="G363" s="265">
        <v>0</v>
      </c>
      <c r="H363" s="265">
        <v>1</v>
      </c>
      <c r="I363" s="265">
        <v>0</v>
      </c>
      <c r="J363" s="265">
        <v>0</v>
      </c>
      <c r="K363" s="265">
        <v>0</v>
      </c>
      <c r="L363" s="265">
        <v>0</v>
      </c>
      <c r="M363" s="265">
        <v>0</v>
      </c>
      <c r="N363" s="265">
        <v>0</v>
      </c>
      <c r="O363" s="265">
        <v>0</v>
      </c>
      <c r="P363" s="265">
        <v>0</v>
      </c>
      <c r="Q363" s="265">
        <v>0</v>
      </c>
      <c r="R363" s="265">
        <v>0</v>
      </c>
      <c r="S363" s="265">
        <v>0</v>
      </c>
      <c r="T363" s="265">
        <v>0</v>
      </c>
      <c r="U363">
        <f t="shared" si="35"/>
        <v>1</v>
      </c>
      <c r="X363" t="str">
        <f t="shared" si="30"/>
        <v>03XK02</v>
      </c>
      <c r="Y363">
        <f t="shared" si="31"/>
        <v>2</v>
      </c>
      <c r="Z363" s="265" t="s">
        <v>373</v>
      </c>
      <c r="AA363" s="265" t="s">
        <v>486</v>
      </c>
      <c r="AB363" s="265">
        <v>1</v>
      </c>
      <c r="AC363" s="265">
        <v>0</v>
      </c>
      <c r="AD363" s="265">
        <v>0</v>
      </c>
      <c r="AE363" s="265">
        <v>1</v>
      </c>
      <c r="AF363" s="265">
        <v>0</v>
      </c>
      <c r="AG363" s="265">
        <v>0</v>
      </c>
      <c r="AH363" s="265">
        <v>0</v>
      </c>
      <c r="AI363" s="265">
        <v>0</v>
      </c>
      <c r="AJ363">
        <f t="shared" si="32"/>
        <v>1</v>
      </c>
    </row>
    <row r="364" spans="1:36" x14ac:dyDescent="0.2">
      <c r="A364" t="str">
        <f t="shared" si="33"/>
        <v>19SO01</v>
      </c>
      <c r="B364">
        <f t="shared" si="34"/>
        <v>1</v>
      </c>
      <c r="C364" s="265" t="s">
        <v>134</v>
      </c>
      <c r="D364" s="265" t="s">
        <v>131</v>
      </c>
      <c r="E364" s="265">
        <v>2</v>
      </c>
      <c r="F364" s="265">
        <v>0</v>
      </c>
      <c r="G364" s="265">
        <v>0</v>
      </c>
      <c r="H364" s="265">
        <v>2</v>
      </c>
      <c r="I364" s="265">
        <v>0</v>
      </c>
      <c r="J364" s="265">
        <v>0</v>
      </c>
      <c r="K364" s="265">
        <v>0</v>
      </c>
      <c r="L364" s="265">
        <v>0</v>
      </c>
      <c r="M364" s="265">
        <v>1</v>
      </c>
      <c r="N364" s="265">
        <v>0</v>
      </c>
      <c r="O364" s="265">
        <v>0</v>
      </c>
      <c r="P364" s="265">
        <v>1</v>
      </c>
      <c r="Q364" s="265">
        <v>1</v>
      </c>
      <c r="R364" s="265">
        <v>0</v>
      </c>
      <c r="S364" s="265">
        <v>0</v>
      </c>
      <c r="T364" s="265">
        <v>1</v>
      </c>
      <c r="U364">
        <f t="shared" si="35"/>
        <v>1</v>
      </c>
      <c r="X364" t="str">
        <f t="shared" si="30"/>
        <v>03XK03</v>
      </c>
      <c r="Y364">
        <f t="shared" si="31"/>
        <v>3</v>
      </c>
      <c r="Z364" s="265" t="s">
        <v>373</v>
      </c>
      <c r="AA364" s="265" t="s">
        <v>497</v>
      </c>
      <c r="AB364" s="265">
        <v>1</v>
      </c>
      <c r="AC364" s="265">
        <v>0</v>
      </c>
      <c r="AD364" s="265">
        <v>0</v>
      </c>
      <c r="AE364" s="265">
        <v>1</v>
      </c>
      <c r="AF364" s="265">
        <v>0</v>
      </c>
      <c r="AG364" s="265">
        <v>0</v>
      </c>
      <c r="AH364" s="265">
        <v>0</v>
      </c>
      <c r="AI364" s="265">
        <v>0</v>
      </c>
      <c r="AJ364">
        <f t="shared" si="32"/>
        <v>1</v>
      </c>
    </row>
    <row r="365" spans="1:36" x14ac:dyDescent="0.2">
      <c r="A365" t="str">
        <f t="shared" si="33"/>
        <v>19SU01</v>
      </c>
      <c r="B365">
        <f t="shared" si="34"/>
        <v>1</v>
      </c>
      <c r="C365" s="265" t="s">
        <v>247</v>
      </c>
      <c r="D365" s="265" t="s">
        <v>243</v>
      </c>
      <c r="E365" s="265">
        <v>3</v>
      </c>
      <c r="F365" s="265">
        <v>0</v>
      </c>
      <c r="G365" s="265">
        <v>0</v>
      </c>
      <c r="H365" s="265">
        <v>3</v>
      </c>
      <c r="I365" s="265">
        <v>0</v>
      </c>
      <c r="J365" s="265">
        <v>0</v>
      </c>
      <c r="K365" s="265">
        <v>0</v>
      </c>
      <c r="L365" s="265">
        <v>0</v>
      </c>
      <c r="M365" s="265">
        <v>3</v>
      </c>
      <c r="N365" s="265">
        <v>0</v>
      </c>
      <c r="O365" s="265">
        <v>0</v>
      </c>
      <c r="P365" s="265">
        <v>3</v>
      </c>
      <c r="Q365" s="265">
        <v>0</v>
      </c>
      <c r="R365" s="265">
        <v>0</v>
      </c>
      <c r="S365" s="265">
        <v>0</v>
      </c>
      <c r="T365" s="265">
        <v>0</v>
      </c>
      <c r="U365">
        <f t="shared" si="35"/>
        <v>1</v>
      </c>
      <c r="X365" t="str">
        <f t="shared" si="30"/>
        <v>03XK04</v>
      </c>
      <c r="Y365">
        <f t="shared" si="31"/>
        <v>4</v>
      </c>
      <c r="Z365" s="265" t="s">
        <v>373</v>
      </c>
      <c r="AA365" s="265" t="s">
        <v>506</v>
      </c>
      <c r="AB365" s="265">
        <v>2</v>
      </c>
      <c r="AC365" s="265">
        <v>0</v>
      </c>
      <c r="AD365" s="265">
        <v>0</v>
      </c>
      <c r="AE365" s="265">
        <v>2</v>
      </c>
      <c r="AF365" s="265">
        <v>0</v>
      </c>
      <c r="AG365" s="265">
        <v>0</v>
      </c>
      <c r="AH365" s="265">
        <v>0</v>
      </c>
      <c r="AI365" s="265">
        <v>0</v>
      </c>
      <c r="AJ365">
        <f t="shared" si="32"/>
        <v>1</v>
      </c>
    </row>
    <row r="366" spans="1:36" x14ac:dyDescent="0.2">
      <c r="A366" t="str">
        <f t="shared" si="33"/>
        <v>19SY01</v>
      </c>
      <c r="B366">
        <f t="shared" si="34"/>
        <v>1</v>
      </c>
      <c r="C366" s="265" t="s">
        <v>178</v>
      </c>
      <c r="D366" s="265" t="s">
        <v>175</v>
      </c>
      <c r="E366" s="265">
        <v>4</v>
      </c>
      <c r="F366" s="265">
        <v>0</v>
      </c>
      <c r="G366" s="265">
        <v>0</v>
      </c>
      <c r="H366" s="265">
        <v>4</v>
      </c>
      <c r="I366" s="265">
        <v>0</v>
      </c>
      <c r="J366" s="265">
        <v>0</v>
      </c>
      <c r="K366" s="265">
        <v>0</v>
      </c>
      <c r="L366" s="265">
        <v>0</v>
      </c>
      <c r="M366" s="265">
        <v>0</v>
      </c>
      <c r="N366" s="265">
        <v>0</v>
      </c>
      <c r="O366" s="265">
        <v>0</v>
      </c>
      <c r="P366" s="265">
        <v>0</v>
      </c>
      <c r="Q366" s="265">
        <v>0</v>
      </c>
      <c r="R366" s="265">
        <v>0</v>
      </c>
      <c r="S366" s="265">
        <v>0</v>
      </c>
      <c r="T366" s="265">
        <v>0</v>
      </c>
      <c r="U366">
        <f t="shared" si="35"/>
        <v>1</v>
      </c>
      <c r="X366" t="str">
        <f t="shared" si="30"/>
        <v>03XK05</v>
      </c>
      <c r="Y366">
        <f t="shared" si="31"/>
        <v>5</v>
      </c>
      <c r="Z366" s="265" t="s">
        <v>373</v>
      </c>
      <c r="AA366" s="265" t="s">
        <v>515</v>
      </c>
      <c r="AB366" s="265">
        <v>2</v>
      </c>
      <c r="AC366" s="265">
        <v>0</v>
      </c>
      <c r="AD366" s="265">
        <v>0</v>
      </c>
      <c r="AE366" s="265">
        <v>2</v>
      </c>
      <c r="AF366" s="265">
        <v>0</v>
      </c>
      <c r="AG366" s="265">
        <v>0</v>
      </c>
      <c r="AH366" s="265">
        <v>0</v>
      </c>
      <c r="AI366" s="265">
        <v>0</v>
      </c>
      <c r="AJ366">
        <f t="shared" si="32"/>
        <v>1</v>
      </c>
    </row>
    <row r="367" spans="1:36" x14ac:dyDescent="0.2">
      <c r="A367" t="str">
        <f t="shared" si="33"/>
        <v>19TG01</v>
      </c>
      <c r="B367">
        <f t="shared" si="34"/>
        <v>1</v>
      </c>
      <c r="C367" s="265" t="s">
        <v>200</v>
      </c>
      <c r="D367" s="265" t="s">
        <v>198</v>
      </c>
      <c r="E367" s="265">
        <v>0</v>
      </c>
      <c r="F367" s="265">
        <v>0</v>
      </c>
      <c r="G367" s="265">
        <v>0</v>
      </c>
      <c r="H367" s="265">
        <v>0</v>
      </c>
      <c r="I367" s="265">
        <v>0</v>
      </c>
      <c r="J367" s="265">
        <v>0</v>
      </c>
      <c r="K367" s="265">
        <v>0</v>
      </c>
      <c r="L367" s="265">
        <v>0</v>
      </c>
      <c r="M367" s="265">
        <v>0</v>
      </c>
      <c r="N367" s="265">
        <v>0</v>
      </c>
      <c r="O367" s="265">
        <v>0</v>
      </c>
      <c r="P367" s="265">
        <v>0</v>
      </c>
      <c r="Q367" s="265">
        <v>2</v>
      </c>
      <c r="R367" s="265">
        <v>0</v>
      </c>
      <c r="S367" s="265">
        <v>0</v>
      </c>
      <c r="T367" s="265">
        <v>2</v>
      </c>
      <c r="U367">
        <f t="shared" si="35"/>
        <v>0</v>
      </c>
      <c r="X367" t="str">
        <f t="shared" si="30"/>
        <v>03XK06</v>
      </c>
      <c r="Y367">
        <f t="shared" si="31"/>
        <v>6</v>
      </c>
      <c r="Z367" s="265" t="s">
        <v>373</v>
      </c>
      <c r="AA367" s="265" t="s">
        <v>517</v>
      </c>
      <c r="AB367" s="265">
        <v>0</v>
      </c>
      <c r="AC367" s="265">
        <v>0</v>
      </c>
      <c r="AD367" s="265">
        <v>0</v>
      </c>
      <c r="AE367" s="265">
        <v>0</v>
      </c>
      <c r="AF367" s="265">
        <v>1</v>
      </c>
      <c r="AG367" s="265">
        <v>0</v>
      </c>
      <c r="AH367" s="265">
        <v>0</v>
      </c>
      <c r="AI367" s="265">
        <v>1</v>
      </c>
      <c r="AJ367">
        <f t="shared" si="32"/>
        <v>0</v>
      </c>
    </row>
    <row r="368" spans="1:36" x14ac:dyDescent="0.2">
      <c r="A368" t="str">
        <f t="shared" si="33"/>
        <v>19TJ01</v>
      </c>
      <c r="B368">
        <f t="shared" si="34"/>
        <v>1</v>
      </c>
      <c r="C368" s="265" t="s">
        <v>248</v>
      </c>
      <c r="D368" s="265" t="s">
        <v>236</v>
      </c>
      <c r="E368" s="265">
        <v>0</v>
      </c>
      <c r="F368" s="265">
        <v>1</v>
      </c>
      <c r="G368" s="265">
        <v>0</v>
      </c>
      <c r="H368" s="265">
        <v>1</v>
      </c>
      <c r="I368" s="265">
        <v>0</v>
      </c>
      <c r="J368" s="265">
        <v>0</v>
      </c>
      <c r="K368" s="265">
        <v>0</v>
      </c>
      <c r="L368" s="265">
        <v>0</v>
      </c>
      <c r="M368" s="265">
        <v>0</v>
      </c>
      <c r="N368" s="265">
        <v>0</v>
      </c>
      <c r="O368" s="265">
        <v>0</v>
      </c>
      <c r="P368" s="265">
        <v>0</v>
      </c>
      <c r="Q368" s="265">
        <v>0</v>
      </c>
      <c r="R368" s="265">
        <v>0</v>
      </c>
      <c r="S368" s="265">
        <v>0</v>
      </c>
      <c r="T368" s="265">
        <v>0</v>
      </c>
      <c r="U368">
        <f t="shared" si="35"/>
        <v>1</v>
      </c>
      <c r="X368" t="str">
        <f t="shared" ref="X368:X431" si="36">Z368&amp;IF(Y368&lt;10,"0","")&amp;Y368</f>
        <v>03XK07</v>
      </c>
      <c r="Y368">
        <f t="shared" ref="Y368:Y431" si="37">IF(Z368=Z367,Y367+1,1)</f>
        <v>7</v>
      </c>
      <c r="Z368" s="265" t="s">
        <v>373</v>
      </c>
      <c r="AA368" s="265" t="s">
        <v>520</v>
      </c>
      <c r="AB368" s="265">
        <v>0</v>
      </c>
      <c r="AC368" s="265">
        <v>0</v>
      </c>
      <c r="AD368" s="265">
        <v>0</v>
      </c>
      <c r="AE368" s="265">
        <v>0</v>
      </c>
      <c r="AF368" s="265">
        <v>8</v>
      </c>
      <c r="AG368" s="265">
        <v>0</v>
      </c>
      <c r="AH368" s="265">
        <v>0</v>
      </c>
      <c r="AI368" s="265">
        <v>8</v>
      </c>
      <c r="AJ368">
        <f t="shared" si="32"/>
        <v>0</v>
      </c>
    </row>
    <row r="369" spans="1:36" x14ac:dyDescent="0.2">
      <c r="A369" t="str">
        <f t="shared" si="33"/>
        <v>19TJ02</v>
      </c>
      <c r="B369">
        <f t="shared" si="34"/>
        <v>2</v>
      </c>
      <c r="C369" s="265" t="s">
        <v>248</v>
      </c>
      <c r="D369" s="265" t="s">
        <v>252</v>
      </c>
      <c r="E369" s="265">
        <v>1</v>
      </c>
      <c r="F369" s="265">
        <v>0</v>
      </c>
      <c r="G369" s="265">
        <v>0</v>
      </c>
      <c r="H369" s="265">
        <v>1</v>
      </c>
      <c r="I369" s="265">
        <v>0</v>
      </c>
      <c r="J369" s="265">
        <v>0</v>
      </c>
      <c r="K369" s="265">
        <v>0</v>
      </c>
      <c r="L369" s="265">
        <v>0</v>
      </c>
      <c r="M369" s="265">
        <v>0</v>
      </c>
      <c r="N369" s="265">
        <v>0</v>
      </c>
      <c r="O369" s="265">
        <v>0</v>
      </c>
      <c r="P369" s="265">
        <v>0</v>
      </c>
      <c r="Q369" s="265">
        <v>0</v>
      </c>
      <c r="R369" s="265">
        <v>0</v>
      </c>
      <c r="S369" s="265">
        <v>0</v>
      </c>
      <c r="T369" s="265">
        <v>0</v>
      </c>
      <c r="U369">
        <f t="shared" si="35"/>
        <v>1</v>
      </c>
      <c r="X369" t="str">
        <f t="shared" si="36"/>
        <v>03XK08</v>
      </c>
      <c r="Y369">
        <f t="shared" si="37"/>
        <v>8</v>
      </c>
      <c r="Z369" s="265" t="s">
        <v>373</v>
      </c>
      <c r="AA369" s="265" t="s">
        <v>521</v>
      </c>
      <c r="AB369" s="265">
        <v>1</v>
      </c>
      <c r="AC369" s="265">
        <v>0</v>
      </c>
      <c r="AD369" s="265">
        <v>0</v>
      </c>
      <c r="AE369" s="265">
        <v>1</v>
      </c>
      <c r="AF369" s="265">
        <v>1</v>
      </c>
      <c r="AG369" s="265">
        <v>0</v>
      </c>
      <c r="AH369" s="265">
        <v>0</v>
      </c>
      <c r="AI369" s="265">
        <v>1</v>
      </c>
      <c r="AJ369">
        <f t="shared" si="32"/>
        <v>0</v>
      </c>
    </row>
    <row r="370" spans="1:36" x14ac:dyDescent="0.2">
      <c r="A370" t="str">
        <f t="shared" si="33"/>
        <v>19TX01</v>
      </c>
      <c r="B370">
        <f t="shared" si="34"/>
        <v>1</v>
      </c>
      <c r="C370" s="265" t="s">
        <v>151</v>
      </c>
      <c r="D370" s="265" t="s">
        <v>141</v>
      </c>
      <c r="E370" s="265">
        <v>1</v>
      </c>
      <c r="F370" s="265">
        <v>0</v>
      </c>
      <c r="G370" s="265">
        <v>0</v>
      </c>
      <c r="H370" s="265">
        <v>1</v>
      </c>
      <c r="I370" s="265">
        <v>0</v>
      </c>
      <c r="J370" s="265">
        <v>0</v>
      </c>
      <c r="K370" s="265">
        <v>0</v>
      </c>
      <c r="L370" s="265">
        <v>0</v>
      </c>
      <c r="M370" s="265">
        <v>1</v>
      </c>
      <c r="N370" s="265">
        <v>0</v>
      </c>
      <c r="O370" s="265">
        <v>0</v>
      </c>
      <c r="P370" s="265">
        <v>1</v>
      </c>
      <c r="Q370" s="265">
        <v>1</v>
      </c>
      <c r="R370" s="265">
        <v>0</v>
      </c>
      <c r="S370" s="265">
        <v>0</v>
      </c>
      <c r="T370" s="265">
        <v>1</v>
      </c>
      <c r="U370">
        <f t="shared" si="35"/>
        <v>1</v>
      </c>
      <c r="X370" t="str">
        <f t="shared" si="36"/>
        <v>03XK09</v>
      </c>
      <c r="Y370">
        <f t="shared" si="37"/>
        <v>9</v>
      </c>
      <c r="Z370" s="265" t="s">
        <v>373</v>
      </c>
      <c r="AA370" s="265" t="s">
        <v>522</v>
      </c>
      <c r="AB370" s="265">
        <v>10</v>
      </c>
      <c r="AC370" s="265">
        <v>0</v>
      </c>
      <c r="AD370" s="265">
        <v>0</v>
      </c>
      <c r="AE370" s="265">
        <v>10</v>
      </c>
      <c r="AF370" s="265">
        <v>10</v>
      </c>
      <c r="AG370" s="265">
        <v>0</v>
      </c>
      <c r="AH370" s="265">
        <v>0</v>
      </c>
      <c r="AI370" s="265">
        <v>10</v>
      </c>
      <c r="AJ370">
        <f t="shared" si="32"/>
        <v>0</v>
      </c>
    </row>
    <row r="371" spans="1:36" x14ac:dyDescent="0.2">
      <c r="A371" t="str">
        <f t="shared" si="33"/>
        <v>19TZ01</v>
      </c>
      <c r="B371">
        <f t="shared" si="34"/>
        <v>1</v>
      </c>
      <c r="C371" s="265" t="s">
        <v>135</v>
      </c>
      <c r="D371" s="265" t="s">
        <v>131</v>
      </c>
      <c r="E371" s="265">
        <v>1</v>
      </c>
      <c r="F371" s="265">
        <v>0</v>
      </c>
      <c r="G371" s="265">
        <v>0</v>
      </c>
      <c r="H371" s="265">
        <v>1</v>
      </c>
      <c r="I371" s="265">
        <v>0</v>
      </c>
      <c r="J371" s="265">
        <v>0</v>
      </c>
      <c r="K371" s="265">
        <v>0</v>
      </c>
      <c r="L371" s="265">
        <v>0</v>
      </c>
      <c r="M371" s="265">
        <v>0</v>
      </c>
      <c r="N371" s="265">
        <v>0</v>
      </c>
      <c r="O371" s="265">
        <v>0</v>
      </c>
      <c r="P371" s="265">
        <v>0</v>
      </c>
      <c r="Q371" s="265">
        <v>1</v>
      </c>
      <c r="R371" s="265">
        <v>0</v>
      </c>
      <c r="S371" s="265">
        <v>0</v>
      </c>
      <c r="T371" s="265">
        <v>1</v>
      </c>
      <c r="U371">
        <f t="shared" si="35"/>
        <v>0</v>
      </c>
      <c r="X371" t="str">
        <f t="shared" si="36"/>
        <v>03XK10</v>
      </c>
      <c r="Y371">
        <f t="shared" si="37"/>
        <v>10</v>
      </c>
      <c r="Z371" s="265" t="s">
        <v>373</v>
      </c>
      <c r="AA371" s="265" t="s">
        <v>532</v>
      </c>
      <c r="AB371" s="265">
        <v>1</v>
      </c>
      <c r="AC371" s="265">
        <v>0</v>
      </c>
      <c r="AD371" s="265">
        <v>0</v>
      </c>
      <c r="AE371" s="265">
        <v>1</v>
      </c>
      <c r="AF371" s="265">
        <v>0</v>
      </c>
      <c r="AG371" s="265">
        <v>0</v>
      </c>
      <c r="AH371" s="265">
        <v>0</v>
      </c>
      <c r="AI371" s="265">
        <v>0</v>
      </c>
      <c r="AJ371">
        <f t="shared" si="32"/>
        <v>1</v>
      </c>
    </row>
    <row r="372" spans="1:36" x14ac:dyDescent="0.2">
      <c r="A372" t="str">
        <f t="shared" si="33"/>
        <v>19UQ01</v>
      </c>
      <c r="B372">
        <f t="shared" si="34"/>
        <v>1</v>
      </c>
      <c r="C372" s="265" t="s">
        <v>332</v>
      </c>
      <c r="D372" s="265" t="s">
        <v>331</v>
      </c>
      <c r="E372" s="265">
        <v>0</v>
      </c>
      <c r="F372" s="265">
        <v>0</v>
      </c>
      <c r="G372" s="265">
        <v>1</v>
      </c>
      <c r="H372" s="265">
        <v>1</v>
      </c>
      <c r="I372" s="265">
        <v>0</v>
      </c>
      <c r="J372" s="265">
        <v>0</v>
      </c>
      <c r="K372" s="265">
        <v>0</v>
      </c>
      <c r="L372" s="265">
        <v>0</v>
      </c>
      <c r="M372" s="265">
        <v>0</v>
      </c>
      <c r="N372" s="265">
        <v>0</v>
      </c>
      <c r="O372" s="265">
        <v>0</v>
      </c>
      <c r="P372" s="265">
        <v>0</v>
      </c>
      <c r="Q372" s="265">
        <v>0</v>
      </c>
      <c r="R372" s="265">
        <v>0</v>
      </c>
      <c r="S372" s="265">
        <v>0</v>
      </c>
      <c r="T372" s="265">
        <v>0</v>
      </c>
      <c r="U372">
        <f t="shared" si="35"/>
        <v>1</v>
      </c>
      <c r="X372" t="str">
        <f t="shared" si="36"/>
        <v>04AN01</v>
      </c>
      <c r="Y372">
        <f t="shared" si="37"/>
        <v>1</v>
      </c>
      <c r="Z372" s="265" t="s">
        <v>209</v>
      </c>
      <c r="AA372" s="265" t="s">
        <v>460</v>
      </c>
      <c r="AB372" s="265">
        <v>0</v>
      </c>
      <c r="AC372" s="265">
        <v>0</v>
      </c>
      <c r="AD372" s="265">
        <v>0</v>
      </c>
      <c r="AE372" s="265">
        <v>0</v>
      </c>
      <c r="AF372" s="265">
        <v>1</v>
      </c>
      <c r="AG372" s="265">
        <v>0</v>
      </c>
      <c r="AH372" s="265">
        <v>0</v>
      </c>
      <c r="AI372" s="265">
        <v>1</v>
      </c>
      <c r="AJ372">
        <f t="shared" si="32"/>
        <v>0</v>
      </c>
    </row>
    <row r="373" spans="1:36" x14ac:dyDescent="0.2">
      <c r="A373" t="str">
        <f t="shared" si="33"/>
        <v>19UQ02</v>
      </c>
      <c r="B373">
        <f t="shared" si="34"/>
        <v>2</v>
      </c>
      <c r="C373" s="265" t="s">
        <v>332</v>
      </c>
      <c r="D373" s="265" t="s">
        <v>333</v>
      </c>
      <c r="E373" s="265">
        <v>0</v>
      </c>
      <c r="F373" s="265">
        <v>1</v>
      </c>
      <c r="G373" s="265">
        <v>1</v>
      </c>
      <c r="H373" s="265">
        <v>2</v>
      </c>
      <c r="I373" s="265">
        <v>0</v>
      </c>
      <c r="J373" s="265">
        <v>0</v>
      </c>
      <c r="K373" s="265">
        <v>0</v>
      </c>
      <c r="L373" s="265">
        <v>0</v>
      </c>
      <c r="M373" s="265">
        <v>1</v>
      </c>
      <c r="N373" s="265">
        <v>1</v>
      </c>
      <c r="O373" s="265">
        <v>0</v>
      </c>
      <c r="P373" s="265">
        <v>2</v>
      </c>
      <c r="Q373" s="265">
        <v>0</v>
      </c>
      <c r="R373" s="265">
        <v>0</v>
      </c>
      <c r="S373" s="265">
        <v>0</v>
      </c>
      <c r="T373" s="265">
        <v>0</v>
      </c>
      <c r="U373">
        <f t="shared" si="35"/>
        <v>1</v>
      </c>
      <c r="X373" t="str">
        <f t="shared" si="36"/>
        <v>04AN02</v>
      </c>
      <c r="Y373">
        <f t="shared" si="37"/>
        <v>2</v>
      </c>
      <c r="Z373" s="265" t="s">
        <v>209</v>
      </c>
      <c r="AA373" s="265" t="s">
        <v>462</v>
      </c>
      <c r="AB373" s="265">
        <v>1</v>
      </c>
      <c r="AC373" s="265">
        <v>0</v>
      </c>
      <c r="AD373" s="265">
        <v>0</v>
      </c>
      <c r="AE373" s="265">
        <v>1</v>
      </c>
      <c r="AF373" s="265">
        <v>4</v>
      </c>
      <c r="AG373" s="265">
        <v>0</v>
      </c>
      <c r="AH373" s="265">
        <v>1</v>
      </c>
      <c r="AI373" s="265">
        <v>5</v>
      </c>
      <c r="AJ373">
        <f t="shared" si="32"/>
        <v>0</v>
      </c>
    </row>
    <row r="374" spans="1:36" x14ac:dyDescent="0.2">
      <c r="A374" t="str">
        <f t="shared" si="33"/>
        <v>19UQ03</v>
      </c>
      <c r="B374">
        <f t="shared" si="34"/>
        <v>3</v>
      </c>
      <c r="C374" s="265" t="s">
        <v>332</v>
      </c>
      <c r="D374" s="265" t="s">
        <v>335</v>
      </c>
      <c r="E374" s="265">
        <v>0</v>
      </c>
      <c r="F374" s="265">
        <v>0</v>
      </c>
      <c r="G374" s="265">
        <v>0</v>
      </c>
      <c r="H374" s="265">
        <v>0</v>
      </c>
      <c r="I374" s="265">
        <v>0</v>
      </c>
      <c r="J374" s="265">
        <v>0</v>
      </c>
      <c r="K374" s="265">
        <v>0</v>
      </c>
      <c r="L374" s="265">
        <v>0</v>
      </c>
      <c r="M374" s="265">
        <v>0</v>
      </c>
      <c r="N374" s="265">
        <v>0</v>
      </c>
      <c r="O374" s="265">
        <v>1</v>
      </c>
      <c r="P374" s="265">
        <v>1</v>
      </c>
      <c r="Q374" s="265">
        <v>0</v>
      </c>
      <c r="R374" s="265">
        <v>0</v>
      </c>
      <c r="S374" s="265">
        <v>0</v>
      </c>
      <c r="T374" s="265">
        <v>0</v>
      </c>
      <c r="U374">
        <f t="shared" si="35"/>
        <v>1</v>
      </c>
      <c r="X374" t="str">
        <f t="shared" si="36"/>
        <v>04EF01</v>
      </c>
      <c r="Y374">
        <f t="shared" si="37"/>
        <v>1</v>
      </c>
      <c r="Z374" s="265" t="s">
        <v>334</v>
      </c>
      <c r="AA374" s="265" t="s">
        <v>496</v>
      </c>
      <c r="AB374" s="265">
        <v>0</v>
      </c>
      <c r="AC374" s="265">
        <v>0</v>
      </c>
      <c r="AD374" s="265">
        <v>0</v>
      </c>
      <c r="AE374" s="265">
        <v>0</v>
      </c>
      <c r="AF374" s="265">
        <v>0</v>
      </c>
      <c r="AG374" s="265">
        <v>0</v>
      </c>
      <c r="AH374" s="265">
        <v>1</v>
      </c>
      <c r="AI374" s="265">
        <v>1</v>
      </c>
      <c r="AJ374">
        <f t="shared" si="32"/>
        <v>0</v>
      </c>
    </row>
    <row r="375" spans="1:36" x14ac:dyDescent="0.2">
      <c r="A375" t="str">
        <f t="shared" si="33"/>
        <v>19VD01</v>
      </c>
      <c r="B375">
        <f t="shared" si="34"/>
        <v>1</v>
      </c>
      <c r="C375" s="265" t="s">
        <v>174</v>
      </c>
      <c r="D375" s="265" t="s">
        <v>118</v>
      </c>
      <c r="E375" s="265">
        <v>0</v>
      </c>
      <c r="F375" s="265">
        <v>0</v>
      </c>
      <c r="G375" s="265">
        <v>1</v>
      </c>
      <c r="H375" s="265">
        <v>1</v>
      </c>
      <c r="I375" s="265">
        <v>0</v>
      </c>
      <c r="J375" s="265">
        <v>0</v>
      </c>
      <c r="K375" s="265">
        <v>0</v>
      </c>
      <c r="L375" s="265">
        <v>0</v>
      </c>
      <c r="M375" s="265">
        <v>0</v>
      </c>
      <c r="N375" s="265">
        <v>0</v>
      </c>
      <c r="O375" s="265">
        <v>0</v>
      </c>
      <c r="P375" s="265">
        <v>0</v>
      </c>
      <c r="Q375" s="265">
        <v>0</v>
      </c>
      <c r="R375" s="265">
        <v>0</v>
      </c>
      <c r="S375" s="265">
        <v>0</v>
      </c>
      <c r="T375" s="265">
        <v>0</v>
      </c>
      <c r="U375">
        <f t="shared" si="35"/>
        <v>1</v>
      </c>
      <c r="X375" t="str">
        <f t="shared" si="36"/>
        <v>04EP01</v>
      </c>
      <c r="Y375">
        <f t="shared" si="37"/>
        <v>1</v>
      </c>
      <c r="Z375" s="265" t="s">
        <v>225</v>
      </c>
      <c r="AA375" s="265" t="s">
        <v>529</v>
      </c>
      <c r="AB375" s="265">
        <v>2</v>
      </c>
      <c r="AC375" s="265">
        <v>0</v>
      </c>
      <c r="AD375" s="265">
        <v>0</v>
      </c>
      <c r="AE375" s="265">
        <v>2</v>
      </c>
      <c r="AF375" s="265">
        <v>2</v>
      </c>
      <c r="AG375" s="265">
        <v>0</v>
      </c>
      <c r="AH375" s="265">
        <v>0</v>
      </c>
      <c r="AI375" s="265">
        <v>2</v>
      </c>
      <c r="AJ375">
        <f t="shared" si="32"/>
        <v>0</v>
      </c>
    </row>
    <row r="376" spans="1:36" x14ac:dyDescent="0.2">
      <c r="A376" t="str">
        <f t="shared" si="33"/>
        <v>19VD02</v>
      </c>
      <c r="B376">
        <f t="shared" si="34"/>
        <v>2</v>
      </c>
      <c r="C376" s="265" t="s">
        <v>174</v>
      </c>
      <c r="D376" s="265" t="s">
        <v>158</v>
      </c>
      <c r="E376" s="265">
        <v>0</v>
      </c>
      <c r="F376" s="265">
        <v>2</v>
      </c>
      <c r="G376" s="265">
        <v>0</v>
      </c>
      <c r="H376" s="265">
        <v>2</v>
      </c>
      <c r="I376" s="265">
        <v>0</v>
      </c>
      <c r="J376" s="265">
        <v>0</v>
      </c>
      <c r="K376" s="265">
        <v>0</v>
      </c>
      <c r="L376" s="265">
        <v>0</v>
      </c>
      <c r="M376" s="265">
        <v>0</v>
      </c>
      <c r="N376" s="265">
        <v>1</v>
      </c>
      <c r="O376" s="265">
        <v>0</v>
      </c>
      <c r="P376" s="265">
        <v>1</v>
      </c>
      <c r="Q376" s="265">
        <v>0</v>
      </c>
      <c r="R376" s="265">
        <v>0</v>
      </c>
      <c r="S376" s="265">
        <v>0</v>
      </c>
      <c r="T376" s="265">
        <v>0</v>
      </c>
      <c r="U376">
        <f t="shared" si="35"/>
        <v>1</v>
      </c>
      <c r="X376" t="str">
        <f t="shared" si="36"/>
        <v>04EP02</v>
      </c>
      <c r="Y376">
        <f t="shared" si="37"/>
        <v>2</v>
      </c>
      <c r="Z376" s="265" t="s">
        <v>225</v>
      </c>
      <c r="AA376" s="265" t="s">
        <v>530</v>
      </c>
      <c r="AB376" s="265">
        <v>0</v>
      </c>
      <c r="AC376" s="265">
        <v>0</v>
      </c>
      <c r="AD376" s="265">
        <v>0</v>
      </c>
      <c r="AE376" s="265">
        <v>0</v>
      </c>
      <c r="AF376" s="265">
        <v>1</v>
      </c>
      <c r="AG376" s="265">
        <v>0</v>
      </c>
      <c r="AH376" s="265">
        <v>0</v>
      </c>
      <c r="AI376" s="265">
        <v>1</v>
      </c>
      <c r="AJ376">
        <f t="shared" si="32"/>
        <v>0</v>
      </c>
    </row>
    <row r="377" spans="1:36" x14ac:dyDescent="0.2">
      <c r="A377" t="str">
        <f t="shared" si="33"/>
        <v>19VD03</v>
      </c>
      <c r="B377">
        <f t="shared" si="34"/>
        <v>3</v>
      </c>
      <c r="C377" s="265" t="s">
        <v>174</v>
      </c>
      <c r="D377" s="265" t="s">
        <v>182</v>
      </c>
      <c r="E377" s="265">
        <v>3</v>
      </c>
      <c r="F377" s="265">
        <v>2</v>
      </c>
      <c r="G377" s="265">
        <v>1</v>
      </c>
      <c r="H377" s="265">
        <v>6</v>
      </c>
      <c r="I377" s="265">
        <v>0</v>
      </c>
      <c r="J377" s="265">
        <v>0</v>
      </c>
      <c r="K377" s="265">
        <v>0</v>
      </c>
      <c r="L377" s="265">
        <v>0</v>
      </c>
      <c r="M377" s="265">
        <v>1</v>
      </c>
      <c r="N377" s="265">
        <v>0</v>
      </c>
      <c r="O377" s="265">
        <v>0</v>
      </c>
      <c r="P377" s="265">
        <v>1</v>
      </c>
      <c r="Q377" s="265">
        <v>0</v>
      </c>
      <c r="R377" s="265">
        <v>0</v>
      </c>
      <c r="S377" s="265">
        <v>0</v>
      </c>
      <c r="T377" s="265">
        <v>0</v>
      </c>
      <c r="U377">
        <f t="shared" si="35"/>
        <v>1</v>
      </c>
      <c r="X377" t="str">
        <f t="shared" si="36"/>
        <v>04EP03</v>
      </c>
      <c r="Y377">
        <f t="shared" si="37"/>
        <v>3</v>
      </c>
      <c r="Z377" s="265" t="s">
        <v>225</v>
      </c>
      <c r="AA377" s="265" t="s">
        <v>532</v>
      </c>
      <c r="AB377" s="265">
        <v>0</v>
      </c>
      <c r="AC377" s="265">
        <v>0</v>
      </c>
      <c r="AD377" s="265">
        <v>0</v>
      </c>
      <c r="AE377" s="265">
        <v>0</v>
      </c>
      <c r="AF377" s="265">
        <v>1</v>
      </c>
      <c r="AG377" s="265">
        <v>0</v>
      </c>
      <c r="AH377" s="265">
        <v>0</v>
      </c>
      <c r="AI377" s="265">
        <v>1</v>
      </c>
      <c r="AJ377">
        <f t="shared" si="32"/>
        <v>0</v>
      </c>
    </row>
    <row r="378" spans="1:36" x14ac:dyDescent="0.2">
      <c r="A378" t="str">
        <f t="shared" si="33"/>
        <v>19VD04</v>
      </c>
      <c r="B378">
        <f t="shared" si="34"/>
        <v>4</v>
      </c>
      <c r="C378" s="265" t="s">
        <v>174</v>
      </c>
      <c r="D378" s="265" t="s">
        <v>193</v>
      </c>
      <c r="E378" s="265">
        <v>0</v>
      </c>
      <c r="F378" s="265">
        <v>0</v>
      </c>
      <c r="G378" s="265">
        <v>0</v>
      </c>
      <c r="H378" s="265">
        <v>0</v>
      </c>
      <c r="I378" s="265">
        <v>0</v>
      </c>
      <c r="J378" s="265">
        <v>0</v>
      </c>
      <c r="K378" s="265">
        <v>0</v>
      </c>
      <c r="L378" s="265">
        <v>0</v>
      </c>
      <c r="M378" s="265">
        <v>1</v>
      </c>
      <c r="N378" s="265">
        <v>0</v>
      </c>
      <c r="O378" s="265">
        <v>0</v>
      </c>
      <c r="P378" s="265">
        <v>1</v>
      </c>
      <c r="Q378" s="265">
        <v>0</v>
      </c>
      <c r="R378" s="265">
        <v>1</v>
      </c>
      <c r="S378" s="265">
        <v>0</v>
      </c>
      <c r="T378" s="265">
        <v>1</v>
      </c>
      <c r="U378">
        <f t="shared" si="35"/>
        <v>0</v>
      </c>
      <c r="X378" t="str">
        <f t="shared" si="36"/>
        <v>04EY01</v>
      </c>
      <c r="Y378">
        <f t="shared" si="37"/>
        <v>1</v>
      </c>
      <c r="Z378" s="265" t="s">
        <v>124</v>
      </c>
      <c r="AA378" s="265" t="s">
        <v>512</v>
      </c>
      <c r="AB378" s="265">
        <v>10</v>
      </c>
      <c r="AC378" s="265">
        <v>0</v>
      </c>
      <c r="AD378" s="265">
        <v>0</v>
      </c>
      <c r="AE378" s="265">
        <v>10</v>
      </c>
      <c r="AF378" s="265">
        <v>2</v>
      </c>
      <c r="AG378" s="265">
        <v>0</v>
      </c>
      <c r="AH378" s="265">
        <v>0</v>
      </c>
      <c r="AI378" s="265">
        <v>2</v>
      </c>
      <c r="AJ378">
        <f t="shared" si="32"/>
        <v>1</v>
      </c>
    </row>
    <row r="379" spans="1:36" x14ac:dyDescent="0.2">
      <c r="A379" t="str">
        <f t="shared" si="33"/>
        <v>19VO01</v>
      </c>
      <c r="B379">
        <f t="shared" si="34"/>
        <v>1</v>
      </c>
      <c r="C379" s="265" t="s">
        <v>136</v>
      </c>
      <c r="D379" s="265" t="s">
        <v>131</v>
      </c>
      <c r="E379" s="265">
        <v>0</v>
      </c>
      <c r="F379" s="265">
        <v>1</v>
      </c>
      <c r="G379" s="265">
        <v>0</v>
      </c>
      <c r="H379" s="265">
        <v>1</v>
      </c>
      <c r="I379" s="265">
        <v>0</v>
      </c>
      <c r="J379" s="265">
        <v>1</v>
      </c>
      <c r="K379" s="265">
        <v>0</v>
      </c>
      <c r="L379" s="265">
        <v>1</v>
      </c>
      <c r="M379" s="265">
        <v>0</v>
      </c>
      <c r="N379" s="265">
        <v>0</v>
      </c>
      <c r="O379" s="265">
        <v>0</v>
      </c>
      <c r="P379" s="265">
        <v>0</v>
      </c>
      <c r="Q379" s="265">
        <v>1</v>
      </c>
      <c r="R379" s="265">
        <v>0</v>
      </c>
      <c r="S379" s="265">
        <v>1</v>
      </c>
      <c r="T379" s="265">
        <v>2</v>
      </c>
      <c r="U379">
        <f t="shared" si="35"/>
        <v>0</v>
      </c>
      <c r="X379" t="str">
        <f t="shared" si="36"/>
        <v>04EY02</v>
      </c>
      <c r="Y379">
        <f t="shared" si="37"/>
        <v>2</v>
      </c>
      <c r="Z379" s="265" t="s">
        <v>124</v>
      </c>
      <c r="AA379" s="265" t="s">
        <v>513</v>
      </c>
      <c r="AB379" s="265">
        <v>8</v>
      </c>
      <c r="AC379" s="265">
        <v>0</v>
      </c>
      <c r="AD379" s="265">
        <v>0</v>
      </c>
      <c r="AE379" s="265">
        <v>8</v>
      </c>
      <c r="AF379" s="265">
        <v>7</v>
      </c>
      <c r="AG379" s="265">
        <v>0</v>
      </c>
      <c r="AH379" s="265">
        <v>0</v>
      </c>
      <c r="AI379" s="265">
        <v>7</v>
      </c>
      <c r="AJ379">
        <f t="shared" si="32"/>
        <v>1</v>
      </c>
    </row>
    <row r="380" spans="1:36" x14ac:dyDescent="0.2">
      <c r="A380" t="str">
        <f t="shared" si="33"/>
        <v>19VO02</v>
      </c>
      <c r="B380">
        <f t="shared" si="34"/>
        <v>2</v>
      </c>
      <c r="C380" s="265" t="s">
        <v>136</v>
      </c>
      <c r="D380" s="265" t="s">
        <v>155</v>
      </c>
      <c r="E380" s="265">
        <v>0</v>
      </c>
      <c r="F380" s="265">
        <v>1</v>
      </c>
      <c r="G380" s="265">
        <v>0</v>
      </c>
      <c r="H380" s="265">
        <v>1</v>
      </c>
      <c r="I380" s="265">
        <v>0</v>
      </c>
      <c r="J380" s="265">
        <v>0</v>
      </c>
      <c r="K380" s="265">
        <v>0</v>
      </c>
      <c r="L380" s="265">
        <v>0</v>
      </c>
      <c r="M380" s="265">
        <v>0</v>
      </c>
      <c r="N380" s="265">
        <v>0</v>
      </c>
      <c r="O380" s="265">
        <v>0</v>
      </c>
      <c r="P380" s="265">
        <v>0</v>
      </c>
      <c r="Q380" s="265">
        <v>0</v>
      </c>
      <c r="R380" s="265">
        <v>0</v>
      </c>
      <c r="S380" s="265">
        <v>0</v>
      </c>
      <c r="T380" s="265">
        <v>0</v>
      </c>
      <c r="U380">
        <f t="shared" si="35"/>
        <v>1</v>
      </c>
      <c r="X380" t="str">
        <f t="shared" si="36"/>
        <v>04EY03</v>
      </c>
      <c r="Y380">
        <f t="shared" si="37"/>
        <v>3</v>
      </c>
      <c r="Z380" s="265" t="s">
        <v>124</v>
      </c>
      <c r="AA380" s="265" t="s">
        <v>514</v>
      </c>
      <c r="AB380" s="265">
        <v>2</v>
      </c>
      <c r="AC380" s="265">
        <v>0</v>
      </c>
      <c r="AD380" s="265">
        <v>0</v>
      </c>
      <c r="AE380" s="265">
        <v>2</v>
      </c>
      <c r="AF380" s="265">
        <v>3</v>
      </c>
      <c r="AG380" s="265">
        <v>0</v>
      </c>
      <c r="AH380" s="265">
        <v>0</v>
      </c>
      <c r="AI380" s="265">
        <v>3</v>
      </c>
      <c r="AJ380">
        <f t="shared" si="32"/>
        <v>0</v>
      </c>
    </row>
    <row r="381" spans="1:36" x14ac:dyDescent="0.2">
      <c r="A381" t="str">
        <f t="shared" si="33"/>
        <v>19WD01</v>
      </c>
      <c r="B381">
        <f t="shared" si="34"/>
        <v>1</v>
      </c>
      <c r="C381" s="265" t="s">
        <v>137</v>
      </c>
      <c r="D381" s="265" t="s">
        <v>131</v>
      </c>
      <c r="E381" s="265">
        <v>2</v>
      </c>
      <c r="F381" s="265">
        <v>0</v>
      </c>
      <c r="G381" s="265">
        <v>0</v>
      </c>
      <c r="H381" s="265">
        <v>2</v>
      </c>
      <c r="I381" s="265">
        <v>1</v>
      </c>
      <c r="J381" s="265">
        <v>0</v>
      </c>
      <c r="K381" s="265">
        <v>0</v>
      </c>
      <c r="L381" s="265">
        <v>1</v>
      </c>
      <c r="M381" s="265">
        <v>0</v>
      </c>
      <c r="N381" s="265">
        <v>0</v>
      </c>
      <c r="O381" s="265">
        <v>0</v>
      </c>
      <c r="P381" s="265">
        <v>0</v>
      </c>
      <c r="Q381" s="265">
        <v>2</v>
      </c>
      <c r="R381" s="265">
        <v>0</v>
      </c>
      <c r="S381" s="265">
        <v>0</v>
      </c>
      <c r="T381" s="265">
        <v>2</v>
      </c>
      <c r="U381">
        <f t="shared" si="35"/>
        <v>0</v>
      </c>
      <c r="X381" t="str">
        <f t="shared" si="36"/>
        <v>04EY04</v>
      </c>
      <c r="Y381">
        <f t="shared" si="37"/>
        <v>4</v>
      </c>
      <c r="Z381" s="265" t="s">
        <v>124</v>
      </c>
      <c r="AA381" s="265" t="s">
        <v>515</v>
      </c>
      <c r="AB381" s="265">
        <v>1</v>
      </c>
      <c r="AC381" s="265">
        <v>0</v>
      </c>
      <c r="AD381" s="265">
        <v>0</v>
      </c>
      <c r="AE381" s="265">
        <v>1</v>
      </c>
      <c r="AF381" s="265">
        <v>0</v>
      </c>
      <c r="AG381" s="265">
        <v>0</v>
      </c>
      <c r="AH381" s="265">
        <v>0</v>
      </c>
      <c r="AI381" s="265">
        <v>0</v>
      </c>
      <c r="AJ381">
        <f t="shared" si="32"/>
        <v>1</v>
      </c>
    </row>
    <row r="382" spans="1:36" x14ac:dyDescent="0.2">
      <c r="A382" t="str">
        <f t="shared" si="33"/>
        <v>19XZ01</v>
      </c>
      <c r="B382">
        <f t="shared" si="34"/>
        <v>1</v>
      </c>
      <c r="C382" s="265" t="s">
        <v>337</v>
      </c>
      <c r="D382" s="265" t="s">
        <v>335</v>
      </c>
      <c r="E382" s="265">
        <v>0</v>
      </c>
      <c r="F382" s="265">
        <v>0</v>
      </c>
      <c r="G382" s="265">
        <v>2</v>
      </c>
      <c r="H382" s="265">
        <v>2</v>
      </c>
      <c r="I382" s="265">
        <v>0</v>
      </c>
      <c r="J382" s="265">
        <v>0</v>
      </c>
      <c r="K382" s="265">
        <v>0</v>
      </c>
      <c r="L382" s="265">
        <v>0</v>
      </c>
      <c r="M382" s="265">
        <v>0</v>
      </c>
      <c r="N382" s="265">
        <v>0</v>
      </c>
      <c r="O382" s="265">
        <v>0</v>
      </c>
      <c r="P382" s="265">
        <v>0</v>
      </c>
      <c r="Q382" s="265">
        <v>0</v>
      </c>
      <c r="R382" s="265">
        <v>0</v>
      </c>
      <c r="S382" s="265">
        <v>1</v>
      </c>
      <c r="T382" s="265">
        <v>1</v>
      </c>
      <c r="U382">
        <f t="shared" si="35"/>
        <v>1</v>
      </c>
      <c r="X382" t="str">
        <f t="shared" si="36"/>
        <v>04GJ01</v>
      </c>
      <c r="Y382">
        <f t="shared" si="37"/>
        <v>1</v>
      </c>
      <c r="Z382" s="265" t="s">
        <v>261</v>
      </c>
      <c r="AA382" s="265" t="s">
        <v>484</v>
      </c>
      <c r="AB382" s="265">
        <v>0</v>
      </c>
      <c r="AC382" s="265">
        <v>0</v>
      </c>
      <c r="AD382" s="265">
        <v>0</v>
      </c>
      <c r="AE382" s="265">
        <v>0</v>
      </c>
      <c r="AF382" s="265">
        <v>2</v>
      </c>
      <c r="AG382" s="265">
        <v>0</v>
      </c>
      <c r="AH382" s="265">
        <v>0</v>
      </c>
      <c r="AI382" s="265">
        <v>2</v>
      </c>
      <c r="AJ382">
        <f t="shared" si="32"/>
        <v>0</v>
      </c>
    </row>
    <row r="383" spans="1:36" x14ac:dyDescent="0.2">
      <c r="A383" t="str">
        <f t="shared" si="33"/>
        <v>19XZ02</v>
      </c>
      <c r="B383">
        <f t="shared" si="34"/>
        <v>2</v>
      </c>
      <c r="C383" s="265" t="s">
        <v>337</v>
      </c>
      <c r="D383" s="265" t="s">
        <v>350</v>
      </c>
      <c r="E383" s="265">
        <v>1</v>
      </c>
      <c r="F383" s="265">
        <v>0</v>
      </c>
      <c r="G383" s="265">
        <v>0</v>
      </c>
      <c r="H383" s="265">
        <v>1</v>
      </c>
      <c r="I383" s="265">
        <v>0</v>
      </c>
      <c r="J383" s="265">
        <v>0</v>
      </c>
      <c r="K383" s="265">
        <v>0</v>
      </c>
      <c r="L383" s="265">
        <v>0</v>
      </c>
      <c r="M383" s="265">
        <v>0</v>
      </c>
      <c r="N383" s="265">
        <v>0</v>
      </c>
      <c r="O383" s="265">
        <v>0</v>
      </c>
      <c r="P383" s="265">
        <v>0</v>
      </c>
      <c r="Q383" s="265">
        <v>0</v>
      </c>
      <c r="R383" s="265">
        <v>0</v>
      </c>
      <c r="S383" s="265">
        <v>0</v>
      </c>
      <c r="T383" s="265">
        <v>0</v>
      </c>
      <c r="U383">
        <f t="shared" si="35"/>
        <v>1</v>
      </c>
      <c r="X383" t="str">
        <f t="shared" si="36"/>
        <v>04YK01</v>
      </c>
      <c r="Y383">
        <f t="shared" si="37"/>
        <v>1</v>
      </c>
      <c r="Z383" s="265" t="s">
        <v>453</v>
      </c>
      <c r="AA383" s="265" t="s">
        <v>415</v>
      </c>
      <c r="AB383" s="265">
        <v>0</v>
      </c>
      <c r="AC383" s="265">
        <v>0</v>
      </c>
      <c r="AD383" s="265">
        <v>0</v>
      </c>
      <c r="AE383" s="265">
        <v>0</v>
      </c>
      <c r="AF383" s="265">
        <v>1</v>
      </c>
      <c r="AG383" s="265">
        <v>0</v>
      </c>
      <c r="AH383" s="265">
        <v>0</v>
      </c>
      <c r="AI383" s="265">
        <v>1</v>
      </c>
      <c r="AJ383">
        <f t="shared" si="32"/>
        <v>0</v>
      </c>
    </row>
    <row r="384" spans="1:36" x14ac:dyDescent="0.2">
      <c r="A384" t="str">
        <f t="shared" si="33"/>
        <v>20BG01</v>
      </c>
      <c r="B384">
        <f t="shared" si="34"/>
        <v>1</v>
      </c>
      <c r="C384" s="265" t="s">
        <v>138</v>
      </c>
      <c r="D384" s="265" t="s">
        <v>155</v>
      </c>
      <c r="E384" s="265">
        <v>2</v>
      </c>
      <c r="F384" s="265">
        <v>0</v>
      </c>
      <c r="G384" s="265">
        <v>0</v>
      </c>
      <c r="H384" s="265">
        <v>2</v>
      </c>
      <c r="I384" s="265">
        <v>0</v>
      </c>
      <c r="J384" s="265">
        <v>0</v>
      </c>
      <c r="K384" s="265">
        <v>0</v>
      </c>
      <c r="L384" s="265">
        <v>0</v>
      </c>
      <c r="M384" s="265">
        <v>0</v>
      </c>
      <c r="N384" s="265">
        <v>0</v>
      </c>
      <c r="O384" s="265">
        <v>0</v>
      </c>
      <c r="P384" s="265">
        <v>0</v>
      </c>
      <c r="Q384" s="265">
        <v>0</v>
      </c>
      <c r="R384" s="265">
        <v>0</v>
      </c>
      <c r="S384" s="265">
        <v>0</v>
      </c>
      <c r="T384" s="265">
        <v>0</v>
      </c>
      <c r="U384">
        <f t="shared" si="35"/>
        <v>1</v>
      </c>
      <c r="X384" t="str">
        <f t="shared" si="36"/>
        <v>04YK02</v>
      </c>
      <c r="Y384">
        <f t="shared" si="37"/>
        <v>2</v>
      </c>
      <c r="Z384" s="265" t="s">
        <v>453</v>
      </c>
      <c r="AA384" s="265" t="s">
        <v>455</v>
      </c>
      <c r="AB384" s="265">
        <v>4</v>
      </c>
      <c r="AC384" s="265">
        <v>0</v>
      </c>
      <c r="AD384" s="265">
        <v>0</v>
      </c>
      <c r="AE384" s="265">
        <v>4</v>
      </c>
      <c r="AF384" s="265">
        <v>9</v>
      </c>
      <c r="AG384" s="265">
        <v>0</v>
      </c>
      <c r="AH384" s="265">
        <v>0</v>
      </c>
      <c r="AI384" s="265">
        <v>9</v>
      </c>
      <c r="AJ384">
        <f t="shared" si="32"/>
        <v>0</v>
      </c>
    </row>
    <row r="385" spans="1:36" x14ac:dyDescent="0.2">
      <c r="A385" t="str">
        <f t="shared" si="33"/>
        <v>20IF01</v>
      </c>
      <c r="B385">
        <f t="shared" si="34"/>
        <v>1</v>
      </c>
      <c r="C385" s="265" t="s">
        <v>414</v>
      </c>
      <c r="D385" s="265" t="s">
        <v>412</v>
      </c>
      <c r="E385" s="265">
        <v>3</v>
      </c>
      <c r="F385" s="265">
        <v>0</v>
      </c>
      <c r="G385" s="265">
        <v>0</v>
      </c>
      <c r="H385" s="265">
        <v>3</v>
      </c>
      <c r="I385" s="265">
        <v>1</v>
      </c>
      <c r="J385" s="265">
        <v>0</v>
      </c>
      <c r="K385" s="265">
        <v>0</v>
      </c>
      <c r="L385" s="265">
        <v>1</v>
      </c>
      <c r="M385" s="265">
        <v>3</v>
      </c>
      <c r="N385" s="265">
        <v>0</v>
      </c>
      <c r="O385" s="265">
        <v>0</v>
      </c>
      <c r="P385" s="265">
        <v>3</v>
      </c>
      <c r="Q385" s="265">
        <v>0</v>
      </c>
      <c r="R385" s="265">
        <v>0</v>
      </c>
      <c r="S385" s="265">
        <v>0</v>
      </c>
      <c r="T385" s="265">
        <v>0</v>
      </c>
      <c r="U385">
        <f t="shared" si="35"/>
        <v>1</v>
      </c>
      <c r="X385" t="str">
        <f t="shared" si="36"/>
        <v>04YK03</v>
      </c>
      <c r="Y385">
        <f t="shared" si="37"/>
        <v>3</v>
      </c>
      <c r="Z385" s="265" t="s">
        <v>453</v>
      </c>
      <c r="AA385" s="265" t="s">
        <v>460</v>
      </c>
      <c r="AB385" s="265">
        <v>1</v>
      </c>
      <c r="AC385" s="265">
        <v>0</v>
      </c>
      <c r="AD385" s="265">
        <v>0</v>
      </c>
      <c r="AE385" s="265">
        <v>1</v>
      </c>
      <c r="AF385" s="265">
        <v>0</v>
      </c>
      <c r="AG385" s="265">
        <v>0</v>
      </c>
      <c r="AH385" s="265">
        <v>0</v>
      </c>
      <c r="AI385" s="265">
        <v>0</v>
      </c>
      <c r="AJ385">
        <f t="shared" si="32"/>
        <v>1</v>
      </c>
    </row>
    <row r="386" spans="1:36" x14ac:dyDescent="0.2">
      <c r="A386" t="str">
        <f t="shared" si="33"/>
        <v>20IX01</v>
      </c>
      <c r="B386">
        <f t="shared" si="34"/>
        <v>1</v>
      </c>
      <c r="C386" s="265" t="s">
        <v>342</v>
      </c>
      <c r="D386" s="265" t="s">
        <v>338</v>
      </c>
      <c r="E386" s="265">
        <v>0</v>
      </c>
      <c r="F386" s="265">
        <v>0</v>
      </c>
      <c r="G386" s="265">
        <v>0</v>
      </c>
      <c r="H386" s="265">
        <v>0</v>
      </c>
      <c r="I386" s="265">
        <v>0</v>
      </c>
      <c r="J386" s="265">
        <v>0</v>
      </c>
      <c r="K386" s="265">
        <v>0</v>
      </c>
      <c r="L386" s="265">
        <v>0</v>
      </c>
      <c r="M386" s="265">
        <v>5</v>
      </c>
      <c r="N386" s="265">
        <v>0</v>
      </c>
      <c r="O386" s="265">
        <v>0</v>
      </c>
      <c r="P386" s="265">
        <v>5</v>
      </c>
      <c r="Q386" s="265">
        <v>0</v>
      </c>
      <c r="R386" s="265">
        <v>0</v>
      </c>
      <c r="S386" s="265">
        <v>0</v>
      </c>
      <c r="T386" s="265">
        <v>0</v>
      </c>
      <c r="U386">
        <f t="shared" si="35"/>
        <v>1</v>
      </c>
      <c r="X386" t="str">
        <f t="shared" si="36"/>
        <v>04YK04</v>
      </c>
      <c r="Y386">
        <f t="shared" si="37"/>
        <v>4</v>
      </c>
      <c r="Z386" s="265" t="s">
        <v>453</v>
      </c>
      <c r="AA386" s="265" t="s">
        <v>463</v>
      </c>
      <c r="AB386" s="265">
        <v>0</v>
      </c>
      <c r="AC386" s="265">
        <v>0</v>
      </c>
      <c r="AD386" s="265">
        <v>0</v>
      </c>
      <c r="AE386" s="265">
        <v>0</v>
      </c>
      <c r="AF386" s="265">
        <v>2</v>
      </c>
      <c r="AG386" s="265">
        <v>0</v>
      </c>
      <c r="AH386" s="265">
        <v>0</v>
      </c>
      <c r="AI386" s="265">
        <v>2</v>
      </c>
      <c r="AJ386">
        <f t="shared" si="32"/>
        <v>0</v>
      </c>
    </row>
    <row r="387" spans="1:36" x14ac:dyDescent="0.2">
      <c r="A387" t="str">
        <f t="shared" si="33"/>
        <v>20JE01</v>
      </c>
      <c r="B387">
        <f t="shared" si="34"/>
        <v>1</v>
      </c>
      <c r="C387" s="265" t="s">
        <v>343</v>
      </c>
      <c r="D387" s="265" t="s">
        <v>299</v>
      </c>
      <c r="E387" s="265">
        <v>1</v>
      </c>
      <c r="F387" s="265">
        <v>0</v>
      </c>
      <c r="G387" s="265">
        <v>0</v>
      </c>
      <c r="H387" s="265">
        <v>1</v>
      </c>
      <c r="I387" s="265">
        <v>0</v>
      </c>
      <c r="J387" s="265">
        <v>0</v>
      </c>
      <c r="K387" s="265">
        <v>0</v>
      </c>
      <c r="L387" s="265">
        <v>0</v>
      </c>
      <c r="M387" s="265">
        <v>0</v>
      </c>
      <c r="N387" s="265">
        <v>0</v>
      </c>
      <c r="O387" s="265">
        <v>0</v>
      </c>
      <c r="P387" s="265">
        <v>0</v>
      </c>
      <c r="Q387" s="265">
        <v>0</v>
      </c>
      <c r="R387" s="265">
        <v>0</v>
      </c>
      <c r="S387" s="265">
        <v>0</v>
      </c>
      <c r="T387" s="265">
        <v>0</v>
      </c>
      <c r="U387">
        <f t="shared" si="35"/>
        <v>1</v>
      </c>
      <c r="X387" t="str">
        <f t="shared" si="36"/>
        <v>04YK05</v>
      </c>
      <c r="Y387">
        <f t="shared" si="37"/>
        <v>5</v>
      </c>
      <c r="Z387" s="265" t="s">
        <v>453</v>
      </c>
      <c r="AA387" s="265" t="s">
        <v>465</v>
      </c>
      <c r="AB387" s="265">
        <v>0</v>
      </c>
      <c r="AC387" s="265">
        <v>0</v>
      </c>
      <c r="AD387" s="265">
        <v>0</v>
      </c>
      <c r="AE387" s="265">
        <v>0</v>
      </c>
      <c r="AF387" s="265">
        <v>1</v>
      </c>
      <c r="AG387" s="265">
        <v>0</v>
      </c>
      <c r="AH387" s="265">
        <v>0</v>
      </c>
      <c r="AI387" s="265">
        <v>1</v>
      </c>
      <c r="AJ387">
        <f t="shared" si="32"/>
        <v>0</v>
      </c>
    </row>
    <row r="388" spans="1:36" x14ac:dyDescent="0.2">
      <c r="A388" t="str">
        <f t="shared" si="33"/>
        <v>20JE02</v>
      </c>
      <c r="B388">
        <f t="shared" si="34"/>
        <v>2</v>
      </c>
      <c r="C388" s="265" t="s">
        <v>343</v>
      </c>
      <c r="D388" s="265" t="s">
        <v>338</v>
      </c>
      <c r="E388" s="265">
        <v>0</v>
      </c>
      <c r="F388" s="265">
        <v>0</v>
      </c>
      <c r="G388" s="265">
        <v>0</v>
      </c>
      <c r="H388" s="265">
        <v>0</v>
      </c>
      <c r="I388" s="265">
        <v>0</v>
      </c>
      <c r="J388" s="265">
        <v>0</v>
      </c>
      <c r="K388" s="265">
        <v>0</v>
      </c>
      <c r="L388" s="265">
        <v>0</v>
      </c>
      <c r="M388" s="265">
        <v>1</v>
      </c>
      <c r="N388" s="265">
        <v>0</v>
      </c>
      <c r="O388" s="265">
        <v>0</v>
      </c>
      <c r="P388" s="265">
        <v>1</v>
      </c>
      <c r="Q388" s="265">
        <v>0</v>
      </c>
      <c r="R388" s="265">
        <v>0</v>
      </c>
      <c r="S388" s="265">
        <v>0</v>
      </c>
      <c r="T388" s="265">
        <v>0</v>
      </c>
      <c r="U388">
        <f t="shared" si="35"/>
        <v>1</v>
      </c>
      <c r="X388" t="str">
        <f t="shared" si="36"/>
        <v>04YK06</v>
      </c>
      <c r="Y388">
        <f t="shared" si="37"/>
        <v>6</v>
      </c>
      <c r="Z388" s="265" t="s">
        <v>453</v>
      </c>
      <c r="AA388" s="265" t="s">
        <v>470</v>
      </c>
      <c r="AB388" s="265">
        <v>1</v>
      </c>
      <c r="AC388" s="265">
        <v>0</v>
      </c>
      <c r="AD388" s="265">
        <v>0</v>
      </c>
      <c r="AE388" s="265">
        <v>1</v>
      </c>
      <c r="AF388" s="265">
        <v>1</v>
      </c>
      <c r="AG388" s="265">
        <v>0</v>
      </c>
      <c r="AH388" s="265">
        <v>0</v>
      </c>
      <c r="AI388" s="265">
        <v>1</v>
      </c>
      <c r="AJ388">
        <f t="shared" ref="AJ388:AJ451" si="38">IF(AE388&gt;AI388,1,0)</f>
        <v>0</v>
      </c>
    </row>
    <row r="389" spans="1:36" x14ac:dyDescent="0.2">
      <c r="A389" t="str">
        <f t="shared" ref="A389:A452" si="39">C389&amp;IF(B389&lt;10,"0","")&amp;B389</f>
        <v>20JG01</v>
      </c>
      <c r="B389">
        <f t="shared" ref="B389:B452" si="40">IF(C389=C388,B388+1,1)</f>
        <v>1</v>
      </c>
      <c r="C389" s="265" t="s">
        <v>344</v>
      </c>
      <c r="D389" s="265" t="s">
        <v>338</v>
      </c>
      <c r="E389" s="265">
        <v>5</v>
      </c>
      <c r="F389" s="265">
        <v>0</v>
      </c>
      <c r="G389" s="265">
        <v>0</v>
      </c>
      <c r="H389" s="265">
        <v>5</v>
      </c>
      <c r="I389" s="265">
        <v>0</v>
      </c>
      <c r="J389" s="265">
        <v>0</v>
      </c>
      <c r="K389" s="265">
        <v>0</v>
      </c>
      <c r="L389" s="265">
        <v>0</v>
      </c>
      <c r="M389" s="265">
        <v>1</v>
      </c>
      <c r="N389" s="265">
        <v>0</v>
      </c>
      <c r="O389" s="265">
        <v>0</v>
      </c>
      <c r="P389" s="265">
        <v>1</v>
      </c>
      <c r="Q389" s="265">
        <v>0</v>
      </c>
      <c r="R389" s="265">
        <v>0</v>
      </c>
      <c r="S389" s="265">
        <v>0</v>
      </c>
      <c r="T389" s="265">
        <v>0</v>
      </c>
      <c r="U389">
        <f t="shared" ref="U389:U452" si="41">IF((H389+P389)&gt;(L389+T389),1,0)</f>
        <v>1</v>
      </c>
      <c r="X389" t="str">
        <f t="shared" si="36"/>
        <v>04YK07</v>
      </c>
      <c r="Y389">
        <f t="shared" si="37"/>
        <v>7</v>
      </c>
      <c r="Z389" s="265" t="s">
        <v>453</v>
      </c>
      <c r="AA389" s="265" t="s">
        <v>473</v>
      </c>
      <c r="AB389" s="265">
        <v>0</v>
      </c>
      <c r="AC389" s="265">
        <v>0</v>
      </c>
      <c r="AD389" s="265">
        <v>0</v>
      </c>
      <c r="AE389" s="265">
        <v>0</v>
      </c>
      <c r="AF389" s="265">
        <v>1</v>
      </c>
      <c r="AG389" s="265">
        <v>0</v>
      </c>
      <c r="AH389" s="265">
        <v>0</v>
      </c>
      <c r="AI389" s="265">
        <v>1</v>
      </c>
      <c r="AJ389">
        <f t="shared" si="38"/>
        <v>0</v>
      </c>
    </row>
    <row r="390" spans="1:36" x14ac:dyDescent="0.2">
      <c r="A390" t="str">
        <f t="shared" si="39"/>
        <v>20JM01</v>
      </c>
      <c r="B390">
        <f t="shared" si="40"/>
        <v>1</v>
      </c>
      <c r="C390" s="265" t="s">
        <v>345</v>
      </c>
      <c r="D390" s="265" t="s">
        <v>338</v>
      </c>
      <c r="E390" s="265">
        <v>0</v>
      </c>
      <c r="F390" s="265">
        <v>3</v>
      </c>
      <c r="G390" s="265">
        <v>0</v>
      </c>
      <c r="H390" s="265">
        <v>3</v>
      </c>
      <c r="I390" s="265">
        <v>0</v>
      </c>
      <c r="J390" s="265">
        <v>0</v>
      </c>
      <c r="K390" s="265">
        <v>0</v>
      </c>
      <c r="L390" s="265">
        <v>0</v>
      </c>
      <c r="M390" s="265">
        <v>0</v>
      </c>
      <c r="N390" s="265">
        <v>0</v>
      </c>
      <c r="O390" s="265">
        <v>0</v>
      </c>
      <c r="P390" s="265">
        <v>0</v>
      </c>
      <c r="Q390" s="265">
        <v>0</v>
      </c>
      <c r="R390" s="265">
        <v>0</v>
      </c>
      <c r="S390" s="265">
        <v>0</v>
      </c>
      <c r="T390" s="265">
        <v>0</v>
      </c>
      <c r="U390">
        <f t="shared" si="41"/>
        <v>1</v>
      </c>
      <c r="X390" t="str">
        <f t="shared" si="36"/>
        <v>04YK08</v>
      </c>
      <c r="Y390">
        <f t="shared" si="37"/>
        <v>8</v>
      </c>
      <c r="Z390" s="265" t="s">
        <v>453</v>
      </c>
      <c r="AA390" s="265" t="s">
        <v>484</v>
      </c>
      <c r="AB390" s="265">
        <v>1</v>
      </c>
      <c r="AC390" s="265">
        <v>0</v>
      </c>
      <c r="AD390" s="265">
        <v>0</v>
      </c>
      <c r="AE390" s="265">
        <v>1</v>
      </c>
      <c r="AF390" s="265">
        <v>0</v>
      </c>
      <c r="AG390" s="265">
        <v>0</v>
      </c>
      <c r="AH390" s="265">
        <v>0</v>
      </c>
      <c r="AI390" s="265">
        <v>0</v>
      </c>
      <c r="AJ390">
        <f t="shared" si="38"/>
        <v>1</v>
      </c>
    </row>
    <row r="391" spans="1:36" x14ac:dyDescent="0.2">
      <c r="A391" t="str">
        <f t="shared" si="39"/>
        <v>20JM02</v>
      </c>
      <c r="B391">
        <f t="shared" si="40"/>
        <v>2</v>
      </c>
      <c r="C391" s="265" t="s">
        <v>345</v>
      </c>
      <c r="D391" s="265" t="s">
        <v>349</v>
      </c>
      <c r="E391" s="265">
        <v>0</v>
      </c>
      <c r="F391" s="265">
        <v>0</v>
      </c>
      <c r="G391" s="265">
        <v>0</v>
      </c>
      <c r="H391" s="265">
        <v>0</v>
      </c>
      <c r="I391" s="265">
        <v>0</v>
      </c>
      <c r="J391" s="265">
        <v>1</v>
      </c>
      <c r="K391" s="265">
        <v>0</v>
      </c>
      <c r="L391" s="265">
        <v>1</v>
      </c>
      <c r="M391" s="265">
        <v>1</v>
      </c>
      <c r="N391" s="265">
        <v>0</v>
      </c>
      <c r="O391" s="265">
        <v>0</v>
      </c>
      <c r="P391" s="265">
        <v>1</v>
      </c>
      <c r="Q391" s="265">
        <v>0</v>
      </c>
      <c r="R391" s="265">
        <v>0</v>
      </c>
      <c r="S391" s="265">
        <v>0</v>
      </c>
      <c r="T391" s="265">
        <v>0</v>
      </c>
      <c r="U391">
        <f t="shared" si="41"/>
        <v>0</v>
      </c>
      <c r="X391" t="str">
        <f t="shared" si="36"/>
        <v>04YK09</v>
      </c>
      <c r="Y391">
        <f t="shared" si="37"/>
        <v>9</v>
      </c>
      <c r="Z391" s="265" t="s">
        <v>453</v>
      </c>
      <c r="AA391" s="265" t="s">
        <v>496</v>
      </c>
      <c r="AB391" s="265">
        <v>1</v>
      </c>
      <c r="AC391" s="265">
        <v>0</v>
      </c>
      <c r="AD391" s="265">
        <v>0</v>
      </c>
      <c r="AE391" s="265">
        <v>1</v>
      </c>
      <c r="AF391" s="265">
        <v>0</v>
      </c>
      <c r="AG391" s="265">
        <v>0</v>
      </c>
      <c r="AH391" s="265">
        <v>0</v>
      </c>
      <c r="AI391" s="265">
        <v>0</v>
      </c>
      <c r="AJ391">
        <f t="shared" si="38"/>
        <v>1</v>
      </c>
    </row>
    <row r="392" spans="1:36" x14ac:dyDescent="0.2">
      <c r="A392" t="str">
        <f t="shared" si="39"/>
        <v>20KH01</v>
      </c>
      <c r="B392">
        <f t="shared" si="40"/>
        <v>1</v>
      </c>
      <c r="C392" s="265" t="s">
        <v>352</v>
      </c>
      <c r="D392" s="265" t="s">
        <v>314</v>
      </c>
      <c r="E392" s="265">
        <v>2</v>
      </c>
      <c r="F392" s="265">
        <v>0</v>
      </c>
      <c r="G392" s="265">
        <v>0</v>
      </c>
      <c r="H392" s="265">
        <v>2</v>
      </c>
      <c r="I392" s="265">
        <v>0</v>
      </c>
      <c r="J392" s="265">
        <v>0</v>
      </c>
      <c r="K392" s="265">
        <v>0</v>
      </c>
      <c r="L392" s="265">
        <v>0</v>
      </c>
      <c r="M392" s="265">
        <v>0</v>
      </c>
      <c r="N392" s="265">
        <v>0</v>
      </c>
      <c r="O392" s="265">
        <v>0</v>
      </c>
      <c r="P392" s="265">
        <v>0</v>
      </c>
      <c r="Q392" s="265">
        <v>0</v>
      </c>
      <c r="R392" s="265">
        <v>0</v>
      </c>
      <c r="S392" s="265">
        <v>0</v>
      </c>
      <c r="T392" s="265">
        <v>0</v>
      </c>
      <c r="U392">
        <f t="shared" si="41"/>
        <v>1</v>
      </c>
      <c r="X392" t="str">
        <f t="shared" si="36"/>
        <v>04YK10</v>
      </c>
      <c r="Y392">
        <f t="shared" si="37"/>
        <v>10</v>
      </c>
      <c r="Z392" s="265" t="s">
        <v>453</v>
      </c>
      <c r="AA392" s="265" t="s">
        <v>497</v>
      </c>
      <c r="AB392" s="265">
        <v>0</v>
      </c>
      <c r="AC392" s="265">
        <v>0</v>
      </c>
      <c r="AD392" s="265">
        <v>0</v>
      </c>
      <c r="AE392" s="265">
        <v>0</v>
      </c>
      <c r="AF392" s="265">
        <v>2</v>
      </c>
      <c r="AG392" s="265">
        <v>0</v>
      </c>
      <c r="AH392" s="265">
        <v>0</v>
      </c>
      <c r="AI392" s="265">
        <v>2</v>
      </c>
      <c r="AJ392">
        <f t="shared" si="38"/>
        <v>0</v>
      </c>
    </row>
    <row r="393" spans="1:36" x14ac:dyDescent="0.2">
      <c r="A393" t="str">
        <f t="shared" si="39"/>
        <v>20KH02</v>
      </c>
      <c r="B393">
        <f t="shared" si="40"/>
        <v>2</v>
      </c>
      <c r="C393" s="265" t="s">
        <v>352</v>
      </c>
      <c r="D393" s="265" t="s">
        <v>335</v>
      </c>
      <c r="E393" s="265">
        <v>0</v>
      </c>
      <c r="F393" s="265">
        <v>0</v>
      </c>
      <c r="G393" s="265">
        <v>0</v>
      </c>
      <c r="H393" s="265">
        <v>0</v>
      </c>
      <c r="I393" s="265">
        <v>1</v>
      </c>
      <c r="J393" s="265">
        <v>0</v>
      </c>
      <c r="K393" s="265">
        <v>0</v>
      </c>
      <c r="L393" s="265">
        <v>1</v>
      </c>
      <c r="M393" s="265">
        <v>0</v>
      </c>
      <c r="N393" s="265">
        <v>0</v>
      </c>
      <c r="O393" s="265">
        <v>0</v>
      </c>
      <c r="P393" s="265">
        <v>0</v>
      </c>
      <c r="Q393" s="265">
        <v>0</v>
      </c>
      <c r="R393" s="265">
        <v>0</v>
      </c>
      <c r="S393" s="265">
        <v>0</v>
      </c>
      <c r="T393" s="265">
        <v>0</v>
      </c>
      <c r="U393">
        <f t="shared" si="41"/>
        <v>0</v>
      </c>
      <c r="X393" t="str">
        <f t="shared" si="36"/>
        <v>04YK11</v>
      </c>
      <c r="Y393">
        <f t="shared" si="37"/>
        <v>11</v>
      </c>
      <c r="Z393" s="265" t="s">
        <v>453</v>
      </c>
      <c r="AA393" s="265" t="s">
        <v>498</v>
      </c>
      <c r="AB393" s="265">
        <v>3</v>
      </c>
      <c r="AC393" s="265">
        <v>0</v>
      </c>
      <c r="AD393" s="265">
        <v>0</v>
      </c>
      <c r="AE393" s="265">
        <v>3</v>
      </c>
      <c r="AF393" s="265">
        <v>0</v>
      </c>
      <c r="AG393" s="265">
        <v>0</v>
      </c>
      <c r="AH393" s="265">
        <v>0</v>
      </c>
      <c r="AI393" s="265">
        <v>0</v>
      </c>
      <c r="AJ393">
        <f t="shared" si="38"/>
        <v>1</v>
      </c>
    </row>
    <row r="394" spans="1:36" x14ac:dyDescent="0.2">
      <c r="A394" t="str">
        <f t="shared" si="39"/>
        <v>20KP01</v>
      </c>
      <c r="B394">
        <f t="shared" si="40"/>
        <v>1</v>
      </c>
      <c r="C394" s="265" t="s">
        <v>305</v>
      </c>
      <c r="D394" s="265" t="s">
        <v>294</v>
      </c>
      <c r="E394" s="265">
        <v>0</v>
      </c>
      <c r="F394" s="265">
        <v>0</v>
      </c>
      <c r="G394" s="265">
        <v>0</v>
      </c>
      <c r="H394" s="265">
        <v>0</v>
      </c>
      <c r="I394" s="265">
        <v>0</v>
      </c>
      <c r="J394" s="265">
        <v>0</v>
      </c>
      <c r="K394" s="265">
        <v>0</v>
      </c>
      <c r="L394" s="265">
        <v>0</v>
      </c>
      <c r="M394" s="265">
        <v>0</v>
      </c>
      <c r="N394" s="265">
        <v>0</v>
      </c>
      <c r="O394" s="265">
        <v>0</v>
      </c>
      <c r="P394" s="265">
        <v>0</v>
      </c>
      <c r="Q394" s="265">
        <v>1</v>
      </c>
      <c r="R394" s="265">
        <v>0</v>
      </c>
      <c r="S394" s="265">
        <v>0</v>
      </c>
      <c r="T394" s="265">
        <v>1</v>
      </c>
      <c r="U394">
        <f t="shared" si="41"/>
        <v>0</v>
      </c>
      <c r="X394" t="str">
        <f t="shared" si="36"/>
        <v>04YK12</v>
      </c>
      <c r="Y394">
        <f t="shared" si="37"/>
        <v>12</v>
      </c>
      <c r="Z394" s="265" t="s">
        <v>453</v>
      </c>
      <c r="AA394" s="265" t="s">
        <v>506</v>
      </c>
      <c r="AB394" s="265">
        <v>1</v>
      </c>
      <c r="AC394" s="265">
        <v>0</v>
      </c>
      <c r="AD394" s="265">
        <v>0</v>
      </c>
      <c r="AE394" s="265">
        <v>1</v>
      </c>
      <c r="AF394" s="265">
        <v>1</v>
      </c>
      <c r="AG394" s="265">
        <v>0</v>
      </c>
      <c r="AH394" s="265">
        <v>0</v>
      </c>
      <c r="AI394" s="265">
        <v>1</v>
      </c>
      <c r="AJ394">
        <f t="shared" si="38"/>
        <v>0</v>
      </c>
    </row>
    <row r="395" spans="1:36" x14ac:dyDescent="0.2">
      <c r="A395" t="str">
        <f t="shared" si="39"/>
        <v>20KP02</v>
      </c>
      <c r="B395">
        <f t="shared" si="40"/>
        <v>2</v>
      </c>
      <c r="C395" s="265" t="s">
        <v>305</v>
      </c>
      <c r="D395" s="265" t="s">
        <v>299</v>
      </c>
      <c r="E395" s="265">
        <v>2</v>
      </c>
      <c r="F395" s="265">
        <v>0</v>
      </c>
      <c r="G395" s="265">
        <v>0</v>
      </c>
      <c r="H395" s="265">
        <v>2</v>
      </c>
      <c r="I395" s="265">
        <v>0</v>
      </c>
      <c r="J395" s="265">
        <v>0</v>
      </c>
      <c r="K395" s="265">
        <v>0</v>
      </c>
      <c r="L395" s="265">
        <v>0</v>
      </c>
      <c r="M395" s="265">
        <v>5</v>
      </c>
      <c r="N395" s="265">
        <v>0</v>
      </c>
      <c r="O395" s="265">
        <v>0</v>
      </c>
      <c r="P395" s="265">
        <v>5</v>
      </c>
      <c r="Q395" s="265">
        <v>0</v>
      </c>
      <c r="R395" s="265">
        <v>0</v>
      </c>
      <c r="S395" s="265">
        <v>0</v>
      </c>
      <c r="T395" s="265">
        <v>0</v>
      </c>
      <c r="U395">
        <f t="shared" si="41"/>
        <v>1</v>
      </c>
      <c r="X395" t="str">
        <f t="shared" si="36"/>
        <v>04YK13</v>
      </c>
      <c r="Y395">
        <f t="shared" si="37"/>
        <v>13</v>
      </c>
      <c r="Z395" s="265" t="s">
        <v>453</v>
      </c>
      <c r="AA395" s="265" t="s">
        <v>509</v>
      </c>
      <c r="AB395" s="265">
        <v>2</v>
      </c>
      <c r="AC395" s="265">
        <v>0</v>
      </c>
      <c r="AD395" s="265">
        <v>0</v>
      </c>
      <c r="AE395" s="265">
        <v>2</v>
      </c>
      <c r="AF395" s="265">
        <v>0</v>
      </c>
      <c r="AG395" s="265">
        <v>0</v>
      </c>
      <c r="AH395" s="265">
        <v>0</v>
      </c>
      <c r="AI395" s="265">
        <v>0</v>
      </c>
      <c r="AJ395">
        <f t="shared" si="38"/>
        <v>1</v>
      </c>
    </row>
    <row r="396" spans="1:36" x14ac:dyDescent="0.2">
      <c r="A396" t="str">
        <f t="shared" si="39"/>
        <v>20KP03</v>
      </c>
      <c r="B396">
        <f t="shared" si="40"/>
        <v>3</v>
      </c>
      <c r="C396" s="265" t="s">
        <v>305</v>
      </c>
      <c r="D396" s="265" t="s">
        <v>308</v>
      </c>
      <c r="E396" s="265">
        <v>2</v>
      </c>
      <c r="F396" s="265">
        <v>0</v>
      </c>
      <c r="G396" s="265">
        <v>0</v>
      </c>
      <c r="H396" s="265">
        <v>2</v>
      </c>
      <c r="I396" s="265">
        <v>0</v>
      </c>
      <c r="J396" s="265">
        <v>0</v>
      </c>
      <c r="K396" s="265">
        <v>0</v>
      </c>
      <c r="L396" s="265">
        <v>0</v>
      </c>
      <c r="M396" s="265">
        <v>3</v>
      </c>
      <c r="N396" s="265">
        <v>0</v>
      </c>
      <c r="O396" s="265">
        <v>0</v>
      </c>
      <c r="P396" s="265">
        <v>3</v>
      </c>
      <c r="Q396" s="265">
        <v>0</v>
      </c>
      <c r="R396" s="265">
        <v>0</v>
      </c>
      <c r="S396" s="265">
        <v>0</v>
      </c>
      <c r="T396" s="265">
        <v>0</v>
      </c>
      <c r="U396">
        <f t="shared" si="41"/>
        <v>1</v>
      </c>
      <c r="X396" t="str">
        <f t="shared" si="36"/>
        <v>04YK14</v>
      </c>
      <c r="Y396">
        <f t="shared" si="37"/>
        <v>14</v>
      </c>
      <c r="Z396" s="265" t="s">
        <v>453</v>
      </c>
      <c r="AA396" s="265" t="s">
        <v>510</v>
      </c>
      <c r="AB396" s="265">
        <v>1</v>
      </c>
      <c r="AC396" s="265">
        <v>0</v>
      </c>
      <c r="AD396" s="265">
        <v>0</v>
      </c>
      <c r="AE396" s="265">
        <v>1</v>
      </c>
      <c r="AF396" s="265">
        <v>0</v>
      </c>
      <c r="AG396" s="265">
        <v>0</v>
      </c>
      <c r="AH396" s="265">
        <v>0</v>
      </c>
      <c r="AI396" s="265">
        <v>0</v>
      </c>
      <c r="AJ396">
        <f t="shared" si="38"/>
        <v>1</v>
      </c>
    </row>
    <row r="397" spans="1:36" x14ac:dyDescent="0.2">
      <c r="A397" t="str">
        <f t="shared" si="39"/>
        <v>20KP04</v>
      </c>
      <c r="B397">
        <f t="shared" si="40"/>
        <v>4</v>
      </c>
      <c r="C397" s="265" t="s">
        <v>305</v>
      </c>
      <c r="D397" s="265" t="s">
        <v>338</v>
      </c>
      <c r="E397" s="265">
        <v>14</v>
      </c>
      <c r="F397" s="265">
        <v>0</v>
      </c>
      <c r="G397" s="265">
        <v>0</v>
      </c>
      <c r="H397" s="265">
        <v>14</v>
      </c>
      <c r="I397" s="265">
        <v>2</v>
      </c>
      <c r="J397" s="265">
        <v>0</v>
      </c>
      <c r="K397" s="265">
        <v>0</v>
      </c>
      <c r="L397" s="265">
        <v>2</v>
      </c>
      <c r="M397" s="265">
        <v>8</v>
      </c>
      <c r="N397" s="265">
        <v>0</v>
      </c>
      <c r="O397" s="265">
        <v>0</v>
      </c>
      <c r="P397" s="265">
        <v>8</v>
      </c>
      <c r="Q397" s="265">
        <v>3</v>
      </c>
      <c r="R397" s="265">
        <v>0</v>
      </c>
      <c r="S397" s="265">
        <v>0</v>
      </c>
      <c r="T397" s="265">
        <v>3</v>
      </c>
      <c r="U397">
        <f t="shared" si="41"/>
        <v>1</v>
      </c>
      <c r="X397" t="str">
        <f t="shared" si="36"/>
        <v>04YK15</v>
      </c>
      <c r="Y397">
        <f t="shared" si="37"/>
        <v>15</v>
      </c>
      <c r="Z397" s="265" t="s">
        <v>453</v>
      </c>
      <c r="AA397" s="265" t="s">
        <v>522</v>
      </c>
      <c r="AB397" s="265">
        <v>1</v>
      </c>
      <c r="AC397" s="265">
        <v>0</v>
      </c>
      <c r="AD397" s="265">
        <v>0</v>
      </c>
      <c r="AE397" s="265">
        <v>1</v>
      </c>
      <c r="AF397" s="265">
        <v>0</v>
      </c>
      <c r="AG397" s="265">
        <v>0</v>
      </c>
      <c r="AH397" s="265">
        <v>0</v>
      </c>
      <c r="AI397" s="265">
        <v>0</v>
      </c>
      <c r="AJ397">
        <f t="shared" si="38"/>
        <v>1</v>
      </c>
    </row>
    <row r="398" spans="1:36" x14ac:dyDescent="0.2">
      <c r="A398" t="str">
        <f t="shared" si="39"/>
        <v>20KP05</v>
      </c>
      <c r="B398">
        <f t="shared" si="40"/>
        <v>5</v>
      </c>
      <c r="C398" s="265" t="s">
        <v>305</v>
      </c>
      <c r="D398" s="265" t="s">
        <v>349</v>
      </c>
      <c r="E398" s="265">
        <v>4</v>
      </c>
      <c r="F398" s="265">
        <v>0</v>
      </c>
      <c r="G398" s="265">
        <v>0</v>
      </c>
      <c r="H398" s="265">
        <v>4</v>
      </c>
      <c r="I398" s="265">
        <v>0</v>
      </c>
      <c r="J398" s="265">
        <v>0</v>
      </c>
      <c r="K398" s="265">
        <v>0</v>
      </c>
      <c r="L398" s="265">
        <v>0</v>
      </c>
      <c r="M398" s="265">
        <v>1</v>
      </c>
      <c r="N398" s="265">
        <v>0</v>
      </c>
      <c r="O398" s="265">
        <v>0</v>
      </c>
      <c r="P398" s="265">
        <v>1</v>
      </c>
      <c r="Q398" s="265">
        <v>0</v>
      </c>
      <c r="R398" s="265">
        <v>0</v>
      </c>
      <c r="S398" s="265">
        <v>0</v>
      </c>
      <c r="T398" s="265">
        <v>0</v>
      </c>
      <c r="U398">
        <f t="shared" si="41"/>
        <v>1</v>
      </c>
      <c r="X398" t="str">
        <f t="shared" si="36"/>
        <v>05HJ01</v>
      </c>
      <c r="Y398">
        <f t="shared" si="37"/>
        <v>1</v>
      </c>
      <c r="Z398" s="265" t="s">
        <v>389</v>
      </c>
      <c r="AA398" s="265" t="s">
        <v>470</v>
      </c>
      <c r="AB398" s="265">
        <v>1</v>
      </c>
      <c r="AC398" s="265">
        <v>0</v>
      </c>
      <c r="AD398" s="265">
        <v>0</v>
      </c>
      <c r="AE398" s="265">
        <v>1</v>
      </c>
      <c r="AF398" s="265">
        <v>0</v>
      </c>
      <c r="AG398" s="265">
        <v>0</v>
      </c>
      <c r="AH398" s="265">
        <v>0</v>
      </c>
      <c r="AI398" s="265">
        <v>0</v>
      </c>
      <c r="AJ398">
        <f t="shared" si="38"/>
        <v>1</v>
      </c>
    </row>
    <row r="399" spans="1:36" x14ac:dyDescent="0.2">
      <c r="A399" t="str">
        <f t="shared" si="39"/>
        <v>20RI01</v>
      </c>
      <c r="B399">
        <f t="shared" si="40"/>
        <v>1</v>
      </c>
      <c r="C399" s="265" t="s">
        <v>317</v>
      </c>
      <c r="D399" s="265" t="s">
        <v>314</v>
      </c>
      <c r="E399" s="265">
        <v>2</v>
      </c>
      <c r="F399" s="265">
        <v>0</v>
      </c>
      <c r="G399" s="265">
        <v>0</v>
      </c>
      <c r="H399" s="265">
        <v>2</v>
      </c>
      <c r="I399" s="265">
        <v>0</v>
      </c>
      <c r="J399" s="265">
        <v>0</v>
      </c>
      <c r="K399" s="265">
        <v>0</v>
      </c>
      <c r="L399" s="265">
        <v>0</v>
      </c>
      <c r="M399" s="265">
        <v>3</v>
      </c>
      <c r="N399" s="265">
        <v>0</v>
      </c>
      <c r="O399" s="265">
        <v>1</v>
      </c>
      <c r="P399" s="265">
        <v>4</v>
      </c>
      <c r="Q399" s="265">
        <v>0</v>
      </c>
      <c r="R399" s="265">
        <v>0</v>
      </c>
      <c r="S399" s="265">
        <v>0</v>
      </c>
      <c r="T399" s="265">
        <v>0</v>
      </c>
      <c r="U399">
        <f t="shared" si="41"/>
        <v>1</v>
      </c>
      <c r="X399" t="str">
        <f t="shared" si="36"/>
        <v>05HJ02</v>
      </c>
      <c r="Y399">
        <f t="shared" si="37"/>
        <v>2</v>
      </c>
      <c r="Z399" s="265" t="s">
        <v>389</v>
      </c>
      <c r="AA399" s="265" t="s">
        <v>493</v>
      </c>
      <c r="AB399" s="265">
        <v>1</v>
      </c>
      <c r="AC399" s="265">
        <v>0</v>
      </c>
      <c r="AD399" s="265">
        <v>0</v>
      </c>
      <c r="AE399" s="265">
        <v>1</v>
      </c>
      <c r="AF399" s="265">
        <v>0</v>
      </c>
      <c r="AG399" s="265">
        <v>0</v>
      </c>
      <c r="AH399" s="265">
        <v>0</v>
      </c>
      <c r="AI399" s="265">
        <v>0</v>
      </c>
      <c r="AJ399">
        <f t="shared" si="38"/>
        <v>1</v>
      </c>
    </row>
    <row r="400" spans="1:36" x14ac:dyDescent="0.2">
      <c r="A400" t="str">
        <f t="shared" si="39"/>
        <v>20RI02</v>
      </c>
      <c r="B400">
        <f t="shared" si="40"/>
        <v>2</v>
      </c>
      <c r="C400" s="265" t="s">
        <v>317</v>
      </c>
      <c r="D400" s="265" t="s">
        <v>323</v>
      </c>
      <c r="E400" s="265">
        <v>0</v>
      </c>
      <c r="F400" s="265">
        <v>0</v>
      </c>
      <c r="G400" s="265">
        <v>1</v>
      </c>
      <c r="H400" s="265">
        <v>1</v>
      </c>
      <c r="I400" s="265">
        <v>0</v>
      </c>
      <c r="J400" s="265">
        <v>0</v>
      </c>
      <c r="K400" s="265">
        <v>0</v>
      </c>
      <c r="L400" s="265">
        <v>0</v>
      </c>
      <c r="M400" s="265">
        <v>0</v>
      </c>
      <c r="N400" s="265">
        <v>0</v>
      </c>
      <c r="O400" s="265">
        <v>0</v>
      </c>
      <c r="P400" s="265">
        <v>0</v>
      </c>
      <c r="Q400" s="265">
        <v>0</v>
      </c>
      <c r="R400" s="265">
        <v>0</v>
      </c>
      <c r="S400" s="265">
        <v>0</v>
      </c>
      <c r="T400" s="265">
        <v>0</v>
      </c>
      <c r="U400">
        <f t="shared" si="41"/>
        <v>1</v>
      </c>
      <c r="X400" t="str">
        <f t="shared" si="36"/>
        <v>05HJ03</v>
      </c>
      <c r="Y400">
        <f t="shared" si="37"/>
        <v>3</v>
      </c>
      <c r="Z400" s="265" t="s">
        <v>389</v>
      </c>
      <c r="AA400" s="265" t="s">
        <v>520</v>
      </c>
      <c r="AB400" s="265">
        <v>1</v>
      </c>
      <c r="AC400" s="265">
        <v>0</v>
      </c>
      <c r="AD400" s="265">
        <v>0</v>
      </c>
      <c r="AE400" s="265">
        <v>1</v>
      </c>
      <c r="AF400" s="265">
        <v>0</v>
      </c>
      <c r="AG400" s="265">
        <v>0</v>
      </c>
      <c r="AH400" s="265">
        <v>0</v>
      </c>
      <c r="AI400" s="265">
        <v>0</v>
      </c>
      <c r="AJ400">
        <f t="shared" si="38"/>
        <v>1</v>
      </c>
    </row>
    <row r="401" spans="1:36" x14ac:dyDescent="0.2">
      <c r="A401" t="str">
        <f t="shared" si="39"/>
        <v>20RJ01</v>
      </c>
      <c r="B401">
        <f t="shared" si="40"/>
        <v>1</v>
      </c>
      <c r="C401" s="265" t="s">
        <v>318</v>
      </c>
      <c r="D401" s="265" t="s">
        <v>236</v>
      </c>
      <c r="E401" s="265">
        <v>0</v>
      </c>
      <c r="F401" s="265">
        <v>0</v>
      </c>
      <c r="G401" s="265">
        <v>0</v>
      </c>
      <c r="H401" s="265">
        <v>0</v>
      </c>
      <c r="I401" s="265">
        <v>1</v>
      </c>
      <c r="J401" s="265">
        <v>0</v>
      </c>
      <c r="K401" s="265">
        <v>0</v>
      </c>
      <c r="L401" s="265">
        <v>1</v>
      </c>
      <c r="M401" s="265">
        <v>0</v>
      </c>
      <c r="N401" s="265">
        <v>0</v>
      </c>
      <c r="O401" s="265">
        <v>0</v>
      </c>
      <c r="P401" s="265">
        <v>0</v>
      </c>
      <c r="Q401" s="265">
        <v>0</v>
      </c>
      <c r="R401" s="265">
        <v>0</v>
      </c>
      <c r="S401" s="265">
        <v>0</v>
      </c>
      <c r="T401" s="265">
        <v>0</v>
      </c>
      <c r="U401">
        <f t="shared" si="41"/>
        <v>0</v>
      </c>
      <c r="X401" t="str">
        <f t="shared" si="36"/>
        <v>05HJ04</v>
      </c>
      <c r="Y401">
        <f t="shared" si="37"/>
        <v>4</v>
      </c>
      <c r="Z401" s="265" t="s">
        <v>389</v>
      </c>
      <c r="AA401" s="265" t="s">
        <v>522</v>
      </c>
      <c r="AB401" s="265">
        <v>6</v>
      </c>
      <c r="AC401" s="265">
        <v>0</v>
      </c>
      <c r="AD401" s="265">
        <v>0</v>
      </c>
      <c r="AE401" s="265">
        <v>6</v>
      </c>
      <c r="AF401" s="265">
        <v>1</v>
      </c>
      <c r="AG401" s="265">
        <v>0</v>
      </c>
      <c r="AH401" s="265">
        <v>0</v>
      </c>
      <c r="AI401" s="265">
        <v>1</v>
      </c>
      <c r="AJ401">
        <f t="shared" si="38"/>
        <v>1</v>
      </c>
    </row>
    <row r="402" spans="1:36" x14ac:dyDescent="0.2">
      <c r="A402" t="str">
        <f t="shared" si="39"/>
        <v>20RJ02</v>
      </c>
      <c r="B402">
        <f t="shared" si="40"/>
        <v>2</v>
      </c>
      <c r="C402" s="265" t="s">
        <v>318</v>
      </c>
      <c r="D402" s="265" t="s">
        <v>314</v>
      </c>
      <c r="E402" s="265">
        <v>1</v>
      </c>
      <c r="F402" s="265">
        <v>0</v>
      </c>
      <c r="G402" s="265">
        <v>0</v>
      </c>
      <c r="H402" s="265">
        <v>1</v>
      </c>
      <c r="I402" s="265">
        <v>0</v>
      </c>
      <c r="J402" s="265">
        <v>0</v>
      </c>
      <c r="K402" s="265">
        <v>0</v>
      </c>
      <c r="L402" s="265">
        <v>0</v>
      </c>
      <c r="M402" s="265">
        <v>0</v>
      </c>
      <c r="N402" s="265">
        <v>0</v>
      </c>
      <c r="O402" s="265">
        <v>0</v>
      </c>
      <c r="P402" s="265">
        <v>0</v>
      </c>
      <c r="Q402" s="265">
        <v>0</v>
      </c>
      <c r="R402" s="265">
        <v>0</v>
      </c>
      <c r="S402" s="265">
        <v>0</v>
      </c>
      <c r="T402" s="265">
        <v>0</v>
      </c>
      <c r="U402">
        <f t="shared" si="41"/>
        <v>1</v>
      </c>
      <c r="X402" t="str">
        <f t="shared" si="36"/>
        <v>05HJ05</v>
      </c>
      <c r="Y402">
        <f t="shared" si="37"/>
        <v>5</v>
      </c>
      <c r="Z402" s="265" t="s">
        <v>389</v>
      </c>
      <c r="AA402" s="265" t="s">
        <v>523</v>
      </c>
      <c r="AB402" s="265">
        <v>2</v>
      </c>
      <c r="AC402" s="265">
        <v>0</v>
      </c>
      <c r="AD402" s="265">
        <v>0</v>
      </c>
      <c r="AE402" s="265">
        <v>2</v>
      </c>
      <c r="AF402" s="265">
        <v>5</v>
      </c>
      <c r="AG402" s="265">
        <v>0</v>
      </c>
      <c r="AH402" s="265">
        <v>1</v>
      </c>
      <c r="AI402" s="265">
        <v>6</v>
      </c>
      <c r="AJ402">
        <f t="shared" si="38"/>
        <v>0</v>
      </c>
    </row>
    <row r="403" spans="1:36" x14ac:dyDescent="0.2">
      <c r="A403" t="str">
        <f t="shared" si="39"/>
        <v>20RK01</v>
      </c>
      <c r="B403">
        <f t="shared" si="40"/>
        <v>1</v>
      </c>
      <c r="C403" s="265" t="s">
        <v>319</v>
      </c>
      <c r="D403" s="265" t="s">
        <v>314</v>
      </c>
      <c r="E403" s="265">
        <v>5</v>
      </c>
      <c r="F403" s="265">
        <v>0</v>
      </c>
      <c r="G403" s="265">
        <v>0</v>
      </c>
      <c r="H403" s="265">
        <v>5</v>
      </c>
      <c r="I403" s="265">
        <v>0</v>
      </c>
      <c r="J403" s="265">
        <v>0</v>
      </c>
      <c r="K403" s="265">
        <v>0</v>
      </c>
      <c r="L403" s="265">
        <v>0</v>
      </c>
      <c r="M403" s="265">
        <v>0</v>
      </c>
      <c r="N403" s="265">
        <v>0</v>
      </c>
      <c r="O403" s="265">
        <v>0</v>
      </c>
      <c r="P403" s="265">
        <v>0</v>
      </c>
      <c r="Q403" s="265">
        <v>0</v>
      </c>
      <c r="R403" s="265">
        <v>0</v>
      </c>
      <c r="S403" s="265">
        <v>0</v>
      </c>
      <c r="T403" s="265">
        <v>0</v>
      </c>
      <c r="U403">
        <f t="shared" si="41"/>
        <v>1</v>
      </c>
      <c r="X403" t="str">
        <f t="shared" si="36"/>
        <v>05HJ06</v>
      </c>
      <c r="Y403">
        <f t="shared" si="37"/>
        <v>6</v>
      </c>
      <c r="Z403" s="265" t="s">
        <v>389</v>
      </c>
      <c r="AA403" s="265" t="s">
        <v>525</v>
      </c>
      <c r="AB403" s="265">
        <v>0</v>
      </c>
      <c r="AC403" s="265">
        <v>0</v>
      </c>
      <c r="AD403" s="265">
        <v>0</v>
      </c>
      <c r="AE403" s="265">
        <v>0</v>
      </c>
      <c r="AF403" s="265">
        <v>3</v>
      </c>
      <c r="AG403" s="265">
        <v>0</v>
      </c>
      <c r="AH403" s="265">
        <v>0</v>
      </c>
      <c r="AI403" s="265">
        <v>3</v>
      </c>
      <c r="AJ403">
        <f t="shared" si="38"/>
        <v>0</v>
      </c>
    </row>
    <row r="404" spans="1:36" x14ac:dyDescent="0.2">
      <c r="A404" t="str">
        <f t="shared" si="39"/>
        <v>20RK02</v>
      </c>
      <c r="B404">
        <f t="shared" si="40"/>
        <v>2</v>
      </c>
      <c r="C404" s="265" t="s">
        <v>319</v>
      </c>
      <c r="D404" s="265" t="s">
        <v>335</v>
      </c>
      <c r="E404" s="265">
        <v>1</v>
      </c>
      <c r="F404" s="265">
        <v>0</v>
      </c>
      <c r="G404" s="265">
        <v>0</v>
      </c>
      <c r="H404" s="265">
        <v>1</v>
      </c>
      <c r="I404" s="265">
        <v>0</v>
      </c>
      <c r="J404" s="265">
        <v>0</v>
      </c>
      <c r="K404" s="265">
        <v>0</v>
      </c>
      <c r="L404" s="265">
        <v>0</v>
      </c>
      <c r="M404" s="265">
        <v>0</v>
      </c>
      <c r="N404" s="265">
        <v>0</v>
      </c>
      <c r="O404" s="265">
        <v>0</v>
      </c>
      <c r="P404" s="265">
        <v>0</v>
      </c>
      <c r="Q404" s="265">
        <v>0</v>
      </c>
      <c r="R404" s="265">
        <v>0</v>
      </c>
      <c r="S404" s="265">
        <v>0</v>
      </c>
      <c r="T404" s="265">
        <v>0</v>
      </c>
      <c r="U404">
        <f t="shared" si="41"/>
        <v>1</v>
      </c>
      <c r="X404" t="str">
        <f t="shared" si="36"/>
        <v>05HJ07</v>
      </c>
      <c r="Y404">
        <f t="shared" si="37"/>
        <v>7</v>
      </c>
      <c r="Z404" s="265" t="s">
        <v>389</v>
      </c>
      <c r="AA404" s="265" t="s">
        <v>526</v>
      </c>
      <c r="AB404" s="265">
        <v>0</v>
      </c>
      <c r="AC404" s="265">
        <v>0</v>
      </c>
      <c r="AD404" s="265">
        <v>0</v>
      </c>
      <c r="AE404" s="265">
        <v>0</v>
      </c>
      <c r="AF404" s="265">
        <v>1</v>
      </c>
      <c r="AG404" s="265">
        <v>0</v>
      </c>
      <c r="AH404" s="265">
        <v>0</v>
      </c>
      <c r="AI404" s="265">
        <v>1</v>
      </c>
      <c r="AJ404">
        <f t="shared" si="38"/>
        <v>0</v>
      </c>
    </row>
    <row r="405" spans="1:36" x14ac:dyDescent="0.2">
      <c r="A405" t="str">
        <f t="shared" si="39"/>
        <v>20RK03</v>
      </c>
      <c r="B405">
        <f t="shared" si="40"/>
        <v>3</v>
      </c>
      <c r="C405" s="265" t="s">
        <v>319</v>
      </c>
      <c r="D405" s="265" t="s">
        <v>350</v>
      </c>
      <c r="E405" s="265">
        <v>1</v>
      </c>
      <c r="F405" s="265">
        <v>0</v>
      </c>
      <c r="G405" s="265">
        <v>0</v>
      </c>
      <c r="H405" s="265">
        <v>1</v>
      </c>
      <c r="I405" s="265">
        <v>0</v>
      </c>
      <c r="J405" s="265">
        <v>0</v>
      </c>
      <c r="K405" s="265">
        <v>0</v>
      </c>
      <c r="L405" s="265">
        <v>0</v>
      </c>
      <c r="M405" s="265">
        <v>0</v>
      </c>
      <c r="N405" s="265">
        <v>0</v>
      </c>
      <c r="O405" s="265">
        <v>0</v>
      </c>
      <c r="P405" s="265">
        <v>0</v>
      </c>
      <c r="Q405" s="265">
        <v>0</v>
      </c>
      <c r="R405" s="265">
        <v>0</v>
      </c>
      <c r="S405" s="265">
        <v>0</v>
      </c>
      <c r="T405" s="265">
        <v>0</v>
      </c>
      <c r="U405">
        <f t="shared" si="41"/>
        <v>1</v>
      </c>
      <c r="X405" t="str">
        <f t="shared" si="36"/>
        <v>05HJ08</v>
      </c>
      <c r="Y405">
        <f t="shared" si="37"/>
        <v>8</v>
      </c>
      <c r="Z405" s="265" t="s">
        <v>389</v>
      </c>
      <c r="AA405" s="265" t="s">
        <v>528</v>
      </c>
      <c r="AB405" s="265">
        <v>1</v>
      </c>
      <c r="AC405" s="265">
        <v>0</v>
      </c>
      <c r="AD405" s="265">
        <v>0</v>
      </c>
      <c r="AE405" s="265">
        <v>1</v>
      </c>
      <c r="AF405" s="265">
        <v>0</v>
      </c>
      <c r="AG405" s="265">
        <v>0</v>
      </c>
      <c r="AH405" s="265">
        <v>0</v>
      </c>
      <c r="AI405" s="265">
        <v>0</v>
      </c>
      <c r="AJ405">
        <f t="shared" si="38"/>
        <v>1</v>
      </c>
    </row>
    <row r="406" spans="1:36" x14ac:dyDescent="0.2">
      <c r="A406" t="str">
        <f t="shared" si="39"/>
        <v>20RL01</v>
      </c>
      <c r="B406">
        <f t="shared" si="40"/>
        <v>1</v>
      </c>
      <c r="C406" s="265" t="s">
        <v>313</v>
      </c>
      <c r="D406" s="265" t="s">
        <v>314</v>
      </c>
      <c r="E406" s="265">
        <v>4</v>
      </c>
      <c r="F406" s="265">
        <v>0</v>
      </c>
      <c r="G406" s="265">
        <v>0</v>
      </c>
      <c r="H406" s="265">
        <v>4</v>
      </c>
      <c r="I406" s="265">
        <v>0</v>
      </c>
      <c r="J406" s="265">
        <v>0</v>
      </c>
      <c r="K406" s="265">
        <v>0</v>
      </c>
      <c r="L406" s="265">
        <v>0</v>
      </c>
      <c r="M406" s="265">
        <v>1</v>
      </c>
      <c r="N406" s="265">
        <v>0</v>
      </c>
      <c r="O406" s="265">
        <v>0</v>
      </c>
      <c r="P406" s="265">
        <v>1</v>
      </c>
      <c r="Q406" s="265">
        <v>0</v>
      </c>
      <c r="R406" s="265">
        <v>0</v>
      </c>
      <c r="S406" s="265">
        <v>0</v>
      </c>
      <c r="T406" s="265">
        <v>0</v>
      </c>
      <c r="U406">
        <f t="shared" si="41"/>
        <v>1</v>
      </c>
      <c r="X406" t="str">
        <f t="shared" si="36"/>
        <v>05HS01</v>
      </c>
      <c r="Y406">
        <f t="shared" si="37"/>
        <v>1</v>
      </c>
      <c r="Z406" s="265" t="s">
        <v>362</v>
      </c>
      <c r="AA406" s="265" t="s">
        <v>514</v>
      </c>
      <c r="AB406" s="265">
        <v>1</v>
      </c>
      <c r="AC406" s="265">
        <v>0</v>
      </c>
      <c r="AD406" s="265">
        <v>0</v>
      </c>
      <c r="AE406" s="265">
        <v>1</v>
      </c>
      <c r="AF406" s="265">
        <v>2</v>
      </c>
      <c r="AG406" s="265">
        <v>0</v>
      </c>
      <c r="AH406" s="265">
        <v>0</v>
      </c>
      <c r="AI406" s="265">
        <v>2</v>
      </c>
      <c r="AJ406">
        <f t="shared" si="38"/>
        <v>0</v>
      </c>
    </row>
    <row r="407" spans="1:36" x14ac:dyDescent="0.2">
      <c r="A407" t="str">
        <f t="shared" si="39"/>
        <v>20RT01</v>
      </c>
      <c r="B407">
        <f t="shared" si="40"/>
        <v>1</v>
      </c>
      <c r="C407" s="265" t="s">
        <v>320</v>
      </c>
      <c r="D407" s="265" t="s">
        <v>311</v>
      </c>
      <c r="E407" s="265">
        <v>0</v>
      </c>
      <c r="F407" s="265">
        <v>0</v>
      </c>
      <c r="G407" s="265">
        <v>0</v>
      </c>
      <c r="H407" s="265">
        <v>0</v>
      </c>
      <c r="I407" s="265">
        <v>0</v>
      </c>
      <c r="J407" s="265">
        <v>0</v>
      </c>
      <c r="K407" s="265">
        <v>0</v>
      </c>
      <c r="L407" s="265">
        <v>0</v>
      </c>
      <c r="M407" s="265">
        <v>0</v>
      </c>
      <c r="N407" s="265">
        <v>0</v>
      </c>
      <c r="O407" s="265">
        <v>0</v>
      </c>
      <c r="P407" s="265">
        <v>0</v>
      </c>
      <c r="Q407" s="265">
        <v>1</v>
      </c>
      <c r="R407" s="265">
        <v>0</v>
      </c>
      <c r="S407" s="265">
        <v>0</v>
      </c>
      <c r="T407" s="265">
        <v>1</v>
      </c>
      <c r="U407">
        <f t="shared" si="41"/>
        <v>0</v>
      </c>
      <c r="X407" t="str">
        <f t="shared" si="36"/>
        <v>05MF01</v>
      </c>
      <c r="Y407">
        <f t="shared" si="37"/>
        <v>1</v>
      </c>
      <c r="Z407" s="265" t="s">
        <v>205</v>
      </c>
      <c r="AA407" s="265" t="s">
        <v>455</v>
      </c>
      <c r="AB407" s="265">
        <v>0</v>
      </c>
      <c r="AC407" s="265">
        <v>0</v>
      </c>
      <c r="AD407" s="265">
        <v>0</v>
      </c>
      <c r="AE407" s="265">
        <v>0</v>
      </c>
      <c r="AF407" s="265">
        <v>0</v>
      </c>
      <c r="AG407" s="265">
        <v>0</v>
      </c>
      <c r="AH407" s="265">
        <v>1</v>
      </c>
      <c r="AI407" s="265">
        <v>1</v>
      </c>
      <c r="AJ407">
        <f t="shared" si="38"/>
        <v>0</v>
      </c>
    </row>
    <row r="408" spans="1:36" x14ac:dyDescent="0.2">
      <c r="A408" t="str">
        <f t="shared" si="39"/>
        <v>20RT02</v>
      </c>
      <c r="B408">
        <f t="shared" si="40"/>
        <v>2</v>
      </c>
      <c r="C408" s="265" t="s">
        <v>320</v>
      </c>
      <c r="D408" s="265" t="s">
        <v>321</v>
      </c>
      <c r="E408" s="265">
        <v>0</v>
      </c>
      <c r="F408" s="265">
        <v>0</v>
      </c>
      <c r="G408" s="265">
        <v>0</v>
      </c>
      <c r="H408" s="265">
        <v>0</v>
      </c>
      <c r="I408" s="265">
        <v>0</v>
      </c>
      <c r="J408" s="265">
        <v>0</v>
      </c>
      <c r="K408" s="265">
        <v>0</v>
      </c>
      <c r="L408" s="265">
        <v>0</v>
      </c>
      <c r="M408" s="265">
        <v>0</v>
      </c>
      <c r="N408" s="265">
        <v>0</v>
      </c>
      <c r="O408" s="265">
        <v>0</v>
      </c>
      <c r="P408" s="265">
        <v>0</v>
      </c>
      <c r="Q408" s="265">
        <v>1</v>
      </c>
      <c r="R408" s="265">
        <v>0</v>
      </c>
      <c r="S408" s="265">
        <v>0</v>
      </c>
      <c r="T408" s="265">
        <v>1</v>
      </c>
      <c r="U408">
        <f t="shared" si="41"/>
        <v>0</v>
      </c>
      <c r="X408" t="str">
        <f t="shared" si="36"/>
        <v>05PE01</v>
      </c>
      <c r="Y408">
        <f t="shared" si="37"/>
        <v>1</v>
      </c>
      <c r="Z408" s="265" t="s">
        <v>257</v>
      </c>
      <c r="AA408" s="265" t="s">
        <v>480</v>
      </c>
      <c r="AB408" s="265">
        <v>0</v>
      </c>
      <c r="AC408" s="265">
        <v>0</v>
      </c>
      <c r="AD408" s="265">
        <v>0</v>
      </c>
      <c r="AE408" s="265">
        <v>0</v>
      </c>
      <c r="AF408" s="265">
        <v>1</v>
      </c>
      <c r="AG408" s="265">
        <v>0</v>
      </c>
      <c r="AH408" s="265">
        <v>0</v>
      </c>
      <c r="AI408" s="265">
        <v>1</v>
      </c>
      <c r="AJ408">
        <f t="shared" si="38"/>
        <v>0</v>
      </c>
    </row>
    <row r="409" spans="1:36" x14ac:dyDescent="0.2">
      <c r="A409" t="str">
        <f t="shared" si="39"/>
        <v>20RX01</v>
      </c>
      <c r="B409">
        <f t="shared" si="40"/>
        <v>1</v>
      </c>
      <c r="C409" s="265" t="s">
        <v>306</v>
      </c>
      <c r="D409" s="265" t="s">
        <v>299</v>
      </c>
      <c r="E409" s="265">
        <v>0</v>
      </c>
      <c r="F409" s="265">
        <v>0</v>
      </c>
      <c r="G409" s="265">
        <v>2</v>
      </c>
      <c r="H409" s="265">
        <v>2</v>
      </c>
      <c r="I409" s="265">
        <v>0</v>
      </c>
      <c r="J409" s="265">
        <v>0</v>
      </c>
      <c r="K409" s="265">
        <v>0</v>
      </c>
      <c r="L409" s="265">
        <v>0</v>
      </c>
      <c r="M409" s="265">
        <v>0</v>
      </c>
      <c r="N409" s="265">
        <v>1</v>
      </c>
      <c r="O409" s="265">
        <v>0</v>
      </c>
      <c r="P409" s="265">
        <v>1</v>
      </c>
      <c r="Q409" s="265">
        <v>0</v>
      </c>
      <c r="R409" s="265">
        <v>0</v>
      </c>
      <c r="S409" s="265">
        <v>0</v>
      </c>
      <c r="T409" s="265">
        <v>0</v>
      </c>
      <c r="U409">
        <f t="shared" si="41"/>
        <v>1</v>
      </c>
      <c r="X409" t="str">
        <f t="shared" si="36"/>
        <v>05PE02</v>
      </c>
      <c r="Y409">
        <f t="shared" si="37"/>
        <v>2</v>
      </c>
      <c r="Z409" s="265" t="s">
        <v>257</v>
      </c>
      <c r="AA409" s="265" t="s">
        <v>493</v>
      </c>
      <c r="AB409" s="265">
        <v>1</v>
      </c>
      <c r="AC409" s="265">
        <v>0</v>
      </c>
      <c r="AD409" s="265">
        <v>0</v>
      </c>
      <c r="AE409" s="265">
        <v>1</v>
      </c>
      <c r="AF409" s="265">
        <v>0</v>
      </c>
      <c r="AG409" s="265">
        <v>0</v>
      </c>
      <c r="AH409" s="265">
        <v>0</v>
      </c>
      <c r="AI409" s="265">
        <v>0</v>
      </c>
      <c r="AJ409">
        <f t="shared" si="38"/>
        <v>1</v>
      </c>
    </row>
    <row r="410" spans="1:36" x14ac:dyDescent="0.2">
      <c r="A410" t="str">
        <f t="shared" si="39"/>
        <v>20RX02</v>
      </c>
      <c r="B410">
        <f t="shared" si="40"/>
        <v>2</v>
      </c>
      <c r="C410" s="265" t="s">
        <v>306</v>
      </c>
      <c r="D410" s="265" t="s">
        <v>314</v>
      </c>
      <c r="E410" s="265">
        <v>0</v>
      </c>
      <c r="F410" s="265">
        <v>1</v>
      </c>
      <c r="G410" s="265">
        <v>1</v>
      </c>
      <c r="H410" s="265">
        <v>2</v>
      </c>
      <c r="I410" s="265">
        <v>0</v>
      </c>
      <c r="J410" s="265">
        <v>0</v>
      </c>
      <c r="K410" s="265">
        <v>1</v>
      </c>
      <c r="L410" s="265">
        <v>1</v>
      </c>
      <c r="M410" s="265">
        <v>0</v>
      </c>
      <c r="N410" s="265">
        <v>0</v>
      </c>
      <c r="O410" s="265">
        <v>0</v>
      </c>
      <c r="P410" s="265">
        <v>0</v>
      </c>
      <c r="Q410" s="265">
        <v>0</v>
      </c>
      <c r="R410" s="265">
        <v>0</v>
      </c>
      <c r="S410" s="265">
        <v>0</v>
      </c>
      <c r="T410" s="265">
        <v>0</v>
      </c>
      <c r="U410">
        <f t="shared" si="41"/>
        <v>1</v>
      </c>
      <c r="X410" t="str">
        <f t="shared" si="36"/>
        <v>05PE03</v>
      </c>
      <c r="Y410">
        <f t="shared" si="37"/>
        <v>3</v>
      </c>
      <c r="Z410" s="265" t="s">
        <v>257</v>
      </c>
      <c r="AA410" s="265" t="s">
        <v>494</v>
      </c>
      <c r="AB410" s="265">
        <v>0</v>
      </c>
      <c r="AC410" s="265">
        <v>0</v>
      </c>
      <c r="AD410" s="265">
        <v>0</v>
      </c>
      <c r="AE410" s="265">
        <v>0</v>
      </c>
      <c r="AF410" s="265">
        <v>1</v>
      </c>
      <c r="AG410" s="265">
        <v>0</v>
      </c>
      <c r="AH410" s="265">
        <v>0</v>
      </c>
      <c r="AI410" s="265">
        <v>1</v>
      </c>
      <c r="AJ410">
        <f t="shared" si="38"/>
        <v>0</v>
      </c>
    </row>
    <row r="411" spans="1:36" x14ac:dyDescent="0.2">
      <c r="A411" t="str">
        <f t="shared" si="39"/>
        <v>20RX03</v>
      </c>
      <c r="B411">
        <f t="shared" si="40"/>
        <v>3</v>
      </c>
      <c r="C411" s="265" t="s">
        <v>306</v>
      </c>
      <c r="D411" s="265" t="s">
        <v>323</v>
      </c>
      <c r="E411" s="265">
        <v>0</v>
      </c>
      <c r="F411" s="265">
        <v>1</v>
      </c>
      <c r="G411" s="265">
        <v>0</v>
      </c>
      <c r="H411" s="265">
        <v>1</v>
      </c>
      <c r="I411" s="265">
        <v>0</v>
      </c>
      <c r="J411" s="265">
        <v>0</v>
      </c>
      <c r="K411" s="265">
        <v>0</v>
      </c>
      <c r="L411" s="265">
        <v>0</v>
      </c>
      <c r="M411" s="265">
        <v>0</v>
      </c>
      <c r="N411" s="265">
        <v>0</v>
      </c>
      <c r="O411" s="265">
        <v>0</v>
      </c>
      <c r="P411" s="265">
        <v>0</v>
      </c>
      <c r="Q411" s="265">
        <v>0</v>
      </c>
      <c r="R411" s="265">
        <v>0</v>
      </c>
      <c r="S411" s="265">
        <v>0</v>
      </c>
      <c r="T411" s="265">
        <v>0</v>
      </c>
      <c r="U411">
        <f t="shared" si="41"/>
        <v>1</v>
      </c>
      <c r="X411" t="str">
        <f t="shared" si="36"/>
        <v>05PE04</v>
      </c>
      <c r="Y411">
        <f t="shared" si="37"/>
        <v>4</v>
      </c>
      <c r="Z411" s="265" t="s">
        <v>257</v>
      </c>
      <c r="AA411" s="265" t="s">
        <v>508</v>
      </c>
      <c r="AB411" s="265">
        <v>1</v>
      </c>
      <c r="AC411" s="265">
        <v>0</v>
      </c>
      <c r="AD411" s="265">
        <v>0</v>
      </c>
      <c r="AE411" s="265">
        <v>1</v>
      </c>
      <c r="AF411" s="265">
        <v>0</v>
      </c>
      <c r="AG411" s="265">
        <v>0</v>
      </c>
      <c r="AH411" s="265">
        <v>0</v>
      </c>
      <c r="AI411" s="265">
        <v>0</v>
      </c>
      <c r="AJ411">
        <f t="shared" si="38"/>
        <v>1</v>
      </c>
    </row>
    <row r="412" spans="1:36" x14ac:dyDescent="0.2">
      <c r="A412" t="str">
        <f t="shared" si="39"/>
        <v>20VT01</v>
      </c>
      <c r="B412">
        <f t="shared" si="40"/>
        <v>1</v>
      </c>
      <c r="C412" s="265" t="s">
        <v>307</v>
      </c>
      <c r="D412" s="265" t="s">
        <v>118</v>
      </c>
      <c r="E412" s="265">
        <v>2</v>
      </c>
      <c r="F412" s="265">
        <v>0</v>
      </c>
      <c r="G412" s="265">
        <v>0</v>
      </c>
      <c r="H412" s="265">
        <v>2</v>
      </c>
      <c r="I412" s="265">
        <v>1</v>
      </c>
      <c r="J412" s="265">
        <v>0</v>
      </c>
      <c r="K412" s="265">
        <v>0</v>
      </c>
      <c r="L412" s="265">
        <v>1</v>
      </c>
      <c r="M412" s="265">
        <v>0</v>
      </c>
      <c r="N412" s="265">
        <v>0</v>
      </c>
      <c r="O412" s="265">
        <v>0</v>
      </c>
      <c r="P412" s="265">
        <v>0</v>
      </c>
      <c r="Q412" s="265">
        <v>0</v>
      </c>
      <c r="R412" s="265">
        <v>0</v>
      </c>
      <c r="S412" s="265">
        <v>0</v>
      </c>
      <c r="T412" s="265">
        <v>0</v>
      </c>
      <c r="U412">
        <f t="shared" si="41"/>
        <v>1</v>
      </c>
      <c r="X412" t="str">
        <f t="shared" si="36"/>
        <v>05PZ01</v>
      </c>
      <c r="Y412">
        <f t="shared" si="37"/>
        <v>1</v>
      </c>
      <c r="Z412" s="265" t="s">
        <v>184</v>
      </c>
      <c r="AA412" s="265" t="s">
        <v>445</v>
      </c>
      <c r="AB412" s="265">
        <v>0</v>
      </c>
      <c r="AC412" s="265">
        <v>0</v>
      </c>
      <c r="AD412" s="265">
        <v>0</v>
      </c>
      <c r="AE412" s="265">
        <v>0</v>
      </c>
      <c r="AF412" s="265">
        <v>6</v>
      </c>
      <c r="AG412" s="265">
        <v>0</v>
      </c>
      <c r="AH412" s="265">
        <v>0</v>
      </c>
      <c r="AI412" s="265">
        <v>6</v>
      </c>
      <c r="AJ412">
        <f t="shared" si="38"/>
        <v>0</v>
      </c>
    </row>
    <row r="413" spans="1:36" x14ac:dyDescent="0.2">
      <c r="A413" t="str">
        <f t="shared" si="39"/>
        <v>20VT02</v>
      </c>
      <c r="B413">
        <f t="shared" si="40"/>
        <v>2</v>
      </c>
      <c r="C413" s="265" t="s">
        <v>307</v>
      </c>
      <c r="D413" s="265" t="s">
        <v>299</v>
      </c>
      <c r="E413" s="265">
        <v>3</v>
      </c>
      <c r="F413" s="265">
        <v>0</v>
      </c>
      <c r="G413" s="265">
        <v>0</v>
      </c>
      <c r="H413" s="265">
        <v>3</v>
      </c>
      <c r="I413" s="265">
        <v>0</v>
      </c>
      <c r="J413" s="265">
        <v>0</v>
      </c>
      <c r="K413" s="265">
        <v>0</v>
      </c>
      <c r="L413" s="265">
        <v>0</v>
      </c>
      <c r="M413" s="265">
        <v>2</v>
      </c>
      <c r="N413" s="265">
        <v>0</v>
      </c>
      <c r="O413" s="265">
        <v>0</v>
      </c>
      <c r="P413" s="265">
        <v>2</v>
      </c>
      <c r="Q413" s="265">
        <v>0</v>
      </c>
      <c r="R413" s="265">
        <v>0</v>
      </c>
      <c r="S413" s="265">
        <v>0</v>
      </c>
      <c r="T413" s="265">
        <v>0</v>
      </c>
      <c r="U413">
        <f t="shared" si="41"/>
        <v>1</v>
      </c>
      <c r="X413" t="str">
        <f t="shared" si="36"/>
        <v>05YX01</v>
      </c>
      <c r="Y413">
        <f t="shared" si="37"/>
        <v>1</v>
      </c>
      <c r="Z413" s="265" t="s">
        <v>254</v>
      </c>
      <c r="AA413" s="265" t="s">
        <v>455</v>
      </c>
      <c r="AB413" s="265">
        <v>1</v>
      </c>
      <c r="AC413" s="265">
        <v>0</v>
      </c>
      <c r="AD413" s="265">
        <v>0</v>
      </c>
      <c r="AE413" s="265">
        <v>1</v>
      </c>
      <c r="AF413" s="265">
        <v>0</v>
      </c>
      <c r="AG413" s="265">
        <v>0</v>
      </c>
      <c r="AH413" s="265">
        <v>0</v>
      </c>
      <c r="AI413" s="265">
        <v>0</v>
      </c>
      <c r="AJ413">
        <f t="shared" si="38"/>
        <v>1</v>
      </c>
    </row>
    <row r="414" spans="1:36" x14ac:dyDescent="0.2">
      <c r="A414" t="str">
        <f t="shared" si="39"/>
        <v>20VT03</v>
      </c>
      <c r="B414">
        <f t="shared" si="40"/>
        <v>3</v>
      </c>
      <c r="C414" s="265" t="s">
        <v>307</v>
      </c>
      <c r="D414" s="265" t="s">
        <v>311</v>
      </c>
      <c r="E414" s="265">
        <v>3</v>
      </c>
      <c r="F414" s="265">
        <v>0</v>
      </c>
      <c r="G414" s="265">
        <v>0</v>
      </c>
      <c r="H414" s="265">
        <v>3</v>
      </c>
      <c r="I414" s="265">
        <v>0</v>
      </c>
      <c r="J414" s="265">
        <v>0</v>
      </c>
      <c r="K414" s="265">
        <v>0</v>
      </c>
      <c r="L414" s="265">
        <v>0</v>
      </c>
      <c r="M414" s="265">
        <v>0</v>
      </c>
      <c r="N414" s="265">
        <v>0</v>
      </c>
      <c r="O414" s="265">
        <v>0</v>
      </c>
      <c r="P414" s="265">
        <v>0</v>
      </c>
      <c r="Q414" s="265">
        <v>1</v>
      </c>
      <c r="R414" s="265">
        <v>0</v>
      </c>
      <c r="S414" s="265">
        <v>0</v>
      </c>
      <c r="T414" s="265">
        <v>1</v>
      </c>
      <c r="U414">
        <f t="shared" si="41"/>
        <v>1</v>
      </c>
      <c r="X414" t="str">
        <f t="shared" si="36"/>
        <v>05YX02</v>
      </c>
      <c r="Y414">
        <f t="shared" si="37"/>
        <v>2</v>
      </c>
      <c r="Z414" s="265" t="s">
        <v>254</v>
      </c>
      <c r="AA414" s="265" t="s">
        <v>474</v>
      </c>
      <c r="AB414" s="265">
        <v>1</v>
      </c>
      <c r="AC414" s="265">
        <v>0</v>
      </c>
      <c r="AD414" s="265">
        <v>0</v>
      </c>
      <c r="AE414" s="265">
        <v>1</v>
      </c>
      <c r="AF414" s="265">
        <v>0</v>
      </c>
      <c r="AG414" s="265">
        <v>0</v>
      </c>
      <c r="AH414" s="265">
        <v>0</v>
      </c>
      <c r="AI414" s="265">
        <v>0</v>
      </c>
      <c r="AJ414">
        <f t="shared" si="38"/>
        <v>1</v>
      </c>
    </row>
    <row r="415" spans="1:36" x14ac:dyDescent="0.2">
      <c r="A415" t="str">
        <f t="shared" si="39"/>
        <v>20VT04</v>
      </c>
      <c r="B415">
        <f t="shared" si="40"/>
        <v>4</v>
      </c>
      <c r="C415" s="265" t="s">
        <v>307</v>
      </c>
      <c r="D415" s="265" t="s">
        <v>314</v>
      </c>
      <c r="E415" s="265">
        <v>13</v>
      </c>
      <c r="F415" s="265">
        <v>0</v>
      </c>
      <c r="G415" s="265">
        <v>0</v>
      </c>
      <c r="H415" s="265">
        <v>13</v>
      </c>
      <c r="I415" s="265">
        <v>7</v>
      </c>
      <c r="J415" s="265">
        <v>0</v>
      </c>
      <c r="K415" s="265">
        <v>0</v>
      </c>
      <c r="L415" s="265">
        <v>7</v>
      </c>
      <c r="M415" s="265">
        <v>5</v>
      </c>
      <c r="N415" s="265">
        <v>0</v>
      </c>
      <c r="O415" s="265">
        <v>0</v>
      </c>
      <c r="P415" s="265">
        <v>5</v>
      </c>
      <c r="Q415" s="265">
        <v>0</v>
      </c>
      <c r="R415" s="265">
        <v>0</v>
      </c>
      <c r="S415" s="265">
        <v>0</v>
      </c>
      <c r="T415" s="265">
        <v>0</v>
      </c>
      <c r="U415">
        <f t="shared" si="41"/>
        <v>1</v>
      </c>
      <c r="X415" t="str">
        <f t="shared" si="36"/>
        <v>05YX03</v>
      </c>
      <c r="Y415">
        <f t="shared" si="37"/>
        <v>3</v>
      </c>
      <c r="Z415" s="265" t="s">
        <v>254</v>
      </c>
      <c r="AA415" s="265" t="s">
        <v>496</v>
      </c>
      <c r="AB415" s="265">
        <v>1</v>
      </c>
      <c r="AC415" s="265">
        <v>0</v>
      </c>
      <c r="AD415" s="265">
        <v>0</v>
      </c>
      <c r="AE415" s="265">
        <v>1</v>
      </c>
      <c r="AF415" s="265">
        <v>0</v>
      </c>
      <c r="AG415" s="265">
        <v>0</v>
      </c>
      <c r="AH415" s="265">
        <v>0</v>
      </c>
      <c r="AI415" s="265">
        <v>0</v>
      </c>
      <c r="AJ415">
        <f t="shared" si="38"/>
        <v>1</v>
      </c>
    </row>
    <row r="416" spans="1:36" x14ac:dyDescent="0.2">
      <c r="A416" t="str">
        <f t="shared" si="39"/>
        <v>20VT05</v>
      </c>
      <c r="B416">
        <f t="shared" si="40"/>
        <v>5</v>
      </c>
      <c r="C416" s="265" t="s">
        <v>307</v>
      </c>
      <c r="D416" s="265" t="s">
        <v>335</v>
      </c>
      <c r="E416" s="265">
        <v>11</v>
      </c>
      <c r="F416" s="265">
        <v>0</v>
      </c>
      <c r="G416" s="265">
        <v>0</v>
      </c>
      <c r="H416" s="265">
        <v>11</v>
      </c>
      <c r="I416" s="265">
        <v>6</v>
      </c>
      <c r="J416" s="265">
        <v>0</v>
      </c>
      <c r="K416" s="265">
        <v>0</v>
      </c>
      <c r="L416" s="265">
        <v>6</v>
      </c>
      <c r="M416" s="265">
        <v>0</v>
      </c>
      <c r="N416" s="265">
        <v>0</v>
      </c>
      <c r="O416" s="265">
        <v>0</v>
      </c>
      <c r="P416" s="265">
        <v>0</v>
      </c>
      <c r="Q416" s="265">
        <v>0</v>
      </c>
      <c r="R416" s="265">
        <v>0</v>
      </c>
      <c r="S416" s="265">
        <v>0</v>
      </c>
      <c r="T416" s="265">
        <v>0</v>
      </c>
      <c r="U416">
        <f t="shared" si="41"/>
        <v>1</v>
      </c>
      <c r="X416" t="str">
        <f t="shared" si="36"/>
        <v>05YX04</v>
      </c>
      <c r="Y416">
        <f t="shared" si="37"/>
        <v>4</v>
      </c>
      <c r="Z416" s="265" t="s">
        <v>254</v>
      </c>
      <c r="AA416" s="265" t="s">
        <v>497</v>
      </c>
      <c r="AB416" s="265">
        <v>10</v>
      </c>
      <c r="AC416" s="265">
        <v>0</v>
      </c>
      <c r="AD416" s="265">
        <v>0</v>
      </c>
      <c r="AE416" s="265">
        <v>10</v>
      </c>
      <c r="AF416" s="265">
        <v>6</v>
      </c>
      <c r="AG416" s="265">
        <v>0</v>
      </c>
      <c r="AH416" s="265">
        <v>0</v>
      </c>
      <c r="AI416" s="265">
        <v>6</v>
      </c>
      <c r="AJ416">
        <f t="shared" si="38"/>
        <v>1</v>
      </c>
    </row>
    <row r="417" spans="1:36" x14ac:dyDescent="0.2">
      <c r="A417" t="str">
        <f t="shared" si="39"/>
        <v>20VT06</v>
      </c>
      <c r="B417">
        <f t="shared" si="40"/>
        <v>6</v>
      </c>
      <c r="C417" s="265" t="s">
        <v>307</v>
      </c>
      <c r="D417" s="265" t="s">
        <v>350</v>
      </c>
      <c r="E417" s="265">
        <v>10</v>
      </c>
      <c r="F417" s="265">
        <v>0</v>
      </c>
      <c r="G417" s="265">
        <v>0</v>
      </c>
      <c r="H417" s="265">
        <v>10</v>
      </c>
      <c r="I417" s="265">
        <v>4</v>
      </c>
      <c r="J417" s="265">
        <v>0</v>
      </c>
      <c r="K417" s="265">
        <v>0</v>
      </c>
      <c r="L417" s="265">
        <v>4</v>
      </c>
      <c r="M417" s="265">
        <v>3</v>
      </c>
      <c r="N417" s="265">
        <v>0</v>
      </c>
      <c r="O417" s="265">
        <v>0</v>
      </c>
      <c r="P417" s="265">
        <v>3</v>
      </c>
      <c r="Q417" s="265">
        <v>2</v>
      </c>
      <c r="R417" s="265">
        <v>0</v>
      </c>
      <c r="S417" s="265">
        <v>0</v>
      </c>
      <c r="T417" s="265">
        <v>2</v>
      </c>
      <c r="U417">
        <f t="shared" si="41"/>
        <v>1</v>
      </c>
      <c r="X417" t="str">
        <f t="shared" si="36"/>
        <v>05YX05</v>
      </c>
      <c r="Y417">
        <f t="shared" si="37"/>
        <v>5</v>
      </c>
      <c r="Z417" s="265" t="s">
        <v>254</v>
      </c>
      <c r="AA417" s="265" t="s">
        <v>498</v>
      </c>
      <c r="AB417" s="265">
        <v>4</v>
      </c>
      <c r="AC417" s="265">
        <v>0</v>
      </c>
      <c r="AD417" s="265">
        <v>0</v>
      </c>
      <c r="AE417" s="265">
        <v>4</v>
      </c>
      <c r="AF417" s="265">
        <v>0</v>
      </c>
      <c r="AG417" s="265">
        <v>0</v>
      </c>
      <c r="AH417" s="265">
        <v>0</v>
      </c>
      <c r="AI417" s="265">
        <v>0</v>
      </c>
      <c r="AJ417">
        <f t="shared" si="38"/>
        <v>1</v>
      </c>
    </row>
    <row r="418" spans="1:36" x14ac:dyDescent="0.2">
      <c r="A418" t="str">
        <f t="shared" si="39"/>
        <v>20WV01</v>
      </c>
      <c r="B418">
        <f t="shared" si="40"/>
        <v>1</v>
      </c>
      <c r="C418" s="265" t="s">
        <v>284</v>
      </c>
      <c r="D418" s="265" t="s">
        <v>283</v>
      </c>
      <c r="E418" s="265">
        <v>0</v>
      </c>
      <c r="F418" s="265">
        <v>2</v>
      </c>
      <c r="G418" s="265">
        <v>0</v>
      </c>
      <c r="H418" s="265">
        <v>2</v>
      </c>
      <c r="I418" s="265">
        <v>0</v>
      </c>
      <c r="J418" s="265">
        <v>0</v>
      </c>
      <c r="K418" s="265">
        <v>0</v>
      </c>
      <c r="L418" s="265">
        <v>0</v>
      </c>
      <c r="M418" s="265">
        <v>2</v>
      </c>
      <c r="N418" s="265">
        <v>4</v>
      </c>
      <c r="O418" s="265">
        <v>0</v>
      </c>
      <c r="P418" s="265">
        <v>6</v>
      </c>
      <c r="Q418" s="265">
        <v>0</v>
      </c>
      <c r="R418" s="265">
        <v>0</v>
      </c>
      <c r="S418" s="265">
        <v>0</v>
      </c>
      <c r="T418" s="265">
        <v>0</v>
      </c>
      <c r="U418">
        <f t="shared" si="41"/>
        <v>1</v>
      </c>
      <c r="X418" t="str">
        <f t="shared" si="36"/>
        <v>05YX06</v>
      </c>
      <c r="Y418">
        <f t="shared" si="37"/>
        <v>6</v>
      </c>
      <c r="Z418" s="265" t="s">
        <v>254</v>
      </c>
      <c r="AA418" s="265" t="s">
        <v>499</v>
      </c>
      <c r="AB418" s="265">
        <v>1</v>
      </c>
      <c r="AC418" s="265">
        <v>0</v>
      </c>
      <c r="AD418" s="265">
        <v>0</v>
      </c>
      <c r="AE418" s="265">
        <v>1</v>
      </c>
      <c r="AF418" s="265">
        <v>2</v>
      </c>
      <c r="AG418" s="265">
        <v>0</v>
      </c>
      <c r="AH418" s="265">
        <v>0</v>
      </c>
      <c r="AI418" s="265">
        <v>2</v>
      </c>
      <c r="AJ418">
        <f t="shared" si="38"/>
        <v>0</v>
      </c>
    </row>
    <row r="419" spans="1:36" x14ac:dyDescent="0.2">
      <c r="A419" t="str">
        <f t="shared" si="39"/>
        <v>20WW01</v>
      </c>
      <c r="B419">
        <f t="shared" si="40"/>
        <v>1</v>
      </c>
      <c r="C419" s="265" t="s">
        <v>274</v>
      </c>
      <c r="D419" s="265" t="s">
        <v>283</v>
      </c>
      <c r="E419" s="265">
        <v>1</v>
      </c>
      <c r="F419" s="265">
        <v>0</v>
      </c>
      <c r="G419" s="265">
        <v>0</v>
      </c>
      <c r="H419" s="265">
        <v>1</v>
      </c>
      <c r="I419" s="265">
        <v>0</v>
      </c>
      <c r="J419" s="265">
        <v>0</v>
      </c>
      <c r="K419" s="265">
        <v>0</v>
      </c>
      <c r="L419" s="265">
        <v>0</v>
      </c>
      <c r="M419" s="265">
        <v>0</v>
      </c>
      <c r="N419" s="265">
        <v>0</v>
      </c>
      <c r="O419" s="265">
        <v>0</v>
      </c>
      <c r="P419" s="265">
        <v>0</v>
      </c>
      <c r="Q419" s="265">
        <v>0</v>
      </c>
      <c r="R419" s="265">
        <v>0</v>
      </c>
      <c r="S419" s="265">
        <v>0</v>
      </c>
      <c r="T419" s="265">
        <v>0</v>
      </c>
      <c r="U419">
        <f t="shared" si="41"/>
        <v>1</v>
      </c>
      <c r="X419" t="str">
        <f t="shared" si="36"/>
        <v>05YX07</v>
      </c>
      <c r="Y419">
        <f t="shared" si="37"/>
        <v>7</v>
      </c>
      <c r="Z419" s="265" t="s">
        <v>254</v>
      </c>
      <c r="AA419" s="265" t="s">
        <v>502</v>
      </c>
      <c r="AB419" s="265">
        <v>13</v>
      </c>
      <c r="AC419" s="265">
        <v>0</v>
      </c>
      <c r="AD419" s="265">
        <v>0</v>
      </c>
      <c r="AE419" s="265">
        <v>13</v>
      </c>
      <c r="AF419" s="265">
        <v>4</v>
      </c>
      <c r="AG419" s="265">
        <v>0</v>
      </c>
      <c r="AH419" s="265">
        <v>0</v>
      </c>
      <c r="AI419" s="265">
        <v>4</v>
      </c>
      <c r="AJ419">
        <f t="shared" si="38"/>
        <v>1</v>
      </c>
    </row>
    <row r="420" spans="1:36" x14ac:dyDescent="0.2">
      <c r="A420" t="str">
        <f t="shared" si="39"/>
        <v>20WW02</v>
      </c>
      <c r="B420">
        <f t="shared" si="40"/>
        <v>2</v>
      </c>
      <c r="C420" s="265" t="s">
        <v>274</v>
      </c>
      <c r="D420" s="265" t="s">
        <v>288</v>
      </c>
      <c r="E420" s="265">
        <v>0</v>
      </c>
      <c r="F420" s="265">
        <v>0</v>
      </c>
      <c r="G420" s="265">
        <v>0</v>
      </c>
      <c r="H420" s="265">
        <v>0</v>
      </c>
      <c r="I420" s="265">
        <v>1</v>
      </c>
      <c r="J420" s="265">
        <v>0</v>
      </c>
      <c r="K420" s="265">
        <v>0</v>
      </c>
      <c r="L420" s="265">
        <v>1</v>
      </c>
      <c r="M420" s="265">
        <v>0</v>
      </c>
      <c r="N420" s="265">
        <v>0</v>
      </c>
      <c r="O420" s="265">
        <v>0</v>
      </c>
      <c r="P420" s="265">
        <v>0</v>
      </c>
      <c r="Q420" s="265">
        <v>0</v>
      </c>
      <c r="R420" s="265">
        <v>0</v>
      </c>
      <c r="S420" s="265">
        <v>0</v>
      </c>
      <c r="T420" s="265">
        <v>0</v>
      </c>
      <c r="U420">
        <f t="shared" si="41"/>
        <v>0</v>
      </c>
      <c r="X420" t="str">
        <f t="shared" si="36"/>
        <v>05YX08</v>
      </c>
      <c r="Y420">
        <f t="shared" si="37"/>
        <v>8</v>
      </c>
      <c r="Z420" s="265" t="s">
        <v>254</v>
      </c>
      <c r="AA420" s="265" t="s">
        <v>504</v>
      </c>
      <c r="AB420" s="265">
        <v>0</v>
      </c>
      <c r="AC420" s="265">
        <v>0</v>
      </c>
      <c r="AD420" s="265">
        <v>0</v>
      </c>
      <c r="AE420" s="265">
        <v>0</v>
      </c>
      <c r="AF420" s="265">
        <v>1</v>
      </c>
      <c r="AG420" s="265">
        <v>0</v>
      </c>
      <c r="AH420" s="265">
        <v>0</v>
      </c>
      <c r="AI420" s="265">
        <v>1</v>
      </c>
      <c r="AJ420">
        <f t="shared" si="38"/>
        <v>0</v>
      </c>
    </row>
    <row r="421" spans="1:36" x14ac:dyDescent="0.2">
      <c r="A421" t="str">
        <f t="shared" si="39"/>
        <v>20WX01</v>
      </c>
      <c r="B421">
        <f t="shared" si="40"/>
        <v>1</v>
      </c>
      <c r="C421" s="265" t="s">
        <v>289</v>
      </c>
      <c r="D421" s="265" t="s">
        <v>193</v>
      </c>
      <c r="E421" s="265">
        <v>0</v>
      </c>
      <c r="F421" s="265">
        <v>0</v>
      </c>
      <c r="G421" s="265">
        <v>0</v>
      </c>
      <c r="H421" s="265">
        <v>0</v>
      </c>
      <c r="I421" s="265">
        <v>1</v>
      </c>
      <c r="J421" s="265">
        <v>0</v>
      </c>
      <c r="K421" s="265">
        <v>0</v>
      </c>
      <c r="L421" s="265">
        <v>1</v>
      </c>
      <c r="M421" s="265">
        <v>0</v>
      </c>
      <c r="N421" s="265">
        <v>0</v>
      </c>
      <c r="O421" s="265">
        <v>0</v>
      </c>
      <c r="P421" s="265">
        <v>0</v>
      </c>
      <c r="Q421" s="265">
        <v>0</v>
      </c>
      <c r="R421" s="265">
        <v>0</v>
      </c>
      <c r="S421" s="265">
        <v>0</v>
      </c>
      <c r="T421" s="265">
        <v>0</v>
      </c>
      <c r="U421">
        <f t="shared" si="41"/>
        <v>0</v>
      </c>
      <c r="X421" t="str">
        <f t="shared" si="36"/>
        <v>05YX09</v>
      </c>
      <c r="Y421">
        <f t="shared" si="37"/>
        <v>9</v>
      </c>
      <c r="Z421" s="265" t="s">
        <v>254</v>
      </c>
      <c r="AA421" s="265" t="s">
        <v>505</v>
      </c>
      <c r="AB421" s="265">
        <v>0</v>
      </c>
      <c r="AC421" s="265">
        <v>0</v>
      </c>
      <c r="AD421" s="265">
        <v>0</v>
      </c>
      <c r="AE421" s="265">
        <v>0</v>
      </c>
      <c r="AF421" s="265">
        <v>1</v>
      </c>
      <c r="AG421" s="265">
        <v>0</v>
      </c>
      <c r="AH421" s="265">
        <v>0</v>
      </c>
      <c r="AI421" s="265">
        <v>1</v>
      </c>
      <c r="AJ421">
        <f t="shared" si="38"/>
        <v>0</v>
      </c>
    </row>
    <row r="422" spans="1:36" x14ac:dyDescent="0.2">
      <c r="A422" t="str">
        <f t="shared" si="39"/>
        <v>20XV01</v>
      </c>
      <c r="B422">
        <f t="shared" si="40"/>
        <v>1</v>
      </c>
      <c r="C422" s="265" t="s">
        <v>285</v>
      </c>
      <c r="D422" s="265" t="s">
        <v>283</v>
      </c>
      <c r="E422" s="265">
        <v>1</v>
      </c>
      <c r="F422" s="265">
        <v>0</v>
      </c>
      <c r="G422" s="265">
        <v>2</v>
      </c>
      <c r="H422" s="265">
        <v>3</v>
      </c>
      <c r="I422" s="265">
        <v>0</v>
      </c>
      <c r="J422" s="265">
        <v>0</v>
      </c>
      <c r="K422" s="265">
        <v>0</v>
      </c>
      <c r="L422" s="265">
        <v>0</v>
      </c>
      <c r="M422" s="265">
        <v>0</v>
      </c>
      <c r="N422" s="265">
        <v>0</v>
      </c>
      <c r="O422" s="265">
        <v>0</v>
      </c>
      <c r="P422" s="265">
        <v>0</v>
      </c>
      <c r="Q422" s="265">
        <v>1</v>
      </c>
      <c r="R422" s="265">
        <v>0</v>
      </c>
      <c r="S422" s="265">
        <v>0</v>
      </c>
      <c r="T422" s="265">
        <v>1</v>
      </c>
      <c r="U422">
        <f t="shared" si="41"/>
        <v>1</v>
      </c>
      <c r="X422" t="str">
        <f t="shared" si="36"/>
        <v>05YX10</v>
      </c>
      <c r="Y422">
        <f t="shared" si="37"/>
        <v>10</v>
      </c>
      <c r="Z422" s="265" t="s">
        <v>254</v>
      </c>
      <c r="AA422" s="265" t="s">
        <v>506</v>
      </c>
      <c r="AB422" s="265">
        <v>6</v>
      </c>
      <c r="AC422" s="265">
        <v>0</v>
      </c>
      <c r="AD422" s="265">
        <v>0</v>
      </c>
      <c r="AE422" s="265">
        <v>6</v>
      </c>
      <c r="AF422" s="265">
        <v>6</v>
      </c>
      <c r="AG422" s="265">
        <v>0</v>
      </c>
      <c r="AH422" s="265">
        <v>0</v>
      </c>
      <c r="AI422" s="265">
        <v>6</v>
      </c>
      <c r="AJ422">
        <f t="shared" si="38"/>
        <v>0</v>
      </c>
    </row>
    <row r="423" spans="1:36" x14ac:dyDescent="0.2">
      <c r="A423" t="str">
        <f t="shared" si="39"/>
        <v>20YC01</v>
      </c>
      <c r="B423">
        <f t="shared" si="40"/>
        <v>1</v>
      </c>
      <c r="C423" s="265" t="s">
        <v>275</v>
      </c>
      <c r="D423" s="265" t="s">
        <v>193</v>
      </c>
      <c r="E423" s="265">
        <v>0</v>
      </c>
      <c r="F423" s="265">
        <v>0</v>
      </c>
      <c r="G423" s="265">
        <v>0</v>
      </c>
      <c r="H423" s="265">
        <v>0</v>
      </c>
      <c r="I423" s="265">
        <v>0</v>
      </c>
      <c r="J423" s="265">
        <v>0</v>
      </c>
      <c r="K423" s="265">
        <v>0</v>
      </c>
      <c r="L423" s="265">
        <v>0</v>
      </c>
      <c r="M423" s="265">
        <v>0</v>
      </c>
      <c r="N423" s="265">
        <v>0</v>
      </c>
      <c r="O423" s="265">
        <v>0</v>
      </c>
      <c r="P423" s="265">
        <v>0</v>
      </c>
      <c r="Q423" s="265">
        <v>1</v>
      </c>
      <c r="R423" s="265">
        <v>0</v>
      </c>
      <c r="S423" s="265">
        <v>0</v>
      </c>
      <c r="T423" s="265">
        <v>1</v>
      </c>
      <c r="U423">
        <f t="shared" si="41"/>
        <v>0</v>
      </c>
      <c r="X423" t="str">
        <f t="shared" si="36"/>
        <v>05YX11</v>
      </c>
      <c r="Y423">
        <f t="shared" si="37"/>
        <v>11</v>
      </c>
      <c r="Z423" s="265" t="s">
        <v>254</v>
      </c>
      <c r="AA423" s="265" t="s">
        <v>509</v>
      </c>
      <c r="AB423" s="265">
        <v>1</v>
      </c>
      <c r="AC423" s="265">
        <v>0</v>
      </c>
      <c r="AD423" s="265">
        <v>0</v>
      </c>
      <c r="AE423" s="265">
        <v>1</v>
      </c>
      <c r="AF423" s="265">
        <v>0</v>
      </c>
      <c r="AG423" s="265">
        <v>0</v>
      </c>
      <c r="AH423" s="265">
        <v>0</v>
      </c>
      <c r="AI423" s="265">
        <v>0</v>
      </c>
      <c r="AJ423">
        <f t="shared" si="38"/>
        <v>1</v>
      </c>
    </row>
    <row r="424" spans="1:36" x14ac:dyDescent="0.2">
      <c r="A424" t="str">
        <f t="shared" si="39"/>
        <v>20YC02</v>
      </c>
      <c r="B424">
        <f t="shared" si="40"/>
        <v>2</v>
      </c>
      <c r="C424" s="265" t="s">
        <v>275</v>
      </c>
      <c r="D424" s="265" t="s">
        <v>283</v>
      </c>
      <c r="E424" s="265">
        <v>4</v>
      </c>
      <c r="F424" s="265">
        <v>0</v>
      </c>
      <c r="G424" s="265">
        <v>1</v>
      </c>
      <c r="H424" s="265">
        <v>5</v>
      </c>
      <c r="I424" s="265">
        <v>0</v>
      </c>
      <c r="J424" s="265">
        <v>0</v>
      </c>
      <c r="K424" s="265">
        <v>0</v>
      </c>
      <c r="L424" s="265">
        <v>0</v>
      </c>
      <c r="M424" s="265">
        <v>3</v>
      </c>
      <c r="N424" s="265">
        <v>0</v>
      </c>
      <c r="O424" s="265">
        <v>0</v>
      </c>
      <c r="P424" s="265">
        <v>3</v>
      </c>
      <c r="Q424" s="265">
        <v>0</v>
      </c>
      <c r="R424" s="265">
        <v>0</v>
      </c>
      <c r="S424" s="265">
        <v>0</v>
      </c>
      <c r="T424" s="265">
        <v>0</v>
      </c>
      <c r="U424">
        <f t="shared" si="41"/>
        <v>1</v>
      </c>
      <c r="X424" t="str">
        <f t="shared" si="36"/>
        <v>05YX12</v>
      </c>
      <c r="Y424">
        <f t="shared" si="37"/>
        <v>12</v>
      </c>
      <c r="Z424" s="265" t="s">
        <v>254</v>
      </c>
      <c r="AA424" s="265" t="s">
        <v>510</v>
      </c>
      <c r="AB424" s="265">
        <v>2</v>
      </c>
      <c r="AC424" s="265">
        <v>0</v>
      </c>
      <c r="AD424" s="265">
        <v>0</v>
      </c>
      <c r="AE424" s="265">
        <v>2</v>
      </c>
      <c r="AF424" s="265">
        <v>2</v>
      </c>
      <c r="AG424" s="265">
        <v>0</v>
      </c>
      <c r="AH424" s="265">
        <v>0</v>
      </c>
      <c r="AI424" s="265">
        <v>2</v>
      </c>
      <c r="AJ424">
        <f t="shared" si="38"/>
        <v>0</v>
      </c>
    </row>
    <row r="425" spans="1:36" x14ac:dyDescent="0.2">
      <c r="A425" t="str">
        <f t="shared" si="39"/>
        <v>20YD01</v>
      </c>
      <c r="B425">
        <f t="shared" si="40"/>
        <v>1</v>
      </c>
      <c r="C425" s="265" t="s">
        <v>286</v>
      </c>
      <c r="D425" s="265" t="s">
        <v>276</v>
      </c>
      <c r="E425" s="265">
        <v>0</v>
      </c>
      <c r="F425" s="265">
        <v>0</v>
      </c>
      <c r="G425" s="265">
        <v>0</v>
      </c>
      <c r="H425" s="265">
        <v>0</v>
      </c>
      <c r="I425" s="265">
        <v>0</v>
      </c>
      <c r="J425" s="265">
        <v>0</v>
      </c>
      <c r="K425" s="265">
        <v>0</v>
      </c>
      <c r="L425" s="265">
        <v>0</v>
      </c>
      <c r="M425" s="265">
        <v>2</v>
      </c>
      <c r="N425" s="265">
        <v>0</v>
      </c>
      <c r="O425" s="265">
        <v>0</v>
      </c>
      <c r="P425" s="265">
        <v>2</v>
      </c>
      <c r="Q425" s="265">
        <v>0</v>
      </c>
      <c r="R425" s="265">
        <v>0</v>
      </c>
      <c r="S425" s="265">
        <v>0</v>
      </c>
      <c r="T425" s="265">
        <v>0</v>
      </c>
      <c r="U425">
        <f t="shared" si="41"/>
        <v>1</v>
      </c>
      <c r="X425" t="str">
        <f t="shared" si="36"/>
        <v>05YX13</v>
      </c>
      <c r="Y425">
        <f t="shared" si="37"/>
        <v>13</v>
      </c>
      <c r="Z425" s="265" t="s">
        <v>254</v>
      </c>
      <c r="AA425" s="265" t="s">
        <v>511</v>
      </c>
      <c r="AB425" s="265">
        <v>3</v>
      </c>
      <c r="AC425" s="265">
        <v>0</v>
      </c>
      <c r="AD425" s="265">
        <v>0</v>
      </c>
      <c r="AE425" s="265">
        <v>3</v>
      </c>
      <c r="AF425" s="265">
        <v>1</v>
      </c>
      <c r="AG425" s="265">
        <v>0</v>
      </c>
      <c r="AH425" s="265">
        <v>0</v>
      </c>
      <c r="AI425" s="265">
        <v>1</v>
      </c>
      <c r="AJ425">
        <f t="shared" si="38"/>
        <v>1</v>
      </c>
    </row>
    <row r="426" spans="1:36" x14ac:dyDescent="0.2">
      <c r="A426" t="str">
        <f t="shared" si="39"/>
        <v>20YD02</v>
      </c>
      <c r="B426">
        <f t="shared" si="40"/>
        <v>2</v>
      </c>
      <c r="C426" s="265" t="s">
        <v>286</v>
      </c>
      <c r="D426" s="265" t="s">
        <v>280</v>
      </c>
      <c r="E426" s="265">
        <v>1</v>
      </c>
      <c r="F426" s="265">
        <v>0</v>
      </c>
      <c r="G426" s="265">
        <v>0</v>
      </c>
      <c r="H426" s="265">
        <v>1</v>
      </c>
      <c r="I426" s="265">
        <v>0</v>
      </c>
      <c r="J426" s="265">
        <v>0</v>
      </c>
      <c r="K426" s="265">
        <v>0</v>
      </c>
      <c r="L426" s="265">
        <v>0</v>
      </c>
      <c r="M426" s="265">
        <v>0</v>
      </c>
      <c r="N426" s="265">
        <v>0</v>
      </c>
      <c r="O426" s="265">
        <v>0</v>
      </c>
      <c r="P426" s="265">
        <v>0</v>
      </c>
      <c r="Q426" s="265">
        <v>0</v>
      </c>
      <c r="R426" s="265">
        <v>0</v>
      </c>
      <c r="S426" s="265">
        <v>0</v>
      </c>
      <c r="T426" s="265">
        <v>0</v>
      </c>
      <c r="U426">
        <f t="shared" si="41"/>
        <v>1</v>
      </c>
      <c r="X426" t="str">
        <f t="shared" si="36"/>
        <v>06RJ01</v>
      </c>
      <c r="Y426">
        <f t="shared" si="37"/>
        <v>1</v>
      </c>
      <c r="Z426" s="265" t="s">
        <v>180</v>
      </c>
      <c r="AA426" s="265" t="s">
        <v>435</v>
      </c>
      <c r="AB426" s="265">
        <v>1</v>
      </c>
      <c r="AC426" s="265">
        <v>0</v>
      </c>
      <c r="AD426" s="265">
        <v>0</v>
      </c>
      <c r="AE426" s="265">
        <v>1</v>
      </c>
      <c r="AF426" s="265">
        <v>0</v>
      </c>
      <c r="AG426" s="265">
        <v>0</v>
      </c>
      <c r="AH426" s="265">
        <v>0</v>
      </c>
      <c r="AI426" s="265">
        <v>0</v>
      </c>
      <c r="AJ426">
        <f t="shared" si="38"/>
        <v>1</v>
      </c>
    </row>
    <row r="427" spans="1:36" x14ac:dyDescent="0.2">
      <c r="A427" t="str">
        <f t="shared" si="39"/>
        <v>20YD03</v>
      </c>
      <c r="B427">
        <f t="shared" si="40"/>
        <v>3</v>
      </c>
      <c r="C427" s="265" t="s">
        <v>286</v>
      </c>
      <c r="D427" s="265" t="s">
        <v>283</v>
      </c>
      <c r="E427" s="265">
        <v>2</v>
      </c>
      <c r="F427" s="265">
        <v>0</v>
      </c>
      <c r="G427" s="265">
        <v>0</v>
      </c>
      <c r="H427" s="265">
        <v>2</v>
      </c>
      <c r="I427" s="265">
        <v>0</v>
      </c>
      <c r="J427" s="265">
        <v>0</v>
      </c>
      <c r="K427" s="265">
        <v>0</v>
      </c>
      <c r="L427" s="265">
        <v>0</v>
      </c>
      <c r="M427" s="265">
        <v>6</v>
      </c>
      <c r="N427" s="265">
        <v>0</v>
      </c>
      <c r="O427" s="265">
        <v>0</v>
      </c>
      <c r="P427" s="265">
        <v>6</v>
      </c>
      <c r="Q427" s="265">
        <v>2</v>
      </c>
      <c r="R427" s="265">
        <v>0</v>
      </c>
      <c r="S427" s="265">
        <v>0</v>
      </c>
      <c r="T427" s="265">
        <v>2</v>
      </c>
      <c r="U427">
        <f t="shared" si="41"/>
        <v>1</v>
      </c>
      <c r="X427" t="str">
        <f t="shared" si="36"/>
        <v>06RJ02</v>
      </c>
      <c r="Y427">
        <f t="shared" si="37"/>
        <v>2</v>
      </c>
      <c r="Z427" s="265" t="s">
        <v>180</v>
      </c>
      <c r="AA427" s="265" t="s">
        <v>439</v>
      </c>
      <c r="AB427" s="265">
        <v>0</v>
      </c>
      <c r="AC427" s="265">
        <v>0</v>
      </c>
      <c r="AD427" s="265">
        <v>1</v>
      </c>
      <c r="AE427" s="265">
        <v>1</v>
      </c>
      <c r="AF427" s="265">
        <v>1</v>
      </c>
      <c r="AG427" s="265">
        <v>0</v>
      </c>
      <c r="AH427" s="265">
        <v>0</v>
      </c>
      <c r="AI427" s="265">
        <v>1</v>
      </c>
      <c r="AJ427">
        <f t="shared" si="38"/>
        <v>0</v>
      </c>
    </row>
    <row r="428" spans="1:36" x14ac:dyDescent="0.2">
      <c r="A428" t="str">
        <f t="shared" si="39"/>
        <v>20YD04</v>
      </c>
      <c r="B428">
        <f t="shared" si="40"/>
        <v>4</v>
      </c>
      <c r="C428" s="265" t="s">
        <v>286</v>
      </c>
      <c r="D428" s="265" t="s">
        <v>288</v>
      </c>
      <c r="E428" s="265">
        <v>1</v>
      </c>
      <c r="F428" s="265">
        <v>0</v>
      </c>
      <c r="G428" s="265">
        <v>0</v>
      </c>
      <c r="H428" s="265">
        <v>1</v>
      </c>
      <c r="I428" s="265">
        <v>0</v>
      </c>
      <c r="J428" s="265">
        <v>0</v>
      </c>
      <c r="K428" s="265">
        <v>0</v>
      </c>
      <c r="L428" s="265">
        <v>0</v>
      </c>
      <c r="M428" s="265">
        <v>0</v>
      </c>
      <c r="N428" s="265">
        <v>0</v>
      </c>
      <c r="O428" s="265">
        <v>0</v>
      </c>
      <c r="P428" s="265">
        <v>0</v>
      </c>
      <c r="Q428" s="265">
        <v>1</v>
      </c>
      <c r="R428" s="265">
        <v>0</v>
      </c>
      <c r="S428" s="265">
        <v>0</v>
      </c>
      <c r="T428" s="265">
        <v>1</v>
      </c>
      <c r="U428">
        <f t="shared" si="41"/>
        <v>0</v>
      </c>
      <c r="X428" t="str">
        <f t="shared" si="36"/>
        <v>06RJ03</v>
      </c>
      <c r="Y428">
        <f t="shared" si="37"/>
        <v>3</v>
      </c>
      <c r="Z428" s="265" t="s">
        <v>180</v>
      </c>
      <c r="AA428" s="265" t="s">
        <v>445</v>
      </c>
      <c r="AB428" s="265">
        <v>0</v>
      </c>
      <c r="AC428" s="265">
        <v>1</v>
      </c>
      <c r="AD428" s="265">
        <v>0</v>
      </c>
      <c r="AE428" s="265">
        <v>1</v>
      </c>
      <c r="AF428" s="265">
        <v>1</v>
      </c>
      <c r="AG428" s="265">
        <v>0</v>
      </c>
      <c r="AH428" s="265">
        <v>1</v>
      </c>
      <c r="AI428" s="265">
        <v>2</v>
      </c>
      <c r="AJ428">
        <f t="shared" si="38"/>
        <v>0</v>
      </c>
    </row>
    <row r="429" spans="1:36" x14ac:dyDescent="0.2">
      <c r="A429" t="str">
        <f t="shared" si="39"/>
        <v>20YN01</v>
      </c>
      <c r="B429">
        <f t="shared" si="40"/>
        <v>1</v>
      </c>
      <c r="C429" s="265" t="s">
        <v>255</v>
      </c>
      <c r="D429" s="265" t="s">
        <v>283</v>
      </c>
      <c r="E429" s="265">
        <v>2</v>
      </c>
      <c r="F429" s="265">
        <v>0</v>
      </c>
      <c r="G429" s="265">
        <v>0</v>
      </c>
      <c r="H429" s="265">
        <v>2</v>
      </c>
      <c r="I429" s="265">
        <v>0</v>
      </c>
      <c r="J429" s="265">
        <v>0</v>
      </c>
      <c r="K429" s="265">
        <v>0</v>
      </c>
      <c r="L429" s="265">
        <v>0</v>
      </c>
      <c r="M429" s="265">
        <v>0</v>
      </c>
      <c r="N429" s="265">
        <v>0</v>
      </c>
      <c r="O429" s="265">
        <v>0</v>
      </c>
      <c r="P429" s="265">
        <v>0</v>
      </c>
      <c r="Q429" s="265">
        <v>1</v>
      </c>
      <c r="R429" s="265">
        <v>0</v>
      </c>
      <c r="S429" s="265">
        <v>0</v>
      </c>
      <c r="T429" s="265">
        <v>1</v>
      </c>
      <c r="U429">
        <f t="shared" si="41"/>
        <v>1</v>
      </c>
      <c r="X429" t="str">
        <f t="shared" si="36"/>
        <v>06RJ04</v>
      </c>
      <c r="Y429">
        <f t="shared" si="37"/>
        <v>4</v>
      </c>
      <c r="Z429" s="265" t="s">
        <v>180</v>
      </c>
      <c r="AA429" s="265" t="s">
        <v>447</v>
      </c>
      <c r="AB429" s="265">
        <v>0</v>
      </c>
      <c r="AC429" s="265">
        <v>0</v>
      </c>
      <c r="AD429" s="265">
        <v>0</v>
      </c>
      <c r="AE429" s="265">
        <v>0</v>
      </c>
      <c r="AF429" s="265">
        <v>3</v>
      </c>
      <c r="AG429" s="265">
        <v>0</v>
      </c>
      <c r="AH429" s="265">
        <v>1</v>
      </c>
      <c r="AI429" s="265">
        <v>4</v>
      </c>
      <c r="AJ429">
        <f t="shared" si="38"/>
        <v>0</v>
      </c>
    </row>
    <row r="430" spans="1:36" x14ac:dyDescent="0.2">
      <c r="A430" t="str">
        <f t="shared" si="39"/>
        <v>20YN02</v>
      </c>
      <c r="B430">
        <f t="shared" si="40"/>
        <v>2</v>
      </c>
      <c r="C430" s="265" t="s">
        <v>255</v>
      </c>
      <c r="D430" s="265" t="s">
        <v>292</v>
      </c>
      <c r="E430" s="265">
        <v>0</v>
      </c>
      <c r="F430" s="265">
        <v>0</v>
      </c>
      <c r="G430" s="265">
        <v>0</v>
      </c>
      <c r="H430" s="265">
        <v>0</v>
      </c>
      <c r="I430" s="265">
        <v>0</v>
      </c>
      <c r="J430" s="265">
        <v>0</v>
      </c>
      <c r="K430" s="265">
        <v>0</v>
      </c>
      <c r="L430" s="265">
        <v>0</v>
      </c>
      <c r="M430" s="265">
        <v>0</v>
      </c>
      <c r="N430" s="265">
        <v>0</v>
      </c>
      <c r="O430" s="265">
        <v>0</v>
      </c>
      <c r="P430" s="265">
        <v>0</v>
      </c>
      <c r="Q430" s="265">
        <v>1</v>
      </c>
      <c r="R430" s="265">
        <v>0</v>
      </c>
      <c r="S430" s="265">
        <v>0</v>
      </c>
      <c r="T430" s="265">
        <v>1</v>
      </c>
      <c r="U430">
        <f t="shared" si="41"/>
        <v>0</v>
      </c>
      <c r="X430" t="str">
        <f t="shared" si="36"/>
        <v>06SV01</v>
      </c>
      <c r="Y430">
        <f t="shared" si="37"/>
        <v>1</v>
      </c>
      <c r="Z430" s="265" t="s">
        <v>148</v>
      </c>
      <c r="AA430" s="265" t="s">
        <v>418</v>
      </c>
      <c r="AB430" s="265">
        <v>0</v>
      </c>
      <c r="AC430" s="265">
        <v>0</v>
      </c>
      <c r="AD430" s="265">
        <v>0</v>
      </c>
      <c r="AE430" s="265">
        <v>0</v>
      </c>
      <c r="AF430" s="265">
        <v>3</v>
      </c>
      <c r="AG430" s="265">
        <v>0</v>
      </c>
      <c r="AH430" s="265">
        <v>0</v>
      </c>
      <c r="AI430" s="265">
        <v>3</v>
      </c>
      <c r="AJ430">
        <f t="shared" si="38"/>
        <v>0</v>
      </c>
    </row>
    <row r="431" spans="1:36" x14ac:dyDescent="0.2">
      <c r="A431" t="str">
        <f t="shared" si="39"/>
        <v>21GN01</v>
      </c>
      <c r="B431">
        <f t="shared" si="40"/>
        <v>1</v>
      </c>
      <c r="C431" s="265" t="s">
        <v>376</v>
      </c>
      <c r="D431" s="265" t="s">
        <v>374</v>
      </c>
      <c r="E431" s="265">
        <v>7</v>
      </c>
      <c r="F431" s="265">
        <v>0</v>
      </c>
      <c r="G431" s="265">
        <v>0</v>
      </c>
      <c r="H431" s="265">
        <v>7</v>
      </c>
      <c r="I431" s="265">
        <v>0</v>
      </c>
      <c r="J431" s="265">
        <v>0</v>
      </c>
      <c r="K431" s="265">
        <v>0</v>
      </c>
      <c r="L431" s="265">
        <v>0</v>
      </c>
      <c r="M431" s="265">
        <v>3</v>
      </c>
      <c r="N431" s="265">
        <v>0</v>
      </c>
      <c r="O431" s="265">
        <v>0</v>
      </c>
      <c r="P431" s="265">
        <v>3</v>
      </c>
      <c r="Q431" s="265">
        <v>0</v>
      </c>
      <c r="R431" s="265">
        <v>0</v>
      </c>
      <c r="S431" s="265">
        <v>0</v>
      </c>
      <c r="T431" s="265">
        <v>0</v>
      </c>
      <c r="U431">
        <f t="shared" si="41"/>
        <v>1</v>
      </c>
      <c r="X431" t="str">
        <f t="shared" si="36"/>
        <v>06SV02</v>
      </c>
      <c r="Y431">
        <f t="shared" si="37"/>
        <v>2</v>
      </c>
      <c r="Z431" s="265" t="s">
        <v>148</v>
      </c>
      <c r="AA431" s="265" t="s">
        <v>424</v>
      </c>
      <c r="AB431" s="265">
        <v>0</v>
      </c>
      <c r="AC431" s="265">
        <v>0</v>
      </c>
      <c r="AD431" s="265">
        <v>0</v>
      </c>
      <c r="AE431" s="265">
        <v>0</v>
      </c>
      <c r="AF431" s="265">
        <v>2</v>
      </c>
      <c r="AG431" s="265">
        <v>0</v>
      </c>
      <c r="AH431" s="265">
        <v>0</v>
      </c>
      <c r="AI431" s="265">
        <v>2</v>
      </c>
      <c r="AJ431">
        <f t="shared" si="38"/>
        <v>0</v>
      </c>
    </row>
    <row r="432" spans="1:36" x14ac:dyDescent="0.2">
      <c r="A432" t="str">
        <f t="shared" si="39"/>
        <v>21GN02</v>
      </c>
      <c r="B432">
        <f t="shared" si="40"/>
        <v>2</v>
      </c>
      <c r="C432" s="265" t="s">
        <v>376</v>
      </c>
      <c r="D432" s="265" t="s">
        <v>395</v>
      </c>
      <c r="E432" s="265">
        <v>0</v>
      </c>
      <c r="F432" s="265">
        <v>0</v>
      </c>
      <c r="G432" s="265">
        <v>0</v>
      </c>
      <c r="H432" s="265">
        <v>0</v>
      </c>
      <c r="I432" s="265">
        <v>1</v>
      </c>
      <c r="J432" s="265">
        <v>0</v>
      </c>
      <c r="K432" s="265">
        <v>0</v>
      </c>
      <c r="L432" s="265">
        <v>1</v>
      </c>
      <c r="M432" s="265">
        <v>1</v>
      </c>
      <c r="N432" s="265">
        <v>0</v>
      </c>
      <c r="O432" s="265">
        <v>0</v>
      </c>
      <c r="P432" s="265">
        <v>1</v>
      </c>
      <c r="Q432" s="265">
        <v>0</v>
      </c>
      <c r="R432" s="265">
        <v>0</v>
      </c>
      <c r="S432" s="265">
        <v>0</v>
      </c>
      <c r="T432" s="265">
        <v>0</v>
      </c>
      <c r="U432">
        <f t="shared" si="41"/>
        <v>0</v>
      </c>
      <c r="X432" t="str">
        <f t="shared" ref="X432:X495" si="42">Z432&amp;IF(Y432&lt;10,"0","")&amp;Y432</f>
        <v>06SV03</v>
      </c>
      <c r="Y432">
        <f t="shared" ref="Y432:Y495" si="43">IF(Z432=Z431,Y431+1,1)</f>
        <v>3</v>
      </c>
      <c r="Z432" s="265" t="s">
        <v>148</v>
      </c>
      <c r="AA432" s="265" t="s">
        <v>431</v>
      </c>
      <c r="AB432" s="265">
        <v>0</v>
      </c>
      <c r="AC432" s="265">
        <v>0</v>
      </c>
      <c r="AD432" s="265">
        <v>0</v>
      </c>
      <c r="AE432" s="265">
        <v>0</v>
      </c>
      <c r="AF432" s="265">
        <v>1</v>
      </c>
      <c r="AG432" s="265">
        <v>0</v>
      </c>
      <c r="AH432" s="265">
        <v>0</v>
      </c>
      <c r="AI432" s="265">
        <v>1</v>
      </c>
      <c r="AJ432">
        <f t="shared" si="38"/>
        <v>0</v>
      </c>
    </row>
    <row r="433" spans="1:36" x14ac:dyDescent="0.2">
      <c r="A433" t="str">
        <f t="shared" si="39"/>
        <v>21IZ01</v>
      </c>
      <c r="B433">
        <f t="shared" si="40"/>
        <v>1</v>
      </c>
      <c r="C433" s="265" t="s">
        <v>226</v>
      </c>
      <c r="D433" s="265" t="s">
        <v>377</v>
      </c>
      <c r="E433" s="265">
        <v>7</v>
      </c>
      <c r="F433" s="265">
        <v>0</v>
      </c>
      <c r="G433" s="265">
        <v>0</v>
      </c>
      <c r="H433" s="265">
        <v>7</v>
      </c>
      <c r="I433" s="265">
        <v>1</v>
      </c>
      <c r="J433" s="265">
        <v>0</v>
      </c>
      <c r="K433" s="265">
        <v>0</v>
      </c>
      <c r="L433" s="265">
        <v>1</v>
      </c>
      <c r="M433" s="265">
        <v>3</v>
      </c>
      <c r="N433" s="265">
        <v>0</v>
      </c>
      <c r="O433" s="265">
        <v>0</v>
      </c>
      <c r="P433" s="265">
        <v>3</v>
      </c>
      <c r="Q433" s="265">
        <v>0</v>
      </c>
      <c r="R433" s="265">
        <v>0</v>
      </c>
      <c r="S433" s="265">
        <v>0</v>
      </c>
      <c r="T433" s="265">
        <v>0</v>
      </c>
      <c r="U433">
        <f t="shared" si="41"/>
        <v>1</v>
      </c>
      <c r="X433" t="str">
        <f t="shared" si="42"/>
        <v>06SV04</v>
      </c>
      <c r="Y433">
        <f t="shared" si="43"/>
        <v>4</v>
      </c>
      <c r="Z433" s="265" t="s">
        <v>148</v>
      </c>
      <c r="AA433" s="265" t="s">
        <v>434</v>
      </c>
      <c r="AB433" s="265">
        <v>5</v>
      </c>
      <c r="AC433" s="265">
        <v>0</v>
      </c>
      <c r="AD433" s="265">
        <v>0</v>
      </c>
      <c r="AE433" s="265">
        <v>5</v>
      </c>
      <c r="AF433" s="265">
        <v>1</v>
      </c>
      <c r="AG433" s="265">
        <v>0</v>
      </c>
      <c r="AH433" s="265">
        <v>0</v>
      </c>
      <c r="AI433" s="265">
        <v>1</v>
      </c>
      <c r="AJ433">
        <f t="shared" si="38"/>
        <v>1</v>
      </c>
    </row>
    <row r="434" spans="1:36" x14ac:dyDescent="0.2">
      <c r="A434" t="str">
        <f t="shared" si="39"/>
        <v>21IZ02</v>
      </c>
      <c r="B434">
        <f t="shared" si="40"/>
        <v>2</v>
      </c>
      <c r="C434" s="265" t="s">
        <v>226</v>
      </c>
      <c r="D434" s="265" t="s">
        <v>384</v>
      </c>
      <c r="E434" s="265">
        <v>0</v>
      </c>
      <c r="F434" s="265">
        <v>0</v>
      </c>
      <c r="G434" s="265">
        <v>0</v>
      </c>
      <c r="H434" s="265">
        <v>0</v>
      </c>
      <c r="I434" s="265">
        <v>0</v>
      </c>
      <c r="J434" s="265">
        <v>0</v>
      </c>
      <c r="K434" s="265">
        <v>0</v>
      </c>
      <c r="L434" s="265">
        <v>0</v>
      </c>
      <c r="M434" s="265">
        <v>1</v>
      </c>
      <c r="N434" s="265">
        <v>0</v>
      </c>
      <c r="O434" s="265">
        <v>0</v>
      </c>
      <c r="P434" s="265">
        <v>1</v>
      </c>
      <c r="Q434" s="265">
        <v>0</v>
      </c>
      <c r="R434" s="265">
        <v>0</v>
      </c>
      <c r="S434" s="265">
        <v>0</v>
      </c>
      <c r="T434" s="265">
        <v>0</v>
      </c>
      <c r="U434">
        <f t="shared" si="41"/>
        <v>1</v>
      </c>
      <c r="X434" t="str">
        <f t="shared" si="42"/>
        <v>06SV05</v>
      </c>
      <c r="Y434">
        <f t="shared" si="43"/>
        <v>5</v>
      </c>
      <c r="Z434" s="265" t="s">
        <v>148</v>
      </c>
      <c r="AA434" s="265" t="s">
        <v>435</v>
      </c>
      <c r="AB434" s="265">
        <v>0</v>
      </c>
      <c r="AC434" s="265">
        <v>0</v>
      </c>
      <c r="AD434" s="265">
        <v>0</v>
      </c>
      <c r="AE434" s="265">
        <v>0</v>
      </c>
      <c r="AF434" s="265">
        <v>3</v>
      </c>
      <c r="AG434" s="265">
        <v>0</v>
      </c>
      <c r="AH434" s="265">
        <v>0</v>
      </c>
      <c r="AI434" s="265">
        <v>3</v>
      </c>
      <c r="AJ434">
        <f t="shared" si="38"/>
        <v>0</v>
      </c>
    </row>
    <row r="435" spans="1:36" x14ac:dyDescent="0.2">
      <c r="A435" t="str">
        <f t="shared" si="39"/>
        <v>21IZ03</v>
      </c>
      <c r="B435">
        <f t="shared" si="40"/>
        <v>3</v>
      </c>
      <c r="C435" s="265" t="s">
        <v>226</v>
      </c>
      <c r="D435" s="265" t="s">
        <v>395</v>
      </c>
      <c r="E435" s="265">
        <v>1</v>
      </c>
      <c r="F435" s="265">
        <v>0</v>
      </c>
      <c r="G435" s="265">
        <v>0</v>
      </c>
      <c r="H435" s="265">
        <v>1</v>
      </c>
      <c r="I435" s="265">
        <v>0</v>
      </c>
      <c r="J435" s="265">
        <v>0</v>
      </c>
      <c r="K435" s="265">
        <v>0</v>
      </c>
      <c r="L435" s="265">
        <v>0</v>
      </c>
      <c r="M435" s="265">
        <v>0</v>
      </c>
      <c r="N435" s="265">
        <v>0</v>
      </c>
      <c r="O435" s="265">
        <v>0</v>
      </c>
      <c r="P435" s="265">
        <v>0</v>
      </c>
      <c r="Q435" s="265">
        <v>0</v>
      </c>
      <c r="R435" s="265">
        <v>0</v>
      </c>
      <c r="S435" s="265">
        <v>0</v>
      </c>
      <c r="T435" s="265">
        <v>0</v>
      </c>
      <c r="U435">
        <f t="shared" si="41"/>
        <v>1</v>
      </c>
      <c r="X435" t="str">
        <f t="shared" si="42"/>
        <v>06SV06</v>
      </c>
      <c r="Y435">
        <f t="shared" si="43"/>
        <v>6</v>
      </c>
      <c r="Z435" s="265" t="s">
        <v>148</v>
      </c>
      <c r="AA435" s="265" t="s">
        <v>437</v>
      </c>
      <c r="AB435" s="265">
        <v>1</v>
      </c>
      <c r="AC435" s="265">
        <v>0</v>
      </c>
      <c r="AD435" s="265">
        <v>0</v>
      </c>
      <c r="AE435" s="265">
        <v>1</v>
      </c>
      <c r="AF435" s="265">
        <v>0</v>
      </c>
      <c r="AG435" s="265">
        <v>0</v>
      </c>
      <c r="AH435" s="265">
        <v>0</v>
      </c>
      <c r="AI435" s="265">
        <v>0</v>
      </c>
      <c r="AJ435">
        <f t="shared" si="38"/>
        <v>1</v>
      </c>
    </row>
    <row r="436" spans="1:36" x14ac:dyDescent="0.2">
      <c r="A436" t="str">
        <f t="shared" si="39"/>
        <v>21RO01</v>
      </c>
      <c r="B436">
        <f t="shared" si="40"/>
        <v>1</v>
      </c>
      <c r="C436" s="265" t="s">
        <v>366</v>
      </c>
      <c r="D436" s="265" t="s">
        <v>367</v>
      </c>
      <c r="E436" s="265">
        <v>0</v>
      </c>
      <c r="F436" s="265">
        <v>0</v>
      </c>
      <c r="G436" s="265">
        <v>0</v>
      </c>
      <c r="H436" s="265">
        <v>0</v>
      </c>
      <c r="I436" s="265">
        <v>0</v>
      </c>
      <c r="J436" s="265">
        <v>0</v>
      </c>
      <c r="K436" s="265">
        <v>0</v>
      </c>
      <c r="L436" s="265">
        <v>0</v>
      </c>
      <c r="M436" s="265">
        <v>0</v>
      </c>
      <c r="N436" s="265">
        <v>0</v>
      </c>
      <c r="O436" s="265">
        <v>0</v>
      </c>
      <c r="P436" s="265">
        <v>0</v>
      </c>
      <c r="Q436" s="265">
        <v>1</v>
      </c>
      <c r="R436" s="265">
        <v>0</v>
      </c>
      <c r="S436" s="265">
        <v>0</v>
      </c>
      <c r="T436" s="265">
        <v>1</v>
      </c>
      <c r="U436">
        <f t="shared" si="41"/>
        <v>0</v>
      </c>
      <c r="X436" t="str">
        <f t="shared" si="42"/>
        <v>06SV07</v>
      </c>
      <c r="Y436">
        <f t="shared" si="43"/>
        <v>7</v>
      </c>
      <c r="Z436" s="265" t="s">
        <v>148</v>
      </c>
      <c r="AA436" s="265" t="s">
        <v>442</v>
      </c>
      <c r="AB436" s="265">
        <v>0</v>
      </c>
      <c r="AC436" s="265">
        <v>0</v>
      </c>
      <c r="AD436" s="265">
        <v>0</v>
      </c>
      <c r="AE436" s="265">
        <v>0</v>
      </c>
      <c r="AF436" s="265">
        <v>1</v>
      </c>
      <c r="AG436" s="265">
        <v>0</v>
      </c>
      <c r="AH436" s="265">
        <v>0</v>
      </c>
      <c r="AI436" s="265">
        <v>1</v>
      </c>
      <c r="AJ436">
        <f t="shared" si="38"/>
        <v>0</v>
      </c>
    </row>
    <row r="437" spans="1:36" x14ac:dyDescent="0.2">
      <c r="A437" t="str">
        <f t="shared" si="39"/>
        <v>21SG01</v>
      </c>
      <c r="B437">
        <f t="shared" si="40"/>
        <v>1</v>
      </c>
      <c r="C437" s="265" t="s">
        <v>329</v>
      </c>
      <c r="D437" s="265" t="s">
        <v>405</v>
      </c>
      <c r="E437" s="265">
        <v>1</v>
      </c>
      <c r="F437" s="265">
        <v>0</v>
      </c>
      <c r="G437" s="265">
        <v>0</v>
      </c>
      <c r="H437" s="265">
        <v>1</v>
      </c>
      <c r="I437" s="265">
        <v>0</v>
      </c>
      <c r="J437" s="265">
        <v>0</v>
      </c>
      <c r="K437" s="265">
        <v>0</v>
      </c>
      <c r="L437" s="265">
        <v>0</v>
      </c>
      <c r="M437" s="265">
        <v>0</v>
      </c>
      <c r="N437" s="265">
        <v>0</v>
      </c>
      <c r="O437" s="265">
        <v>0</v>
      </c>
      <c r="P437" s="265">
        <v>0</v>
      </c>
      <c r="Q437" s="265">
        <v>0</v>
      </c>
      <c r="R437" s="265">
        <v>0</v>
      </c>
      <c r="S437" s="265">
        <v>0</v>
      </c>
      <c r="T437" s="265">
        <v>0</v>
      </c>
      <c r="U437">
        <f t="shared" si="41"/>
        <v>1</v>
      </c>
      <c r="X437" t="str">
        <f t="shared" si="42"/>
        <v>06SV08</v>
      </c>
      <c r="Y437">
        <f t="shared" si="43"/>
        <v>8</v>
      </c>
      <c r="Z437" s="265" t="s">
        <v>148</v>
      </c>
      <c r="AA437" s="265" t="s">
        <v>444</v>
      </c>
      <c r="AB437" s="265">
        <v>0</v>
      </c>
      <c r="AC437" s="265">
        <v>0</v>
      </c>
      <c r="AD437" s="265">
        <v>0</v>
      </c>
      <c r="AE437" s="265">
        <v>0</v>
      </c>
      <c r="AF437" s="265">
        <v>1</v>
      </c>
      <c r="AG437" s="265">
        <v>0</v>
      </c>
      <c r="AH437" s="265">
        <v>0</v>
      </c>
      <c r="AI437" s="265">
        <v>1</v>
      </c>
      <c r="AJ437">
        <f t="shared" si="38"/>
        <v>0</v>
      </c>
    </row>
    <row r="438" spans="1:36" x14ac:dyDescent="0.2">
      <c r="A438" t="str">
        <f t="shared" si="39"/>
        <v>21SG02</v>
      </c>
      <c r="B438">
        <f t="shared" si="40"/>
        <v>2</v>
      </c>
      <c r="C438" s="265" t="s">
        <v>329</v>
      </c>
      <c r="D438" s="265" t="s">
        <v>408</v>
      </c>
      <c r="E438" s="265">
        <v>0</v>
      </c>
      <c r="F438" s="265">
        <v>0</v>
      </c>
      <c r="G438" s="265">
        <v>0</v>
      </c>
      <c r="H438" s="265">
        <v>0</v>
      </c>
      <c r="I438" s="265">
        <v>0</v>
      </c>
      <c r="J438" s="265">
        <v>0</v>
      </c>
      <c r="K438" s="265">
        <v>0</v>
      </c>
      <c r="L438" s="265">
        <v>0</v>
      </c>
      <c r="M438" s="265">
        <v>1</v>
      </c>
      <c r="N438" s="265">
        <v>0</v>
      </c>
      <c r="O438" s="265">
        <v>0</v>
      </c>
      <c r="P438" s="265">
        <v>1</v>
      </c>
      <c r="Q438" s="265">
        <v>0</v>
      </c>
      <c r="R438" s="265">
        <v>0</v>
      </c>
      <c r="S438" s="265">
        <v>0</v>
      </c>
      <c r="T438" s="265">
        <v>0</v>
      </c>
      <c r="U438">
        <f t="shared" si="41"/>
        <v>1</v>
      </c>
      <c r="X438" t="str">
        <f t="shared" si="42"/>
        <v>06SV09</v>
      </c>
      <c r="Y438">
        <f t="shared" si="43"/>
        <v>9</v>
      </c>
      <c r="Z438" s="265" t="s">
        <v>148</v>
      </c>
      <c r="AA438" s="265" t="s">
        <v>445</v>
      </c>
      <c r="AB438" s="265">
        <v>0</v>
      </c>
      <c r="AC438" s="265">
        <v>0</v>
      </c>
      <c r="AD438" s="265">
        <v>0</v>
      </c>
      <c r="AE438" s="265">
        <v>0</v>
      </c>
      <c r="AF438" s="265">
        <v>1</v>
      </c>
      <c r="AG438" s="265">
        <v>0</v>
      </c>
      <c r="AH438" s="265">
        <v>0</v>
      </c>
      <c r="AI438" s="265">
        <v>1</v>
      </c>
      <c r="AJ438">
        <f t="shared" si="38"/>
        <v>0</v>
      </c>
    </row>
    <row r="439" spans="1:36" x14ac:dyDescent="0.2">
      <c r="A439" t="str">
        <f t="shared" si="39"/>
        <v>21SG03</v>
      </c>
      <c r="B439">
        <f t="shared" si="40"/>
        <v>3</v>
      </c>
      <c r="C439" s="265" t="s">
        <v>329</v>
      </c>
      <c r="D439" s="265" t="s">
        <v>412</v>
      </c>
      <c r="E439" s="265">
        <v>6</v>
      </c>
      <c r="F439" s="265">
        <v>0</v>
      </c>
      <c r="G439" s="265">
        <v>0</v>
      </c>
      <c r="H439" s="265">
        <v>6</v>
      </c>
      <c r="I439" s="265">
        <v>0</v>
      </c>
      <c r="J439" s="265">
        <v>0</v>
      </c>
      <c r="K439" s="265">
        <v>0</v>
      </c>
      <c r="L439" s="265">
        <v>0</v>
      </c>
      <c r="M439" s="265">
        <v>6</v>
      </c>
      <c r="N439" s="265">
        <v>0</v>
      </c>
      <c r="O439" s="265">
        <v>0</v>
      </c>
      <c r="P439" s="265">
        <v>6</v>
      </c>
      <c r="Q439" s="265">
        <v>1</v>
      </c>
      <c r="R439" s="265">
        <v>0</v>
      </c>
      <c r="S439" s="265">
        <v>0</v>
      </c>
      <c r="T439" s="265">
        <v>1</v>
      </c>
      <c r="U439">
        <f t="shared" si="41"/>
        <v>1</v>
      </c>
      <c r="X439" t="str">
        <f t="shared" si="42"/>
        <v>06SV10</v>
      </c>
      <c r="Y439">
        <f t="shared" si="43"/>
        <v>10</v>
      </c>
      <c r="Z439" s="265" t="s">
        <v>148</v>
      </c>
      <c r="AA439" s="265" t="s">
        <v>447</v>
      </c>
      <c r="AB439" s="265">
        <v>0</v>
      </c>
      <c r="AC439" s="265">
        <v>0</v>
      </c>
      <c r="AD439" s="265">
        <v>0</v>
      </c>
      <c r="AE439" s="265">
        <v>0</v>
      </c>
      <c r="AF439" s="265">
        <v>1</v>
      </c>
      <c r="AG439" s="265">
        <v>0</v>
      </c>
      <c r="AH439" s="265">
        <v>0</v>
      </c>
      <c r="AI439" s="265">
        <v>1</v>
      </c>
      <c r="AJ439">
        <f t="shared" si="38"/>
        <v>0</v>
      </c>
    </row>
    <row r="440" spans="1:36" x14ac:dyDescent="0.2">
      <c r="A440" t="str">
        <f t="shared" si="39"/>
        <v>22ML01</v>
      </c>
      <c r="B440">
        <f t="shared" si="40"/>
        <v>1</v>
      </c>
      <c r="C440" s="265" t="s">
        <v>207</v>
      </c>
      <c r="D440" s="265" t="s">
        <v>198</v>
      </c>
      <c r="E440" s="265">
        <v>1</v>
      </c>
      <c r="F440" s="265">
        <v>0</v>
      </c>
      <c r="G440" s="265">
        <v>0</v>
      </c>
      <c r="H440" s="265">
        <v>1</v>
      </c>
      <c r="I440" s="265">
        <v>0</v>
      </c>
      <c r="J440" s="265">
        <v>0</v>
      </c>
      <c r="K440" s="265">
        <v>0</v>
      </c>
      <c r="L440" s="265">
        <v>0</v>
      </c>
      <c r="M440" s="265">
        <v>0</v>
      </c>
      <c r="N440" s="265">
        <v>0</v>
      </c>
      <c r="O440" s="265">
        <v>0</v>
      </c>
      <c r="P440" s="265">
        <v>0</v>
      </c>
      <c r="Q440" s="265">
        <v>0</v>
      </c>
      <c r="R440" s="265">
        <v>0</v>
      </c>
      <c r="S440" s="265">
        <v>0</v>
      </c>
      <c r="T440" s="265">
        <v>0</v>
      </c>
      <c r="U440">
        <f t="shared" si="41"/>
        <v>1</v>
      </c>
      <c r="X440" t="str">
        <f t="shared" si="42"/>
        <v>07IC01</v>
      </c>
      <c r="Y440">
        <f t="shared" si="43"/>
        <v>1</v>
      </c>
      <c r="Z440" s="265" t="s">
        <v>230</v>
      </c>
      <c r="AA440" s="265" t="s">
        <v>470</v>
      </c>
      <c r="AB440" s="265">
        <v>0</v>
      </c>
      <c r="AC440" s="265">
        <v>0</v>
      </c>
      <c r="AD440" s="265">
        <v>0</v>
      </c>
      <c r="AE440" s="265">
        <v>0</v>
      </c>
      <c r="AF440" s="265">
        <v>1</v>
      </c>
      <c r="AG440" s="265">
        <v>0</v>
      </c>
      <c r="AH440" s="265">
        <v>0</v>
      </c>
      <c r="AI440" s="265">
        <v>1</v>
      </c>
      <c r="AJ440">
        <f t="shared" si="38"/>
        <v>0</v>
      </c>
    </row>
    <row r="441" spans="1:36" x14ac:dyDescent="0.2">
      <c r="A441" t="str">
        <f t="shared" si="39"/>
        <v>22NX01</v>
      </c>
      <c r="B441">
        <f t="shared" si="40"/>
        <v>1</v>
      </c>
      <c r="C441" s="265" t="s">
        <v>235</v>
      </c>
      <c r="D441" s="265" t="s">
        <v>234</v>
      </c>
      <c r="E441" s="265">
        <v>2</v>
      </c>
      <c r="F441" s="265">
        <v>0</v>
      </c>
      <c r="G441" s="265">
        <v>0</v>
      </c>
      <c r="H441" s="265">
        <v>2</v>
      </c>
      <c r="I441" s="265">
        <v>0</v>
      </c>
      <c r="J441" s="265">
        <v>0</v>
      </c>
      <c r="K441" s="265">
        <v>0</v>
      </c>
      <c r="L441" s="265">
        <v>0</v>
      </c>
      <c r="M441" s="265">
        <v>0</v>
      </c>
      <c r="N441" s="265">
        <v>0</v>
      </c>
      <c r="O441" s="265">
        <v>0</v>
      </c>
      <c r="P441" s="265">
        <v>0</v>
      </c>
      <c r="Q441" s="265">
        <v>0</v>
      </c>
      <c r="R441" s="265">
        <v>0</v>
      </c>
      <c r="S441" s="265">
        <v>0</v>
      </c>
      <c r="T441" s="265">
        <v>0</v>
      </c>
      <c r="U441">
        <f t="shared" si="41"/>
        <v>1</v>
      </c>
      <c r="X441" t="str">
        <f t="shared" si="42"/>
        <v>07IC02</v>
      </c>
      <c r="Y441">
        <f t="shared" si="43"/>
        <v>2</v>
      </c>
      <c r="Z441" s="265" t="s">
        <v>230</v>
      </c>
      <c r="AA441" s="265" t="s">
        <v>472</v>
      </c>
      <c r="AB441" s="265">
        <v>0</v>
      </c>
      <c r="AC441" s="265">
        <v>0</v>
      </c>
      <c r="AD441" s="265">
        <v>1</v>
      </c>
      <c r="AE441" s="265">
        <v>1</v>
      </c>
      <c r="AF441" s="265">
        <v>3</v>
      </c>
      <c r="AG441" s="265">
        <v>0</v>
      </c>
      <c r="AH441" s="265">
        <v>2</v>
      </c>
      <c r="AI441" s="265">
        <v>5</v>
      </c>
      <c r="AJ441">
        <f t="shared" si="38"/>
        <v>0</v>
      </c>
    </row>
    <row r="442" spans="1:36" x14ac:dyDescent="0.2">
      <c r="A442" t="str">
        <f t="shared" si="39"/>
        <v>22OH01</v>
      </c>
      <c r="B442">
        <f t="shared" si="40"/>
        <v>1</v>
      </c>
      <c r="C442" s="265" t="s">
        <v>400</v>
      </c>
      <c r="D442" s="265" t="s">
        <v>396</v>
      </c>
      <c r="E442" s="265">
        <v>0</v>
      </c>
      <c r="F442" s="265">
        <v>0</v>
      </c>
      <c r="G442" s="265">
        <v>0</v>
      </c>
      <c r="H442" s="265">
        <v>0</v>
      </c>
      <c r="I442" s="265">
        <v>0</v>
      </c>
      <c r="J442" s="265">
        <v>0</v>
      </c>
      <c r="K442" s="265">
        <v>0</v>
      </c>
      <c r="L442" s="265">
        <v>0</v>
      </c>
      <c r="M442" s="265">
        <v>3</v>
      </c>
      <c r="N442" s="265">
        <v>0</v>
      </c>
      <c r="O442" s="265">
        <v>0</v>
      </c>
      <c r="P442" s="265">
        <v>3</v>
      </c>
      <c r="Q442" s="265">
        <v>0</v>
      </c>
      <c r="R442" s="265">
        <v>0</v>
      </c>
      <c r="S442" s="265">
        <v>0</v>
      </c>
      <c r="T442" s="265">
        <v>0</v>
      </c>
      <c r="U442">
        <f t="shared" si="41"/>
        <v>1</v>
      </c>
      <c r="X442" t="str">
        <f t="shared" si="42"/>
        <v>07IQ01</v>
      </c>
      <c r="Y442">
        <f t="shared" si="43"/>
        <v>1</v>
      </c>
      <c r="Z442" s="265" t="s">
        <v>429</v>
      </c>
      <c r="AA442" s="265" t="s">
        <v>448</v>
      </c>
      <c r="AB442" s="265">
        <v>1</v>
      </c>
      <c r="AC442" s="265">
        <v>0</v>
      </c>
      <c r="AD442" s="265">
        <v>0</v>
      </c>
      <c r="AE442" s="265">
        <v>1</v>
      </c>
      <c r="AF442" s="265">
        <v>0</v>
      </c>
      <c r="AG442" s="265">
        <v>0</v>
      </c>
      <c r="AH442" s="265">
        <v>0</v>
      </c>
      <c r="AI442" s="265">
        <v>0</v>
      </c>
      <c r="AJ442">
        <f t="shared" si="38"/>
        <v>1</v>
      </c>
    </row>
    <row r="443" spans="1:36" x14ac:dyDescent="0.2">
      <c r="A443" t="str">
        <f t="shared" si="39"/>
        <v>23FA01</v>
      </c>
      <c r="B443">
        <f t="shared" si="40"/>
        <v>1</v>
      </c>
      <c r="C443" s="265" t="s">
        <v>189</v>
      </c>
      <c r="D443" s="265" t="s">
        <v>193</v>
      </c>
      <c r="E443" s="265">
        <v>0</v>
      </c>
      <c r="F443" s="265">
        <v>0</v>
      </c>
      <c r="G443" s="265">
        <v>0</v>
      </c>
      <c r="H443" s="265">
        <v>0</v>
      </c>
      <c r="I443" s="265">
        <v>0</v>
      </c>
      <c r="J443" s="265">
        <v>0</v>
      </c>
      <c r="K443" s="265">
        <v>0</v>
      </c>
      <c r="L443" s="265">
        <v>0</v>
      </c>
      <c r="M443" s="265">
        <v>1</v>
      </c>
      <c r="N443" s="265">
        <v>0</v>
      </c>
      <c r="O443" s="265">
        <v>0</v>
      </c>
      <c r="P443" s="265">
        <v>1</v>
      </c>
      <c r="Q443" s="265">
        <v>0</v>
      </c>
      <c r="R443" s="265">
        <v>0</v>
      </c>
      <c r="S443" s="265">
        <v>0</v>
      </c>
      <c r="T443" s="265">
        <v>0</v>
      </c>
      <c r="U443">
        <f t="shared" si="41"/>
        <v>1</v>
      </c>
      <c r="X443" t="str">
        <f t="shared" si="42"/>
        <v>07IQ02</v>
      </c>
      <c r="Y443">
        <f t="shared" si="43"/>
        <v>2</v>
      </c>
      <c r="Z443" s="265" t="s">
        <v>429</v>
      </c>
      <c r="AA443" s="265" t="s">
        <v>477</v>
      </c>
      <c r="AB443" s="265">
        <v>1</v>
      </c>
      <c r="AC443" s="265">
        <v>0</v>
      </c>
      <c r="AD443" s="265">
        <v>0</v>
      </c>
      <c r="AE443" s="265">
        <v>1</v>
      </c>
      <c r="AF443" s="265">
        <v>0</v>
      </c>
      <c r="AG443" s="265">
        <v>0</v>
      </c>
      <c r="AH443" s="265">
        <v>0</v>
      </c>
      <c r="AI443" s="265">
        <v>0</v>
      </c>
      <c r="AJ443">
        <f t="shared" si="38"/>
        <v>1</v>
      </c>
    </row>
    <row r="444" spans="1:36" x14ac:dyDescent="0.2">
      <c r="A444" t="str">
        <f t="shared" si="39"/>
        <v>23FA02</v>
      </c>
      <c r="B444">
        <f t="shared" si="40"/>
        <v>2</v>
      </c>
      <c r="C444" s="265" t="s">
        <v>189</v>
      </c>
      <c r="D444" s="265" t="s">
        <v>265</v>
      </c>
      <c r="E444" s="265">
        <v>0</v>
      </c>
      <c r="F444" s="265">
        <v>0</v>
      </c>
      <c r="G444" s="265">
        <v>0</v>
      </c>
      <c r="H444" s="265">
        <v>0</v>
      </c>
      <c r="I444" s="265">
        <v>0</v>
      </c>
      <c r="J444" s="265">
        <v>0</v>
      </c>
      <c r="K444" s="265">
        <v>0</v>
      </c>
      <c r="L444" s="265">
        <v>0</v>
      </c>
      <c r="M444" s="265">
        <v>2</v>
      </c>
      <c r="N444" s="265">
        <v>0</v>
      </c>
      <c r="O444" s="265">
        <v>0</v>
      </c>
      <c r="P444" s="265">
        <v>2</v>
      </c>
      <c r="Q444" s="265">
        <v>1</v>
      </c>
      <c r="R444" s="265">
        <v>0</v>
      </c>
      <c r="S444" s="265">
        <v>0</v>
      </c>
      <c r="T444" s="265">
        <v>1</v>
      </c>
      <c r="U444">
        <f t="shared" si="41"/>
        <v>1</v>
      </c>
      <c r="X444" t="str">
        <f t="shared" si="42"/>
        <v>07IQ03</v>
      </c>
      <c r="Y444">
        <f t="shared" si="43"/>
        <v>3</v>
      </c>
      <c r="Z444" s="265" t="s">
        <v>429</v>
      </c>
      <c r="AA444" s="265" t="s">
        <v>481</v>
      </c>
      <c r="AB444" s="265">
        <v>0</v>
      </c>
      <c r="AC444" s="265">
        <v>0</v>
      </c>
      <c r="AD444" s="265">
        <v>0</v>
      </c>
      <c r="AE444" s="265">
        <v>0</v>
      </c>
      <c r="AF444" s="265">
        <v>2</v>
      </c>
      <c r="AG444" s="265">
        <v>0</v>
      </c>
      <c r="AH444" s="265">
        <v>0</v>
      </c>
      <c r="AI444" s="265">
        <v>2</v>
      </c>
      <c r="AJ444">
        <f t="shared" si="38"/>
        <v>0</v>
      </c>
    </row>
    <row r="445" spans="1:36" x14ac:dyDescent="0.2">
      <c r="A445" t="str">
        <f t="shared" si="39"/>
        <v>23FA03</v>
      </c>
      <c r="B445">
        <f t="shared" si="40"/>
        <v>3</v>
      </c>
      <c r="C445" s="265" t="s">
        <v>189</v>
      </c>
      <c r="D445" s="265" t="s">
        <v>276</v>
      </c>
      <c r="E445" s="265">
        <v>0</v>
      </c>
      <c r="F445" s="265">
        <v>0</v>
      </c>
      <c r="G445" s="265">
        <v>0</v>
      </c>
      <c r="H445" s="265">
        <v>0</v>
      </c>
      <c r="I445" s="265">
        <v>0</v>
      </c>
      <c r="J445" s="265">
        <v>0</v>
      </c>
      <c r="K445" s="265">
        <v>0</v>
      </c>
      <c r="L445" s="265">
        <v>0</v>
      </c>
      <c r="M445" s="265">
        <v>0</v>
      </c>
      <c r="N445" s="265">
        <v>0</v>
      </c>
      <c r="O445" s="265">
        <v>0</v>
      </c>
      <c r="P445" s="265">
        <v>0</v>
      </c>
      <c r="Q445" s="265">
        <v>1</v>
      </c>
      <c r="R445" s="265">
        <v>0</v>
      </c>
      <c r="S445" s="265">
        <v>0</v>
      </c>
      <c r="T445" s="265">
        <v>1</v>
      </c>
      <c r="U445">
        <f t="shared" si="41"/>
        <v>0</v>
      </c>
      <c r="X445" t="str">
        <f t="shared" si="42"/>
        <v>07IQ04</v>
      </c>
      <c r="Y445">
        <f t="shared" si="43"/>
        <v>4</v>
      </c>
      <c r="Z445" s="265" t="s">
        <v>429</v>
      </c>
      <c r="AA445" s="265" t="s">
        <v>483</v>
      </c>
      <c r="AB445" s="265">
        <v>1</v>
      </c>
      <c r="AC445" s="265">
        <v>0</v>
      </c>
      <c r="AD445" s="265">
        <v>0</v>
      </c>
      <c r="AE445" s="265">
        <v>1</v>
      </c>
      <c r="AF445" s="265">
        <v>0</v>
      </c>
      <c r="AG445" s="265">
        <v>0</v>
      </c>
      <c r="AH445" s="265">
        <v>0</v>
      </c>
      <c r="AI445" s="265">
        <v>0</v>
      </c>
      <c r="AJ445">
        <f t="shared" si="38"/>
        <v>1</v>
      </c>
    </row>
    <row r="446" spans="1:36" x14ac:dyDescent="0.2">
      <c r="A446" t="str">
        <f t="shared" si="39"/>
        <v>23FA04</v>
      </c>
      <c r="B446">
        <f t="shared" si="40"/>
        <v>4</v>
      </c>
      <c r="C446" s="265" t="s">
        <v>189</v>
      </c>
      <c r="D446" s="265" t="s">
        <v>280</v>
      </c>
      <c r="E446" s="265">
        <v>0</v>
      </c>
      <c r="F446" s="265">
        <v>0</v>
      </c>
      <c r="G446" s="265">
        <v>0</v>
      </c>
      <c r="H446" s="265">
        <v>0</v>
      </c>
      <c r="I446" s="265">
        <v>0</v>
      </c>
      <c r="J446" s="265">
        <v>0</v>
      </c>
      <c r="K446" s="265">
        <v>0</v>
      </c>
      <c r="L446" s="265">
        <v>0</v>
      </c>
      <c r="M446" s="265">
        <v>1</v>
      </c>
      <c r="N446" s="265">
        <v>0</v>
      </c>
      <c r="O446" s="265">
        <v>0</v>
      </c>
      <c r="P446" s="265">
        <v>1</v>
      </c>
      <c r="Q446" s="265">
        <v>1</v>
      </c>
      <c r="R446" s="265">
        <v>0</v>
      </c>
      <c r="S446" s="265">
        <v>0</v>
      </c>
      <c r="T446" s="265">
        <v>1</v>
      </c>
      <c r="U446">
        <f t="shared" si="41"/>
        <v>0</v>
      </c>
      <c r="X446" t="str">
        <f t="shared" si="42"/>
        <v>07IQ05</v>
      </c>
      <c r="Y446">
        <f t="shared" si="43"/>
        <v>5</v>
      </c>
      <c r="Z446" s="265" t="s">
        <v>429</v>
      </c>
      <c r="AA446" s="265" t="s">
        <v>486</v>
      </c>
      <c r="AB446" s="265">
        <v>1</v>
      </c>
      <c r="AC446" s="265">
        <v>0</v>
      </c>
      <c r="AD446" s="265">
        <v>0</v>
      </c>
      <c r="AE446" s="265">
        <v>1</v>
      </c>
      <c r="AF446" s="265">
        <v>0</v>
      </c>
      <c r="AG446" s="265">
        <v>0</v>
      </c>
      <c r="AH446" s="265">
        <v>0</v>
      </c>
      <c r="AI446" s="265">
        <v>0</v>
      </c>
      <c r="AJ446">
        <f t="shared" si="38"/>
        <v>1</v>
      </c>
    </row>
    <row r="447" spans="1:36" x14ac:dyDescent="0.2">
      <c r="A447" t="str">
        <f t="shared" si="39"/>
        <v>23FA05</v>
      </c>
      <c r="B447">
        <f t="shared" si="40"/>
        <v>5</v>
      </c>
      <c r="C447" s="265" t="s">
        <v>189</v>
      </c>
      <c r="D447" s="265" t="s">
        <v>283</v>
      </c>
      <c r="E447" s="265">
        <v>2</v>
      </c>
      <c r="F447" s="265">
        <v>0</v>
      </c>
      <c r="G447" s="265">
        <v>0</v>
      </c>
      <c r="H447" s="265">
        <v>2</v>
      </c>
      <c r="I447" s="265">
        <v>0</v>
      </c>
      <c r="J447" s="265">
        <v>0</v>
      </c>
      <c r="K447" s="265">
        <v>0</v>
      </c>
      <c r="L447" s="265">
        <v>0</v>
      </c>
      <c r="M447" s="265">
        <v>10</v>
      </c>
      <c r="N447" s="265">
        <v>0</v>
      </c>
      <c r="O447" s="265">
        <v>0</v>
      </c>
      <c r="P447" s="265">
        <v>10</v>
      </c>
      <c r="Q447" s="265">
        <v>0</v>
      </c>
      <c r="R447" s="265">
        <v>0</v>
      </c>
      <c r="S447" s="265">
        <v>0</v>
      </c>
      <c r="T447" s="265">
        <v>0</v>
      </c>
      <c r="U447">
        <f t="shared" si="41"/>
        <v>1</v>
      </c>
      <c r="X447" t="str">
        <f t="shared" si="42"/>
        <v>07IQ06</v>
      </c>
      <c r="Y447">
        <f t="shared" si="43"/>
        <v>6</v>
      </c>
      <c r="Z447" s="265" t="s">
        <v>429</v>
      </c>
      <c r="AA447" s="265" t="s">
        <v>488</v>
      </c>
      <c r="AB447" s="265">
        <v>3</v>
      </c>
      <c r="AC447" s="265">
        <v>0</v>
      </c>
      <c r="AD447" s="265">
        <v>0</v>
      </c>
      <c r="AE447" s="265">
        <v>3</v>
      </c>
      <c r="AF447" s="265">
        <v>0</v>
      </c>
      <c r="AG447" s="265">
        <v>0</v>
      </c>
      <c r="AH447" s="265">
        <v>0</v>
      </c>
      <c r="AI447" s="265">
        <v>0</v>
      </c>
      <c r="AJ447">
        <f t="shared" si="38"/>
        <v>1</v>
      </c>
    </row>
    <row r="448" spans="1:36" x14ac:dyDescent="0.2">
      <c r="A448" t="str">
        <f t="shared" si="39"/>
        <v>23FA06</v>
      </c>
      <c r="B448">
        <f t="shared" si="40"/>
        <v>6</v>
      </c>
      <c r="C448" s="265" t="s">
        <v>189</v>
      </c>
      <c r="D448" s="265" t="s">
        <v>288</v>
      </c>
      <c r="E448" s="265">
        <v>3</v>
      </c>
      <c r="F448" s="265">
        <v>0</v>
      </c>
      <c r="G448" s="265">
        <v>0</v>
      </c>
      <c r="H448" s="265">
        <v>3</v>
      </c>
      <c r="I448" s="265">
        <v>0</v>
      </c>
      <c r="J448" s="265">
        <v>0</v>
      </c>
      <c r="K448" s="265">
        <v>0</v>
      </c>
      <c r="L448" s="265">
        <v>0</v>
      </c>
      <c r="M448" s="265">
        <v>3</v>
      </c>
      <c r="N448" s="265">
        <v>0</v>
      </c>
      <c r="O448" s="265">
        <v>0</v>
      </c>
      <c r="P448" s="265">
        <v>3</v>
      </c>
      <c r="Q448" s="265">
        <v>0</v>
      </c>
      <c r="R448" s="265">
        <v>0</v>
      </c>
      <c r="S448" s="265">
        <v>0</v>
      </c>
      <c r="T448" s="265">
        <v>0</v>
      </c>
      <c r="U448">
        <f t="shared" si="41"/>
        <v>1</v>
      </c>
      <c r="X448" t="str">
        <f t="shared" si="42"/>
        <v>07IQ07</v>
      </c>
      <c r="Y448">
        <f t="shared" si="43"/>
        <v>7</v>
      </c>
      <c r="Z448" s="265" t="s">
        <v>429</v>
      </c>
      <c r="AA448" s="265" t="s">
        <v>490</v>
      </c>
      <c r="AB448" s="265">
        <v>6</v>
      </c>
      <c r="AC448" s="265">
        <v>0</v>
      </c>
      <c r="AD448" s="265">
        <v>0</v>
      </c>
      <c r="AE448" s="265">
        <v>6</v>
      </c>
      <c r="AF448" s="265">
        <v>5</v>
      </c>
      <c r="AG448" s="265">
        <v>0</v>
      </c>
      <c r="AH448" s="265">
        <v>0</v>
      </c>
      <c r="AI448" s="265">
        <v>5</v>
      </c>
      <c r="AJ448">
        <f t="shared" si="38"/>
        <v>1</v>
      </c>
    </row>
    <row r="449" spans="1:36" x14ac:dyDescent="0.2">
      <c r="A449" t="str">
        <f t="shared" si="39"/>
        <v>23FA07</v>
      </c>
      <c r="B449">
        <f t="shared" si="40"/>
        <v>7</v>
      </c>
      <c r="C449" s="265" t="s">
        <v>189</v>
      </c>
      <c r="D449" s="265" t="s">
        <v>292</v>
      </c>
      <c r="E449" s="265">
        <v>7</v>
      </c>
      <c r="F449" s="265">
        <v>0</v>
      </c>
      <c r="G449" s="265">
        <v>0</v>
      </c>
      <c r="H449" s="265">
        <v>7</v>
      </c>
      <c r="I449" s="265">
        <v>1</v>
      </c>
      <c r="J449" s="265">
        <v>0</v>
      </c>
      <c r="K449" s="265">
        <v>0</v>
      </c>
      <c r="L449" s="265">
        <v>1</v>
      </c>
      <c r="M449" s="265">
        <v>2</v>
      </c>
      <c r="N449" s="265">
        <v>0</v>
      </c>
      <c r="O449" s="265">
        <v>0</v>
      </c>
      <c r="P449" s="265">
        <v>2</v>
      </c>
      <c r="Q449" s="265">
        <v>1</v>
      </c>
      <c r="R449" s="265">
        <v>0</v>
      </c>
      <c r="S449" s="265">
        <v>0</v>
      </c>
      <c r="T449" s="265">
        <v>1</v>
      </c>
      <c r="U449">
        <f t="shared" si="41"/>
        <v>1</v>
      </c>
      <c r="X449" t="str">
        <f t="shared" si="42"/>
        <v>07IQ08</v>
      </c>
      <c r="Y449">
        <f t="shared" si="43"/>
        <v>8</v>
      </c>
      <c r="Z449" s="265" t="s">
        <v>429</v>
      </c>
      <c r="AA449" s="265" t="s">
        <v>492</v>
      </c>
      <c r="AB449" s="265">
        <v>6</v>
      </c>
      <c r="AC449" s="265">
        <v>0</v>
      </c>
      <c r="AD449" s="265">
        <v>0</v>
      </c>
      <c r="AE449" s="265">
        <v>6</v>
      </c>
      <c r="AF449" s="265">
        <v>1</v>
      </c>
      <c r="AG449" s="265">
        <v>0</v>
      </c>
      <c r="AH449" s="265">
        <v>0</v>
      </c>
      <c r="AI449" s="265">
        <v>1</v>
      </c>
      <c r="AJ449">
        <f t="shared" si="38"/>
        <v>1</v>
      </c>
    </row>
    <row r="450" spans="1:36" x14ac:dyDescent="0.2">
      <c r="A450" t="str">
        <f t="shared" si="39"/>
        <v>23FA08</v>
      </c>
      <c r="B450">
        <f t="shared" si="40"/>
        <v>8</v>
      </c>
      <c r="C450" s="265" t="s">
        <v>189</v>
      </c>
      <c r="D450" s="265" t="s">
        <v>293</v>
      </c>
      <c r="E450" s="265">
        <v>0</v>
      </c>
      <c r="F450" s="265">
        <v>0</v>
      </c>
      <c r="G450" s="265">
        <v>0</v>
      </c>
      <c r="H450" s="265">
        <v>0</v>
      </c>
      <c r="I450" s="265">
        <v>0</v>
      </c>
      <c r="J450" s="265">
        <v>0</v>
      </c>
      <c r="K450" s="265">
        <v>0</v>
      </c>
      <c r="L450" s="265">
        <v>0</v>
      </c>
      <c r="M450" s="265">
        <v>1</v>
      </c>
      <c r="N450" s="265">
        <v>0</v>
      </c>
      <c r="O450" s="265">
        <v>0</v>
      </c>
      <c r="P450" s="265">
        <v>1</v>
      </c>
      <c r="Q450" s="265">
        <v>0</v>
      </c>
      <c r="R450" s="265">
        <v>0</v>
      </c>
      <c r="S450" s="265">
        <v>0</v>
      </c>
      <c r="T450" s="265">
        <v>0</v>
      </c>
      <c r="U450">
        <f t="shared" si="41"/>
        <v>1</v>
      </c>
      <c r="X450" t="str">
        <f t="shared" si="42"/>
        <v>07IQ09</v>
      </c>
      <c r="Y450">
        <f t="shared" si="43"/>
        <v>9</v>
      </c>
      <c r="Z450" s="265" t="s">
        <v>429</v>
      </c>
      <c r="AA450" s="265" t="s">
        <v>493</v>
      </c>
      <c r="AB450" s="265">
        <v>72</v>
      </c>
      <c r="AC450" s="265">
        <v>0</v>
      </c>
      <c r="AD450" s="265">
        <v>0</v>
      </c>
      <c r="AE450" s="265">
        <v>72</v>
      </c>
      <c r="AF450" s="265">
        <v>31</v>
      </c>
      <c r="AG450" s="265">
        <v>0</v>
      </c>
      <c r="AH450" s="265">
        <v>0</v>
      </c>
      <c r="AI450" s="265">
        <v>31</v>
      </c>
      <c r="AJ450">
        <f t="shared" si="38"/>
        <v>1</v>
      </c>
    </row>
    <row r="451" spans="1:36" x14ac:dyDescent="0.2">
      <c r="A451" t="str">
        <f t="shared" si="39"/>
        <v>23GL01</v>
      </c>
      <c r="B451">
        <f t="shared" si="40"/>
        <v>1</v>
      </c>
      <c r="C451" s="265" t="s">
        <v>190</v>
      </c>
      <c r="D451" s="265" t="s">
        <v>175</v>
      </c>
      <c r="E451" s="265">
        <v>0</v>
      </c>
      <c r="F451" s="265">
        <v>0</v>
      </c>
      <c r="G451" s="265">
        <v>0</v>
      </c>
      <c r="H451" s="265">
        <v>0</v>
      </c>
      <c r="I451" s="265">
        <v>0</v>
      </c>
      <c r="J451" s="265">
        <v>0</v>
      </c>
      <c r="K451" s="265">
        <v>0</v>
      </c>
      <c r="L451" s="265">
        <v>0</v>
      </c>
      <c r="M451" s="265">
        <v>0</v>
      </c>
      <c r="N451" s="265">
        <v>0</v>
      </c>
      <c r="O451" s="265">
        <v>0</v>
      </c>
      <c r="P451" s="265">
        <v>0</v>
      </c>
      <c r="Q451" s="265">
        <v>1</v>
      </c>
      <c r="R451" s="265">
        <v>0</v>
      </c>
      <c r="S451" s="265">
        <v>0</v>
      </c>
      <c r="T451" s="265">
        <v>1</v>
      </c>
      <c r="U451">
        <f t="shared" si="41"/>
        <v>0</v>
      </c>
      <c r="X451" t="str">
        <f t="shared" si="42"/>
        <v>07IQ10</v>
      </c>
      <c r="Y451">
        <f t="shared" si="43"/>
        <v>10</v>
      </c>
      <c r="Z451" s="265" t="s">
        <v>429</v>
      </c>
      <c r="AA451" s="265" t="s">
        <v>494</v>
      </c>
      <c r="AB451" s="265">
        <v>7</v>
      </c>
      <c r="AC451" s="265">
        <v>0</v>
      </c>
      <c r="AD451" s="265">
        <v>0</v>
      </c>
      <c r="AE451" s="265">
        <v>7</v>
      </c>
      <c r="AF451" s="265">
        <v>7</v>
      </c>
      <c r="AG451" s="265">
        <v>0</v>
      </c>
      <c r="AH451" s="265">
        <v>0</v>
      </c>
      <c r="AI451" s="265">
        <v>7</v>
      </c>
      <c r="AJ451">
        <f t="shared" si="38"/>
        <v>0</v>
      </c>
    </row>
    <row r="452" spans="1:36" x14ac:dyDescent="0.2">
      <c r="A452" t="str">
        <f t="shared" si="39"/>
        <v>23GL02</v>
      </c>
      <c r="B452">
        <f t="shared" si="40"/>
        <v>2</v>
      </c>
      <c r="C452" s="265" t="s">
        <v>190</v>
      </c>
      <c r="D452" s="265" t="s">
        <v>198</v>
      </c>
      <c r="E452" s="265">
        <v>0</v>
      </c>
      <c r="F452" s="265">
        <v>0</v>
      </c>
      <c r="G452" s="265">
        <v>0</v>
      </c>
      <c r="H452" s="265">
        <v>0</v>
      </c>
      <c r="I452" s="265">
        <v>0</v>
      </c>
      <c r="J452" s="265">
        <v>0</v>
      </c>
      <c r="K452" s="265">
        <v>0</v>
      </c>
      <c r="L452" s="265">
        <v>0</v>
      </c>
      <c r="M452" s="265">
        <v>1</v>
      </c>
      <c r="N452" s="265">
        <v>0</v>
      </c>
      <c r="O452" s="265">
        <v>0</v>
      </c>
      <c r="P452" s="265">
        <v>1</v>
      </c>
      <c r="Q452" s="265">
        <v>0</v>
      </c>
      <c r="R452" s="265">
        <v>0</v>
      </c>
      <c r="S452" s="265">
        <v>0</v>
      </c>
      <c r="T452" s="265">
        <v>0</v>
      </c>
      <c r="U452">
        <f t="shared" si="41"/>
        <v>1</v>
      </c>
      <c r="X452" t="str">
        <f t="shared" si="42"/>
        <v>07IQ11</v>
      </c>
      <c r="Y452">
        <f t="shared" si="43"/>
        <v>11</v>
      </c>
      <c r="Z452" s="265" t="s">
        <v>429</v>
      </c>
      <c r="AA452" s="265" t="s">
        <v>495</v>
      </c>
      <c r="AB452" s="265">
        <v>2</v>
      </c>
      <c r="AC452" s="265">
        <v>0</v>
      </c>
      <c r="AD452" s="265">
        <v>0</v>
      </c>
      <c r="AE452" s="265">
        <v>2</v>
      </c>
      <c r="AF452" s="265">
        <v>0</v>
      </c>
      <c r="AG452" s="265">
        <v>0</v>
      </c>
      <c r="AH452" s="265">
        <v>0</v>
      </c>
      <c r="AI452" s="265">
        <v>0</v>
      </c>
      <c r="AJ452">
        <f t="shared" ref="AJ452:AJ515" si="44">IF(AE452&gt;AI452,1,0)</f>
        <v>1</v>
      </c>
    </row>
    <row r="453" spans="1:36" x14ac:dyDescent="0.2">
      <c r="A453" t="str">
        <f t="shared" ref="A453:A498" si="45">C453&amp;IF(B453&lt;10,"0","")&amp;B453</f>
        <v>23GL03</v>
      </c>
      <c r="B453">
        <f t="shared" ref="B453:B498" si="46">IF(C453=C452,B452+1,1)</f>
        <v>3</v>
      </c>
      <c r="C453" s="265" t="s">
        <v>190</v>
      </c>
      <c r="D453" s="265" t="s">
        <v>208</v>
      </c>
      <c r="E453" s="265">
        <v>1</v>
      </c>
      <c r="F453" s="265">
        <v>0</v>
      </c>
      <c r="G453" s="265">
        <v>0</v>
      </c>
      <c r="H453" s="265">
        <v>1</v>
      </c>
      <c r="I453" s="265">
        <v>0</v>
      </c>
      <c r="J453" s="265">
        <v>0</v>
      </c>
      <c r="K453" s="265">
        <v>0</v>
      </c>
      <c r="L453" s="265">
        <v>0</v>
      </c>
      <c r="M453" s="265">
        <v>0</v>
      </c>
      <c r="N453" s="265">
        <v>0</v>
      </c>
      <c r="O453" s="265">
        <v>0</v>
      </c>
      <c r="P453" s="265">
        <v>0</v>
      </c>
      <c r="Q453" s="265">
        <v>0</v>
      </c>
      <c r="R453" s="265">
        <v>0</v>
      </c>
      <c r="S453" s="265">
        <v>0</v>
      </c>
      <c r="T453" s="265">
        <v>0</v>
      </c>
      <c r="U453">
        <f t="shared" ref="U453:U498" si="47">IF((H453+P453)&gt;(L453+T453),1,0)</f>
        <v>1</v>
      </c>
      <c r="X453" t="str">
        <f t="shared" si="42"/>
        <v>07IQ12</v>
      </c>
      <c r="Y453">
        <f t="shared" si="43"/>
        <v>12</v>
      </c>
      <c r="Z453" s="265" t="s">
        <v>429</v>
      </c>
      <c r="AA453" s="265" t="s">
        <v>497</v>
      </c>
      <c r="AB453" s="265">
        <v>0</v>
      </c>
      <c r="AC453" s="265">
        <v>0</v>
      </c>
      <c r="AD453" s="265">
        <v>0</v>
      </c>
      <c r="AE453" s="265">
        <v>0</v>
      </c>
      <c r="AF453" s="265">
        <v>1</v>
      </c>
      <c r="AG453" s="265">
        <v>0</v>
      </c>
      <c r="AH453" s="265">
        <v>0</v>
      </c>
      <c r="AI453" s="265">
        <v>1</v>
      </c>
      <c r="AJ453">
        <f t="shared" si="44"/>
        <v>0</v>
      </c>
    </row>
    <row r="454" spans="1:36" x14ac:dyDescent="0.2">
      <c r="A454" t="str">
        <f t="shared" si="45"/>
        <v>23GL04</v>
      </c>
      <c r="B454">
        <f t="shared" si="46"/>
        <v>4</v>
      </c>
      <c r="C454" s="265" t="s">
        <v>190</v>
      </c>
      <c r="D454" s="265" t="s">
        <v>236</v>
      </c>
      <c r="E454" s="265">
        <v>2</v>
      </c>
      <c r="F454" s="265">
        <v>0</v>
      </c>
      <c r="G454" s="265">
        <v>0</v>
      </c>
      <c r="H454" s="265">
        <v>2</v>
      </c>
      <c r="I454" s="265">
        <v>0</v>
      </c>
      <c r="J454" s="265">
        <v>0</v>
      </c>
      <c r="K454" s="265">
        <v>0</v>
      </c>
      <c r="L454" s="265">
        <v>0</v>
      </c>
      <c r="M454" s="265">
        <v>0</v>
      </c>
      <c r="N454" s="265">
        <v>0</v>
      </c>
      <c r="O454" s="265">
        <v>0</v>
      </c>
      <c r="P454" s="265">
        <v>0</v>
      </c>
      <c r="Q454" s="265">
        <v>1</v>
      </c>
      <c r="R454" s="265">
        <v>0</v>
      </c>
      <c r="S454" s="265">
        <v>0</v>
      </c>
      <c r="T454" s="265">
        <v>1</v>
      </c>
      <c r="U454">
        <f t="shared" si="47"/>
        <v>1</v>
      </c>
      <c r="X454" t="str">
        <f t="shared" si="42"/>
        <v>07IT01</v>
      </c>
      <c r="Y454">
        <f t="shared" si="43"/>
        <v>1</v>
      </c>
      <c r="Z454" s="265" t="s">
        <v>259</v>
      </c>
      <c r="AA454" s="265" t="s">
        <v>483</v>
      </c>
      <c r="AB454" s="265">
        <v>0</v>
      </c>
      <c r="AC454" s="265">
        <v>0</v>
      </c>
      <c r="AD454" s="265">
        <v>0</v>
      </c>
      <c r="AE454" s="265">
        <v>0</v>
      </c>
      <c r="AF454" s="265">
        <v>1</v>
      </c>
      <c r="AG454" s="265">
        <v>0</v>
      </c>
      <c r="AH454" s="265">
        <v>0</v>
      </c>
      <c r="AI454" s="265">
        <v>1</v>
      </c>
      <c r="AJ454">
        <f t="shared" si="44"/>
        <v>0</v>
      </c>
    </row>
    <row r="455" spans="1:36" x14ac:dyDescent="0.2">
      <c r="A455" t="str">
        <f t="shared" si="45"/>
        <v>23GL05</v>
      </c>
      <c r="B455">
        <f t="shared" si="46"/>
        <v>5</v>
      </c>
      <c r="C455" s="265" t="s">
        <v>190</v>
      </c>
      <c r="D455" s="265" t="s">
        <v>243</v>
      </c>
      <c r="E455" s="265">
        <v>1</v>
      </c>
      <c r="F455" s="265">
        <v>0</v>
      </c>
      <c r="G455" s="265">
        <v>0</v>
      </c>
      <c r="H455" s="265">
        <v>1</v>
      </c>
      <c r="I455" s="265">
        <v>0</v>
      </c>
      <c r="J455" s="265">
        <v>0</v>
      </c>
      <c r="K455" s="265">
        <v>0</v>
      </c>
      <c r="L455" s="265">
        <v>0</v>
      </c>
      <c r="M455" s="265">
        <v>0</v>
      </c>
      <c r="N455" s="265">
        <v>0</v>
      </c>
      <c r="O455" s="265">
        <v>0</v>
      </c>
      <c r="P455" s="265">
        <v>0</v>
      </c>
      <c r="Q455" s="265">
        <v>0</v>
      </c>
      <c r="R455" s="265">
        <v>0</v>
      </c>
      <c r="S455" s="265">
        <v>0</v>
      </c>
      <c r="T455" s="265">
        <v>0</v>
      </c>
      <c r="U455">
        <f t="shared" si="47"/>
        <v>1</v>
      </c>
      <c r="X455" t="str">
        <f t="shared" si="42"/>
        <v>08PQ01</v>
      </c>
      <c r="Y455">
        <f t="shared" si="43"/>
        <v>1</v>
      </c>
      <c r="Z455" s="265" t="s">
        <v>125</v>
      </c>
      <c r="AA455" s="265" t="s">
        <v>439</v>
      </c>
      <c r="AB455" s="265">
        <v>4</v>
      </c>
      <c r="AC455" s="265">
        <v>0</v>
      </c>
      <c r="AD455" s="265">
        <v>0</v>
      </c>
      <c r="AE455" s="265">
        <v>4</v>
      </c>
      <c r="AF455" s="265">
        <v>0</v>
      </c>
      <c r="AG455" s="265">
        <v>0</v>
      </c>
      <c r="AH455" s="265">
        <v>0</v>
      </c>
      <c r="AI455" s="265">
        <v>0</v>
      </c>
      <c r="AJ455">
        <f t="shared" si="44"/>
        <v>1</v>
      </c>
    </row>
    <row r="456" spans="1:36" x14ac:dyDescent="0.2">
      <c r="A456" t="str">
        <f t="shared" si="45"/>
        <v>23GL06</v>
      </c>
      <c r="B456">
        <f t="shared" si="46"/>
        <v>6</v>
      </c>
      <c r="C456" s="265" t="s">
        <v>190</v>
      </c>
      <c r="D456" s="265" t="s">
        <v>249</v>
      </c>
      <c r="E456" s="265">
        <v>1</v>
      </c>
      <c r="F456" s="265">
        <v>0</v>
      </c>
      <c r="G456" s="265">
        <v>0</v>
      </c>
      <c r="H456" s="265">
        <v>1</v>
      </c>
      <c r="I456" s="265">
        <v>0</v>
      </c>
      <c r="J456" s="265">
        <v>0</v>
      </c>
      <c r="K456" s="265">
        <v>0</v>
      </c>
      <c r="L456" s="265">
        <v>0</v>
      </c>
      <c r="M456" s="265">
        <v>5</v>
      </c>
      <c r="N456" s="265">
        <v>0</v>
      </c>
      <c r="O456" s="265">
        <v>0</v>
      </c>
      <c r="P456" s="265">
        <v>5</v>
      </c>
      <c r="Q456" s="265">
        <v>1</v>
      </c>
      <c r="R456" s="265">
        <v>0</v>
      </c>
      <c r="S456" s="265">
        <v>0</v>
      </c>
      <c r="T456" s="265">
        <v>1</v>
      </c>
      <c r="U456">
        <f t="shared" si="47"/>
        <v>1</v>
      </c>
      <c r="X456" t="str">
        <f t="shared" si="42"/>
        <v>08PQ02</v>
      </c>
      <c r="Y456">
        <f t="shared" si="43"/>
        <v>2</v>
      </c>
      <c r="Z456" s="265" t="s">
        <v>125</v>
      </c>
      <c r="AA456" s="265" t="s">
        <v>444</v>
      </c>
      <c r="AB456" s="265">
        <v>0</v>
      </c>
      <c r="AC456" s="265">
        <v>0</v>
      </c>
      <c r="AD456" s="265">
        <v>0</v>
      </c>
      <c r="AE456" s="265">
        <v>0</v>
      </c>
      <c r="AF456" s="265">
        <v>1</v>
      </c>
      <c r="AG456" s="265">
        <v>0</v>
      </c>
      <c r="AH456" s="265">
        <v>0</v>
      </c>
      <c r="AI456" s="265">
        <v>1</v>
      </c>
      <c r="AJ456">
        <f t="shared" si="44"/>
        <v>0</v>
      </c>
    </row>
    <row r="457" spans="1:36" x14ac:dyDescent="0.2">
      <c r="A457" t="str">
        <f t="shared" si="45"/>
        <v>23GL07</v>
      </c>
      <c r="B457">
        <f t="shared" si="46"/>
        <v>7</v>
      </c>
      <c r="C457" s="265" t="s">
        <v>190</v>
      </c>
      <c r="D457" s="265" t="s">
        <v>252</v>
      </c>
      <c r="E457" s="265">
        <v>0</v>
      </c>
      <c r="F457" s="265">
        <v>0</v>
      </c>
      <c r="G457" s="265">
        <v>0</v>
      </c>
      <c r="H457" s="265">
        <v>0</v>
      </c>
      <c r="I457" s="265">
        <v>0</v>
      </c>
      <c r="J457" s="265">
        <v>0</v>
      </c>
      <c r="K457" s="265">
        <v>0</v>
      </c>
      <c r="L457" s="265">
        <v>0</v>
      </c>
      <c r="M457" s="265">
        <v>1</v>
      </c>
      <c r="N457" s="265">
        <v>0</v>
      </c>
      <c r="O457" s="265">
        <v>0</v>
      </c>
      <c r="P457" s="265">
        <v>1</v>
      </c>
      <c r="Q457" s="265">
        <v>0</v>
      </c>
      <c r="R457" s="265">
        <v>0</v>
      </c>
      <c r="S457" s="265">
        <v>0</v>
      </c>
      <c r="T457" s="265">
        <v>0</v>
      </c>
      <c r="U457">
        <f t="shared" si="47"/>
        <v>1</v>
      </c>
      <c r="X457" t="str">
        <f t="shared" si="42"/>
        <v>08PQ03</v>
      </c>
      <c r="Y457">
        <f t="shared" si="43"/>
        <v>3</v>
      </c>
      <c r="Z457" s="265" t="s">
        <v>125</v>
      </c>
      <c r="AA457" s="265" t="s">
        <v>445</v>
      </c>
      <c r="AB457" s="265">
        <v>0</v>
      </c>
      <c r="AC457" s="265">
        <v>0</v>
      </c>
      <c r="AD457" s="265">
        <v>0</v>
      </c>
      <c r="AE457" s="265">
        <v>0</v>
      </c>
      <c r="AF457" s="265">
        <v>1</v>
      </c>
      <c r="AG457" s="265">
        <v>0</v>
      </c>
      <c r="AH457" s="265">
        <v>0</v>
      </c>
      <c r="AI457" s="265">
        <v>1</v>
      </c>
      <c r="AJ457">
        <f t="shared" si="44"/>
        <v>0</v>
      </c>
    </row>
    <row r="458" spans="1:36" x14ac:dyDescent="0.2">
      <c r="A458" t="str">
        <f t="shared" si="45"/>
        <v>23GL08</v>
      </c>
      <c r="B458">
        <f t="shared" si="46"/>
        <v>8</v>
      </c>
      <c r="C458" s="265" t="s">
        <v>190</v>
      </c>
      <c r="D458" s="265" t="s">
        <v>256</v>
      </c>
      <c r="E458" s="265">
        <v>2</v>
      </c>
      <c r="F458" s="265">
        <v>0</v>
      </c>
      <c r="G458" s="265">
        <v>0</v>
      </c>
      <c r="H458" s="265">
        <v>2</v>
      </c>
      <c r="I458" s="265">
        <v>0</v>
      </c>
      <c r="J458" s="265">
        <v>0</v>
      </c>
      <c r="K458" s="265">
        <v>0</v>
      </c>
      <c r="L458" s="265">
        <v>0</v>
      </c>
      <c r="M458" s="265">
        <v>3</v>
      </c>
      <c r="N458" s="265">
        <v>0</v>
      </c>
      <c r="O458" s="265">
        <v>0</v>
      </c>
      <c r="P458" s="265">
        <v>3</v>
      </c>
      <c r="Q458" s="265">
        <v>0</v>
      </c>
      <c r="R458" s="265">
        <v>0</v>
      </c>
      <c r="S458" s="265">
        <v>0</v>
      </c>
      <c r="T458" s="265">
        <v>0</v>
      </c>
      <c r="U458">
        <f t="shared" si="47"/>
        <v>1</v>
      </c>
      <c r="X458" t="str">
        <f t="shared" si="42"/>
        <v>08PQ04</v>
      </c>
      <c r="Y458">
        <f t="shared" si="43"/>
        <v>4</v>
      </c>
      <c r="Z458" s="265" t="s">
        <v>125</v>
      </c>
      <c r="AA458" s="265" t="s">
        <v>447</v>
      </c>
      <c r="AB458" s="265">
        <v>2</v>
      </c>
      <c r="AC458" s="265">
        <v>0</v>
      </c>
      <c r="AD458" s="265">
        <v>0</v>
      </c>
      <c r="AE458" s="265">
        <v>2</v>
      </c>
      <c r="AF458" s="265">
        <v>0</v>
      </c>
      <c r="AG458" s="265">
        <v>0</v>
      </c>
      <c r="AH458" s="265">
        <v>0</v>
      </c>
      <c r="AI458" s="265">
        <v>0</v>
      </c>
      <c r="AJ458">
        <f t="shared" si="44"/>
        <v>1</v>
      </c>
    </row>
    <row r="459" spans="1:36" x14ac:dyDescent="0.2">
      <c r="A459" t="str">
        <f t="shared" si="45"/>
        <v>23GL09</v>
      </c>
      <c r="B459">
        <f t="shared" si="46"/>
        <v>9</v>
      </c>
      <c r="C459" s="265" t="s">
        <v>190</v>
      </c>
      <c r="D459" s="265" t="s">
        <v>265</v>
      </c>
      <c r="E459" s="265">
        <v>1</v>
      </c>
      <c r="F459" s="265">
        <v>0</v>
      </c>
      <c r="G459" s="265">
        <v>0</v>
      </c>
      <c r="H459" s="265">
        <v>1</v>
      </c>
      <c r="I459" s="265">
        <v>0</v>
      </c>
      <c r="J459" s="265">
        <v>0</v>
      </c>
      <c r="K459" s="265">
        <v>0</v>
      </c>
      <c r="L459" s="265">
        <v>0</v>
      </c>
      <c r="M459" s="265">
        <v>0</v>
      </c>
      <c r="N459" s="265">
        <v>0</v>
      </c>
      <c r="O459" s="265">
        <v>0</v>
      </c>
      <c r="P459" s="265">
        <v>0</v>
      </c>
      <c r="Q459" s="265">
        <v>1</v>
      </c>
      <c r="R459" s="265">
        <v>0</v>
      </c>
      <c r="S459" s="265">
        <v>0</v>
      </c>
      <c r="T459" s="265">
        <v>1</v>
      </c>
      <c r="U459">
        <f t="shared" si="47"/>
        <v>0</v>
      </c>
      <c r="X459" t="str">
        <f t="shared" si="42"/>
        <v>08ST01</v>
      </c>
      <c r="Y459">
        <f t="shared" si="43"/>
        <v>1</v>
      </c>
      <c r="Z459" s="265" t="s">
        <v>149</v>
      </c>
      <c r="AA459" s="265" t="s">
        <v>427</v>
      </c>
      <c r="AB459" s="265">
        <v>0</v>
      </c>
      <c r="AC459" s="265">
        <v>0</v>
      </c>
      <c r="AD459" s="265">
        <v>0</v>
      </c>
      <c r="AE459" s="265">
        <v>0</v>
      </c>
      <c r="AF459" s="265">
        <v>1</v>
      </c>
      <c r="AG459" s="265">
        <v>0</v>
      </c>
      <c r="AH459" s="265">
        <v>0</v>
      </c>
      <c r="AI459" s="265">
        <v>1</v>
      </c>
      <c r="AJ459">
        <f t="shared" si="44"/>
        <v>0</v>
      </c>
    </row>
    <row r="460" spans="1:36" x14ac:dyDescent="0.2">
      <c r="A460" t="str">
        <f t="shared" si="45"/>
        <v>23GY01</v>
      </c>
      <c r="B460">
        <f t="shared" si="46"/>
        <v>1</v>
      </c>
      <c r="C460" s="265" t="s">
        <v>347</v>
      </c>
      <c r="D460" s="265" t="s">
        <v>346</v>
      </c>
      <c r="E460" s="265">
        <v>1</v>
      </c>
      <c r="F460" s="265">
        <v>0</v>
      </c>
      <c r="G460" s="265">
        <v>0</v>
      </c>
      <c r="H460" s="265">
        <v>1</v>
      </c>
      <c r="I460" s="265">
        <v>0</v>
      </c>
      <c r="J460" s="265">
        <v>0</v>
      </c>
      <c r="K460" s="265">
        <v>0</v>
      </c>
      <c r="L460" s="265">
        <v>0</v>
      </c>
      <c r="M460" s="265">
        <v>0</v>
      </c>
      <c r="N460" s="265">
        <v>0</v>
      </c>
      <c r="O460" s="265">
        <v>0</v>
      </c>
      <c r="P460" s="265">
        <v>0</v>
      </c>
      <c r="Q460" s="265">
        <v>0</v>
      </c>
      <c r="R460" s="265">
        <v>0</v>
      </c>
      <c r="S460" s="265">
        <v>0</v>
      </c>
      <c r="T460" s="265">
        <v>0</v>
      </c>
      <c r="U460">
        <f t="shared" si="47"/>
        <v>1</v>
      </c>
      <c r="X460" t="str">
        <f t="shared" si="42"/>
        <v>08ST02</v>
      </c>
      <c r="Y460">
        <f t="shared" si="43"/>
        <v>2</v>
      </c>
      <c r="Z460" s="265" t="s">
        <v>149</v>
      </c>
      <c r="AA460" s="265" t="s">
        <v>433</v>
      </c>
      <c r="AB460" s="265">
        <v>1</v>
      </c>
      <c r="AC460" s="265">
        <v>0</v>
      </c>
      <c r="AD460" s="265">
        <v>0</v>
      </c>
      <c r="AE460" s="265">
        <v>1</v>
      </c>
      <c r="AF460" s="265">
        <v>4</v>
      </c>
      <c r="AG460" s="265">
        <v>0</v>
      </c>
      <c r="AH460" s="265">
        <v>0</v>
      </c>
      <c r="AI460" s="265">
        <v>4</v>
      </c>
      <c r="AJ460">
        <f t="shared" si="44"/>
        <v>0</v>
      </c>
    </row>
    <row r="461" spans="1:36" x14ac:dyDescent="0.2">
      <c r="A461" t="str">
        <f t="shared" si="45"/>
        <v>23GY02</v>
      </c>
      <c r="B461">
        <f t="shared" si="46"/>
        <v>2</v>
      </c>
      <c r="C461" s="265" t="s">
        <v>347</v>
      </c>
      <c r="D461" s="265" t="s">
        <v>367</v>
      </c>
      <c r="E461" s="265">
        <v>9</v>
      </c>
      <c r="F461" s="265">
        <v>0</v>
      </c>
      <c r="G461" s="265">
        <v>0</v>
      </c>
      <c r="H461" s="265">
        <v>9</v>
      </c>
      <c r="I461" s="265">
        <v>0</v>
      </c>
      <c r="J461" s="265">
        <v>0</v>
      </c>
      <c r="K461" s="265">
        <v>0</v>
      </c>
      <c r="L461" s="265">
        <v>0</v>
      </c>
      <c r="M461" s="265">
        <v>5</v>
      </c>
      <c r="N461" s="265">
        <v>0</v>
      </c>
      <c r="O461" s="265">
        <v>0</v>
      </c>
      <c r="P461" s="265">
        <v>5</v>
      </c>
      <c r="Q461" s="265">
        <v>0</v>
      </c>
      <c r="R461" s="265">
        <v>0</v>
      </c>
      <c r="S461" s="265">
        <v>0</v>
      </c>
      <c r="T461" s="265">
        <v>0</v>
      </c>
      <c r="U461">
        <f t="shared" si="47"/>
        <v>1</v>
      </c>
      <c r="X461" t="str">
        <f t="shared" si="42"/>
        <v>08ST03</v>
      </c>
      <c r="Y461">
        <f t="shared" si="43"/>
        <v>3</v>
      </c>
      <c r="Z461" s="265" t="s">
        <v>149</v>
      </c>
      <c r="AA461" s="265" t="s">
        <v>450</v>
      </c>
      <c r="AB461" s="265">
        <v>1</v>
      </c>
      <c r="AC461" s="265">
        <v>0</v>
      </c>
      <c r="AD461" s="265">
        <v>0</v>
      </c>
      <c r="AE461" s="265">
        <v>1</v>
      </c>
      <c r="AF461" s="265">
        <v>0</v>
      </c>
      <c r="AG461" s="265">
        <v>0</v>
      </c>
      <c r="AH461" s="265">
        <v>0</v>
      </c>
      <c r="AI461" s="265">
        <v>0</v>
      </c>
      <c r="AJ461">
        <f t="shared" si="44"/>
        <v>1</v>
      </c>
    </row>
    <row r="462" spans="1:36" x14ac:dyDescent="0.2">
      <c r="A462" t="str">
        <f t="shared" si="45"/>
        <v>23GY03</v>
      </c>
      <c r="B462">
        <f t="shared" si="46"/>
        <v>3</v>
      </c>
      <c r="C462" s="265" t="s">
        <v>347</v>
      </c>
      <c r="D462" s="265" t="s">
        <v>395</v>
      </c>
      <c r="E462" s="265">
        <v>2</v>
      </c>
      <c r="F462" s="265">
        <v>0</v>
      </c>
      <c r="G462" s="265">
        <v>0</v>
      </c>
      <c r="H462" s="265">
        <v>2</v>
      </c>
      <c r="I462" s="265">
        <v>1</v>
      </c>
      <c r="J462" s="265">
        <v>0</v>
      </c>
      <c r="K462" s="265">
        <v>0</v>
      </c>
      <c r="L462" s="265">
        <v>1</v>
      </c>
      <c r="M462" s="265">
        <v>0</v>
      </c>
      <c r="N462" s="265">
        <v>0</v>
      </c>
      <c r="O462" s="265">
        <v>0</v>
      </c>
      <c r="P462" s="265">
        <v>0</v>
      </c>
      <c r="Q462" s="265">
        <v>0</v>
      </c>
      <c r="R462" s="265">
        <v>0</v>
      </c>
      <c r="S462" s="265">
        <v>0</v>
      </c>
      <c r="T462" s="265">
        <v>0</v>
      </c>
      <c r="U462">
        <f t="shared" si="47"/>
        <v>1</v>
      </c>
      <c r="X462" t="str">
        <f t="shared" si="42"/>
        <v>09QN01</v>
      </c>
      <c r="Y462">
        <f t="shared" si="43"/>
        <v>1</v>
      </c>
      <c r="Z462" s="265" t="s">
        <v>269</v>
      </c>
      <c r="AA462" s="265" t="s">
        <v>489</v>
      </c>
      <c r="AB462" s="265">
        <v>0</v>
      </c>
      <c r="AC462" s="265">
        <v>0</v>
      </c>
      <c r="AD462" s="265">
        <v>0</v>
      </c>
      <c r="AE462" s="265">
        <v>0</v>
      </c>
      <c r="AF462" s="265">
        <v>1</v>
      </c>
      <c r="AG462" s="265">
        <v>0</v>
      </c>
      <c r="AH462" s="265">
        <v>1</v>
      </c>
      <c r="AI462" s="265">
        <v>2</v>
      </c>
      <c r="AJ462">
        <f t="shared" si="44"/>
        <v>0</v>
      </c>
    </row>
    <row r="463" spans="1:36" x14ac:dyDescent="0.2">
      <c r="A463" t="str">
        <f t="shared" si="45"/>
        <v>23HU01</v>
      </c>
      <c r="B463">
        <f t="shared" si="46"/>
        <v>1</v>
      </c>
      <c r="C463" s="265" t="s">
        <v>160</v>
      </c>
      <c r="D463" s="265" t="s">
        <v>192</v>
      </c>
      <c r="E463" s="265">
        <v>1</v>
      </c>
      <c r="F463" s="265">
        <v>0</v>
      </c>
      <c r="G463" s="265">
        <v>0</v>
      </c>
      <c r="H463" s="265">
        <v>1</v>
      </c>
      <c r="I463" s="265">
        <v>0</v>
      </c>
      <c r="J463" s="265">
        <v>0</v>
      </c>
      <c r="K463" s="265">
        <v>0</v>
      </c>
      <c r="L463" s="265">
        <v>0</v>
      </c>
      <c r="M463" s="265">
        <v>1</v>
      </c>
      <c r="N463" s="265">
        <v>0</v>
      </c>
      <c r="O463" s="265">
        <v>0</v>
      </c>
      <c r="P463" s="265">
        <v>1</v>
      </c>
      <c r="Q463" s="265">
        <v>1</v>
      </c>
      <c r="R463" s="265">
        <v>0</v>
      </c>
      <c r="S463" s="265">
        <v>0</v>
      </c>
      <c r="T463" s="265">
        <v>1</v>
      </c>
      <c r="U463">
        <f t="shared" si="47"/>
        <v>1</v>
      </c>
      <c r="X463" t="str">
        <f t="shared" si="42"/>
        <v>12QB01</v>
      </c>
      <c r="Y463">
        <f t="shared" si="43"/>
        <v>1</v>
      </c>
      <c r="Z463" s="265" t="s">
        <v>281</v>
      </c>
      <c r="AA463" s="265" t="s">
        <v>493</v>
      </c>
      <c r="AB463" s="265">
        <v>1</v>
      </c>
      <c r="AC463" s="265">
        <v>0</v>
      </c>
      <c r="AD463" s="265">
        <v>0</v>
      </c>
      <c r="AE463" s="265">
        <v>1</v>
      </c>
      <c r="AF463" s="265">
        <v>3</v>
      </c>
      <c r="AG463" s="265">
        <v>0</v>
      </c>
      <c r="AH463" s="265">
        <v>0</v>
      </c>
      <c r="AI463" s="265">
        <v>3</v>
      </c>
      <c r="AJ463">
        <f t="shared" si="44"/>
        <v>0</v>
      </c>
    </row>
    <row r="464" spans="1:36" x14ac:dyDescent="0.2">
      <c r="A464" t="str">
        <f t="shared" si="45"/>
        <v>23JT01</v>
      </c>
      <c r="B464">
        <f t="shared" si="46"/>
        <v>1</v>
      </c>
      <c r="C464" s="265" t="s">
        <v>152</v>
      </c>
      <c r="D464" s="265" t="s">
        <v>141</v>
      </c>
      <c r="E464" s="265">
        <v>6</v>
      </c>
      <c r="F464" s="265">
        <v>0</v>
      </c>
      <c r="G464" s="265">
        <v>0</v>
      </c>
      <c r="H464" s="265">
        <v>6</v>
      </c>
      <c r="I464" s="265">
        <v>4</v>
      </c>
      <c r="J464" s="265">
        <v>0</v>
      </c>
      <c r="K464" s="265">
        <v>0</v>
      </c>
      <c r="L464" s="265">
        <v>4</v>
      </c>
      <c r="M464" s="265">
        <v>4</v>
      </c>
      <c r="N464" s="265">
        <v>0</v>
      </c>
      <c r="O464" s="265">
        <v>0</v>
      </c>
      <c r="P464" s="265">
        <v>4</v>
      </c>
      <c r="Q464" s="265">
        <v>1</v>
      </c>
      <c r="R464" s="265">
        <v>0</v>
      </c>
      <c r="S464" s="265">
        <v>0</v>
      </c>
      <c r="T464" s="265">
        <v>1</v>
      </c>
      <c r="U464">
        <f t="shared" si="47"/>
        <v>1</v>
      </c>
      <c r="X464" t="str">
        <f t="shared" si="42"/>
        <v>12QN01</v>
      </c>
      <c r="Y464">
        <f t="shared" si="43"/>
        <v>1</v>
      </c>
      <c r="Z464" s="265" t="s">
        <v>407</v>
      </c>
      <c r="AA464" s="265" t="s">
        <v>526</v>
      </c>
      <c r="AB464" s="265">
        <v>0</v>
      </c>
      <c r="AC464" s="265">
        <v>0</v>
      </c>
      <c r="AD464" s="265">
        <v>0</v>
      </c>
      <c r="AE464" s="265">
        <v>0</v>
      </c>
      <c r="AF464" s="265">
        <v>1</v>
      </c>
      <c r="AG464" s="265">
        <v>0</v>
      </c>
      <c r="AH464" s="265">
        <v>0</v>
      </c>
      <c r="AI464" s="265">
        <v>1</v>
      </c>
      <c r="AJ464">
        <f t="shared" si="44"/>
        <v>0</v>
      </c>
    </row>
    <row r="465" spans="1:36" x14ac:dyDescent="0.2">
      <c r="A465" t="str">
        <f t="shared" si="45"/>
        <v>23JU01</v>
      </c>
      <c r="B465">
        <f t="shared" si="46"/>
        <v>1</v>
      </c>
      <c r="C465" s="265" t="s">
        <v>287</v>
      </c>
      <c r="D465" s="265" t="s">
        <v>367</v>
      </c>
      <c r="E465" s="265">
        <v>0</v>
      </c>
      <c r="F465" s="265">
        <v>0</v>
      </c>
      <c r="G465" s="265">
        <v>0</v>
      </c>
      <c r="H465" s="265">
        <v>0</v>
      </c>
      <c r="I465" s="265">
        <v>0</v>
      </c>
      <c r="J465" s="265">
        <v>0</v>
      </c>
      <c r="K465" s="265">
        <v>0</v>
      </c>
      <c r="L465" s="265">
        <v>0</v>
      </c>
      <c r="M465" s="265">
        <v>1</v>
      </c>
      <c r="N465" s="265">
        <v>0</v>
      </c>
      <c r="O465" s="265">
        <v>0</v>
      </c>
      <c r="P465" s="265">
        <v>1</v>
      </c>
      <c r="Q465" s="265">
        <v>0</v>
      </c>
      <c r="R465" s="265">
        <v>0</v>
      </c>
      <c r="S465" s="265">
        <v>0</v>
      </c>
      <c r="T465" s="265">
        <v>0</v>
      </c>
      <c r="U465">
        <f t="shared" si="47"/>
        <v>1</v>
      </c>
      <c r="X465" t="str">
        <f t="shared" si="42"/>
        <v>12QN02</v>
      </c>
      <c r="Y465">
        <f t="shared" si="43"/>
        <v>2</v>
      </c>
      <c r="Z465" s="265" t="s">
        <v>407</v>
      </c>
      <c r="AA465" s="265" t="s">
        <v>529</v>
      </c>
      <c r="AB465" s="265">
        <v>1</v>
      </c>
      <c r="AC465" s="265">
        <v>0</v>
      </c>
      <c r="AD465" s="265">
        <v>0</v>
      </c>
      <c r="AE465" s="265">
        <v>1</v>
      </c>
      <c r="AF465" s="265">
        <v>3</v>
      </c>
      <c r="AG465" s="265">
        <v>0</v>
      </c>
      <c r="AH465" s="265">
        <v>0</v>
      </c>
      <c r="AI465" s="265">
        <v>3</v>
      </c>
      <c r="AJ465">
        <f t="shared" si="44"/>
        <v>0</v>
      </c>
    </row>
    <row r="466" spans="1:36" x14ac:dyDescent="0.2">
      <c r="A466" t="str">
        <f t="shared" si="45"/>
        <v>23JU02</v>
      </c>
      <c r="B466">
        <f t="shared" si="46"/>
        <v>2</v>
      </c>
      <c r="C466" s="265" t="s">
        <v>287</v>
      </c>
      <c r="D466" s="265" t="s">
        <v>372</v>
      </c>
      <c r="E466" s="265">
        <v>7</v>
      </c>
      <c r="F466" s="265">
        <v>0</v>
      </c>
      <c r="G466" s="265">
        <v>0</v>
      </c>
      <c r="H466" s="265">
        <v>7</v>
      </c>
      <c r="I466" s="265">
        <v>3</v>
      </c>
      <c r="J466" s="265">
        <v>0</v>
      </c>
      <c r="K466" s="265">
        <v>0</v>
      </c>
      <c r="L466" s="265">
        <v>3</v>
      </c>
      <c r="M466" s="265">
        <v>3</v>
      </c>
      <c r="N466" s="265">
        <v>0</v>
      </c>
      <c r="O466" s="265">
        <v>0</v>
      </c>
      <c r="P466" s="265">
        <v>3</v>
      </c>
      <c r="Q466" s="265">
        <v>2</v>
      </c>
      <c r="R466" s="265">
        <v>0</v>
      </c>
      <c r="S466" s="265">
        <v>0</v>
      </c>
      <c r="T466" s="265">
        <v>2</v>
      </c>
      <c r="U466">
        <f t="shared" si="47"/>
        <v>1</v>
      </c>
      <c r="X466" t="str">
        <f t="shared" si="42"/>
        <v>12QN03</v>
      </c>
      <c r="Y466">
        <f t="shared" si="43"/>
        <v>3</v>
      </c>
      <c r="Z466" s="265" t="s">
        <v>407</v>
      </c>
      <c r="AA466" s="265" t="s">
        <v>530</v>
      </c>
      <c r="AB466" s="265">
        <v>0</v>
      </c>
      <c r="AC466" s="265">
        <v>0</v>
      </c>
      <c r="AD466" s="265">
        <v>0</v>
      </c>
      <c r="AE466" s="265">
        <v>0</v>
      </c>
      <c r="AF466" s="265">
        <v>1</v>
      </c>
      <c r="AG466" s="265">
        <v>0</v>
      </c>
      <c r="AH466" s="265">
        <v>0</v>
      </c>
      <c r="AI466" s="265">
        <v>1</v>
      </c>
      <c r="AJ466">
        <f t="shared" si="44"/>
        <v>0</v>
      </c>
    </row>
    <row r="467" spans="1:36" x14ac:dyDescent="0.2">
      <c r="A467" t="str">
        <f t="shared" si="45"/>
        <v>23JU03</v>
      </c>
      <c r="B467">
        <f t="shared" si="46"/>
        <v>3</v>
      </c>
      <c r="C467" s="265" t="s">
        <v>287</v>
      </c>
      <c r="D467" s="265" t="s">
        <v>395</v>
      </c>
      <c r="E467" s="265">
        <v>2</v>
      </c>
      <c r="F467" s="265">
        <v>0</v>
      </c>
      <c r="G467" s="265">
        <v>0</v>
      </c>
      <c r="H467" s="265">
        <v>2</v>
      </c>
      <c r="I467" s="265">
        <v>0</v>
      </c>
      <c r="J467" s="265">
        <v>0</v>
      </c>
      <c r="K467" s="265">
        <v>0</v>
      </c>
      <c r="L467" s="265">
        <v>0</v>
      </c>
      <c r="M467" s="265">
        <v>1</v>
      </c>
      <c r="N467" s="265">
        <v>0</v>
      </c>
      <c r="O467" s="265">
        <v>0</v>
      </c>
      <c r="P467" s="265">
        <v>1</v>
      </c>
      <c r="Q467" s="265">
        <v>0</v>
      </c>
      <c r="R467" s="265">
        <v>0</v>
      </c>
      <c r="S467" s="265">
        <v>0</v>
      </c>
      <c r="T467" s="265">
        <v>0</v>
      </c>
      <c r="U467">
        <f t="shared" si="47"/>
        <v>1</v>
      </c>
      <c r="X467" t="str">
        <f t="shared" si="42"/>
        <v>14MY01</v>
      </c>
      <c r="Y467">
        <f t="shared" si="43"/>
        <v>1</v>
      </c>
      <c r="Z467" s="265" t="s">
        <v>297</v>
      </c>
      <c r="AA467" s="265" t="s">
        <v>498</v>
      </c>
      <c r="AB467" s="265">
        <v>0</v>
      </c>
      <c r="AC467" s="265">
        <v>0</v>
      </c>
      <c r="AD467" s="265">
        <v>0</v>
      </c>
      <c r="AE467" s="265">
        <v>0</v>
      </c>
      <c r="AF467" s="265">
        <v>1</v>
      </c>
      <c r="AG467" s="265">
        <v>0</v>
      </c>
      <c r="AH467" s="265">
        <v>0</v>
      </c>
      <c r="AI467" s="265">
        <v>1</v>
      </c>
      <c r="AJ467">
        <f t="shared" si="44"/>
        <v>0</v>
      </c>
    </row>
    <row r="468" spans="1:36" x14ac:dyDescent="0.2">
      <c r="A468" t="str">
        <f t="shared" si="45"/>
        <v>23VR01</v>
      </c>
      <c r="B468">
        <f t="shared" si="46"/>
        <v>1</v>
      </c>
      <c r="C468" s="265" t="s">
        <v>197</v>
      </c>
      <c r="D468" s="265" t="s">
        <v>192</v>
      </c>
      <c r="E468" s="265">
        <v>0</v>
      </c>
      <c r="F468" s="265">
        <v>0</v>
      </c>
      <c r="G468" s="265">
        <v>0</v>
      </c>
      <c r="H468" s="265">
        <v>0</v>
      </c>
      <c r="I468" s="265">
        <v>0</v>
      </c>
      <c r="J468" s="265">
        <v>0</v>
      </c>
      <c r="K468" s="265">
        <v>0</v>
      </c>
      <c r="L468" s="265">
        <v>0</v>
      </c>
      <c r="M468" s="265">
        <v>0</v>
      </c>
      <c r="N468" s="265">
        <v>0</v>
      </c>
      <c r="O468" s="265">
        <v>0</v>
      </c>
      <c r="P468" s="265">
        <v>0</v>
      </c>
      <c r="Q468" s="265">
        <v>1</v>
      </c>
      <c r="R468" s="265">
        <v>0</v>
      </c>
      <c r="S468" s="265">
        <v>0</v>
      </c>
      <c r="T468" s="265">
        <v>1</v>
      </c>
      <c r="U468">
        <f t="shared" si="47"/>
        <v>0</v>
      </c>
      <c r="X468" t="str">
        <f t="shared" si="42"/>
        <v>14NA01</v>
      </c>
      <c r="Y468">
        <f t="shared" si="43"/>
        <v>1</v>
      </c>
      <c r="Z468" s="265" t="s">
        <v>381</v>
      </c>
      <c r="AA468" s="265" t="s">
        <v>474</v>
      </c>
      <c r="AB468" s="265">
        <v>0</v>
      </c>
      <c r="AC468" s="265">
        <v>0</v>
      </c>
      <c r="AD468" s="265">
        <v>0</v>
      </c>
      <c r="AE468" s="265">
        <v>0</v>
      </c>
      <c r="AF468" s="265">
        <v>1</v>
      </c>
      <c r="AG468" s="265">
        <v>0</v>
      </c>
      <c r="AH468" s="265">
        <v>0</v>
      </c>
      <c r="AI468" s="265">
        <v>1</v>
      </c>
      <c r="AJ468">
        <f t="shared" si="44"/>
        <v>0</v>
      </c>
    </row>
    <row r="469" spans="1:36" x14ac:dyDescent="0.2">
      <c r="A469" t="str">
        <f t="shared" si="45"/>
        <v>23VR02</v>
      </c>
      <c r="B469">
        <f t="shared" si="46"/>
        <v>2</v>
      </c>
      <c r="C469" s="265" t="s">
        <v>197</v>
      </c>
      <c r="D469" s="265" t="s">
        <v>193</v>
      </c>
      <c r="E469" s="265">
        <v>5</v>
      </c>
      <c r="F469" s="265">
        <v>0</v>
      </c>
      <c r="G469" s="265">
        <v>0</v>
      </c>
      <c r="H469" s="265">
        <v>5</v>
      </c>
      <c r="I469" s="265">
        <v>0</v>
      </c>
      <c r="J469" s="265">
        <v>0</v>
      </c>
      <c r="K469" s="265">
        <v>0</v>
      </c>
      <c r="L469" s="265">
        <v>0</v>
      </c>
      <c r="M469" s="265">
        <v>1</v>
      </c>
      <c r="N469" s="265">
        <v>0</v>
      </c>
      <c r="O469" s="265">
        <v>1</v>
      </c>
      <c r="P469" s="265">
        <v>2</v>
      </c>
      <c r="Q469" s="265">
        <v>0</v>
      </c>
      <c r="R469" s="265">
        <v>0</v>
      </c>
      <c r="S469" s="265">
        <v>0</v>
      </c>
      <c r="T469" s="265">
        <v>0</v>
      </c>
      <c r="U469">
        <f t="shared" si="47"/>
        <v>1</v>
      </c>
      <c r="X469" t="str">
        <f t="shared" si="42"/>
        <v>14NA02</v>
      </c>
      <c r="Y469">
        <f t="shared" si="43"/>
        <v>2</v>
      </c>
      <c r="Z469" s="265" t="s">
        <v>381</v>
      </c>
      <c r="AA469" s="265" t="s">
        <v>476</v>
      </c>
      <c r="AB469" s="265">
        <v>0</v>
      </c>
      <c r="AC469" s="265">
        <v>0</v>
      </c>
      <c r="AD469" s="265">
        <v>0</v>
      </c>
      <c r="AE469" s="265">
        <v>0</v>
      </c>
      <c r="AF469" s="265">
        <v>4</v>
      </c>
      <c r="AG469" s="265">
        <v>0</v>
      </c>
      <c r="AH469" s="265">
        <v>2</v>
      </c>
      <c r="AI469" s="265">
        <v>6</v>
      </c>
      <c r="AJ469">
        <f t="shared" si="44"/>
        <v>0</v>
      </c>
    </row>
    <row r="470" spans="1:36" x14ac:dyDescent="0.2">
      <c r="A470" t="str">
        <f t="shared" si="45"/>
        <v>23XK01</v>
      </c>
      <c r="B470">
        <f t="shared" si="46"/>
        <v>1</v>
      </c>
      <c r="C470" s="265" t="s">
        <v>126</v>
      </c>
      <c r="D470" s="265" t="s">
        <v>374</v>
      </c>
      <c r="E470" s="265">
        <v>2</v>
      </c>
      <c r="F470" s="265">
        <v>0</v>
      </c>
      <c r="G470" s="265">
        <v>0</v>
      </c>
      <c r="H470" s="265">
        <v>2</v>
      </c>
      <c r="I470" s="265">
        <v>0</v>
      </c>
      <c r="J470" s="265">
        <v>0</v>
      </c>
      <c r="K470" s="265">
        <v>0</v>
      </c>
      <c r="L470" s="265">
        <v>0</v>
      </c>
      <c r="M470" s="265">
        <v>5</v>
      </c>
      <c r="N470" s="265">
        <v>0</v>
      </c>
      <c r="O470" s="265">
        <v>0</v>
      </c>
      <c r="P470" s="265">
        <v>5</v>
      </c>
      <c r="Q470" s="265">
        <v>0</v>
      </c>
      <c r="R470" s="265">
        <v>0</v>
      </c>
      <c r="S470" s="265">
        <v>0</v>
      </c>
      <c r="T470" s="265">
        <v>0</v>
      </c>
      <c r="U470">
        <f t="shared" si="47"/>
        <v>1</v>
      </c>
      <c r="X470" t="str">
        <f t="shared" si="42"/>
        <v>14OH01</v>
      </c>
      <c r="Y470">
        <f t="shared" si="43"/>
        <v>1</v>
      </c>
      <c r="Z470" s="265" t="s">
        <v>327</v>
      </c>
      <c r="AA470" s="265" t="s">
        <v>499</v>
      </c>
      <c r="AB470" s="265">
        <v>0</v>
      </c>
      <c r="AC470" s="265">
        <v>0</v>
      </c>
      <c r="AD470" s="265">
        <v>0</v>
      </c>
      <c r="AE470" s="265">
        <v>0</v>
      </c>
      <c r="AF470" s="265">
        <v>1</v>
      </c>
      <c r="AG470" s="265">
        <v>0</v>
      </c>
      <c r="AH470" s="265">
        <v>0</v>
      </c>
      <c r="AI470" s="265">
        <v>1</v>
      </c>
      <c r="AJ470">
        <f t="shared" si="44"/>
        <v>0</v>
      </c>
    </row>
    <row r="471" spans="1:36" x14ac:dyDescent="0.2">
      <c r="A471" t="str">
        <f t="shared" si="45"/>
        <v>23XK02</v>
      </c>
      <c r="B471">
        <f t="shared" si="46"/>
        <v>2</v>
      </c>
      <c r="C471" s="265" t="s">
        <v>126</v>
      </c>
      <c r="D471" s="265" t="s">
        <v>377</v>
      </c>
      <c r="E471" s="265">
        <v>0</v>
      </c>
      <c r="F471" s="265">
        <v>0</v>
      </c>
      <c r="G471" s="265">
        <v>0</v>
      </c>
      <c r="H471" s="265">
        <v>0</v>
      </c>
      <c r="I471" s="265">
        <v>0</v>
      </c>
      <c r="J471" s="265">
        <v>0</v>
      </c>
      <c r="K471" s="265">
        <v>0</v>
      </c>
      <c r="L471" s="265">
        <v>0</v>
      </c>
      <c r="M471" s="265">
        <v>2</v>
      </c>
      <c r="N471" s="265">
        <v>0</v>
      </c>
      <c r="O471" s="265">
        <v>0</v>
      </c>
      <c r="P471" s="265">
        <v>2</v>
      </c>
      <c r="Q471" s="265">
        <v>1</v>
      </c>
      <c r="R471" s="265">
        <v>0</v>
      </c>
      <c r="S471" s="265">
        <v>0</v>
      </c>
      <c r="T471" s="265">
        <v>1</v>
      </c>
      <c r="U471">
        <f t="shared" si="47"/>
        <v>1</v>
      </c>
      <c r="X471" t="str">
        <f t="shared" si="42"/>
        <v>14OH02</v>
      </c>
      <c r="Y471">
        <f t="shared" si="43"/>
        <v>2</v>
      </c>
      <c r="Z471" s="265" t="s">
        <v>327</v>
      </c>
      <c r="AA471" s="265" t="s">
        <v>510</v>
      </c>
      <c r="AB471" s="265">
        <v>0</v>
      </c>
      <c r="AC471" s="265">
        <v>0</v>
      </c>
      <c r="AD471" s="265">
        <v>0</v>
      </c>
      <c r="AE471" s="265">
        <v>0</v>
      </c>
      <c r="AF471" s="265">
        <v>0</v>
      </c>
      <c r="AG471" s="265">
        <v>0</v>
      </c>
      <c r="AH471" s="265">
        <v>1</v>
      </c>
      <c r="AI471" s="265">
        <v>1</v>
      </c>
      <c r="AJ471">
        <f t="shared" si="44"/>
        <v>0</v>
      </c>
    </row>
    <row r="472" spans="1:36" x14ac:dyDescent="0.2">
      <c r="A472" t="str">
        <f t="shared" si="45"/>
        <v>23XK03</v>
      </c>
      <c r="B472">
        <f t="shared" si="46"/>
        <v>3</v>
      </c>
      <c r="C472" s="265" t="s">
        <v>126</v>
      </c>
      <c r="D472" s="265" t="s">
        <v>384</v>
      </c>
      <c r="E472" s="265">
        <v>2</v>
      </c>
      <c r="F472" s="265">
        <v>0</v>
      </c>
      <c r="G472" s="265">
        <v>0</v>
      </c>
      <c r="H472" s="265">
        <v>2</v>
      </c>
      <c r="I472" s="265">
        <v>0</v>
      </c>
      <c r="J472" s="265">
        <v>0</v>
      </c>
      <c r="K472" s="265">
        <v>0</v>
      </c>
      <c r="L472" s="265">
        <v>0</v>
      </c>
      <c r="M472" s="265">
        <v>5</v>
      </c>
      <c r="N472" s="265">
        <v>0</v>
      </c>
      <c r="O472" s="265">
        <v>0</v>
      </c>
      <c r="P472" s="265">
        <v>5</v>
      </c>
      <c r="Q472" s="265">
        <v>2</v>
      </c>
      <c r="R472" s="265">
        <v>0</v>
      </c>
      <c r="S472" s="265">
        <v>0</v>
      </c>
      <c r="T472" s="265">
        <v>2</v>
      </c>
      <c r="U472">
        <f t="shared" si="47"/>
        <v>1</v>
      </c>
      <c r="X472" t="str">
        <f t="shared" si="42"/>
        <v>14OH03</v>
      </c>
      <c r="Y472">
        <f t="shared" si="43"/>
        <v>3</v>
      </c>
      <c r="Z472" s="265" t="s">
        <v>327</v>
      </c>
      <c r="AA472" s="265" t="s">
        <v>511</v>
      </c>
      <c r="AB472" s="265">
        <v>0</v>
      </c>
      <c r="AC472" s="265">
        <v>0</v>
      </c>
      <c r="AD472" s="265">
        <v>0</v>
      </c>
      <c r="AE472" s="265">
        <v>0</v>
      </c>
      <c r="AF472" s="265">
        <v>4</v>
      </c>
      <c r="AG472" s="265">
        <v>0</v>
      </c>
      <c r="AH472" s="265">
        <v>0</v>
      </c>
      <c r="AI472" s="265">
        <v>4</v>
      </c>
      <c r="AJ472">
        <f t="shared" si="44"/>
        <v>0</v>
      </c>
    </row>
    <row r="473" spans="1:36" x14ac:dyDescent="0.2">
      <c r="A473" t="str">
        <f t="shared" si="45"/>
        <v>23XK04</v>
      </c>
      <c r="B473">
        <f t="shared" si="46"/>
        <v>4</v>
      </c>
      <c r="C473" s="265" t="s">
        <v>126</v>
      </c>
      <c r="D473" s="265" t="s">
        <v>388</v>
      </c>
      <c r="E473" s="265">
        <v>2</v>
      </c>
      <c r="F473" s="265">
        <v>0</v>
      </c>
      <c r="G473" s="265">
        <v>0</v>
      </c>
      <c r="H473" s="265">
        <v>2</v>
      </c>
      <c r="I473" s="265">
        <v>1</v>
      </c>
      <c r="J473" s="265">
        <v>0</v>
      </c>
      <c r="K473" s="265">
        <v>0</v>
      </c>
      <c r="L473" s="265">
        <v>1</v>
      </c>
      <c r="M473" s="265">
        <v>12</v>
      </c>
      <c r="N473" s="265">
        <v>0</v>
      </c>
      <c r="O473" s="265">
        <v>0</v>
      </c>
      <c r="P473" s="265">
        <v>12</v>
      </c>
      <c r="Q473" s="265">
        <v>5</v>
      </c>
      <c r="R473" s="265">
        <v>0</v>
      </c>
      <c r="S473" s="265">
        <v>0</v>
      </c>
      <c r="T473" s="265">
        <v>5</v>
      </c>
      <c r="U473">
        <f t="shared" si="47"/>
        <v>1</v>
      </c>
      <c r="X473" t="str">
        <f t="shared" si="42"/>
        <v>14OR01</v>
      </c>
      <c r="Y473">
        <f t="shared" si="43"/>
        <v>1</v>
      </c>
      <c r="Z473" s="265" t="s">
        <v>423</v>
      </c>
      <c r="AA473" s="265" t="s">
        <v>431</v>
      </c>
      <c r="AB473" s="265">
        <v>10</v>
      </c>
      <c r="AC473" s="265">
        <v>0</v>
      </c>
      <c r="AD473" s="265">
        <v>0</v>
      </c>
      <c r="AE473" s="265">
        <v>10</v>
      </c>
      <c r="AF473" s="265">
        <v>4</v>
      </c>
      <c r="AG473" s="265">
        <v>0</v>
      </c>
      <c r="AH473" s="265">
        <v>0</v>
      </c>
      <c r="AI473" s="265">
        <v>4</v>
      </c>
      <c r="AJ473">
        <f t="shared" si="44"/>
        <v>1</v>
      </c>
    </row>
    <row r="474" spans="1:36" x14ac:dyDescent="0.2">
      <c r="A474" t="str">
        <f t="shared" si="45"/>
        <v>23XK05</v>
      </c>
      <c r="B474">
        <f t="shared" si="46"/>
        <v>5</v>
      </c>
      <c r="C474" s="265" t="s">
        <v>126</v>
      </c>
      <c r="D474" s="265" t="s">
        <v>392</v>
      </c>
      <c r="E474" s="265">
        <v>2</v>
      </c>
      <c r="F474" s="265">
        <v>0</v>
      </c>
      <c r="G474" s="265">
        <v>0</v>
      </c>
      <c r="H474" s="265">
        <v>2</v>
      </c>
      <c r="I474" s="265">
        <v>0</v>
      </c>
      <c r="J474" s="265">
        <v>0</v>
      </c>
      <c r="K474" s="265">
        <v>0</v>
      </c>
      <c r="L474" s="265">
        <v>0</v>
      </c>
      <c r="M474" s="265">
        <v>6</v>
      </c>
      <c r="N474" s="265">
        <v>0</v>
      </c>
      <c r="O474" s="265">
        <v>0</v>
      </c>
      <c r="P474" s="265">
        <v>6</v>
      </c>
      <c r="Q474" s="265">
        <v>0</v>
      </c>
      <c r="R474" s="265">
        <v>0</v>
      </c>
      <c r="S474" s="265">
        <v>0</v>
      </c>
      <c r="T474" s="265">
        <v>0</v>
      </c>
      <c r="U474">
        <f t="shared" si="47"/>
        <v>1</v>
      </c>
      <c r="X474" t="str">
        <f t="shared" si="42"/>
        <v>14OR02</v>
      </c>
      <c r="Y474">
        <f t="shared" si="43"/>
        <v>2</v>
      </c>
      <c r="Z474" s="265" t="s">
        <v>423</v>
      </c>
      <c r="AA474" s="265" t="s">
        <v>434</v>
      </c>
      <c r="AB474" s="265">
        <v>0</v>
      </c>
      <c r="AC474" s="265">
        <v>0</v>
      </c>
      <c r="AD474" s="265">
        <v>0</v>
      </c>
      <c r="AE474" s="265">
        <v>0</v>
      </c>
      <c r="AF474" s="265">
        <v>1</v>
      </c>
      <c r="AG474" s="265">
        <v>0</v>
      </c>
      <c r="AH474" s="265">
        <v>0</v>
      </c>
      <c r="AI474" s="265">
        <v>1</v>
      </c>
      <c r="AJ474">
        <f t="shared" si="44"/>
        <v>0</v>
      </c>
    </row>
    <row r="475" spans="1:36" x14ac:dyDescent="0.2">
      <c r="A475" t="str">
        <f t="shared" si="45"/>
        <v>23XK06</v>
      </c>
      <c r="B475">
        <f t="shared" si="46"/>
        <v>6</v>
      </c>
      <c r="C475" s="265" t="s">
        <v>126</v>
      </c>
      <c r="D475" s="265" t="s">
        <v>395</v>
      </c>
      <c r="E475" s="265">
        <v>0</v>
      </c>
      <c r="F475" s="265">
        <v>0</v>
      </c>
      <c r="G475" s="265">
        <v>0</v>
      </c>
      <c r="H475" s="265">
        <v>0</v>
      </c>
      <c r="I475" s="265">
        <v>0</v>
      </c>
      <c r="J475" s="265">
        <v>0</v>
      </c>
      <c r="K475" s="265">
        <v>0</v>
      </c>
      <c r="L475" s="265">
        <v>0</v>
      </c>
      <c r="M475" s="265">
        <v>1</v>
      </c>
      <c r="N475" s="265">
        <v>0</v>
      </c>
      <c r="O475" s="265">
        <v>0</v>
      </c>
      <c r="P475" s="265">
        <v>1</v>
      </c>
      <c r="Q475" s="265">
        <v>0</v>
      </c>
      <c r="R475" s="265">
        <v>0</v>
      </c>
      <c r="S475" s="265">
        <v>0</v>
      </c>
      <c r="T475" s="265">
        <v>0</v>
      </c>
      <c r="U475">
        <f t="shared" si="47"/>
        <v>1</v>
      </c>
      <c r="X475" t="str">
        <f t="shared" si="42"/>
        <v>14OR03</v>
      </c>
      <c r="Y475">
        <f t="shared" si="43"/>
        <v>3</v>
      </c>
      <c r="Z475" s="265" t="s">
        <v>423</v>
      </c>
      <c r="AA475" s="265" t="s">
        <v>435</v>
      </c>
      <c r="AB475" s="265">
        <v>1</v>
      </c>
      <c r="AC475" s="265">
        <v>0</v>
      </c>
      <c r="AD475" s="265">
        <v>0</v>
      </c>
      <c r="AE475" s="265">
        <v>1</v>
      </c>
      <c r="AF475" s="265">
        <v>0</v>
      </c>
      <c r="AG475" s="265">
        <v>0</v>
      </c>
      <c r="AH475" s="265">
        <v>0</v>
      </c>
      <c r="AI475" s="265">
        <v>0</v>
      </c>
      <c r="AJ475">
        <f t="shared" si="44"/>
        <v>1</v>
      </c>
    </row>
    <row r="476" spans="1:36" x14ac:dyDescent="0.2">
      <c r="A476" t="str">
        <f t="shared" si="45"/>
        <v>24HY01</v>
      </c>
      <c r="B476">
        <f t="shared" si="46"/>
        <v>1</v>
      </c>
      <c r="C476" s="265" t="s">
        <v>215</v>
      </c>
      <c r="D476" s="265" t="s">
        <v>175</v>
      </c>
      <c r="E476" s="265">
        <v>0</v>
      </c>
      <c r="F476" s="265">
        <v>1</v>
      </c>
      <c r="G476" s="265">
        <v>0</v>
      </c>
      <c r="H476" s="265">
        <v>1</v>
      </c>
      <c r="I476" s="265">
        <v>0</v>
      </c>
      <c r="J476" s="265">
        <v>0</v>
      </c>
      <c r="K476" s="265">
        <v>0</v>
      </c>
      <c r="L476" s="265">
        <v>0</v>
      </c>
      <c r="M476" s="265">
        <v>0</v>
      </c>
      <c r="N476" s="265">
        <v>0</v>
      </c>
      <c r="O476" s="265">
        <v>0</v>
      </c>
      <c r="P476" s="265">
        <v>0</v>
      </c>
      <c r="Q476" s="265">
        <v>0</v>
      </c>
      <c r="R476" s="265">
        <v>0</v>
      </c>
      <c r="S476" s="265">
        <v>0</v>
      </c>
      <c r="T476" s="265">
        <v>0</v>
      </c>
      <c r="U476">
        <f t="shared" si="47"/>
        <v>1</v>
      </c>
      <c r="X476" t="str">
        <f t="shared" si="42"/>
        <v>14OT01</v>
      </c>
      <c r="Y476">
        <f t="shared" si="43"/>
        <v>1</v>
      </c>
      <c r="Z476" s="265" t="s">
        <v>382</v>
      </c>
      <c r="AA476" s="265" t="s">
        <v>521</v>
      </c>
      <c r="AB476" s="265">
        <v>0</v>
      </c>
      <c r="AC476" s="265">
        <v>0</v>
      </c>
      <c r="AD476" s="265">
        <v>0</v>
      </c>
      <c r="AE476" s="265">
        <v>0</v>
      </c>
      <c r="AF476" s="265">
        <v>3</v>
      </c>
      <c r="AG476" s="265">
        <v>0</v>
      </c>
      <c r="AH476" s="265">
        <v>0</v>
      </c>
      <c r="AI476" s="265">
        <v>3</v>
      </c>
      <c r="AJ476">
        <f t="shared" si="44"/>
        <v>0</v>
      </c>
    </row>
    <row r="477" spans="1:36" x14ac:dyDescent="0.2">
      <c r="A477" t="str">
        <f t="shared" si="45"/>
        <v>24HY02</v>
      </c>
      <c r="B477">
        <f t="shared" si="46"/>
        <v>2</v>
      </c>
      <c r="C477" s="265" t="s">
        <v>215</v>
      </c>
      <c r="D477" s="265" t="s">
        <v>198</v>
      </c>
      <c r="E477" s="265">
        <v>0</v>
      </c>
      <c r="F477" s="265">
        <v>0</v>
      </c>
      <c r="G477" s="265">
        <v>2</v>
      </c>
      <c r="H477" s="265">
        <v>2</v>
      </c>
      <c r="I477" s="265">
        <v>0</v>
      </c>
      <c r="J477" s="265">
        <v>0</v>
      </c>
      <c r="K477" s="265">
        <v>0</v>
      </c>
      <c r="L477" s="265">
        <v>0</v>
      </c>
      <c r="M477" s="265">
        <v>0</v>
      </c>
      <c r="N477" s="265">
        <v>0</v>
      </c>
      <c r="O477" s="265">
        <v>0</v>
      </c>
      <c r="P477" s="265">
        <v>0</v>
      </c>
      <c r="Q477" s="265">
        <v>0</v>
      </c>
      <c r="R477" s="265">
        <v>0</v>
      </c>
      <c r="S477" s="265">
        <v>1</v>
      </c>
      <c r="T477" s="265">
        <v>1</v>
      </c>
      <c r="U477">
        <f t="shared" si="47"/>
        <v>1</v>
      </c>
      <c r="X477" t="str">
        <f t="shared" si="42"/>
        <v>14OT02</v>
      </c>
      <c r="Y477">
        <f t="shared" si="43"/>
        <v>2</v>
      </c>
      <c r="Z477" s="265" t="s">
        <v>382</v>
      </c>
      <c r="AA477" s="265" t="s">
        <v>522</v>
      </c>
      <c r="AB477" s="265">
        <v>0</v>
      </c>
      <c r="AC477" s="265">
        <v>0</v>
      </c>
      <c r="AD477" s="265">
        <v>0</v>
      </c>
      <c r="AE477" s="265">
        <v>0</v>
      </c>
      <c r="AF477" s="265">
        <v>1</v>
      </c>
      <c r="AG477" s="265">
        <v>0</v>
      </c>
      <c r="AH477" s="265">
        <v>0</v>
      </c>
      <c r="AI477" s="265">
        <v>1</v>
      </c>
      <c r="AJ477">
        <f t="shared" si="44"/>
        <v>0</v>
      </c>
    </row>
    <row r="478" spans="1:36" x14ac:dyDescent="0.2">
      <c r="A478" t="str">
        <f t="shared" si="45"/>
        <v>24HY03</v>
      </c>
      <c r="B478">
        <f t="shared" si="46"/>
        <v>3</v>
      </c>
      <c r="C478" s="265" t="s">
        <v>215</v>
      </c>
      <c r="D478" s="265" t="s">
        <v>203</v>
      </c>
      <c r="E478" s="265">
        <v>0</v>
      </c>
      <c r="F478" s="265">
        <v>0</v>
      </c>
      <c r="G478" s="265">
        <v>2</v>
      </c>
      <c r="H478" s="265">
        <v>2</v>
      </c>
      <c r="I478" s="265">
        <v>0</v>
      </c>
      <c r="J478" s="265">
        <v>0</v>
      </c>
      <c r="K478" s="265">
        <v>0</v>
      </c>
      <c r="L478" s="265">
        <v>0</v>
      </c>
      <c r="M478" s="265">
        <v>0</v>
      </c>
      <c r="N478" s="265">
        <v>0</v>
      </c>
      <c r="O478" s="265">
        <v>0</v>
      </c>
      <c r="P478" s="265">
        <v>0</v>
      </c>
      <c r="Q478" s="265">
        <v>0</v>
      </c>
      <c r="R478" s="265">
        <v>0</v>
      </c>
      <c r="S478" s="265">
        <v>0</v>
      </c>
      <c r="T478" s="265">
        <v>0</v>
      </c>
      <c r="U478">
        <f t="shared" si="47"/>
        <v>1</v>
      </c>
      <c r="X478" t="str">
        <f t="shared" si="42"/>
        <v>14PG01</v>
      </c>
      <c r="Y478">
        <f t="shared" si="43"/>
        <v>1</v>
      </c>
      <c r="Z478" s="265" t="s">
        <v>454</v>
      </c>
      <c r="AA478" s="265" t="s">
        <v>444</v>
      </c>
      <c r="AB478" s="265">
        <v>0</v>
      </c>
      <c r="AC478" s="265">
        <v>1</v>
      </c>
      <c r="AD478" s="265">
        <v>0</v>
      </c>
      <c r="AE478" s="265">
        <v>1</v>
      </c>
      <c r="AF478" s="265">
        <v>0</v>
      </c>
      <c r="AG478" s="265">
        <v>0</v>
      </c>
      <c r="AH478" s="265">
        <v>0</v>
      </c>
      <c r="AI478" s="265">
        <v>0</v>
      </c>
      <c r="AJ478">
        <f t="shared" si="44"/>
        <v>1</v>
      </c>
    </row>
    <row r="479" spans="1:36" x14ac:dyDescent="0.2">
      <c r="A479" t="str">
        <f t="shared" si="45"/>
        <v>24HY04</v>
      </c>
      <c r="B479">
        <f t="shared" si="46"/>
        <v>4</v>
      </c>
      <c r="C479" s="265" t="s">
        <v>215</v>
      </c>
      <c r="D479" s="265" t="s">
        <v>211</v>
      </c>
      <c r="E479" s="265">
        <v>0</v>
      </c>
      <c r="F479" s="265">
        <v>0</v>
      </c>
      <c r="G479" s="265">
        <v>1</v>
      </c>
      <c r="H479" s="265">
        <v>1</v>
      </c>
      <c r="I479" s="265">
        <v>0</v>
      </c>
      <c r="J479" s="265">
        <v>0</v>
      </c>
      <c r="K479" s="265">
        <v>0</v>
      </c>
      <c r="L479" s="265">
        <v>0</v>
      </c>
      <c r="M479" s="265">
        <v>0</v>
      </c>
      <c r="N479" s="265">
        <v>0</v>
      </c>
      <c r="O479" s="265">
        <v>0</v>
      </c>
      <c r="P479" s="265">
        <v>0</v>
      </c>
      <c r="Q479" s="265">
        <v>0</v>
      </c>
      <c r="R479" s="265">
        <v>0</v>
      </c>
      <c r="S479" s="265">
        <v>0</v>
      </c>
      <c r="T479" s="265">
        <v>0</v>
      </c>
      <c r="U479">
        <f t="shared" si="47"/>
        <v>1</v>
      </c>
      <c r="X479" t="str">
        <f t="shared" si="42"/>
        <v>14PG02</v>
      </c>
      <c r="Y479">
        <f t="shared" si="43"/>
        <v>2</v>
      </c>
      <c r="Z479" s="265" t="s">
        <v>454</v>
      </c>
      <c r="AA479" s="265" t="s">
        <v>452</v>
      </c>
      <c r="AB479" s="265">
        <v>2</v>
      </c>
      <c r="AC479" s="265">
        <v>0</v>
      </c>
      <c r="AD479" s="265">
        <v>0</v>
      </c>
      <c r="AE479" s="265">
        <v>2</v>
      </c>
      <c r="AF479" s="265">
        <v>0</v>
      </c>
      <c r="AG479" s="265">
        <v>0</v>
      </c>
      <c r="AH479" s="265">
        <v>0</v>
      </c>
      <c r="AI479" s="265">
        <v>0</v>
      </c>
      <c r="AJ479">
        <f t="shared" si="44"/>
        <v>1</v>
      </c>
    </row>
    <row r="480" spans="1:36" x14ac:dyDescent="0.2">
      <c r="A480" t="str">
        <f t="shared" si="45"/>
        <v>24HY05</v>
      </c>
      <c r="B480">
        <f t="shared" si="46"/>
        <v>5</v>
      </c>
      <c r="C480" s="265" t="s">
        <v>215</v>
      </c>
      <c r="D480" s="265" t="s">
        <v>216</v>
      </c>
      <c r="E480" s="265">
        <v>0</v>
      </c>
      <c r="F480" s="265">
        <v>0</v>
      </c>
      <c r="G480" s="265">
        <v>0</v>
      </c>
      <c r="H480" s="265">
        <v>0</v>
      </c>
      <c r="I480" s="265">
        <v>0</v>
      </c>
      <c r="J480" s="265">
        <v>0</v>
      </c>
      <c r="K480" s="265">
        <v>0</v>
      </c>
      <c r="L480" s="265">
        <v>0</v>
      </c>
      <c r="M480" s="265">
        <v>1</v>
      </c>
      <c r="N480" s="265">
        <v>0</v>
      </c>
      <c r="O480" s="265">
        <v>1</v>
      </c>
      <c r="P480" s="265">
        <v>2</v>
      </c>
      <c r="Q480" s="265">
        <v>0</v>
      </c>
      <c r="R480" s="265">
        <v>0</v>
      </c>
      <c r="S480" s="265">
        <v>1</v>
      </c>
      <c r="T480" s="265">
        <v>1</v>
      </c>
      <c r="U480">
        <f t="shared" si="47"/>
        <v>1</v>
      </c>
      <c r="X480" t="str">
        <f t="shared" si="42"/>
        <v>14PG03</v>
      </c>
      <c r="Y480">
        <f t="shared" si="43"/>
        <v>3</v>
      </c>
      <c r="Z480" s="265" t="s">
        <v>454</v>
      </c>
      <c r="AA480" s="265" t="s">
        <v>455</v>
      </c>
      <c r="AB480" s="265">
        <v>1</v>
      </c>
      <c r="AC480" s="265">
        <v>1</v>
      </c>
      <c r="AD480" s="265">
        <v>0</v>
      </c>
      <c r="AE480" s="265">
        <v>2</v>
      </c>
      <c r="AF480" s="265">
        <v>0</v>
      </c>
      <c r="AG480" s="265">
        <v>0</v>
      </c>
      <c r="AH480" s="265">
        <v>0</v>
      </c>
      <c r="AI480" s="265">
        <v>0</v>
      </c>
      <c r="AJ480">
        <f t="shared" si="44"/>
        <v>1</v>
      </c>
    </row>
    <row r="481" spans="1:36" x14ac:dyDescent="0.2">
      <c r="A481" t="str">
        <f t="shared" si="45"/>
        <v>24HY06</v>
      </c>
      <c r="B481">
        <f t="shared" si="46"/>
        <v>6</v>
      </c>
      <c r="C481" s="265" t="s">
        <v>215</v>
      </c>
      <c r="D481" s="265" t="s">
        <v>231</v>
      </c>
      <c r="E481" s="265">
        <v>0</v>
      </c>
      <c r="F481" s="265">
        <v>0</v>
      </c>
      <c r="G481" s="265">
        <v>1</v>
      </c>
      <c r="H481" s="265">
        <v>1</v>
      </c>
      <c r="I481" s="265">
        <v>0</v>
      </c>
      <c r="J481" s="265">
        <v>0</v>
      </c>
      <c r="K481" s="265">
        <v>0</v>
      </c>
      <c r="L481" s="265">
        <v>0</v>
      </c>
      <c r="M481" s="265">
        <v>0</v>
      </c>
      <c r="N481" s="265">
        <v>0</v>
      </c>
      <c r="O481" s="265">
        <v>0</v>
      </c>
      <c r="P481" s="265">
        <v>0</v>
      </c>
      <c r="Q481" s="265">
        <v>0</v>
      </c>
      <c r="R481" s="265">
        <v>0</v>
      </c>
      <c r="S481" s="265">
        <v>0</v>
      </c>
      <c r="T481" s="265">
        <v>0</v>
      </c>
      <c r="U481">
        <f t="shared" si="47"/>
        <v>1</v>
      </c>
      <c r="X481" t="str">
        <f t="shared" si="42"/>
        <v>14PG04</v>
      </c>
      <c r="Y481">
        <f t="shared" si="43"/>
        <v>4</v>
      </c>
      <c r="Z481" s="265" t="s">
        <v>454</v>
      </c>
      <c r="AA481" s="265" t="s">
        <v>460</v>
      </c>
      <c r="AB481" s="265">
        <v>0</v>
      </c>
      <c r="AC481" s="265">
        <v>0</v>
      </c>
      <c r="AD481" s="265">
        <v>0</v>
      </c>
      <c r="AE481" s="265">
        <v>0</v>
      </c>
      <c r="AF481" s="265">
        <v>0</v>
      </c>
      <c r="AG481" s="265">
        <v>1</v>
      </c>
      <c r="AH481" s="265">
        <v>0</v>
      </c>
      <c r="AI481" s="265">
        <v>1</v>
      </c>
      <c r="AJ481">
        <f t="shared" si="44"/>
        <v>0</v>
      </c>
    </row>
    <row r="482" spans="1:36" x14ac:dyDescent="0.2">
      <c r="A482" t="str">
        <f t="shared" si="45"/>
        <v>26LD01</v>
      </c>
      <c r="B482">
        <f t="shared" si="46"/>
        <v>1</v>
      </c>
      <c r="C482" s="265" t="s">
        <v>153</v>
      </c>
      <c r="D482" s="265" t="s">
        <v>141</v>
      </c>
      <c r="E482" s="265">
        <v>2</v>
      </c>
      <c r="F482" s="265">
        <v>0</v>
      </c>
      <c r="G482" s="265">
        <v>0</v>
      </c>
      <c r="H482" s="265">
        <v>2</v>
      </c>
      <c r="I482" s="265">
        <v>0</v>
      </c>
      <c r="J482" s="265">
        <v>0</v>
      </c>
      <c r="K482" s="265">
        <v>0</v>
      </c>
      <c r="L482" s="265">
        <v>0</v>
      </c>
      <c r="M482" s="265">
        <v>0</v>
      </c>
      <c r="N482" s="265">
        <v>0</v>
      </c>
      <c r="O482" s="265">
        <v>0</v>
      </c>
      <c r="P482" s="265">
        <v>0</v>
      </c>
      <c r="Q482" s="265">
        <v>0</v>
      </c>
      <c r="R482" s="265">
        <v>0</v>
      </c>
      <c r="S482" s="265">
        <v>0</v>
      </c>
      <c r="T482" s="265">
        <v>0</v>
      </c>
      <c r="U482">
        <f t="shared" si="47"/>
        <v>1</v>
      </c>
      <c r="X482" t="str">
        <f t="shared" si="42"/>
        <v>14PG05</v>
      </c>
      <c r="Y482">
        <f t="shared" si="43"/>
        <v>5</v>
      </c>
      <c r="Z482" s="265" t="s">
        <v>454</v>
      </c>
      <c r="AA482" s="265" t="s">
        <v>462</v>
      </c>
      <c r="AB482" s="265">
        <v>0</v>
      </c>
      <c r="AC482" s="265">
        <v>2</v>
      </c>
      <c r="AD482" s="265">
        <v>0</v>
      </c>
      <c r="AE482" s="265">
        <v>2</v>
      </c>
      <c r="AF482" s="265">
        <v>1</v>
      </c>
      <c r="AG482" s="265">
        <v>0</v>
      </c>
      <c r="AH482" s="265">
        <v>0</v>
      </c>
      <c r="AI482" s="265">
        <v>1</v>
      </c>
      <c r="AJ482">
        <f t="shared" si="44"/>
        <v>1</v>
      </c>
    </row>
    <row r="483" spans="1:36" x14ac:dyDescent="0.2">
      <c r="A483" t="str">
        <f t="shared" si="45"/>
        <v>26LF01</v>
      </c>
      <c r="B483">
        <f t="shared" si="46"/>
        <v>1</v>
      </c>
      <c r="C483" s="265" t="s">
        <v>242</v>
      </c>
      <c r="D483" s="265" t="s">
        <v>236</v>
      </c>
      <c r="E483" s="265">
        <v>0</v>
      </c>
      <c r="F483" s="265">
        <v>0</v>
      </c>
      <c r="G483" s="265">
        <v>0</v>
      </c>
      <c r="H483" s="265">
        <v>0</v>
      </c>
      <c r="I483" s="265">
        <v>0</v>
      </c>
      <c r="J483" s="265">
        <v>0</v>
      </c>
      <c r="K483" s="265">
        <v>0</v>
      </c>
      <c r="L483" s="265">
        <v>0</v>
      </c>
      <c r="M483" s="265">
        <v>2</v>
      </c>
      <c r="N483" s="265">
        <v>0</v>
      </c>
      <c r="O483" s="265">
        <v>0</v>
      </c>
      <c r="P483" s="265">
        <v>2</v>
      </c>
      <c r="Q483" s="265">
        <v>1</v>
      </c>
      <c r="R483" s="265">
        <v>0</v>
      </c>
      <c r="S483" s="265">
        <v>0</v>
      </c>
      <c r="T483" s="265">
        <v>1</v>
      </c>
      <c r="U483">
        <f t="shared" si="47"/>
        <v>1</v>
      </c>
      <c r="X483" t="str">
        <f t="shared" si="42"/>
        <v>14PG06</v>
      </c>
      <c r="Y483">
        <f t="shared" si="43"/>
        <v>6</v>
      </c>
      <c r="Z483" s="265" t="s">
        <v>454</v>
      </c>
      <c r="AA483" s="265" t="s">
        <v>463</v>
      </c>
      <c r="AB483" s="265">
        <v>0</v>
      </c>
      <c r="AC483" s="265">
        <v>0</v>
      </c>
      <c r="AD483" s="265">
        <v>0</v>
      </c>
      <c r="AE483" s="265">
        <v>0</v>
      </c>
      <c r="AF483" s="265">
        <v>1</v>
      </c>
      <c r="AG483" s="265">
        <v>0</v>
      </c>
      <c r="AH483" s="265">
        <v>0</v>
      </c>
      <c r="AI483" s="265">
        <v>1</v>
      </c>
      <c r="AJ483">
        <f t="shared" si="44"/>
        <v>0</v>
      </c>
    </row>
    <row r="484" spans="1:36" x14ac:dyDescent="0.2">
      <c r="A484" t="str">
        <f t="shared" si="45"/>
        <v>26LY01</v>
      </c>
      <c r="B484">
        <f t="shared" si="46"/>
        <v>1</v>
      </c>
      <c r="C484" s="265" t="s">
        <v>507</v>
      </c>
      <c r="D484" s="265" t="s">
        <v>309</v>
      </c>
      <c r="E484" s="265">
        <v>0</v>
      </c>
      <c r="F484" s="265">
        <v>0</v>
      </c>
      <c r="G484" s="265">
        <v>0</v>
      </c>
      <c r="H484" s="265">
        <v>0</v>
      </c>
      <c r="I484" s="265">
        <v>0</v>
      </c>
      <c r="J484" s="265">
        <v>0</v>
      </c>
      <c r="K484" s="265">
        <v>0</v>
      </c>
      <c r="L484" s="265">
        <v>0</v>
      </c>
      <c r="M484" s="265">
        <v>0</v>
      </c>
      <c r="N484" s="265">
        <v>0</v>
      </c>
      <c r="O484" s="265">
        <v>0</v>
      </c>
      <c r="P484" s="265">
        <v>0</v>
      </c>
      <c r="Q484" s="265">
        <v>1</v>
      </c>
      <c r="R484" s="265">
        <v>0</v>
      </c>
      <c r="S484" s="265">
        <v>0</v>
      </c>
      <c r="T484" s="265">
        <v>1</v>
      </c>
      <c r="U484">
        <f t="shared" si="47"/>
        <v>0</v>
      </c>
      <c r="X484" t="str">
        <f t="shared" si="42"/>
        <v>14PG07</v>
      </c>
      <c r="Y484">
        <f t="shared" si="43"/>
        <v>7</v>
      </c>
      <c r="Z484" s="265" t="s">
        <v>454</v>
      </c>
      <c r="AA484" s="265" t="s">
        <v>465</v>
      </c>
      <c r="AB484" s="265">
        <v>3</v>
      </c>
      <c r="AC484" s="265">
        <v>0</v>
      </c>
      <c r="AD484" s="265">
        <v>0</v>
      </c>
      <c r="AE484" s="265">
        <v>3</v>
      </c>
      <c r="AF484" s="265">
        <v>2</v>
      </c>
      <c r="AG484" s="265">
        <v>0</v>
      </c>
      <c r="AH484" s="265">
        <v>0</v>
      </c>
      <c r="AI484" s="265">
        <v>2</v>
      </c>
      <c r="AJ484">
        <f t="shared" si="44"/>
        <v>1</v>
      </c>
    </row>
    <row r="485" spans="1:36" x14ac:dyDescent="0.2">
      <c r="A485" t="str">
        <f t="shared" si="45"/>
        <v>26MC01</v>
      </c>
      <c r="B485">
        <f t="shared" si="46"/>
        <v>1</v>
      </c>
      <c r="C485" s="265" t="s">
        <v>154</v>
      </c>
      <c r="D485" s="265" t="s">
        <v>141</v>
      </c>
      <c r="E485" s="265">
        <v>1</v>
      </c>
      <c r="F485" s="265">
        <v>0</v>
      </c>
      <c r="G485" s="265">
        <v>0</v>
      </c>
      <c r="H485" s="265">
        <v>1</v>
      </c>
      <c r="I485" s="265">
        <v>0</v>
      </c>
      <c r="J485" s="265">
        <v>0</v>
      </c>
      <c r="K485" s="265">
        <v>0</v>
      </c>
      <c r="L485" s="265">
        <v>0</v>
      </c>
      <c r="M485" s="265">
        <v>0</v>
      </c>
      <c r="N485" s="265">
        <v>0</v>
      </c>
      <c r="O485" s="265">
        <v>0</v>
      </c>
      <c r="P485" s="265">
        <v>0</v>
      </c>
      <c r="Q485" s="265">
        <v>0</v>
      </c>
      <c r="R485" s="265">
        <v>0</v>
      </c>
      <c r="S485" s="265">
        <v>0</v>
      </c>
      <c r="T485" s="265">
        <v>0</v>
      </c>
      <c r="U485">
        <f t="shared" si="47"/>
        <v>1</v>
      </c>
      <c r="X485" t="str">
        <f t="shared" si="42"/>
        <v>14PG08</v>
      </c>
      <c r="Y485">
        <f t="shared" si="43"/>
        <v>8</v>
      </c>
      <c r="Z485" s="265" t="s">
        <v>454</v>
      </c>
      <c r="AA485" s="265" t="s">
        <v>470</v>
      </c>
      <c r="AB485" s="265">
        <v>0</v>
      </c>
      <c r="AC485" s="265">
        <v>0</v>
      </c>
      <c r="AD485" s="265">
        <v>0</v>
      </c>
      <c r="AE485" s="265">
        <v>0</v>
      </c>
      <c r="AF485" s="265">
        <v>0</v>
      </c>
      <c r="AG485" s="265">
        <v>1</v>
      </c>
      <c r="AH485" s="265">
        <v>0</v>
      </c>
      <c r="AI485" s="265">
        <v>1</v>
      </c>
      <c r="AJ485">
        <f t="shared" si="44"/>
        <v>0</v>
      </c>
    </row>
    <row r="486" spans="1:36" x14ac:dyDescent="0.2">
      <c r="A486" t="str">
        <f t="shared" si="45"/>
        <v>26MC02</v>
      </c>
      <c r="B486">
        <f t="shared" si="46"/>
        <v>2</v>
      </c>
      <c r="C486" s="265" t="s">
        <v>154</v>
      </c>
      <c r="D486" s="265" t="s">
        <v>258</v>
      </c>
      <c r="E486" s="265">
        <v>0</v>
      </c>
      <c r="F486" s="265">
        <v>0</v>
      </c>
      <c r="G486" s="265">
        <v>0</v>
      </c>
      <c r="H486" s="265">
        <v>0</v>
      </c>
      <c r="I486" s="265">
        <v>0</v>
      </c>
      <c r="J486" s="265">
        <v>0</v>
      </c>
      <c r="K486" s="265">
        <v>0</v>
      </c>
      <c r="L486" s="265">
        <v>0</v>
      </c>
      <c r="M486" s="265">
        <v>1</v>
      </c>
      <c r="N486" s="265">
        <v>0</v>
      </c>
      <c r="O486" s="265">
        <v>0</v>
      </c>
      <c r="P486" s="265">
        <v>1</v>
      </c>
      <c r="Q486" s="265">
        <v>0</v>
      </c>
      <c r="R486" s="265">
        <v>0</v>
      </c>
      <c r="S486" s="265">
        <v>0</v>
      </c>
      <c r="T486" s="265">
        <v>0</v>
      </c>
      <c r="U486">
        <f t="shared" si="47"/>
        <v>1</v>
      </c>
      <c r="X486" t="str">
        <f t="shared" si="42"/>
        <v>14PG09</v>
      </c>
      <c r="Y486">
        <f t="shared" si="43"/>
        <v>9</v>
      </c>
      <c r="Z486" s="265" t="s">
        <v>454</v>
      </c>
      <c r="AA486" s="265" t="s">
        <v>472</v>
      </c>
      <c r="AB486" s="265">
        <v>0</v>
      </c>
      <c r="AC486" s="265">
        <v>1</v>
      </c>
      <c r="AD486" s="265">
        <v>0</v>
      </c>
      <c r="AE486" s="265">
        <v>1</v>
      </c>
      <c r="AF486" s="265">
        <v>0</v>
      </c>
      <c r="AG486" s="265">
        <v>0</v>
      </c>
      <c r="AH486" s="265">
        <v>0</v>
      </c>
      <c r="AI486" s="265">
        <v>0</v>
      </c>
      <c r="AJ486">
        <f t="shared" si="44"/>
        <v>1</v>
      </c>
    </row>
    <row r="487" spans="1:36" x14ac:dyDescent="0.2">
      <c r="A487" t="str">
        <f t="shared" si="45"/>
        <v>26MN01</v>
      </c>
      <c r="B487">
        <f t="shared" si="46"/>
        <v>1</v>
      </c>
      <c r="C487" s="265" t="s">
        <v>127</v>
      </c>
      <c r="D487" s="265" t="s">
        <v>118</v>
      </c>
      <c r="E487" s="265">
        <v>3</v>
      </c>
      <c r="F487" s="265">
        <v>0</v>
      </c>
      <c r="G487" s="265">
        <v>3</v>
      </c>
      <c r="H487" s="265">
        <v>6</v>
      </c>
      <c r="I487" s="265">
        <v>0</v>
      </c>
      <c r="J487" s="265">
        <v>0</v>
      </c>
      <c r="K487" s="265">
        <v>0</v>
      </c>
      <c r="L487" s="265">
        <v>0</v>
      </c>
      <c r="M487" s="265">
        <v>1</v>
      </c>
      <c r="N487" s="265">
        <v>0</v>
      </c>
      <c r="O487" s="265">
        <v>0</v>
      </c>
      <c r="P487" s="265">
        <v>1</v>
      </c>
      <c r="Q487" s="265">
        <v>0</v>
      </c>
      <c r="R487" s="265">
        <v>0</v>
      </c>
      <c r="S487" s="265">
        <v>0</v>
      </c>
      <c r="T487" s="265">
        <v>0</v>
      </c>
      <c r="U487">
        <f t="shared" si="47"/>
        <v>1</v>
      </c>
      <c r="X487" t="str">
        <f t="shared" si="42"/>
        <v>14PG10</v>
      </c>
      <c r="Y487">
        <f t="shared" si="43"/>
        <v>10</v>
      </c>
      <c r="Z487" s="265" t="s">
        <v>454</v>
      </c>
      <c r="AA487" s="265" t="s">
        <v>474</v>
      </c>
      <c r="AB487" s="265">
        <v>3</v>
      </c>
      <c r="AC487" s="265">
        <v>1</v>
      </c>
      <c r="AD487" s="265">
        <v>0</v>
      </c>
      <c r="AE487" s="265">
        <v>4</v>
      </c>
      <c r="AF487" s="265">
        <v>0</v>
      </c>
      <c r="AG487" s="265">
        <v>1</v>
      </c>
      <c r="AH487" s="265">
        <v>0</v>
      </c>
      <c r="AI487" s="265">
        <v>1</v>
      </c>
      <c r="AJ487">
        <f t="shared" si="44"/>
        <v>1</v>
      </c>
    </row>
    <row r="488" spans="1:36" x14ac:dyDescent="0.2">
      <c r="A488" t="str">
        <f t="shared" si="45"/>
        <v>26MR01</v>
      </c>
      <c r="B488">
        <f t="shared" si="46"/>
        <v>1</v>
      </c>
      <c r="C488" s="265" t="s">
        <v>348</v>
      </c>
      <c r="D488" s="265" t="s">
        <v>346</v>
      </c>
      <c r="E488" s="265">
        <v>1</v>
      </c>
      <c r="F488" s="265">
        <v>1</v>
      </c>
      <c r="G488" s="265">
        <v>0</v>
      </c>
      <c r="H488" s="265">
        <v>2</v>
      </c>
      <c r="I488" s="265">
        <v>1</v>
      </c>
      <c r="J488" s="265">
        <v>0</v>
      </c>
      <c r="K488" s="265">
        <v>0</v>
      </c>
      <c r="L488" s="265">
        <v>1</v>
      </c>
      <c r="M488" s="265">
        <v>0</v>
      </c>
      <c r="N488" s="265">
        <v>0</v>
      </c>
      <c r="O488" s="265">
        <v>0</v>
      </c>
      <c r="P488" s="265">
        <v>0</v>
      </c>
      <c r="Q488" s="265">
        <v>0</v>
      </c>
      <c r="R488" s="265">
        <v>0</v>
      </c>
      <c r="S488" s="265">
        <v>0</v>
      </c>
      <c r="T488" s="265">
        <v>0</v>
      </c>
      <c r="U488">
        <f t="shared" si="47"/>
        <v>1</v>
      </c>
      <c r="X488" t="str">
        <f t="shared" si="42"/>
        <v>14PG11</v>
      </c>
      <c r="Y488">
        <f t="shared" si="43"/>
        <v>11</v>
      </c>
      <c r="Z488" s="265" t="s">
        <v>454</v>
      </c>
      <c r="AA488" s="265" t="s">
        <v>476</v>
      </c>
      <c r="AB488" s="265">
        <v>2</v>
      </c>
      <c r="AC488" s="265">
        <v>1</v>
      </c>
      <c r="AD488" s="265">
        <v>0</v>
      </c>
      <c r="AE488" s="265">
        <v>3</v>
      </c>
      <c r="AF488" s="265">
        <v>0</v>
      </c>
      <c r="AG488" s="265">
        <v>0</v>
      </c>
      <c r="AH488" s="265">
        <v>0</v>
      </c>
      <c r="AI488" s="265">
        <v>0</v>
      </c>
      <c r="AJ488">
        <f t="shared" si="44"/>
        <v>1</v>
      </c>
    </row>
    <row r="489" spans="1:36" x14ac:dyDescent="0.2">
      <c r="A489" t="str">
        <f t="shared" si="45"/>
        <v>26MU01</v>
      </c>
      <c r="B489">
        <f t="shared" si="46"/>
        <v>1</v>
      </c>
      <c r="C489" s="265" t="s">
        <v>139</v>
      </c>
      <c r="D489" s="265" t="s">
        <v>131</v>
      </c>
      <c r="E489" s="265">
        <v>0</v>
      </c>
      <c r="F489" s="265">
        <v>0</v>
      </c>
      <c r="G489" s="265">
        <v>0</v>
      </c>
      <c r="H489" s="265">
        <v>0</v>
      </c>
      <c r="I489" s="265">
        <v>0</v>
      </c>
      <c r="J489" s="265">
        <v>0</v>
      </c>
      <c r="K489" s="265">
        <v>0</v>
      </c>
      <c r="L489" s="265">
        <v>0</v>
      </c>
      <c r="M489" s="265">
        <v>1</v>
      </c>
      <c r="N489" s="265">
        <v>0</v>
      </c>
      <c r="O489" s="265">
        <v>0</v>
      </c>
      <c r="P489" s="265">
        <v>1</v>
      </c>
      <c r="Q489" s="265">
        <v>1</v>
      </c>
      <c r="R489" s="265">
        <v>0</v>
      </c>
      <c r="S489" s="265">
        <v>0</v>
      </c>
      <c r="T489" s="265">
        <v>1</v>
      </c>
      <c r="U489">
        <f t="shared" si="47"/>
        <v>0</v>
      </c>
      <c r="X489" t="str">
        <f t="shared" si="42"/>
        <v>14PG12</v>
      </c>
      <c r="Y489">
        <f t="shared" si="43"/>
        <v>12</v>
      </c>
      <c r="Z489" s="265" t="s">
        <v>454</v>
      </c>
      <c r="AA489" s="265" t="s">
        <v>521</v>
      </c>
      <c r="AB489" s="265">
        <v>1</v>
      </c>
      <c r="AC489" s="265">
        <v>1</v>
      </c>
      <c r="AD489" s="265">
        <v>0</v>
      </c>
      <c r="AE489" s="265">
        <v>2</v>
      </c>
      <c r="AF489" s="265">
        <v>0</v>
      </c>
      <c r="AG489" s="265">
        <v>0</v>
      </c>
      <c r="AH489" s="265">
        <v>0</v>
      </c>
      <c r="AI489" s="265">
        <v>0</v>
      </c>
      <c r="AJ489">
        <f t="shared" si="44"/>
        <v>1</v>
      </c>
    </row>
    <row r="490" spans="1:36" x14ac:dyDescent="0.2">
      <c r="A490" t="str">
        <f t="shared" si="45"/>
        <v>26MW01</v>
      </c>
      <c r="B490">
        <f t="shared" si="46"/>
        <v>1</v>
      </c>
      <c r="C490" s="265" t="s">
        <v>128</v>
      </c>
      <c r="D490" s="265" t="s">
        <v>118</v>
      </c>
      <c r="E490" s="265">
        <v>2</v>
      </c>
      <c r="F490" s="265">
        <v>0</v>
      </c>
      <c r="G490" s="265">
        <v>0</v>
      </c>
      <c r="H490" s="265">
        <v>2</v>
      </c>
      <c r="I490" s="265">
        <v>0</v>
      </c>
      <c r="J490" s="265">
        <v>0</v>
      </c>
      <c r="K490" s="265">
        <v>0</v>
      </c>
      <c r="L490" s="265">
        <v>0</v>
      </c>
      <c r="M490" s="265">
        <v>1</v>
      </c>
      <c r="N490" s="265">
        <v>0</v>
      </c>
      <c r="O490" s="265">
        <v>0</v>
      </c>
      <c r="P490" s="265">
        <v>1</v>
      </c>
      <c r="Q490" s="265">
        <v>0</v>
      </c>
      <c r="R490" s="265">
        <v>0</v>
      </c>
      <c r="S490" s="265">
        <v>0</v>
      </c>
      <c r="T490" s="265">
        <v>0</v>
      </c>
      <c r="U490">
        <f t="shared" si="47"/>
        <v>1</v>
      </c>
      <c r="X490" t="str">
        <f t="shared" si="42"/>
        <v>14PR01</v>
      </c>
      <c r="Y490">
        <f t="shared" si="43"/>
        <v>1</v>
      </c>
      <c r="Z490" s="265" t="s">
        <v>359</v>
      </c>
      <c r="AA490" s="265" t="s">
        <v>513</v>
      </c>
      <c r="AB490" s="265">
        <v>0</v>
      </c>
      <c r="AC490" s="265">
        <v>0</v>
      </c>
      <c r="AD490" s="265">
        <v>0</v>
      </c>
      <c r="AE490" s="265">
        <v>0</v>
      </c>
      <c r="AF490" s="265">
        <v>1</v>
      </c>
      <c r="AG490" s="265">
        <v>0</v>
      </c>
      <c r="AH490" s="265">
        <v>0</v>
      </c>
      <c r="AI490" s="265">
        <v>1</v>
      </c>
      <c r="AJ490">
        <f t="shared" si="44"/>
        <v>0</v>
      </c>
    </row>
    <row r="491" spans="1:36" x14ac:dyDescent="0.2">
      <c r="A491" t="str">
        <f t="shared" si="45"/>
        <v>26MW02</v>
      </c>
      <c r="B491">
        <f t="shared" si="46"/>
        <v>2</v>
      </c>
      <c r="C491" s="265" t="s">
        <v>128</v>
      </c>
      <c r="D491" s="265" t="s">
        <v>234</v>
      </c>
      <c r="E491" s="265">
        <v>1</v>
      </c>
      <c r="F491" s="265">
        <v>0</v>
      </c>
      <c r="G491" s="265">
        <v>0</v>
      </c>
      <c r="H491" s="265">
        <v>1</v>
      </c>
      <c r="I491" s="265">
        <v>0</v>
      </c>
      <c r="J491" s="265">
        <v>0</v>
      </c>
      <c r="K491" s="265">
        <v>0</v>
      </c>
      <c r="L491" s="265">
        <v>0</v>
      </c>
      <c r="M491" s="265">
        <v>0</v>
      </c>
      <c r="N491" s="265">
        <v>0</v>
      </c>
      <c r="O491" s="265">
        <v>0</v>
      </c>
      <c r="P491" s="265">
        <v>0</v>
      </c>
      <c r="Q491" s="265">
        <v>0</v>
      </c>
      <c r="R491" s="265">
        <v>0</v>
      </c>
      <c r="S491" s="265">
        <v>0</v>
      </c>
      <c r="T491" s="265">
        <v>0</v>
      </c>
      <c r="U491">
        <f t="shared" si="47"/>
        <v>1</v>
      </c>
      <c r="X491" t="str">
        <f t="shared" si="42"/>
        <v>14RB01</v>
      </c>
      <c r="Y491">
        <f t="shared" si="43"/>
        <v>1</v>
      </c>
      <c r="Z491" s="265" t="s">
        <v>210</v>
      </c>
      <c r="AA491" s="265" t="s">
        <v>474</v>
      </c>
      <c r="AB491" s="265">
        <v>1</v>
      </c>
      <c r="AC491" s="265">
        <v>0</v>
      </c>
      <c r="AD491" s="265">
        <v>0</v>
      </c>
      <c r="AE491" s="265">
        <v>1</v>
      </c>
      <c r="AF491" s="265">
        <v>0</v>
      </c>
      <c r="AG491" s="265">
        <v>0</v>
      </c>
      <c r="AH491" s="265">
        <v>0</v>
      </c>
      <c r="AI491" s="265">
        <v>0</v>
      </c>
      <c r="AJ491">
        <f t="shared" si="44"/>
        <v>1</v>
      </c>
    </row>
    <row r="492" spans="1:36" x14ac:dyDescent="0.2">
      <c r="A492" t="str">
        <f t="shared" si="45"/>
        <v>26NC01</v>
      </c>
      <c r="B492">
        <f t="shared" si="46"/>
        <v>1</v>
      </c>
      <c r="C492" s="265" t="s">
        <v>129</v>
      </c>
      <c r="D492" s="265" t="s">
        <v>118</v>
      </c>
      <c r="E492" s="265">
        <v>3</v>
      </c>
      <c r="F492" s="265">
        <v>0</v>
      </c>
      <c r="G492" s="265">
        <v>0</v>
      </c>
      <c r="H492" s="265">
        <v>3</v>
      </c>
      <c r="I492" s="265">
        <v>0</v>
      </c>
      <c r="J492" s="265">
        <v>0</v>
      </c>
      <c r="K492" s="265">
        <v>0</v>
      </c>
      <c r="L492" s="265">
        <v>0</v>
      </c>
      <c r="M492" s="265">
        <v>5</v>
      </c>
      <c r="N492" s="265">
        <v>0</v>
      </c>
      <c r="O492" s="265">
        <v>0</v>
      </c>
      <c r="P492" s="265">
        <v>5</v>
      </c>
      <c r="Q492" s="265">
        <v>1</v>
      </c>
      <c r="R492" s="265">
        <v>0</v>
      </c>
      <c r="S492" s="265">
        <v>0</v>
      </c>
      <c r="T492" s="265">
        <v>1</v>
      </c>
      <c r="U492">
        <f t="shared" si="47"/>
        <v>1</v>
      </c>
      <c r="X492" t="str">
        <f t="shared" si="42"/>
        <v>14RB02</v>
      </c>
      <c r="Y492">
        <f t="shared" si="43"/>
        <v>2</v>
      </c>
      <c r="Z492" s="265" t="s">
        <v>210</v>
      </c>
      <c r="AA492" s="265" t="s">
        <v>476</v>
      </c>
      <c r="AB492" s="265">
        <v>5</v>
      </c>
      <c r="AC492" s="265">
        <v>0</v>
      </c>
      <c r="AD492" s="265">
        <v>0</v>
      </c>
      <c r="AE492" s="265">
        <v>5</v>
      </c>
      <c r="AF492" s="265">
        <v>2</v>
      </c>
      <c r="AG492" s="265">
        <v>0</v>
      </c>
      <c r="AH492" s="265">
        <v>0</v>
      </c>
      <c r="AI492" s="265">
        <v>2</v>
      </c>
      <c r="AJ492">
        <f t="shared" si="44"/>
        <v>1</v>
      </c>
    </row>
    <row r="493" spans="1:36" x14ac:dyDescent="0.2">
      <c r="A493" t="str">
        <f t="shared" si="45"/>
        <v>26NE01</v>
      </c>
      <c r="B493">
        <f t="shared" si="46"/>
        <v>1</v>
      </c>
      <c r="C493" s="265" t="s">
        <v>417</v>
      </c>
      <c r="D493" s="265" t="s">
        <v>118</v>
      </c>
      <c r="E493" s="265">
        <v>0</v>
      </c>
      <c r="F493" s="265">
        <v>0</v>
      </c>
      <c r="G493" s="265">
        <v>0</v>
      </c>
      <c r="H493" s="265">
        <v>0</v>
      </c>
      <c r="I493" s="265">
        <v>0</v>
      </c>
      <c r="J493" s="265">
        <v>0</v>
      </c>
      <c r="K493" s="265">
        <v>0</v>
      </c>
      <c r="L493" s="265">
        <v>0</v>
      </c>
      <c r="M493" s="265">
        <v>3</v>
      </c>
      <c r="N493" s="265">
        <v>0</v>
      </c>
      <c r="O493" s="265">
        <v>0</v>
      </c>
      <c r="P493" s="265">
        <v>3</v>
      </c>
      <c r="Q493" s="265">
        <v>0</v>
      </c>
      <c r="R493" s="265">
        <v>0</v>
      </c>
      <c r="S493" s="265">
        <v>0</v>
      </c>
      <c r="T493" s="265">
        <v>0</v>
      </c>
      <c r="U493">
        <f t="shared" si="47"/>
        <v>1</v>
      </c>
      <c r="X493" t="str">
        <f t="shared" si="42"/>
        <v>14RB03</v>
      </c>
      <c r="Y493">
        <f t="shared" si="43"/>
        <v>3</v>
      </c>
      <c r="Z493" s="265" t="s">
        <v>210</v>
      </c>
      <c r="AA493" s="265" t="s">
        <v>479</v>
      </c>
      <c r="AB493" s="265">
        <v>0</v>
      </c>
      <c r="AC493" s="265">
        <v>0</v>
      </c>
      <c r="AD493" s="265">
        <v>0</v>
      </c>
      <c r="AE493" s="265">
        <v>0</v>
      </c>
      <c r="AF493" s="265">
        <v>1</v>
      </c>
      <c r="AG493" s="265">
        <v>0</v>
      </c>
      <c r="AH493" s="265">
        <v>0</v>
      </c>
      <c r="AI493" s="265">
        <v>1</v>
      </c>
      <c r="AJ493">
        <f t="shared" si="44"/>
        <v>0</v>
      </c>
    </row>
    <row r="494" spans="1:36" x14ac:dyDescent="0.2">
      <c r="A494" t="str">
        <f t="shared" si="45"/>
        <v>26NL01</v>
      </c>
      <c r="B494">
        <f t="shared" si="46"/>
        <v>1</v>
      </c>
      <c r="C494" s="265" t="s">
        <v>140</v>
      </c>
      <c r="D494" s="265" t="s">
        <v>131</v>
      </c>
      <c r="E494" s="265">
        <v>1</v>
      </c>
      <c r="F494" s="265">
        <v>0</v>
      </c>
      <c r="G494" s="265">
        <v>0</v>
      </c>
      <c r="H494" s="265">
        <v>1</v>
      </c>
      <c r="I494" s="265">
        <v>0</v>
      </c>
      <c r="J494" s="265">
        <v>0</v>
      </c>
      <c r="K494" s="265">
        <v>0</v>
      </c>
      <c r="L494" s="265">
        <v>0</v>
      </c>
      <c r="M494" s="265">
        <v>0</v>
      </c>
      <c r="N494" s="265">
        <v>0</v>
      </c>
      <c r="O494" s="265">
        <v>0</v>
      </c>
      <c r="P494" s="265">
        <v>0</v>
      </c>
      <c r="Q494" s="265">
        <v>0</v>
      </c>
      <c r="R494" s="265">
        <v>0</v>
      </c>
      <c r="S494" s="265">
        <v>0</v>
      </c>
      <c r="T494" s="265">
        <v>0</v>
      </c>
      <c r="U494">
        <f t="shared" si="47"/>
        <v>1</v>
      </c>
      <c r="X494" t="str">
        <f t="shared" si="42"/>
        <v>14RZ01</v>
      </c>
      <c r="Y494">
        <f t="shared" si="43"/>
        <v>1</v>
      </c>
      <c r="Z494" s="265" t="s">
        <v>478</v>
      </c>
      <c r="AA494" s="265" t="s">
        <v>477</v>
      </c>
      <c r="AB494" s="265">
        <v>0</v>
      </c>
      <c r="AC494" s="265">
        <v>0</v>
      </c>
      <c r="AD494" s="265">
        <v>0</v>
      </c>
      <c r="AE494" s="265">
        <v>0</v>
      </c>
      <c r="AF494" s="265">
        <v>9</v>
      </c>
      <c r="AG494" s="265">
        <v>0</v>
      </c>
      <c r="AH494" s="265">
        <v>1</v>
      </c>
      <c r="AI494" s="265">
        <v>10</v>
      </c>
      <c r="AJ494">
        <f t="shared" si="44"/>
        <v>0</v>
      </c>
    </row>
    <row r="495" spans="1:36" x14ac:dyDescent="0.2">
      <c r="A495" t="str">
        <f t="shared" si="45"/>
        <v>26NR01</v>
      </c>
      <c r="B495">
        <f t="shared" si="46"/>
        <v>1</v>
      </c>
      <c r="C495" s="265" t="s">
        <v>186</v>
      </c>
      <c r="D495" s="265" t="s">
        <v>182</v>
      </c>
      <c r="E495" s="265">
        <v>3</v>
      </c>
      <c r="F495" s="265">
        <v>0</v>
      </c>
      <c r="G495" s="265">
        <v>0</v>
      </c>
      <c r="H495" s="265">
        <v>3</v>
      </c>
      <c r="I495" s="265">
        <v>0</v>
      </c>
      <c r="J495" s="265">
        <v>0</v>
      </c>
      <c r="K495" s="265">
        <v>0</v>
      </c>
      <c r="L495" s="265">
        <v>0</v>
      </c>
      <c r="M495" s="265">
        <v>1</v>
      </c>
      <c r="N495" s="265">
        <v>0</v>
      </c>
      <c r="O495" s="265">
        <v>0</v>
      </c>
      <c r="P495" s="265">
        <v>1</v>
      </c>
      <c r="Q495" s="265">
        <v>0</v>
      </c>
      <c r="R495" s="265">
        <v>0</v>
      </c>
      <c r="S495" s="265">
        <v>0</v>
      </c>
      <c r="T495" s="265">
        <v>0</v>
      </c>
      <c r="U495">
        <f t="shared" si="47"/>
        <v>1</v>
      </c>
      <c r="X495" t="str">
        <f t="shared" si="42"/>
        <v>14RZ02</v>
      </c>
      <c r="Y495">
        <f t="shared" si="43"/>
        <v>2</v>
      </c>
      <c r="Z495" s="265" t="s">
        <v>478</v>
      </c>
      <c r="AA495" s="265" t="s">
        <v>480</v>
      </c>
      <c r="AB495" s="265">
        <v>0</v>
      </c>
      <c r="AC495" s="265">
        <v>0</v>
      </c>
      <c r="AD495" s="265">
        <v>0</v>
      </c>
      <c r="AE495" s="265">
        <v>0</v>
      </c>
      <c r="AF495" s="265">
        <v>3</v>
      </c>
      <c r="AG495" s="265">
        <v>0</v>
      </c>
      <c r="AH495" s="265">
        <v>0</v>
      </c>
      <c r="AI495" s="265">
        <v>3</v>
      </c>
      <c r="AJ495">
        <f t="shared" si="44"/>
        <v>0</v>
      </c>
    </row>
    <row r="496" spans="1:36" x14ac:dyDescent="0.2">
      <c r="A496" t="str">
        <f t="shared" si="45"/>
        <v>26NU01</v>
      </c>
      <c r="B496">
        <f t="shared" si="46"/>
        <v>1</v>
      </c>
      <c r="C496" s="265" t="s">
        <v>130</v>
      </c>
      <c r="D496" s="265" t="s">
        <v>118</v>
      </c>
      <c r="E496" s="265">
        <v>1</v>
      </c>
      <c r="F496" s="265">
        <v>0</v>
      </c>
      <c r="G496" s="265">
        <v>1</v>
      </c>
      <c r="H496" s="265">
        <v>2</v>
      </c>
      <c r="I496" s="265">
        <v>0</v>
      </c>
      <c r="J496" s="265">
        <v>0</v>
      </c>
      <c r="K496" s="265">
        <v>0</v>
      </c>
      <c r="L496" s="265">
        <v>0</v>
      </c>
      <c r="M496" s="265">
        <v>2</v>
      </c>
      <c r="N496" s="265">
        <v>0</v>
      </c>
      <c r="O496" s="265">
        <v>0</v>
      </c>
      <c r="P496" s="265">
        <v>2</v>
      </c>
      <c r="Q496" s="265">
        <v>0</v>
      </c>
      <c r="R496" s="265">
        <v>0</v>
      </c>
      <c r="S496" s="265">
        <v>0</v>
      </c>
      <c r="T496" s="265">
        <v>0</v>
      </c>
      <c r="U496">
        <f t="shared" si="47"/>
        <v>1</v>
      </c>
      <c r="X496" t="str">
        <f t="shared" ref="X496:X559" si="48">Z496&amp;IF(Y496&lt;10,"0","")&amp;Y496</f>
        <v>14RZ03</v>
      </c>
      <c r="Y496">
        <f t="shared" ref="Y496:Y559" si="49">IF(Z496=Z495,Y495+1,1)</f>
        <v>3</v>
      </c>
      <c r="Z496" s="265" t="s">
        <v>478</v>
      </c>
      <c r="AA496" s="265" t="s">
        <v>482</v>
      </c>
      <c r="AB496" s="265">
        <v>0</v>
      </c>
      <c r="AC496" s="265">
        <v>0</v>
      </c>
      <c r="AD496" s="265">
        <v>0</v>
      </c>
      <c r="AE496" s="265">
        <v>0</v>
      </c>
      <c r="AF496" s="265">
        <v>8</v>
      </c>
      <c r="AG496" s="265">
        <v>0</v>
      </c>
      <c r="AH496" s="265">
        <v>2</v>
      </c>
      <c r="AI496" s="265">
        <v>10</v>
      </c>
      <c r="AJ496">
        <f t="shared" si="44"/>
        <v>0</v>
      </c>
    </row>
    <row r="497" spans="1:36" x14ac:dyDescent="0.2">
      <c r="A497" t="str">
        <f t="shared" si="45"/>
        <v>30EF01</v>
      </c>
      <c r="B497">
        <f t="shared" si="46"/>
        <v>1</v>
      </c>
      <c r="C497" s="265" t="s">
        <v>191</v>
      </c>
      <c r="D497" s="265" t="s">
        <v>187</v>
      </c>
      <c r="E497" s="265">
        <v>3</v>
      </c>
      <c r="F497" s="265">
        <v>3</v>
      </c>
      <c r="G497" s="265">
        <v>0</v>
      </c>
      <c r="H497" s="265">
        <v>6</v>
      </c>
      <c r="I497" s="265">
        <v>0</v>
      </c>
      <c r="J497" s="265">
        <v>0</v>
      </c>
      <c r="K497" s="265">
        <v>0</v>
      </c>
      <c r="L497" s="265">
        <v>0</v>
      </c>
      <c r="M497" s="265">
        <v>5</v>
      </c>
      <c r="N497" s="265">
        <v>2</v>
      </c>
      <c r="O497" s="265">
        <v>1</v>
      </c>
      <c r="P497" s="265">
        <v>8</v>
      </c>
      <c r="Q497" s="265">
        <v>4</v>
      </c>
      <c r="R497" s="265">
        <v>0</v>
      </c>
      <c r="S497" s="265">
        <v>0</v>
      </c>
      <c r="T497" s="265">
        <v>4</v>
      </c>
      <c r="U497">
        <f t="shared" si="47"/>
        <v>1</v>
      </c>
      <c r="X497" t="str">
        <f t="shared" si="48"/>
        <v>14UA01</v>
      </c>
      <c r="Y497">
        <f t="shared" si="49"/>
        <v>1</v>
      </c>
      <c r="Z497" s="265" t="s">
        <v>278</v>
      </c>
      <c r="AA497" s="265" t="s">
        <v>493</v>
      </c>
      <c r="AB497" s="265">
        <v>1</v>
      </c>
      <c r="AC497" s="265">
        <v>0</v>
      </c>
      <c r="AD497" s="265">
        <v>0</v>
      </c>
      <c r="AE497" s="265">
        <v>1</v>
      </c>
      <c r="AF497" s="265">
        <v>2</v>
      </c>
      <c r="AG497" s="265">
        <v>0</v>
      </c>
      <c r="AH497" s="265">
        <v>0</v>
      </c>
      <c r="AI497" s="265">
        <v>2</v>
      </c>
      <c r="AJ497">
        <f t="shared" si="44"/>
        <v>0</v>
      </c>
    </row>
    <row r="498" spans="1:36" x14ac:dyDescent="0.2">
      <c r="A498" t="str">
        <f t="shared" si="45"/>
        <v>30EF02</v>
      </c>
      <c r="B498">
        <f t="shared" si="46"/>
        <v>2</v>
      </c>
      <c r="C498" s="265" t="s">
        <v>191</v>
      </c>
      <c r="D498" s="265" t="s">
        <v>243</v>
      </c>
      <c r="E498" s="265">
        <v>0</v>
      </c>
      <c r="F498" s="265">
        <v>1</v>
      </c>
      <c r="G498" s="265">
        <v>0</v>
      </c>
      <c r="H498" s="265">
        <v>1</v>
      </c>
      <c r="I498" s="265">
        <v>0</v>
      </c>
      <c r="J498" s="265">
        <v>0</v>
      </c>
      <c r="K498" s="265">
        <v>0</v>
      </c>
      <c r="L498" s="265">
        <v>0</v>
      </c>
      <c r="M498" s="265">
        <v>0</v>
      </c>
      <c r="N498" s="265">
        <v>3</v>
      </c>
      <c r="O498" s="265">
        <v>0</v>
      </c>
      <c r="P498" s="265">
        <v>3</v>
      </c>
      <c r="Q498" s="265">
        <v>0</v>
      </c>
      <c r="R498" s="265">
        <v>0</v>
      </c>
      <c r="S498" s="265">
        <v>0</v>
      </c>
      <c r="T498" s="265">
        <v>0</v>
      </c>
      <c r="U498">
        <f t="shared" si="47"/>
        <v>1</v>
      </c>
      <c r="X498" t="str">
        <f t="shared" si="48"/>
        <v>14UA02</v>
      </c>
      <c r="Y498">
        <f t="shared" si="49"/>
        <v>2</v>
      </c>
      <c r="Z498" s="265" t="s">
        <v>278</v>
      </c>
      <c r="AA498" s="265" t="s">
        <v>494</v>
      </c>
      <c r="AB498" s="265">
        <v>0</v>
      </c>
      <c r="AC498" s="265">
        <v>0</v>
      </c>
      <c r="AD498" s="265">
        <v>0</v>
      </c>
      <c r="AE498" s="265">
        <v>0</v>
      </c>
      <c r="AF498" s="265">
        <v>2</v>
      </c>
      <c r="AG498" s="265">
        <v>0</v>
      </c>
      <c r="AH498" s="265">
        <v>0</v>
      </c>
      <c r="AI498" s="265">
        <v>2</v>
      </c>
      <c r="AJ498">
        <f t="shared" si="44"/>
        <v>0</v>
      </c>
    </row>
    <row r="499" spans="1:36" x14ac:dyDescent="0.2">
      <c r="A499" t="s">
        <v>440</v>
      </c>
      <c r="D499" t="s">
        <v>1605</v>
      </c>
      <c r="X499" t="str">
        <f t="shared" si="48"/>
        <v>14VL01</v>
      </c>
      <c r="Y499">
        <f t="shared" si="49"/>
        <v>1</v>
      </c>
      <c r="Z499" s="265" t="s">
        <v>390</v>
      </c>
      <c r="AA499" s="265" t="s">
        <v>523</v>
      </c>
      <c r="AB499" s="265">
        <v>0</v>
      </c>
      <c r="AC499" s="265">
        <v>0</v>
      </c>
      <c r="AD499" s="265">
        <v>0</v>
      </c>
      <c r="AE499" s="265">
        <v>0</v>
      </c>
      <c r="AF499" s="265">
        <v>4</v>
      </c>
      <c r="AG499" s="265">
        <v>0</v>
      </c>
      <c r="AH499" s="265">
        <v>1</v>
      </c>
      <c r="AI499" s="265">
        <v>5</v>
      </c>
      <c r="AJ499">
        <f t="shared" si="44"/>
        <v>0</v>
      </c>
    </row>
    <row r="500" spans="1:36" x14ac:dyDescent="0.2">
      <c r="X500" t="str">
        <f t="shared" si="48"/>
        <v>14VR01</v>
      </c>
      <c r="Y500">
        <f t="shared" si="49"/>
        <v>1</v>
      </c>
      <c r="Z500" s="265" t="s">
        <v>410</v>
      </c>
      <c r="AA500" s="265" t="s">
        <v>532</v>
      </c>
      <c r="AB500" s="265">
        <v>0</v>
      </c>
      <c r="AC500" s="265">
        <v>0</v>
      </c>
      <c r="AD500" s="265">
        <v>0</v>
      </c>
      <c r="AE500" s="265">
        <v>0</v>
      </c>
      <c r="AF500" s="265">
        <v>0</v>
      </c>
      <c r="AG500" s="265">
        <v>0</v>
      </c>
      <c r="AH500" s="265">
        <v>1</v>
      </c>
      <c r="AI500" s="265">
        <v>1</v>
      </c>
      <c r="AJ500">
        <f t="shared" si="44"/>
        <v>0</v>
      </c>
    </row>
    <row r="501" spans="1:36" x14ac:dyDescent="0.2">
      <c r="X501" t="str">
        <f t="shared" si="48"/>
        <v>14WS01</v>
      </c>
      <c r="Y501">
        <f t="shared" si="49"/>
        <v>1</v>
      </c>
      <c r="Z501" s="265" t="s">
        <v>195</v>
      </c>
      <c r="AA501" s="265" t="s">
        <v>437</v>
      </c>
      <c r="AB501" s="265">
        <v>0</v>
      </c>
      <c r="AC501" s="265">
        <v>0</v>
      </c>
      <c r="AD501" s="265">
        <v>0</v>
      </c>
      <c r="AE501" s="265">
        <v>0</v>
      </c>
      <c r="AF501" s="265">
        <v>2</v>
      </c>
      <c r="AG501" s="265">
        <v>0</v>
      </c>
      <c r="AH501" s="265">
        <v>0</v>
      </c>
      <c r="AI501" s="265">
        <v>2</v>
      </c>
      <c r="AJ501">
        <f t="shared" si="44"/>
        <v>0</v>
      </c>
    </row>
    <row r="502" spans="1:36" x14ac:dyDescent="0.2">
      <c r="X502" t="str">
        <f t="shared" si="48"/>
        <v>14WS02</v>
      </c>
      <c r="Y502">
        <f t="shared" si="49"/>
        <v>2</v>
      </c>
      <c r="Z502" s="265" t="s">
        <v>195</v>
      </c>
      <c r="AA502" s="265" t="s">
        <v>450</v>
      </c>
      <c r="AB502" s="265">
        <v>1</v>
      </c>
      <c r="AC502" s="265">
        <v>0</v>
      </c>
      <c r="AD502" s="265">
        <v>0</v>
      </c>
      <c r="AE502" s="265">
        <v>1</v>
      </c>
      <c r="AF502" s="265">
        <v>0</v>
      </c>
      <c r="AG502" s="265">
        <v>0</v>
      </c>
      <c r="AH502" s="265">
        <v>2</v>
      </c>
      <c r="AI502" s="265">
        <v>2</v>
      </c>
      <c r="AJ502">
        <f t="shared" si="44"/>
        <v>0</v>
      </c>
    </row>
    <row r="503" spans="1:36" x14ac:dyDescent="0.2">
      <c r="X503" t="str">
        <f t="shared" si="48"/>
        <v>14WT01</v>
      </c>
      <c r="Y503">
        <f t="shared" si="49"/>
        <v>1</v>
      </c>
      <c r="Z503" s="265" t="s">
        <v>133</v>
      </c>
      <c r="AA503" s="265" t="s">
        <v>418</v>
      </c>
      <c r="AB503" s="265">
        <v>1</v>
      </c>
      <c r="AC503" s="265">
        <v>0</v>
      </c>
      <c r="AD503" s="265">
        <v>0</v>
      </c>
      <c r="AE503" s="265">
        <v>1</v>
      </c>
      <c r="AF503" s="265">
        <v>0</v>
      </c>
      <c r="AG503" s="265">
        <v>0</v>
      </c>
      <c r="AH503" s="265">
        <v>0</v>
      </c>
      <c r="AI503" s="265">
        <v>0</v>
      </c>
      <c r="AJ503">
        <f t="shared" si="44"/>
        <v>1</v>
      </c>
    </row>
    <row r="504" spans="1:36" x14ac:dyDescent="0.2">
      <c r="X504" t="str">
        <f t="shared" si="48"/>
        <v>14WT02</v>
      </c>
      <c r="Y504">
        <f t="shared" si="49"/>
        <v>2</v>
      </c>
      <c r="Z504" s="265" t="s">
        <v>133</v>
      </c>
      <c r="AA504" s="265" t="s">
        <v>424</v>
      </c>
      <c r="AB504" s="265">
        <v>1</v>
      </c>
      <c r="AC504" s="265">
        <v>0</v>
      </c>
      <c r="AD504" s="265">
        <v>0</v>
      </c>
      <c r="AE504" s="265">
        <v>1</v>
      </c>
      <c r="AF504" s="265">
        <v>1</v>
      </c>
      <c r="AG504" s="265">
        <v>0</v>
      </c>
      <c r="AH504" s="265">
        <v>0</v>
      </c>
      <c r="AI504" s="265">
        <v>1</v>
      </c>
      <c r="AJ504">
        <f t="shared" si="44"/>
        <v>0</v>
      </c>
    </row>
    <row r="505" spans="1:36" x14ac:dyDescent="0.2">
      <c r="X505" t="str">
        <f t="shared" si="48"/>
        <v>14XF01</v>
      </c>
      <c r="Y505">
        <f t="shared" si="49"/>
        <v>1</v>
      </c>
      <c r="Z505" s="265" t="s">
        <v>177</v>
      </c>
      <c r="AA505" s="265" t="s">
        <v>435</v>
      </c>
      <c r="AB505" s="265">
        <v>3</v>
      </c>
      <c r="AC505" s="265">
        <v>0</v>
      </c>
      <c r="AD505" s="265">
        <v>0</v>
      </c>
      <c r="AE505" s="265">
        <v>3</v>
      </c>
      <c r="AF505" s="265">
        <v>1</v>
      </c>
      <c r="AG505" s="265">
        <v>0</v>
      </c>
      <c r="AH505" s="265">
        <v>0</v>
      </c>
      <c r="AI505" s="265">
        <v>1</v>
      </c>
      <c r="AJ505">
        <f t="shared" si="44"/>
        <v>1</v>
      </c>
    </row>
    <row r="506" spans="1:36" x14ac:dyDescent="0.2">
      <c r="X506" t="str">
        <f t="shared" si="48"/>
        <v>14XF02</v>
      </c>
      <c r="Y506">
        <f t="shared" si="49"/>
        <v>2</v>
      </c>
      <c r="Z506" s="265" t="s">
        <v>177</v>
      </c>
      <c r="AA506" s="265" t="s">
        <v>437</v>
      </c>
      <c r="AB506" s="265">
        <v>0</v>
      </c>
      <c r="AC506" s="265">
        <v>0</v>
      </c>
      <c r="AD506" s="265">
        <v>0</v>
      </c>
      <c r="AE506" s="265">
        <v>0</v>
      </c>
      <c r="AF506" s="265">
        <v>1</v>
      </c>
      <c r="AG506" s="265">
        <v>0</v>
      </c>
      <c r="AH506" s="265">
        <v>0</v>
      </c>
      <c r="AI506" s="265">
        <v>1</v>
      </c>
      <c r="AJ506">
        <f t="shared" si="44"/>
        <v>0</v>
      </c>
    </row>
    <row r="507" spans="1:36" x14ac:dyDescent="0.2">
      <c r="X507" t="str">
        <f t="shared" si="48"/>
        <v>14XF03</v>
      </c>
      <c r="Y507">
        <f t="shared" si="49"/>
        <v>3</v>
      </c>
      <c r="Z507" s="265" t="s">
        <v>177</v>
      </c>
      <c r="AA507" s="265" t="s">
        <v>444</v>
      </c>
      <c r="AB507" s="265">
        <v>0</v>
      </c>
      <c r="AC507" s="265">
        <v>0</v>
      </c>
      <c r="AD507" s="265">
        <v>0</v>
      </c>
      <c r="AE507" s="265">
        <v>0</v>
      </c>
      <c r="AF507" s="265">
        <v>1</v>
      </c>
      <c r="AG507" s="265">
        <v>0</v>
      </c>
      <c r="AH507" s="265">
        <v>0</v>
      </c>
      <c r="AI507" s="265">
        <v>1</v>
      </c>
      <c r="AJ507">
        <f t="shared" si="44"/>
        <v>0</v>
      </c>
    </row>
    <row r="508" spans="1:36" x14ac:dyDescent="0.2">
      <c r="X508" t="str">
        <f t="shared" si="48"/>
        <v>14XF04</v>
      </c>
      <c r="Y508">
        <f t="shared" si="49"/>
        <v>4</v>
      </c>
      <c r="Z508" s="265" t="s">
        <v>177</v>
      </c>
      <c r="AA508" s="265" t="s">
        <v>445</v>
      </c>
      <c r="AB508" s="265">
        <v>4</v>
      </c>
      <c r="AC508" s="265">
        <v>0</v>
      </c>
      <c r="AD508" s="265">
        <v>0</v>
      </c>
      <c r="AE508" s="265">
        <v>4</v>
      </c>
      <c r="AF508" s="265">
        <v>4</v>
      </c>
      <c r="AG508" s="265">
        <v>0</v>
      </c>
      <c r="AH508" s="265">
        <v>0</v>
      </c>
      <c r="AI508" s="265">
        <v>4</v>
      </c>
      <c r="AJ508">
        <f t="shared" si="44"/>
        <v>0</v>
      </c>
    </row>
    <row r="509" spans="1:36" x14ac:dyDescent="0.2">
      <c r="X509" t="str">
        <f t="shared" si="48"/>
        <v>14XF05</v>
      </c>
      <c r="Y509">
        <f t="shared" si="49"/>
        <v>5</v>
      </c>
      <c r="Z509" s="265" t="s">
        <v>177</v>
      </c>
      <c r="AA509" s="265" t="s">
        <v>447</v>
      </c>
      <c r="AB509" s="265">
        <v>1</v>
      </c>
      <c r="AC509" s="265">
        <v>0</v>
      </c>
      <c r="AD509" s="265">
        <v>0</v>
      </c>
      <c r="AE509" s="265">
        <v>1</v>
      </c>
      <c r="AF509" s="265">
        <v>0</v>
      </c>
      <c r="AG509" s="265">
        <v>0</v>
      </c>
      <c r="AH509" s="265">
        <v>0</v>
      </c>
      <c r="AI509" s="265">
        <v>0</v>
      </c>
      <c r="AJ509">
        <f t="shared" si="44"/>
        <v>1</v>
      </c>
    </row>
    <row r="510" spans="1:36" x14ac:dyDescent="0.2">
      <c r="X510" t="str">
        <f t="shared" si="48"/>
        <v>14XF06</v>
      </c>
      <c r="Y510">
        <f t="shared" si="49"/>
        <v>6</v>
      </c>
      <c r="Z510" s="265" t="s">
        <v>177</v>
      </c>
      <c r="AA510" s="265" t="s">
        <v>452</v>
      </c>
      <c r="AB510" s="265">
        <v>0</v>
      </c>
      <c r="AC510" s="265">
        <v>0</v>
      </c>
      <c r="AD510" s="265">
        <v>0</v>
      </c>
      <c r="AE510" s="265">
        <v>0</v>
      </c>
      <c r="AF510" s="265">
        <v>2</v>
      </c>
      <c r="AG510" s="265">
        <v>0</v>
      </c>
      <c r="AH510" s="265">
        <v>0</v>
      </c>
      <c r="AI510" s="265">
        <v>2</v>
      </c>
      <c r="AJ510">
        <f t="shared" si="44"/>
        <v>0</v>
      </c>
    </row>
    <row r="511" spans="1:36" x14ac:dyDescent="0.2">
      <c r="X511" t="str">
        <f t="shared" si="48"/>
        <v>14XF07</v>
      </c>
      <c r="Y511">
        <f t="shared" si="49"/>
        <v>7</v>
      </c>
      <c r="Z511" s="265" t="s">
        <v>177</v>
      </c>
      <c r="AA511" s="265" t="s">
        <v>463</v>
      </c>
      <c r="AB511" s="265">
        <v>2</v>
      </c>
      <c r="AC511" s="265">
        <v>0</v>
      </c>
      <c r="AD511" s="265">
        <v>0</v>
      </c>
      <c r="AE511" s="265">
        <v>2</v>
      </c>
      <c r="AF511" s="265">
        <v>3</v>
      </c>
      <c r="AG511" s="265">
        <v>0</v>
      </c>
      <c r="AH511" s="265">
        <v>0</v>
      </c>
      <c r="AI511" s="265">
        <v>3</v>
      </c>
      <c r="AJ511">
        <f t="shared" si="44"/>
        <v>0</v>
      </c>
    </row>
    <row r="512" spans="1:36" x14ac:dyDescent="0.2">
      <c r="X512" t="str">
        <f t="shared" si="48"/>
        <v>14XF08</v>
      </c>
      <c r="Y512">
        <f t="shared" si="49"/>
        <v>8</v>
      </c>
      <c r="Z512" s="265" t="s">
        <v>177</v>
      </c>
      <c r="AA512" s="265" t="s">
        <v>473</v>
      </c>
      <c r="AB512" s="265">
        <v>0</v>
      </c>
      <c r="AC512" s="265">
        <v>0</v>
      </c>
      <c r="AD512" s="265">
        <v>0</v>
      </c>
      <c r="AE512" s="265">
        <v>0</v>
      </c>
      <c r="AF512" s="265">
        <v>1</v>
      </c>
      <c r="AG512" s="265">
        <v>0</v>
      </c>
      <c r="AH512" s="265">
        <v>0</v>
      </c>
      <c r="AI512" s="265">
        <v>1</v>
      </c>
      <c r="AJ512">
        <f t="shared" si="44"/>
        <v>0</v>
      </c>
    </row>
    <row r="513" spans="24:36" x14ac:dyDescent="0.2">
      <c r="X513" t="str">
        <f t="shared" si="48"/>
        <v>14YY01</v>
      </c>
      <c r="Y513">
        <f t="shared" si="49"/>
        <v>1</v>
      </c>
      <c r="Z513" s="265" t="s">
        <v>531</v>
      </c>
      <c r="AA513" s="265" t="s">
        <v>530</v>
      </c>
      <c r="AB513" s="265">
        <v>0</v>
      </c>
      <c r="AC513" s="265">
        <v>0</v>
      </c>
      <c r="AD513" s="265">
        <v>0</v>
      </c>
      <c r="AE513" s="265">
        <v>0</v>
      </c>
      <c r="AF513" s="265">
        <v>0</v>
      </c>
      <c r="AG513" s="265">
        <v>0</v>
      </c>
      <c r="AH513" s="265">
        <v>1</v>
      </c>
      <c r="AI513" s="265">
        <v>1</v>
      </c>
      <c r="AJ513">
        <f t="shared" si="44"/>
        <v>0</v>
      </c>
    </row>
    <row r="514" spans="24:36" x14ac:dyDescent="0.2">
      <c r="X514" t="str">
        <f t="shared" si="48"/>
        <v>15DZ01</v>
      </c>
      <c r="Y514">
        <f t="shared" si="49"/>
        <v>1</v>
      </c>
      <c r="Z514" s="265" t="s">
        <v>262</v>
      </c>
      <c r="AA514" s="265" t="s">
        <v>492</v>
      </c>
      <c r="AB514" s="265">
        <v>6</v>
      </c>
      <c r="AC514" s="265">
        <v>0</v>
      </c>
      <c r="AD514" s="265">
        <v>0</v>
      </c>
      <c r="AE514" s="265">
        <v>6</v>
      </c>
      <c r="AF514" s="265">
        <v>1</v>
      </c>
      <c r="AG514" s="265">
        <v>0</v>
      </c>
      <c r="AH514" s="265">
        <v>1</v>
      </c>
      <c r="AI514" s="265">
        <v>2</v>
      </c>
      <c r="AJ514">
        <f t="shared" si="44"/>
        <v>1</v>
      </c>
    </row>
    <row r="515" spans="24:36" x14ac:dyDescent="0.2">
      <c r="X515" t="str">
        <f t="shared" si="48"/>
        <v>15KH01</v>
      </c>
      <c r="Y515">
        <f t="shared" si="49"/>
        <v>1</v>
      </c>
      <c r="Z515" s="265" t="s">
        <v>336</v>
      </c>
      <c r="AA515" s="265" t="s">
        <v>503</v>
      </c>
      <c r="AB515" s="265">
        <v>0</v>
      </c>
      <c r="AC515" s="265">
        <v>0</v>
      </c>
      <c r="AD515" s="265">
        <v>0</v>
      </c>
      <c r="AE515" s="265">
        <v>0</v>
      </c>
      <c r="AF515" s="265">
        <v>7</v>
      </c>
      <c r="AG515" s="265">
        <v>0</v>
      </c>
      <c r="AH515" s="265">
        <v>1</v>
      </c>
      <c r="AI515" s="265">
        <v>8</v>
      </c>
      <c r="AJ515">
        <f t="shared" si="44"/>
        <v>0</v>
      </c>
    </row>
    <row r="516" spans="24:36" x14ac:dyDescent="0.2">
      <c r="X516" t="str">
        <f t="shared" si="48"/>
        <v>15MR01</v>
      </c>
      <c r="Y516">
        <f t="shared" si="49"/>
        <v>1</v>
      </c>
      <c r="Z516" s="265" t="s">
        <v>196</v>
      </c>
      <c r="AA516" s="265" t="s">
        <v>448</v>
      </c>
      <c r="AB516" s="265">
        <v>0</v>
      </c>
      <c r="AC516" s="265">
        <v>0</v>
      </c>
      <c r="AD516" s="265">
        <v>0</v>
      </c>
      <c r="AE516" s="265">
        <v>0</v>
      </c>
      <c r="AF516" s="265">
        <v>1</v>
      </c>
      <c r="AG516" s="265">
        <v>0</v>
      </c>
      <c r="AH516" s="265">
        <v>0</v>
      </c>
      <c r="AI516" s="265">
        <v>1</v>
      </c>
      <c r="AJ516">
        <f t="shared" ref="AJ516:AJ579" si="50">IF(AE516&gt;AI516,1,0)</f>
        <v>0</v>
      </c>
    </row>
    <row r="517" spans="24:36" x14ac:dyDescent="0.2">
      <c r="X517" t="str">
        <f t="shared" si="48"/>
        <v>15MR02</v>
      </c>
      <c r="Y517">
        <f t="shared" si="49"/>
        <v>2</v>
      </c>
      <c r="Z517" s="265" t="s">
        <v>196</v>
      </c>
      <c r="AA517" s="265" t="s">
        <v>451</v>
      </c>
      <c r="AB517" s="265">
        <v>0</v>
      </c>
      <c r="AC517" s="265">
        <v>0</v>
      </c>
      <c r="AD517" s="265">
        <v>0</v>
      </c>
      <c r="AE517" s="265">
        <v>0</v>
      </c>
      <c r="AF517" s="265">
        <v>2</v>
      </c>
      <c r="AG517" s="265">
        <v>0</v>
      </c>
      <c r="AH517" s="265">
        <v>0</v>
      </c>
      <c r="AI517" s="265">
        <v>2</v>
      </c>
      <c r="AJ517">
        <f t="shared" si="50"/>
        <v>0</v>
      </c>
    </row>
    <row r="518" spans="24:36" x14ac:dyDescent="0.2">
      <c r="X518" t="str">
        <f t="shared" si="48"/>
        <v>16KI01</v>
      </c>
      <c r="Y518">
        <f t="shared" si="49"/>
        <v>1</v>
      </c>
      <c r="Z518" s="265" t="s">
        <v>279</v>
      </c>
      <c r="AA518" s="265" t="s">
        <v>490</v>
      </c>
      <c r="AB518" s="265">
        <v>1</v>
      </c>
      <c r="AC518" s="265">
        <v>0</v>
      </c>
      <c r="AD518" s="265">
        <v>0</v>
      </c>
      <c r="AE518" s="265">
        <v>1</v>
      </c>
      <c r="AF518" s="265">
        <v>2</v>
      </c>
      <c r="AG518" s="265">
        <v>0</v>
      </c>
      <c r="AH518" s="265">
        <v>0</v>
      </c>
      <c r="AI518" s="265">
        <v>2</v>
      </c>
      <c r="AJ518">
        <f t="shared" si="50"/>
        <v>0</v>
      </c>
    </row>
    <row r="519" spans="24:36" x14ac:dyDescent="0.2">
      <c r="X519" t="str">
        <f t="shared" si="48"/>
        <v>16KI02</v>
      </c>
      <c r="Y519">
        <f t="shared" si="49"/>
        <v>2</v>
      </c>
      <c r="Z519" s="265" t="s">
        <v>279</v>
      </c>
      <c r="AA519" s="265" t="s">
        <v>493</v>
      </c>
      <c r="AB519" s="265">
        <v>0</v>
      </c>
      <c r="AC519" s="265">
        <v>0</v>
      </c>
      <c r="AD519" s="265">
        <v>0</v>
      </c>
      <c r="AE519" s="265">
        <v>0</v>
      </c>
      <c r="AF519" s="265">
        <v>1</v>
      </c>
      <c r="AG519" s="265">
        <v>0</v>
      </c>
      <c r="AH519" s="265">
        <v>0</v>
      </c>
      <c r="AI519" s="265">
        <v>1</v>
      </c>
      <c r="AJ519">
        <f t="shared" si="50"/>
        <v>0</v>
      </c>
    </row>
    <row r="520" spans="24:36" x14ac:dyDescent="0.2">
      <c r="X520" t="str">
        <f t="shared" si="48"/>
        <v>16LO01</v>
      </c>
      <c r="Y520">
        <f t="shared" si="49"/>
        <v>1</v>
      </c>
      <c r="Z520" s="265" t="s">
        <v>351</v>
      </c>
      <c r="AA520" s="265" t="s">
        <v>515</v>
      </c>
      <c r="AB520" s="265">
        <v>3</v>
      </c>
      <c r="AC520" s="265">
        <v>0</v>
      </c>
      <c r="AD520" s="265">
        <v>0</v>
      </c>
      <c r="AE520" s="265">
        <v>3</v>
      </c>
      <c r="AF520" s="265">
        <v>3</v>
      </c>
      <c r="AG520" s="265">
        <v>0</v>
      </c>
      <c r="AH520" s="265">
        <v>0</v>
      </c>
      <c r="AI520" s="265">
        <v>3</v>
      </c>
      <c r="AJ520">
        <f t="shared" si="50"/>
        <v>0</v>
      </c>
    </row>
    <row r="521" spans="24:36" x14ac:dyDescent="0.2">
      <c r="X521" t="str">
        <f t="shared" si="48"/>
        <v>16LO02</v>
      </c>
      <c r="Y521">
        <f t="shared" si="49"/>
        <v>2</v>
      </c>
      <c r="Z521" s="265" t="s">
        <v>351</v>
      </c>
      <c r="AA521" s="265" t="s">
        <v>516</v>
      </c>
      <c r="AB521" s="265">
        <v>2</v>
      </c>
      <c r="AC521" s="265">
        <v>0</v>
      </c>
      <c r="AD521" s="265">
        <v>0</v>
      </c>
      <c r="AE521" s="265">
        <v>2</v>
      </c>
      <c r="AF521" s="265">
        <v>1</v>
      </c>
      <c r="AG521" s="265">
        <v>0</v>
      </c>
      <c r="AH521" s="265">
        <v>0</v>
      </c>
      <c r="AI521" s="265">
        <v>1</v>
      </c>
      <c r="AJ521">
        <f t="shared" si="50"/>
        <v>1</v>
      </c>
    </row>
    <row r="522" spans="24:36" x14ac:dyDescent="0.2">
      <c r="X522" t="str">
        <f t="shared" si="48"/>
        <v>16OJ01</v>
      </c>
      <c r="Y522">
        <f t="shared" si="49"/>
        <v>1</v>
      </c>
      <c r="Z522" s="265" t="s">
        <v>232</v>
      </c>
      <c r="AA522" s="265" t="s">
        <v>445</v>
      </c>
      <c r="AB522" s="265">
        <v>1</v>
      </c>
      <c r="AC522" s="265">
        <v>0</v>
      </c>
      <c r="AD522" s="265">
        <v>0</v>
      </c>
      <c r="AE522" s="265">
        <v>1</v>
      </c>
      <c r="AF522" s="265">
        <v>0</v>
      </c>
      <c r="AG522" s="265">
        <v>0</v>
      </c>
      <c r="AH522" s="265">
        <v>0</v>
      </c>
      <c r="AI522" s="265">
        <v>0</v>
      </c>
      <c r="AJ522">
        <f t="shared" si="50"/>
        <v>1</v>
      </c>
    </row>
    <row r="523" spans="24:36" x14ac:dyDescent="0.2">
      <c r="X523" t="str">
        <f t="shared" si="48"/>
        <v>16OJ02</v>
      </c>
      <c r="Y523">
        <f t="shared" si="49"/>
        <v>2</v>
      </c>
      <c r="Z523" s="265" t="s">
        <v>232</v>
      </c>
      <c r="AA523" s="265" t="s">
        <v>451</v>
      </c>
      <c r="AB523" s="265">
        <v>1</v>
      </c>
      <c r="AC523" s="265">
        <v>0</v>
      </c>
      <c r="AD523" s="265">
        <v>0</v>
      </c>
      <c r="AE523" s="265">
        <v>1</v>
      </c>
      <c r="AF523" s="265">
        <v>0</v>
      </c>
      <c r="AG523" s="265">
        <v>0</v>
      </c>
      <c r="AH523" s="265">
        <v>0</v>
      </c>
      <c r="AI523" s="265">
        <v>0</v>
      </c>
      <c r="AJ523">
        <f t="shared" si="50"/>
        <v>1</v>
      </c>
    </row>
    <row r="524" spans="24:36" x14ac:dyDescent="0.2">
      <c r="X524" t="str">
        <f t="shared" si="48"/>
        <v>16OJ03</v>
      </c>
      <c r="Y524">
        <f t="shared" si="49"/>
        <v>3</v>
      </c>
      <c r="Z524" s="265" t="s">
        <v>232</v>
      </c>
      <c r="AA524" s="265" t="s">
        <v>465</v>
      </c>
      <c r="AB524" s="265">
        <v>0</v>
      </c>
      <c r="AC524" s="265">
        <v>0</v>
      </c>
      <c r="AD524" s="265">
        <v>0</v>
      </c>
      <c r="AE524" s="265">
        <v>0</v>
      </c>
      <c r="AF524" s="265">
        <v>1</v>
      </c>
      <c r="AG524" s="265">
        <v>0</v>
      </c>
      <c r="AH524" s="265">
        <v>0</v>
      </c>
      <c r="AI524" s="265">
        <v>1</v>
      </c>
      <c r="AJ524">
        <f t="shared" si="50"/>
        <v>0</v>
      </c>
    </row>
    <row r="525" spans="24:36" x14ac:dyDescent="0.2">
      <c r="X525" t="str">
        <f t="shared" si="48"/>
        <v>16OJ04</v>
      </c>
      <c r="Y525">
        <f t="shared" si="49"/>
        <v>4</v>
      </c>
      <c r="Z525" s="265" t="s">
        <v>232</v>
      </c>
      <c r="AA525" s="265" t="s">
        <v>473</v>
      </c>
      <c r="AB525" s="265">
        <v>2</v>
      </c>
      <c r="AC525" s="265">
        <v>0</v>
      </c>
      <c r="AD525" s="265">
        <v>0</v>
      </c>
      <c r="AE525" s="265">
        <v>2</v>
      </c>
      <c r="AF525" s="265">
        <v>3</v>
      </c>
      <c r="AG525" s="265">
        <v>0</v>
      </c>
      <c r="AH525" s="265">
        <v>0</v>
      </c>
      <c r="AI525" s="265">
        <v>3</v>
      </c>
      <c r="AJ525">
        <f t="shared" si="50"/>
        <v>0</v>
      </c>
    </row>
    <row r="526" spans="24:36" x14ac:dyDescent="0.2">
      <c r="X526" t="str">
        <f t="shared" si="48"/>
        <v>16OJ05</v>
      </c>
      <c r="Y526">
        <f t="shared" si="49"/>
        <v>5</v>
      </c>
      <c r="Z526" s="265" t="s">
        <v>232</v>
      </c>
      <c r="AA526" s="265" t="s">
        <v>477</v>
      </c>
      <c r="AB526" s="265">
        <v>1</v>
      </c>
      <c r="AC526" s="265">
        <v>0</v>
      </c>
      <c r="AD526" s="265">
        <v>0</v>
      </c>
      <c r="AE526" s="265">
        <v>1</v>
      </c>
      <c r="AF526" s="265">
        <v>3</v>
      </c>
      <c r="AG526" s="265">
        <v>0</v>
      </c>
      <c r="AH526" s="265">
        <v>0</v>
      </c>
      <c r="AI526" s="265">
        <v>3</v>
      </c>
      <c r="AJ526">
        <f t="shared" si="50"/>
        <v>0</v>
      </c>
    </row>
    <row r="527" spans="24:36" x14ac:dyDescent="0.2">
      <c r="X527" t="str">
        <f t="shared" si="48"/>
        <v>16OJ06</v>
      </c>
      <c r="Y527">
        <f t="shared" si="49"/>
        <v>6</v>
      </c>
      <c r="Z527" s="265" t="s">
        <v>232</v>
      </c>
      <c r="AA527" s="265" t="s">
        <v>479</v>
      </c>
      <c r="AB527" s="265">
        <v>12</v>
      </c>
      <c r="AC527" s="265">
        <v>0</v>
      </c>
      <c r="AD527" s="265">
        <v>0</v>
      </c>
      <c r="AE527" s="265">
        <v>12</v>
      </c>
      <c r="AF527" s="265">
        <v>4</v>
      </c>
      <c r="AG527" s="265">
        <v>0</v>
      </c>
      <c r="AH527" s="265">
        <v>0</v>
      </c>
      <c r="AI527" s="265">
        <v>4</v>
      </c>
      <c r="AJ527">
        <f t="shared" si="50"/>
        <v>1</v>
      </c>
    </row>
    <row r="528" spans="24:36" x14ac:dyDescent="0.2">
      <c r="X528" t="str">
        <f t="shared" si="48"/>
        <v>16OJ07</v>
      </c>
      <c r="Y528">
        <f t="shared" si="49"/>
        <v>7</v>
      </c>
      <c r="Z528" s="265" t="s">
        <v>232</v>
      </c>
      <c r="AA528" s="265" t="s">
        <v>480</v>
      </c>
      <c r="AB528" s="265">
        <v>1</v>
      </c>
      <c r="AC528" s="265">
        <v>0</v>
      </c>
      <c r="AD528" s="265">
        <v>0</v>
      </c>
      <c r="AE528" s="265">
        <v>1</v>
      </c>
      <c r="AF528" s="265">
        <v>0</v>
      </c>
      <c r="AG528" s="265">
        <v>0</v>
      </c>
      <c r="AH528" s="265">
        <v>0</v>
      </c>
      <c r="AI528" s="265">
        <v>0</v>
      </c>
      <c r="AJ528">
        <f t="shared" si="50"/>
        <v>1</v>
      </c>
    </row>
    <row r="529" spans="24:36" x14ac:dyDescent="0.2">
      <c r="X529" t="str">
        <f t="shared" si="48"/>
        <v>16OJ08</v>
      </c>
      <c r="Y529">
        <f t="shared" si="49"/>
        <v>8</v>
      </c>
      <c r="Z529" s="265" t="s">
        <v>232</v>
      </c>
      <c r="AA529" s="265" t="s">
        <v>495</v>
      </c>
      <c r="AB529" s="265">
        <v>9</v>
      </c>
      <c r="AC529" s="265">
        <v>0</v>
      </c>
      <c r="AD529" s="265">
        <v>0</v>
      </c>
      <c r="AE529" s="265">
        <v>9</v>
      </c>
      <c r="AF529" s="265">
        <v>4</v>
      </c>
      <c r="AG529" s="265">
        <v>0</v>
      </c>
      <c r="AH529" s="265">
        <v>0</v>
      </c>
      <c r="AI529" s="265">
        <v>4</v>
      </c>
      <c r="AJ529">
        <f t="shared" si="50"/>
        <v>1</v>
      </c>
    </row>
    <row r="530" spans="24:36" x14ac:dyDescent="0.2">
      <c r="X530" t="str">
        <f t="shared" si="48"/>
        <v>16PB01</v>
      </c>
      <c r="Y530">
        <f t="shared" si="49"/>
        <v>1</v>
      </c>
      <c r="Z530" s="265" t="s">
        <v>413</v>
      </c>
      <c r="AA530" s="265" t="s">
        <v>532</v>
      </c>
      <c r="AB530" s="265">
        <v>0</v>
      </c>
      <c r="AC530" s="265">
        <v>0</v>
      </c>
      <c r="AD530" s="265">
        <v>0</v>
      </c>
      <c r="AE530" s="265">
        <v>0</v>
      </c>
      <c r="AF530" s="265">
        <v>4</v>
      </c>
      <c r="AG530" s="265">
        <v>0</v>
      </c>
      <c r="AH530" s="265">
        <v>0</v>
      </c>
      <c r="AI530" s="265">
        <v>4</v>
      </c>
      <c r="AJ530">
        <f t="shared" si="50"/>
        <v>0</v>
      </c>
    </row>
    <row r="531" spans="24:36" x14ac:dyDescent="0.2">
      <c r="X531" t="str">
        <f t="shared" si="48"/>
        <v>16QF01</v>
      </c>
      <c r="Y531">
        <f t="shared" si="49"/>
        <v>1</v>
      </c>
      <c r="Z531" s="265" t="s">
        <v>467</v>
      </c>
      <c r="AA531" s="265" t="s">
        <v>474</v>
      </c>
      <c r="AB531" s="265">
        <v>0</v>
      </c>
      <c r="AC531" s="265">
        <v>0</v>
      </c>
      <c r="AD531" s="265">
        <v>0</v>
      </c>
      <c r="AE531" s="265">
        <v>0</v>
      </c>
      <c r="AF531" s="265">
        <v>1</v>
      </c>
      <c r="AG531" s="265">
        <v>0</v>
      </c>
      <c r="AH531" s="265">
        <v>2</v>
      </c>
      <c r="AI531" s="265">
        <v>3</v>
      </c>
      <c r="AJ531">
        <f t="shared" si="50"/>
        <v>0</v>
      </c>
    </row>
    <row r="532" spans="24:36" x14ac:dyDescent="0.2">
      <c r="X532" t="str">
        <f t="shared" si="48"/>
        <v>16QF02</v>
      </c>
      <c r="Y532">
        <f t="shared" si="49"/>
        <v>2</v>
      </c>
      <c r="Z532" s="265" t="s">
        <v>467</v>
      </c>
      <c r="AA532" s="265" t="s">
        <v>476</v>
      </c>
      <c r="AB532" s="265">
        <v>1</v>
      </c>
      <c r="AC532" s="265">
        <v>0</v>
      </c>
      <c r="AD532" s="265">
        <v>0</v>
      </c>
      <c r="AE532" s="265">
        <v>1</v>
      </c>
      <c r="AF532" s="265">
        <v>0</v>
      </c>
      <c r="AG532" s="265">
        <v>0</v>
      </c>
      <c r="AH532" s="265">
        <v>0</v>
      </c>
      <c r="AI532" s="265">
        <v>0</v>
      </c>
      <c r="AJ532">
        <f t="shared" si="50"/>
        <v>1</v>
      </c>
    </row>
    <row r="533" spans="24:36" x14ac:dyDescent="0.2">
      <c r="X533" t="str">
        <f t="shared" si="48"/>
        <v>16QL01</v>
      </c>
      <c r="Y533">
        <f t="shared" si="49"/>
        <v>1</v>
      </c>
      <c r="Z533" s="265" t="s">
        <v>468</v>
      </c>
      <c r="AA533" s="265" t="s">
        <v>470</v>
      </c>
      <c r="AB533" s="265">
        <v>10</v>
      </c>
      <c r="AC533" s="265">
        <v>0</v>
      </c>
      <c r="AD533" s="265">
        <v>0</v>
      </c>
      <c r="AE533" s="265">
        <v>10</v>
      </c>
      <c r="AF533" s="265">
        <v>4</v>
      </c>
      <c r="AG533" s="265">
        <v>0</v>
      </c>
      <c r="AH533" s="265">
        <v>0</v>
      </c>
      <c r="AI533" s="265">
        <v>4</v>
      </c>
      <c r="AJ533">
        <f t="shared" si="50"/>
        <v>1</v>
      </c>
    </row>
    <row r="534" spans="24:36" x14ac:dyDescent="0.2">
      <c r="X534" t="str">
        <f t="shared" si="48"/>
        <v>16QL02</v>
      </c>
      <c r="Y534">
        <f t="shared" si="49"/>
        <v>2</v>
      </c>
      <c r="Z534" s="265" t="s">
        <v>468</v>
      </c>
      <c r="AA534" s="265" t="s">
        <v>472</v>
      </c>
      <c r="AB534" s="265">
        <v>1</v>
      </c>
      <c r="AC534" s="265">
        <v>0</v>
      </c>
      <c r="AD534" s="265">
        <v>0</v>
      </c>
      <c r="AE534" s="265">
        <v>1</v>
      </c>
      <c r="AF534" s="265">
        <v>1</v>
      </c>
      <c r="AG534" s="265">
        <v>0</v>
      </c>
      <c r="AH534" s="265">
        <v>0</v>
      </c>
      <c r="AI534" s="265">
        <v>1</v>
      </c>
      <c r="AJ534">
        <f t="shared" si="50"/>
        <v>0</v>
      </c>
    </row>
    <row r="535" spans="24:36" x14ac:dyDescent="0.2">
      <c r="X535" t="str">
        <f t="shared" si="48"/>
        <v>16QL03</v>
      </c>
      <c r="Y535">
        <f t="shared" si="49"/>
        <v>3</v>
      </c>
      <c r="Z535" s="265" t="s">
        <v>468</v>
      </c>
      <c r="AA535" s="265" t="s">
        <v>520</v>
      </c>
      <c r="AB535" s="265">
        <v>1</v>
      </c>
      <c r="AC535" s="265">
        <v>0</v>
      </c>
      <c r="AD535" s="265">
        <v>0</v>
      </c>
      <c r="AE535" s="265">
        <v>1</v>
      </c>
      <c r="AF535" s="265">
        <v>0</v>
      </c>
      <c r="AG535" s="265">
        <v>0</v>
      </c>
      <c r="AH535" s="265">
        <v>0</v>
      </c>
      <c r="AI535" s="265">
        <v>0</v>
      </c>
      <c r="AJ535">
        <f t="shared" si="50"/>
        <v>1</v>
      </c>
    </row>
    <row r="536" spans="24:36" x14ac:dyDescent="0.2">
      <c r="X536" t="str">
        <f t="shared" si="48"/>
        <v>16QL04</v>
      </c>
      <c r="Y536">
        <f t="shared" si="49"/>
        <v>4</v>
      </c>
      <c r="Z536" s="265" t="s">
        <v>468</v>
      </c>
      <c r="AA536" s="265" t="s">
        <v>521</v>
      </c>
      <c r="AB536" s="265">
        <v>1</v>
      </c>
      <c r="AC536" s="265">
        <v>0</v>
      </c>
      <c r="AD536" s="265">
        <v>0</v>
      </c>
      <c r="AE536" s="265">
        <v>1</v>
      </c>
      <c r="AF536" s="265">
        <v>1</v>
      </c>
      <c r="AG536" s="265">
        <v>0</v>
      </c>
      <c r="AH536" s="265">
        <v>0</v>
      </c>
      <c r="AI536" s="265">
        <v>1</v>
      </c>
      <c r="AJ536">
        <f t="shared" si="50"/>
        <v>0</v>
      </c>
    </row>
    <row r="537" spans="24:36" x14ac:dyDescent="0.2">
      <c r="X537" t="str">
        <f t="shared" si="48"/>
        <v>16QL05</v>
      </c>
      <c r="Y537">
        <f t="shared" si="49"/>
        <v>5</v>
      </c>
      <c r="Z537" s="265" t="s">
        <v>468</v>
      </c>
      <c r="AA537" s="265" t="s">
        <v>523</v>
      </c>
      <c r="AB537" s="265">
        <v>1</v>
      </c>
      <c r="AC537" s="265">
        <v>0</v>
      </c>
      <c r="AD537" s="265">
        <v>0</v>
      </c>
      <c r="AE537" s="265">
        <v>1</v>
      </c>
      <c r="AF537" s="265">
        <v>0</v>
      </c>
      <c r="AG537" s="265">
        <v>0</v>
      </c>
      <c r="AH537" s="265">
        <v>0</v>
      </c>
      <c r="AI537" s="265">
        <v>0</v>
      </c>
      <c r="AJ537">
        <f t="shared" si="50"/>
        <v>1</v>
      </c>
    </row>
    <row r="538" spans="24:36" x14ac:dyDescent="0.2">
      <c r="X538" t="str">
        <f t="shared" si="48"/>
        <v>16QX01</v>
      </c>
      <c r="Y538">
        <f t="shared" si="49"/>
        <v>1</v>
      </c>
      <c r="Z538" s="265" t="s">
        <v>181</v>
      </c>
      <c r="AA538" s="265" t="s">
        <v>424</v>
      </c>
      <c r="AB538" s="265">
        <v>0</v>
      </c>
      <c r="AC538" s="265">
        <v>0</v>
      </c>
      <c r="AD538" s="265">
        <v>0</v>
      </c>
      <c r="AE538" s="265">
        <v>0</v>
      </c>
      <c r="AF538" s="265">
        <v>1</v>
      </c>
      <c r="AG538" s="265">
        <v>0</v>
      </c>
      <c r="AH538" s="265">
        <v>0</v>
      </c>
      <c r="AI538" s="265">
        <v>1</v>
      </c>
      <c r="AJ538">
        <f t="shared" si="50"/>
        <v>0</v>
      </c>
    </row>
    <row r="539" spans="24:36" x14ac:dyDescent="0.2">
      <c r="X539" t="str">
        <f t="shared" si="48"/>
        <v>16SO01</v>
      </c>
      <c r="Y539">
        <f t="shared" si="49"/>
        <v>1</v>
      </c>
      <c r="Z539" s="265" t="s">
        <v>386</v>
      </c>
      <c r="AA539" s="265" t="s">
        <v>521</v>
      </c>
      <c r="AB539" s="265">
        <v>1</v>
      </c>
      <c r="AC539" s="265">
        <v>0</v>
      </c>
      <c r="AD539" s="265">
        <v>0</v>
      </c>
      <c r="AE539" s="265">
        <v>1</v>
      </c>
      <c r="AF539" s="265">
        <v>0</v>
      </c>
      <c r="AG539" s="265">
        <v>0</v>
      </c>
      <c r="AH539" s="265">
        <v>0</v>
      </c>
      <c r="AI539" s="265">
        <v>0</v>
      </c>
      <c r="AJ539">
        <f t="shared" si="50"/>
        <v>1</v>
      </c>
    </row>
    <row r="540" spans="24:36" x14ac:dyDescent="0.2">
      <c r="X540" t="str">
        <f t="shared" si="48"/>
        <v>16SO02</v>
      </c>
      <c r="Y540">
        <f t="shared" si="49"/>
        <v>2</v>
      </c>
      <c r="Z540" s="265" t="s">
        <v>386</v>
      </c>
      <c r="AA540" s="265" t="s">
        <v>522</v>
      </c>
      <c r="AB540" s="265">
        <v>0</v>
      </c>
      <c r="AC540" s="265">
        <v>0</v>
      </c>
      <c r="AD540" s="265">
        <v>0</v>
      </c>
      <c r="AE540" s="265">
        <v>0</v>
      </c>
      <c r="AF540" s="265">
        <v>0</v>
      </c>
      <c r="AG540" s="265">
        <v>1</v>
      </c>
      <c r="AH540" s="265">
        <v>0</v>
      </c>
      <c r="AI540" s="265">
        <v>1</v>
      </c>
      <c r="AJ540">
        <f t="shared" si="50"/>
        <v>0</v>
      </c>
    </row>
    <row r="541" spans="24:36" x14ac:dyDescent="0.2">
      <c r="X541" t="str">
        <f t="shared" si="48"/>
        <v>16TL01</v>
      </c>
      <c r="Y541">
        <f t="shared" si="49"/>
        <v>1</v>
      </c>
      <c r="Z541" s="265" t="s">
        <v>213</v>
      </c>
      <c r="AA541" s="265" t="s">
        <v>473</v>
      </c>
      <c r="AB541" s="265">
        <v>0</v>
      </c>
      <c r="AC541" s="265">
        <v>0</v>
      </c>
      <c r="AD541" s="265">
        <v>0</v>
      </c>
      <c r="AE541" s="265">
        <v>0</v>
      </c>
      <c r="AF541" s="265">
        <v>2</v>
      </c>
      <c r="AG541" s="265">
        <v>0</v>
      </c>
      <c r="AH541" s="265">
        <v>1</v>
      </c>
      <c r="AI541" s="265">
        <v>3</v>
      </c>
      <c r="AJ541">
        <f t="shared" si="50"/>
        <v>0</v>
      </c>
    </row>
    <row r="542" spans="24:36" x14ac:dyDescent="0.2">
      <c r="X542" t="str">
        <f t="shared" si="48"/>
        <v>17GQ01</v>
      </c>
      <c r="Y542">
        <f t="shared" si="49"/>
        <v>1</v>
      </c>
      <c r="Z542" s="265" t="s">
        <v>391</v>
      </c>
      <c r="AA542" s="265" t="s">
        <v>525</v>
      </c>
      <c r="AB542" s="265">
        <v>1</v>
      </c>
      <c r="AC542" s="265">
        <v>0</v>
      </c>
      <c r="AD542" s="265">
        <v>0</v>
      </c>
      <c r="AE542" s="265">
        <v>1</v>
      </c>
      <c r="AF542" s="265">
        <v>5</v>
      </c>
      <c r="AG542" s="265">
        <v>0</v>
      </c>
      <c r="AH542" s="265">
        <v>0</v>
      </c>
      <c r="AI542" s="265">
        <v>5</v>
      </c>
      <c r="AJ542">
        <f t="shared" si="50"/>
        <v>0</v>
      </c>
    </row>
    <row r="543" spans="24:36" x14ac:dyDescent="0.2">
      <c r="X543" t="str">
        <f t="shared" si="48"/>
        <v>17GQ02</v>
      </c>
      <c r="Y543">
        <f t="shared" si="49"/>
        <v>2</v>
      </c>
      <c r="Z543" s="265" t="s">
        <v>391</v>
      </c>
      <c r="AA543" s="265" t="s">
        <v>526</v>
      </c>
      <c r="AB543" s="265">
        <v>0</v>
      </c>
      <c r="AC543" s="265">
        <v>0</v>
      </c>
      <c r="AD543" s="265">
        <v>1</v>
      </c>
      <c r="AE543" s="265">
        <v>1</v>
      </c>
      <c r="AF543" s="265">
        <v>3</v>
      </c>
      <c r="AG543" s="265">
        <v>0</v>
      </c>
      <c r="AH543" s="265">
        <v>0</v>
      </c>
      <c r="AI543" s="265">
        <v>3</v>
      </c>
      <c r="AJ543">
        <f t="shared" si="50"/>
        <v>0</v>
      </c>
    </row>
    <row r="544" spans="24:36" x14ac:dyDescent="0.2">
      <c r="X544" t="str">
        <f t="shared" si="48"/>
        <v>17JJ01</v>
      </c>
      <c r="Y544">
        <f t="shared" si="49"/>
        <v>1</v>
      </c>
      <c r="Z544" s="265" t="s">
        <v>430</v>
      </c>
      <c r="AA544" s="265" t="s">
        <v>431</v>
      </c>
      <c r="AB544" s="265">
        <v>0</v>
      </c>
      <c r="AC544" s="265">
        <v>0</v>
      </c>
      <c r="AD544" s="265">
        <v>0</v>
      </c>
      <c r="AE544" s="265">
        <v>0</v>
      </c>
      <c r="AF544" s="265">
        <v>1</v>
      </c>
      <c r="AG544" s="265">
        <v>0</v>
      </c>
      <c r="AH544" s="265">
        <v>0</v>
      </c>
      <c r="AI544" s="265">
        <v>1</v>
      </c>
      <c r="AJ544">
        <f t="shared" si="50"/>
        <v>0</v>
      </c>
    </row>
    <row r="545" spans="24:36" x14ac:dyDescent="0.2">
      <c r="X545" t="str">
        <f t="shared" si="48"/>
        <v>17JJ02</v>
      </c>
      <c r="Y545">
        <f t="shared" si="49"/>
        <v>2</v>
      </c>
      <c r="Z545" s="265" t="s">
        <v>430</v>
      </c>
      <c r="AA545" s="265" t="s">
        <v>444</v>
      </c>
      <c r="AB545" s="265">
        <v>0</v>
      </c>
      <c r="AC545" s="265">
        <v>0</v>
      </c>
      <c r="AD545" s="265">
        <v>0</v>
      </c>
      <c r="AE545" s="265">
        <v>0</v>
      </c>
      <c r="AF545" s="265">
        <v>1</v>
      </c>
      <c r="AG545" s="265">
        <v>0</v>
      </c>
      <c r="AH545" s="265">
        <v>0</v>
      </c>
      <c r="AI545" s="265">
        <v>1</v>
      </c>
      <c r="AJ545">
        <f t="shared" si="50"/>
        <v>0</v>
      </c>
    </row>
    <row r="546" spans="24:36" x14ac:dyDescent="0.2">
      <c r="X546" t="str">
        <f t="shared" si="48"/>
        <v>17JJ03</v>
      </c>
      <c r="Y546">
        <f t="shared" si="49"/>
        <v>3</v>
      </c>
      <c r="Z546" s="265" t="s">
        <v>430</v>
      </c>
      <c r="AA546" s="265" t="s">
        <v>445</v>
      </c>
      <c r="AB546" s="265">
        <v>3</v>
      </c>
      <c r="AC546" s="265">
        <v>0</v>
      </c>
      <c r="AD546" s="265">
        <v>0</v>
      </c>
      <c r="AE546" s="265">
        <v>3</v>
      </c>
      <c r="AF546" s="265">
        <v>1</v>
      </c>
      <c r="AG546" s="265">
        <v>0</v>
      </c>
      <c r="AH546" s="265">
        <v>0</v>
      </c>
      <c r="AI546" s="265">
        <v>1</v>
      </c>
      <c r="AJ546">
        <f t="shared" si="50"/>
        <v>1</v>
      </c>
    </row>
    <row r="547" spans="24:36" x14ac:dyDescent="0.2">
      <c r="X547" t="str">
        <f t="shared" si="48"/>
        <v>17JJ04</v>
      </c>
      <c r="Y547">
        <f t="shared" si="49"/>
        <v>4</v>
      </c>
      <c r="Z547" s="265" t="s">
        <v>430</v>
      </c>
      <c r="AA547" s="265" t="s">
        <v>448</v>
      </c>
      <c r="AB547" s="265">
        <v>1</v>
      </c>
      <c r="AC547" s="265">
        <v>0</v>
      </c>
      <c r="AD547" s="265">
        <v>0</v>
      </c>
      <c r="AE547" s="265">
        <v>1</v>
      </c>
      <c r="AF547" s="265">
        <v>1</v>
      </c>
      <c r="AG547" s="265">
        <v>0</v>
      </c>
      <c r="AH547" s="265">
        <v>0</v>
      </c>
      <c r="AI547" s="265">
        <v>1</v>
      </c>
      <c r="AJ547">
        <f t="shared" si="50"/>
        <v>0</v>
      </c>
    </row>
    <row r="548" spans="24:36" x14ac:dyDescent="0.2">
      <c r="X548" t="str">
        <f t="shared" si="48"/>
        <v>17JJ05</v>
      </c>
      <c r="Y548">
        <f t="shared" si="49"/>
        <v>5</v>
      </c>
      <c r="Z548" s="265" t="s">
        <v>430</v>
      </c>
      <c r="AA548" s="265" t="s">
        <v>451</v>
      </c>
      <c r="AB548" s="265">
        <v>0</v>
      </c>
      <c r="AC548" s="265">
        <v>0</v>
      </c>
      <c r="AD548" s="265">
        <v>0</v>
      </c>
      <c r="AE548" s="265">
        <v>0</v>
      </c>
      <c r="AF548" s="265">
        <v>1</v>
      </c>
      <c r="AG548" s="265">
        <v>0</v>
      </c>
      <c r="AH548" s="265">
        <v>0</v>
      </c>
      <c r="AI548" s="265">
        <v>1</v>
      </c>
      <c r="AJ548">
        <f t="shared" si="50"/>
        <v>0</v>
      </c>
    </row>
    <row r="549" spans="24:36" x14ac:dyDescent="0.2">
      <c r="X549" t="str">
        <f t="shared" si="48"/>
        <v>17JJ06</v>
      </c>
      <c r="Y549">
        <f t="shared" si="49"/>
        <v>6</v>
      </c>
      <c r="Z549" s="265" t="s">
        <v>430</v>
      </c>
      <c r="AA549" s="265" t="s">
        <v>455</v>
      </c>
      <c r="AB549" s="265">
        <v>1</v>
      </c>
      <c r="AC549" s="265">
        <v>0</v>
      </c>
      <c r="AD549" s="265">
        <v>0</v>
      </c>
      <c r="AE549" s="265">
        <v>1</v>
      </c>
      <c r="AF549" s="265">
        <v>2</v>
      </c>
      <c r="AG549" s="265">
        <v>0</v>
      </c>
      <c r="AH549" s="265">
        <v>0</v>
      </c>
      <c r="AI549" s="265">
        <v>2</v>
      </c>
      <c r="AJ549">
        <f t="shared" si="50"/>
        <v>0</v>
      </c>
    </row>
    <row r="550" spans="24:36" x14ac:dyDescent="0.2">
      <c r="X550" t="str">
        <f t="shared" si="48"/>
        <v>17JJ07</v>
      </c>
      <c r="Y550">
        <f t="shared" si="49"/>
        <v>7</v>
      </c>
      <c r="Z550" s="265" t="s">
        <v>430</v>
      </c>
      <c r="AA550" s="265" t="s">
        <v>473</v>
      </c>
      <c r="AB550" s="265">
        <v>3</v>
      </c>
      <c r="AC550" s="265">
        <v>0</v>
      </c>
      <c r="AD550" s="265">
        <v>0</v>
      </c>
      <c r="AE550" s="265">
        <v>3</v>
      </c>
      <c r="AF550" s="265">
        <v>11</v>
      </c>
      <c r="AG550" s="265">
        <v>0</v>
      </c>
      <c r="AH550" s="265">
        <v>0</v>
      </c>
      <c r="AI550" s="265">
        <v>11</v>
      </c>
      <c r="AJ550">
        <f t="shared" si="50"/>
        <v>0</v>
      </c>
    </row>
    <row r="551" spans="24:36" x14ac:dyDescent="0.2">
      <c r="X551" t="str">
        <f t="shared" si="48"/>
        <v>17JJ08</v>
      </c>
      <c r="Y551">
        <f t="shared" si="49"/>
        <v>8</v>
      </c>
      <c r="Z551" s="265" t="s">
        <v>430</v>
      </c>
      <c r="AA551" s="265" t="s">
        <v>477</v>
      </c>
      <c r="AB551" s="265">
        <v>0</v>
      </c>
      <c r="AC551" s="265">
        <v>0</v>
      </c>
      <c r="AD551" s="265">
        <v>0</v>
      </c>
      <c r="AE551" s="265">
        <v>0</v>
      </c>
      <c r="AF551" s="265">
        <v>1</v>
      </c>
      <c r="AG551" s="265">
        <v>0</v>
      </c>
      <c r="AH551" s="265">
        <v>0</v>
      </c>
      <c r="AI551" s="265">
        <v>1</v>
      </c>
      <c r="AJ551">
        <f t="shared" si="50"/>
        <v>0</v>
      </c>
    </row>
    <row r="552" spans="24:36" x14ac:dyDescent="0.2">
      <c r="X552" t="str">
        <f t="shared" si="48"/>
        <v>17JJ09</v>
      </c>
      <c r="Y552">
        <f t="shared" si="49"/>
        <v>9</v>
      </c>
      <c r="Z552" s="265" t="s">
        <v>430</v>
      </c>
      <c r="AA552" s="265" t="s">
        <v>479</v>
      </c>
      <c r="AB552" s="265">
        <v>1</v>
      </c>
      <c r="AC552" s="265">
        <v>0</v>
      </c>
      <c r="AD552" s="265">
        <v>0</v>
      </c>
      <c r="AE552" s="265">
        <v>1</v>
      </c>
      <c r="AF552" s="265">
        <v>0</v>
      </c>
      <c r="AG552" s="265">
        <v>0</v>
      </c>
      <c r="AH552" s="265">
        <v>0</v>
      </c>
      <c r="AI552" s="265">
        <v>0</v>
      </c>
      <c r="AJ552">
        <f t="shared" si="50"/>
        <v>1</v>
      </c>
    </row>
    <row r="553" spans="24:36" x14ac:dyDescent="0.2">
      <c r="X553" t="str">
        <f t="shared" si="48"/>
        <v>17JJ10</v>
      </c>
      <c r="Y553">
        <f t="shared" si="49"/>
        <v>10</v>
      </c>
      <c r="Z553" s="265" t="s">
        <v>430</v>
      </c>
      <c r="AA553" s="265" t="s">
        <v>480</v>
      </c>
      <c r="AB553" s="265">
        <v>2</v>
      </c>
      <c r="AC553" s="265">
        <v>0</v>
      </c>
      <c r="AD553" s="265">
        <v>0</v>
      </c>
      <c r="AE553" s="265">
        <v>2</v>
      </c>
      <c r="AF553" s="265">
        <v>0</v>
      </c>
      <c r="AG553" s="265">
        <v>0</v>
      </c>
      <c r="AH553" s="265">
        <v>0</v>
      </c>
      <c r="AI553" s="265">
        <v>0</v>
      </c>
      <c r="AJ553">
        <f t="shared" si="50"/>
        <v>1</v>
      </c>
    </row>
    <row r="554" spans="24:36" x14ac:dyDescent="0.2">
      <c r="X554" t="str">
        <f t="shared" si="48"/>
        <v>17JJ11</v>
      </c>
      <c r="Y554">
        <f t="shared" si="49"/>
        <v>11</v>
      </c>
      <c r="Z554" s="265" t="s">
        <v>430</v>
      </c>
      <c r="AA554" s="265" t="s">
        <v>489</v>
      </c>
      <c r="AB554" s="265">
        <v>1</v>
      </c>
      <c r="AC554" s="265">
        <v>0</v>
      </c>
      <c r="AD554" s="265">
        <v>0</v>
      </c>
      <c r="AE554" s="265">
        <v>1</v>
      </c>
      <c r="AF554" s="265">
        <v>1</v>
      </c>
      <c r="AG554" s="265">
        <v>0</v>
      </c>
      <c r="AH554" s="265">
        <v>0</v>
      </c>
      <c r="AI554" s="265">
        <v>1</v>
      </c>
      <c r="AJ554">
        <f t="shared" si="50"/>
        <v>0</v>
      </c>
    </row>
    <row r="555" spans="24:36" x14ac:dyDescent="0.2">
      <c r="X555" t="str">
        <f t="shared" si="48"/>
        <v>17JJ12</v>
      </c>
      <c r="Y555">
        <f t="shared" si="49"/>
        <v>12</v>
      </c>
      <c r="Z555" s="265" t="s">
        <v>430</v>
      </c>
      <c r="AA555" s="265" t="s">
        <v>490</v>
      </c>
      <c r="AB555" s="265">
        <v>0</v>
      </c>
      <c r="AC555" s="265">
        <v>0</v>
      </c>
      <c r="AD555" s="265">
        <v>0</v>
      </c>
      <c r="AE555" s="265">
        <v>0</v>
      </c>
      <c r="AF555" s="265">
        <v>1</v>
      </c>
      <c r="AG555" s="265">
        <v>0</v>
      </c>
      <c r="AH555" s="265">
        <v>0</v>
      </c>
      <c r="AI555" s="265">
        <v>1</v>
      </c>
      <c r="AJ555">
        <f t="shared" si="50"/>
        <v>0</v>
      </c>
    </row>
    <row r="556" spans="24:36" x14ac:dyDescent="0.2">
      <c r="X556" t="str">
        <f t="shared" si="48"/>
        <v>17JJ13</v>
      </c>
      <c r="Y556">
        <f t="shared" si="49"/>
        <v>13</v>
      </c>
      <c r="Z556" s="265" t="s">
        <v>430</v>
      </c>
      <c r="AA556" s="265" t="s">
        <v>493</v>
      </c>
      <c r="AB556" s="265">
        <v>1</v>
      </c>
      <c r="AC556" s="265">
        <v>0</v>
      </c>
      <c r="AD556" s="265">
        <v>0</v>
      </c>
      <c r="AE556" s="265">
        <v>1</v>
      </c>
      <c r="AF556" s="265">
        <v>1</v>
      </c>
      <c r="AG556" s="265">
        <v>0</v>
      </c>
      <c r="AH556" s="265">
        <v>0</v>
      </c>
      <c r="AI556" s="265">
        <v>1</v>
      </c>
      <c r="AJ556">
        <f t="shared" si="50"/>
        <v>0</v>
      </c>
    </row>
    <row r="557" spans="24:36" x14ac:dyDescent="0.2">
      <c r="X557" t="str">
        <f t="shared" si="48"/>
        <v>17JJ14</v>
      </c>
      <c r="Y557">
        <f t="shared" si="49"/>
        <v>14</v>
      </c>
      <c r="Z557" s="265" t="s">
        <v>430</v>
      </c>
      <c r="AA557" s="265" t="s">
        <v>496</v>
      </c>
      <c r="AB557" s="265">
        <v>1</v>
      </c>
      <c r="AC557" s="265">
        <v>0</v>
      </c>
      <c r="AD557" s="265">
        <v>0</v>
      </c>
      <c r="AE557" s="265">
        <v>1</v>
      </c>
      <c r="AF557" s="265">
        <v>0</v>
      </c>
      <c r="AG557" s="265">
        <v>0</v>
      </c>
      <c r="AH557" s="265">
        <v>0</v>
      </c>
      <c r="AI557" s="265">
        <v>0</v>
      </c>
      <c r="AJ557">
        <f t="shared" si="50"/>
        <v>1</v>
      </c>
    </row>
    <row r="558" spans="24:36" x14ac:dyDescent="0.2">
      <c r="X558" t="str">
        <f t="shared" si="48"/>
        <v>17JJ15</v>
      </c>
      <c r="Y558">
        <f t="shared" si="49"/>
        <v>15</v>
      </c>
      <c r="Z558" s="265" t="s">
        <v>430</v>
      </c>
      <c r="AA558" s="265" t="s">
        <v>499</v>
      </c>
      <c r="AB558" s="265">
        <v>1</v>
      </c>
      <c r="AC558" s="265">
        <v>0</v>
      </c>
      <c r="AD558" s="265">
        <v>0</v>
      </c>
      <c r="AE558" s="265">
        <v>1</v>
      </c>
      <c r="AF558" s="265">
        <v>0</v>
      </c>
      <c r="AG558" s="265">
        <v>0</v>
      </c>
      <c r="AH558" s="265">
        <v>0</v>
      </c>
      <c r="AI558" s="265">
        <v>0</v>
      </c>
      <c r="AJ558">
        <f t="shared" si="50"/>
        <v>1</v>
      </c>
    </row>
    <row r="559" spans="24:36" x14ac:dyDescent="0.2">
      <c r="X559" t="str">
        <f t="shared" si="48"/>
        <v>17JJ16</v>
      </c>
      <c r="Y559">
        <f t="shared" si="49"/>
        <v>16</v>
      </c>
      <c r="Z559" s="265" t="s">
        <v>430</v>
      </c>
      <c r="AA559" s="265" t="s">
        <v>506</v>
      </c>
      <c r="AB559" s="265">
        <v>1</v>
      </c>
      <c r="AC559" s="265">
        <v>0</v>
      </c>
      <c r="AD559" s="265">
        <v>0</v>
      </c>
      <c r="AE559" s="265">
        <v>1</v>
      </c>
      <c r="AF559" s="265">
        <v>0</v>
      </c>
      <c r="AG559" s="265">
        <v>0</v>
      </c>
      <c r="AH559" s="265">
        <v>0</v>
      </c>
      <c r="AI559" s="265">
        <v>0</v>
      </c>
      <c r="AJ559">
        <f t="shared" si="50"/>
        <v>1</v>
      </c>
    </row>
    <row r="560" spans="24:36" x14ac:dyDescent="0.2">
      <c r="X560" t="str">
        <f t="shared" ref="X560:X623" si="51">Z560&amp;IF(Y560&lt;10,"0","")&amp;Y560</f>
        <v>17JJ17</v>
      </c>
      <c r="Y560">
        <f t="shared" ref="Y560:Y623" si="52">IF(Z560=Z559,Y559+1,1)</f>
        <v>17</v>
      </c>
      <c r="Z560" s="265" t="s">
        <v>430</v>
      </c>
      <c r="AA560" s="265" t="s">
        <v>509</v>
      </c>
      <c r="AB560" s="265">
        <v>1</v>
      </c>
      <c r="AC560" s="265">
        <v>0</v>
      </c>
      <c r="AD560" s="265">
        <v>0</v>
      </c>
      <c r="AE560" s="265">
        <v>1</v>
      </c>
      <c r="AF560" s="265">
        <v>0</v>
      </c>
      <c r="AG560" s="265">
        <v>0</v>
      </c>
      <c r="AH560" s="265">
        <v>0</v>
      </c>
      <c r="AI560" s="265">
        <v>0</v>
      </c>
      <c r="AJ560">
        <f t="shared" si="50"/>
        <v>1</v>
      </c>
    </row>
    <row r="561" spans="24:36" x14ac:dyDescent="0.2">
      <c r="X561" t="str">
        <f t="shared" si="51"/>
        <v>17JJ18</v>
      </c>
      <c r="Y561">
        <f t="shared" si="52"/>
        <v>18</v>
      </c>
      <c r="Z561" s="265" t="s">
        <v>430</v>
      </c>
      <c r="AA561" s="265" t="s">
        <v>520</v>
      </c>
      <c r="AB561" s="265">
        <v>0</v>
      </c>
      <c r="AC561" s="265">
        <v>0</v>
      </c>
      <c r="AD561" s="265">
        <v>0</v>
      </c>
      <c r="AE561" s="265">
        <v>0</v>
      </c>
      <c r="AF561" s="265">
        <v>1</v>
      </c>
      <c r="AG561" s="265">
        <v>0</v>
      </c>
      <c r="AH561" s="265">
        <v>0</v>
      </c>
      <c r="AI561" s="265">
        <v>1</v>
      </c>
      <c r="AJ561">
        <f t="shared" si="50"/>
        <v>0</v>
      </c>
    </row>
    <row r="562" spans="24:36" x14ac:dyDescent="0.2">
      <c r="X562" t="str">
        <f t="shared" si="51"/>
        <v>17LV01</v>
      </c>
      <c r="Y562">
        <f t="shared" si="52"/>
        <v>1</v>
      </c>
      <c r="Z562" s="265" t="s">
        <v>411</v>
      </c>
      <c r="AA562" s="265" t="s">
        <v>530</v>
      </c>
      <c r="AB562" s="265">
        <v>0</v>
      </c>
      <c r="AC562" s="265">
        <v>0</v>
      </c>
      <c r="AD562" s="265">
        <v>0</v>
      </c>
      <c r="AE562" s="265">
        <v>0</v>
      </c>
      <c r="AF562" s="265">
        <v>2</v>
      </c>
      <c r="AG562" s="265">
        <v>0</v>
      </c>
      <c r="AH562" s="265">
        <v>0</v>
      </c>
      <c r="AI562" s="265">
        <v>2</v>
      </c>
      <c r="AJ562">
        <f t="shared" si="50"/>
        <v>0</v>
      </c>
    </row>
    <row r="563" spans="24:36" x14ac:dyDescent="0.2">
      <c r="X563" t="str">
        <f t="shared" si="51"/>
        <v>17WK01</v>
      </c>
      <c r="Y563">
        <f t="shared" si="52"/>
        <v>1</v>
      </c>
      <c r="Z563" s="265" t="s">
        <v>304</v>
      </c>
      <c r="AA563" s="265" t="s">
        <v>506</v>
      </c>
      <c r="AB563" s="265">
        <v>2</v>
      </c>
      <c r="AC563" s="265">
        <v>0</v>
      </c>
      <c r="AD563" s="265">
        <v>1</v>
      </c>
      <c r="AE563" s="265">
        <v>3</v>
      </c>
      <c r="AF563" s="265">
        <v>5</v>
      </c>
      <c r="AG563" s="265">
        <v>0</v>
      </c>
      <c r="AH563" s="265">
        <v>1</v>
      </c>
      <c r="AI563" s="265">
        <v>6</v>
      </c>
      <c r="AJ563">
        <f t="shared" si="50"/>
        <v>0</v>
      </c>
    </row>
    <row r="564" spans="24:36" x14ac:dyDescent="0.2">
      <c r="X564" t="str">
        <f t="shared" si="51"/>
        <v>17WK02</v>
      </c>
      <c r="Y564">
        <f t="shared" si="52"/>
        <v>2</v>
      </c>
      <c r="Z564" s="265" t="s">
        <v>304</v>
      </c>
      <c r="AA564" s="265" t="s">
        <v>508</v>
      </c>
      <c r="AB564" s="265">
        <v>0</v>
      </c>
      <c r="AC564" s="265">
        <v>0</v>
      </c>
      <c r="AD564" s="265">
        <v>0</v>
      </c>
      <c r="AE564" s="265">
        <v>0</v>
      </c>
      <c r="AF564" s="265">
        <v>0</v>
      </c>
      <c r="AG564" s="265">
        <v>0</v>
      </c>
      <c r="AH564" s="265">
        <v>1</v>
      </c>
      <c r="AI564" s="265">
        <v>1</v>
      </c>
      <c r="AJ564">
        <f t="shared" si="50"/>
        <v>0</v>
      </c>
    </row>
    <row r="565" spans="24:36" x14ac:dyDescent="0.2">
      <c r="X565" t="str">
        <f t="shared" si="51"/>
        <v>18BD01</v>
      </c>
      <c r="Y565">
        <f t="shared" si="52"/>
        <v>1</v>
      </c>
      <c r="Z565" s="265" t="s">
        <v>324</v>
      </c>
      <c r="AA565" s="265" t="s">
        <v>506</v>
      </c>
      <c r="AB565" s="265">
        <v>0</v>
      </c>
      <c r="AC565" s="265">
        <v>0</v>
      </c>
      <c r="AD565" s="265">
        <v>0</v>
      </c>
      <c r="AE565" s="265">
        <v>0</v>
      </c>
      <c r="AF565" s="265">
        <v>0</v>
      </c>
      <c r="AG565" s="265">
        <v>0</v>
      </c>
      <c r="AH565" s="265">
        <v>1</v>
      </c>
      <c r="AI565" s="265">
        <v>1</v>
      </c>
      <c r="AJ565">
        <f t="shared" si="50"/>
        <v>0</v>
      </c>
    </row>
    <row r="566" spans="24:36" x14ac:dyDescent="0.2">
      <c r="X566" t="str">
        <f t="shared" si="51"/>
        <v>18CZ01</v>
      </c>
      <c r="Y566">
        <f t="shared" si="52"/>
        <v>1</v>
      </c>
      <c r="Z566" s="265" t="s">
        <v>371</v>
      </c>
      <c r="AA566" s="265" t="s">
        <v>528</v>
      </c>
      <c r="AB566" s="265">
        <v>0</v>
      </c>
      <c r="AC566" s="265">
        <v>0</v>
      </c>
      <c r="AD566" s="265">
        <v>0</v>
      </c>
      <c r="AE566" s="265">
        <v>0</v>
      </c>
      <c r="AF566" s="265">
        <v>2</v>
      </c>
      <c r="AG566" s="265">
        <v>0</v>
      </c>
      <c r="AH566" s="265">
        <v>0</v>
      </c>
      <c r="AI566" s="265">
        <v>2</v>
      </c>
      <c r="AJ566">
        <f t="shared" si="50"/>
        <v>0</v>
      </c>
    </row>
    <row r="567" spans="24:36" x14ac:dyDescent="0.2">
      <c r="X567" t="str">
        <f t="shared" si="51"/>
        <v>18EC01</v>
      </c>
      <c r="Y567">
        <f t="shared" si="52"/>
        <v>1</v>
      </c>
      <c r="Z567" s="265" t="s">
        <v>271</v>
      </c>
      <c r="AA567" s="265" t="s">
        <v>488</v>
      </c>
      <c r="AB567" s="265">
        <v>3</v>
      </c>
      <c r="AC567" s="265">
        <v>0</v>
      </c>
      <c r="AD567" s="265">
        <v>0</v>
      </c>
      <c r="AE567" s="265">
        <v>3</v>
      </c>
      <c r="AF567" s="265">
        <v>0</v>
      </c>
      <c r="AG567" s="265">
        <v>0</v>
      </c>
      <c r="AH567" s="265">
        <v>0</v>
      </c>
      <c r="AI567" s="265">
        <v>0</v>
      </c>
      <c r="AJ567">
        <f t="shared" si="50"/>
        <v>1</v>
      </c>
    </row>
    <row r="568" spans="24:36" x14ac:dyDescent="0.2">
      <c r="X568" t="str">
        <f t="shared" si="51"/>
        <v>18EC02</v>
      </c>
      <c r="Y568">
        <f t="shared" si="52"/>
        <v>2</v>
      </c>
      <c r="Z568" s="265" t="s">
        <v>271</v>
      </c>
      <c r="AA568" s="265" t="s">
        <v>489</v>
      </c>
      <c r="AB568" s="265">
        <v>12</v>
      </c>
      <c r="AC568" s="265">
        <v>0</v>
      </c>
      <c r="AD568" s="265">
        <v>0</v>
      </c>
      <c r="AE568" s="265">
        <v>12</v>
      </c>
      <c r="AF568" s="265">
        <v>5</v>
      </c>
      <c r="AG568" s="265">
        <v>0</v>
      </c>
      <c r="AH568" s="265">
        <v>0</v>
      </c>
      <c r="AI568" s="265">
        <v>5</v>
      </c>
      <c r="AJ568">
        <f t="shared" si="50"/>
        <v>1</v>
      </c>
    </row>
    <row r="569" spans="24:36" x14ac:dyDescent="0.2">
      <c r="X569" t="str">
        <f t="shared" si="51"/>
        <v>18EC03</v>
      </c>
      <c r="Y569">
        <f t="shared" si="52"/>
        <v>3</v>
      </c>
      <c r="Z569" s="265" t="s">
        <v>271</v>
      </c>
      <c r="AA569" s="265" t="s">
        <v>493</v>
      </c>
      <c r="AB569" s="265">
        <v>0</v>
      </c>
      <c r="AC569" s="265">
        <v>0</v>
      </c>
      <c r="AD569" s="265">
        <v>0</v>
      </c>
      <c r="AE569" s="265">
        <v>0</v>
      </c>
      <c r="AF569" s="265">
        <v>1</v>
      </c>
      <c r="AG569" s="265">
        <v>0</v>
      </c>
      <c r="AH569" s="265">
        <v>0</v>
      </c>
      <c r="AI569" s="265">
        <v>1</v>
      </c>
      <c r="AJ569">
        <f t="shared" si="50"/>
        <v>0</v>
      </c>
    </row>
    <row r="570" spans="24:36" x14ac:dyDescent="0.2">
      <c r="X570" t="str">
        <f t="shared" si="51"/>
        <v>18IS01</v>
      </c>
      <c r="Y570">
        <f t="shared" si="52"/>
        <v>1</v>
      </c>
      <c r="Z570" s="265" t="s">
        <v>272</v>
      </c>
      <c r="AA570" s="265" t="s">
        <v>489</v>
      </c>
      <c r="AB570" s="265">
        <v>0</v>
      </c>
      <c r="AC570" s="265">
        <v>0</v>
      </c>
      <c r="AD570" s="265">
        <v>0</v>
      </c>
      <c r="AE570" s="265">
        <v>0</v>
      </c>
      <c r="AF570" s="265">
        <v>0</v>
      </c>
      <c r="AG570" s="265">
        <v>0</v>
      </c>
      <c r="AH570" s="265">
        <v>2</v>
      </c>
      <c r="AI570" s="265">
        <v>2</v>
      </c>
      <c r="AJ570">
        <f t="shared" si="50"/>
        <v>0</v>
      </c>
    </row>
    <row r="571" spans="24:36" x14ac:dyDescent="0.2">
      <c r="X571" t="str">
        <f t="shared" si="51"/>
        <v>18IS02</v>
      </c>
      <c r="Y571">
        <f t="shared" si="52"/>
        <v>2</v>
      </c>
      <c r="Z571" s="265" t="s">
        <v>272</v>
      </c>
      <c r="AA571" s="265" t="s">
        <v>494</v>
      </c>
      <c r="AB571" s="265">
        <v>0</v>
      </c>
      <c r="AC571" s="265">
        <v>0</v>
      </c>
      <c r="AD571" s="265">
        <v>0</v>
      </c>
      <c r="AE571" s="265">
        <v>0</v>
      </c>
      <c r="AF571" s="265">
        <v>2</v>
      </c>
      <c r="AG571" s="265">
        <v>0</v>
      </c>
      <c r="AH571" s="265">
        <v>2</v>
      </c>
      <c r="AI571" s="265">
        <v>4</v>
      </c>
      <c r="AJ571">
        <f t="shared" si="50"/>
        <v>0</v>
      </c>
    </row>
    <row r="572" spans="24:36" x14ac:dyDescent="0.2">
      <c r="X572" t="str">
        <f t="shared" si="51"/>
        <v>18KC01</v>
      </c>
      <c r="Y572">
        <f t="shared" si="52"/>
        <v>1</v>
      </c>
      <c r="Z572" s="265" t="s">
        <v>312</v>
      </c>
      <c r="AA572" s="265" t="s">
        <v>501</v>
      </c>
      <c r="AB572" s="265">
        <v>0</v>
      </c>
      <c r="AC572" s="265">
        <v>0</v>
      </c>
      <c r="AD572" s="265">
        <v>0</v>
      </c>
      <c r="AE572" s="265">
        <v>0</v>
      </c>
      <c r="AF572" s="265">
        <v>0</v>
      </c>
      <c r="AG572" s="265">
        <v>0</v>
      </c>
      <c r="AH572" s="265">
        <v>1</v>
      </c>
      <c r="AI572" s="265">
        <v>1</v>
      </c>
      <c r="AJ572">
        <f t="shared" si="50"/>
        <v>0</v>
      </c>
    </row>
    <row r="573" spans="24:36" x14ac:dyDescent="0.2">
      <c r="X573" t="str">
        <f t="shared" si="51"/>
        <v>18KC02</v>
      </c>
      <c r="Y573">
        <f t="shared" si="52"/>
        <v>2</v>
      </c>
      <c r="Z573" s="265" t="s">
        <v>312</v>
      </c>
      <c r="AA573" s="265" t="s">
        <v>509</v>
      </c>
      <c r="AB573" s="265">
        <v>1</v>
      </c>
      <c r="AC573" s="265">
        <v>0</v>
      </c>
      <c r="AD573" s="265">
        <v>0</v>
      </c>
      <c r="AE573" s="265">
        <v>1</v>
      </c>
      <c r="AF573" s="265">
        <v>2</v>
      </c>
      <c r="AG573" s="265">
        <v>0</v>
      </c>
      <c r="AH573" s="265">
        <v>2</v>
      </c>
      <c r="AI573" s="265">
        <v>4</v>
      </c>
      <c r="AJ573">
        <f t="shared" si="50"/>
        <v>0</v>
      </c>
    </row>
    <row r="574" spans="24:36" x14ac:dyDescent="0.2">
      <c r="X574" t="str">
        <f t="shared" si="51"/>
        <v>18LW01</v>
      </c>
      <c r="Y574">
        <f t="shared" si="52"/>
        <v>1</v>
      </c>
      <c r="Z574" s="265" t="s">
        <v>273</v>
      </c>
      <c r="AA574" s="265" t="s">
        <v>489</v>
      </c>
      <c r="AB574" s="265">
        <v>0</v>
      </c>
      <c r="AC574" s="265">
        <v>0</v>
      </c>
      <c r="AD574" s="265">
        <v>0</v>
      </c>
      <c r="AE574" s="265">
        <v>0</v>
      </c>
      <c r="AF574" s="265">
        <v>0</v>
      </c>
      <c r="AG574" s="265">
        <v>0</v>
      </c>
      <c r="AH574" s="265">
        <v>2</v>
      </c>
      <c r="AI574" s="265">
        <v>2</v>
      </c>
      <c r="AJ574">
        <f t="shared" si="50"/>
        <v>0</v>
      </c>
    </row>
    <row r="575" spans="24:36" x14ac:dyDescent="0.2">
      <c r="X575" t="str">
        <f t="shared" si="51"/>
        <v>18QP01</v>
      </c>
      <c r="Y575">
        <f t="shared" si="52"/>
        <v>1</v>
      </c>
      <c r="Z575" s="265" t="s">
        <v>172</v>
      </c>
      <c r="AA575" s="265" t="s">
        <v>455</v>
      </c>
      <c r="AB575" s="265">
        <v>0</v>
      </c>
      <c r="AC575" s="265">
        <v>0</v>
      </c>
      <c r="AD575" s="265">
        <v>0</v>
      </c>
      <c r="AE575" s="265">
        <v>0</v>
      </c>
      <c r="AF575" s="265">
        <v>2</v>
      </c>
      <c r="AG575" s="265">
        <v>0</v>
      </c>
      <c r="AH575" s="265">
        <v>1</v>
      </c>
      <c r="AI575" s="265">
        <v>3</v>
      </c>
      <c r="AJ575">
        <f t="shared" si="50"/>
        <v>0</v>
      </c>
    </row>
    <row r="576" spans="24:36" x14ac:dyDescent="0.2">
      <c r="X576" t="str">
        <f t="shared" si="51"/>
        <v>18XY01</v>
      </c>
      <c r="Y576">
        <f t="shared" si="52"/>
        <v>1</v>
      </c>
      <c r="Z576" s="265" t="s">
        <v>464</v>
      </c>
      <c r="AA576" s="265" t="s">
        <v>448</v>
      </c>
      <c r="AB576" s="265">
        <v>1</v>
      </c>
      <c r="AC576" s="265">
        <v>0</v>
      </c>
      <c r="AD576" s="265">
        <v>0</v>
      </c>
      <c r="AE576" s="265">
        <v>1</v>
      </c>
      <c r="AF576" s="265">
        <v>0</v>
      </c>
      <c r="AG576" s="265">
        <v>0</v>
      </c>
      <c r="AH576" s="265">
        <v>0</v>
      </c>
      <c r="AI576" s="265">
        <v>0</v>
      </c>
      <c r="AJ576">
        <f t="shared" si="50"/>
        <v>1</v>
      </c>
    </row>
    <row r="577" spans="24:36" x14ac:dyDescent="0.2">
      <c r="X577" t="str">
        <f t="shared" si="51"/>
        <v>18XY02</v>
      </c>
      <c r="Y577">
        <f t="shared" si="52"/>
        <v>2</v>
      </c>
      <c r="Z577" s="265" t="s">
        <v>464</v>
      </c>
      <c r="AA577" s="265" t="s">
        <v>483</v>
      </c>
      <c r="AB577" s="265">
        <v>0</v>
      </c>
      <c r="AC577" s="265">
        <v>0</v>
      </c>
      <c r="AD577" s="265">
        <v>0</v>
      </c>
      <c r="AE577" s="265">
        <v>0</v>
      </c>
      <c r="AF577" s="265">
        <v>2</v>
      </c>
      <c r="AG577" s="265">
        <v>0</v>
      </c>
      <c r="AH577" s="265">
        <v>0</v>
      </c>
      <c r="AI577" s="265">
        <v>2</v>
      </c>
      <c r="AJ577">
        <f t="shared" si="50"/>
        <v>0</v>
      </c>
    </row>
    <row r="578" spans="24:36" x14ac:dyDescent="0.2">
      <c r="X578" t="str">
        <f t="shared" si="51"/>
        <v>18XY03</v>
      </c>
      <c r="Y578">
        <f t="shared" si="52"/>
        <v>3</v>
      </c>
      <c r="Z578" s="265" t="s">
        <v>464</v>
      </c>
      <c r="AA578" s="265" t="s">
        <v>486</v>
      </c>
      <c r="AB578" s="265">
        <v>2</v>
      </c>
      <c r="AC578" s="265">
        <v>0</v>
      </c>
      <c r="AD578" s="265">
        <v>0</v>
      </c>
      <c r="AE578" s="265">
        <v>2</v>
      </c>
      <c r="AF578" s="265">
        <v>1</v>
      </c>
      <c r="AG578" s="265">
        <v>0</v>
      </c>
      <c r="AH578" s="265">
        <v>0</v>
      </c>
      <c r="AI578" s="265">
        <v>1</v>
      </c>
      <c r="AJ578">
        <f t="shared" si="50"/>
        <v>1</v>
      </c>
    </row>
    <row r="579" spans="24:36" x14ac:dyDescent="0.2">
      <c r="X579" t="str">
        <f t="shared" si="51"/>
        <v>18XY04</v>
      </c>
      <c r="Y579">
        <f t="shared" si="52"/>
        <v>4</v>
      </c>
      <c r="Z579" s="265" t="s">
        <v>464</v>
      </c>
      <c r="AA579" s="265" t="s">
        <v>488</v>
      </c>
      <c r="AB579" s="265">
        <v>3</v>
      </c>
      <c r="AC579" s="265">
        <v>0</v>
      </c>
      <c r="AD579" s="265">
        <v>0</v>
      </c>
      <c r="AE579" s="265">
        <v>3</v>
      </c>
      <c r="AF579" s="265">
        <v>2</v>
      </c>
      <c r="AG579" s="265">
        <v>0</v>
      </c>
      <c r="AH579" s="265">
        <v>0</v>
      </c>
      <c r="AI579" s="265">
        <v>2</v>
      </c>
      <c r="AJ579">
        <f t="shared" si="50"/>
        <v>1</v>
      </c>
    </row>
    <row r="580" spans="24:36" x14ac:dyDescent="0.2">
      <c r="X580" t="str">
        <f t="shared" si="51"/>
        <v>18XY05</v>
      </c>
      <c r="Y580">
        <f t="shared" si="52"/>
        <v>5</v>
      </c>
      <c r="Z580" s="265" t="s">
        <v>464</v>
      </c>
      <c r="AA580" s="265" t="s">
        <v>489</v>
      </c>
      <c r="AB580" s="265">
        <v>3</v>
      </c>
      <c r="AC580" s="265">
        <v>0</v>
      </c>
      <c r="AD580" s="265">
        <v>0</v>
      </c>
      <c r="AE580" s="265">
        <v>3</v>
      </c>
      <c r="AF580" s="265">
        <v>5</v>
      </c>
      <c r="AG580" s="265">
        <v>0</v>
      </c>
      <c r="AH580" s="265">
        <v>0</v>
      </c>
      <c r="AI580" s="265">
        <v>5</v>
      </c>
      <c r="AJ580">
        <f t="shared" ref="AJ580:AJ643" si="53">IF(AE580&gt;AI580,1,0)</f>
        <v>0</v>
      </c>
    </row>
    <row r="581" spans="24:36" x14ac:dyDescent="0.2">
      <c r="X581" t="str">
        <f t="shared" si="51"/>
        <v>18XY06</v>
      </c>
      <c r="Y581">
        <f t="shared" si="52"/>
        <v>6</v>
      </c>
      <c r="Z581" s="265" t="s">
        <v>464</v>
      </c>
      <c r="AA581" s="265" t="s">
        <v>490</v>
      </c>
      <c r="AB581" s="265">
        <v>1</v>
      </c>
      <c r="AC581" s="265">
        <v>0</v>
      </c>
      <c r="AD581" s="265">
        <v>0</v>
      </c>
      <c r="AE581" s="265">
        <v>1</v>
      </c>
      <c r="AF581" s="265">
        <v>2</v>
      </c>
      <c r="AG581" s="265">
        <v>0</v>
      </c>
      <c r="AH581" s="265">
        <v>0</v>
      </c>
      <c r="AI581" s="265">
        <v>2</v>
      </c>
      <c r="AJ581">
        <f t="shared" si="53"/>
        <v>0</v>
      </c>
    </row>
    <row r="582" spans="24:36" x14ac:dyDescent="0.2">
      <c r="X582" t="str">
        <f t="shared" si="51"/>
        <v>18XY07</v>
      </c>
      <c r="Y582">
        <f t="shared" si="52"/>
        <v>7</v>
      </c>
      <c r="Z582" s="265" t="s">
        <v>464</v>
      </c>
      <c r="AA582" s="265" t="s">
        <v>493</v>
      </c>
      <c r="AB582" s="265">
        <v>1</v>
      </c>
      <c r="AC582" s="265">
        <v>0</v>
      </c>
      <c r="AD582" s="265">
        <v>0</v>
      </c>
      <c r="AE582" s="265">
        <v>1</v>
      </c>
      <c r="AF582" s="265">
        <v>1</v>
      </c>
      <c r="AG582" s="265">
        <v>0</v>
      </c>
      <c r="AH582" s="265">
        <v>0</v>
      </c>
      <c r="AI582" s="265">
        <v>1</v>
      </c>
      <c r="AJ582">
        <f t="shared" si="53"/>
        <v>0</v>
      </c>
    </row>
    <row r="583" spans="24:36" x14ac:dyDescent="0.2">
      <c r="X583" t="str">
        <f t="shared" si="51"/>
        <v>18XY08</v>
      </c>
      <c r="Y583">
        <f t="shared" si="52"/>
        <v>8</v>
      </c>
      <c r="Z583" s="265" t="s">
        <v>464</v>
      </c>
      <c r="AA583" s="265" t="s">
        <v>494</v>
      </c>
      <c r="AB583" s="265">
        <v>1</v>
      </c>
      <c r="AC583" s="265">
        <v>0</v>
      </c>
      <c r="AD583" s="265">
        <v>0</v>
      </c>
      <c r="AE583" s="265">
        <v>1</v>
      </c>
      <c r="AF583" s="265">
        <v>0</v>
      </c>
      <c r="AG583" s="265">
        <v>0</v>
      </c>
      <c r="AH583" s="265">
        <v>0</v>
      </c>
      <c r="AI583" s="265">
        <v>0</v>
      </c>
      <c r="AJ583">
        <f t="shared" si="53"/>
        <v>1</v>
      </c>
    </row>
    <row r="584" spans="24:36" x14ac:dyDescent="0.2">
      <c r="X584" t="str">
        <f t="shared" si="51"/>
        <v>18XY09</v>
      </c>
      <c r="Y584">
        <f t="shared" si="52"/>
        <v>9</v>
      </c>
      <c r="Z584" s="265" t="s">
        <v>464</v>
      </c>
      <c r="AA584" s="265" t="s">
        <v>498</v>
      </c>
      <c r="AB584" s="265">
        <v>1</v>
      </c>
      <c r="AC584" s="265">
        <v>0</v>
      </c>
      <c r="AD584" s="265">
        <v>0</v>
      </c>
      <c r="AE584" s="265">
        <v>1</v>
      </c>
      <c r="AF584" s="265">
        <v>1</v>
      </c>
      <c r="AG584" s="265">
        <v>0</v>
      </c>
      <c r="AH584" s="265">
        <v>0</v>
      </c>
      <c r="AI584" s="265">
        <v>1</v>
      </c>
      <c r="AJ584">
        <f t="shared" si="53"/>
        <v>0</v>
      </c>
    </row>
    <row r="585" spans="24:36" x14ac:dyDescent="0.2">
      <c r="X585" t="str">
        <f t="shared" si="51"/>
        <v>18XY10</v>
      </c>
      <c r="Y585">
        <f t="shared" si="52"/>
        <v>10</v>
      </c>
      <c r="Z585" s="265" t="s">
        <v>464</v>
      </c>
      <c r="AA585" s="265" t="s">
        <v>506</v>
      </c>
      <c r="AB585" s="265">
        <v>0</v>
      </c>
      <c r="AC585" s="265">
        <v>0</v>
      </c>
      <c r="AD585" s="265">
        <v>0</v>
      </c>
      <c r="AE585" s="265">
        <v>0</v>
      </c>
      <c r="AF585" s="265">
        <v>1</v>
      </c>
      <c r="AG585" s="265">
        <v>0</v>
      </c>
      <c r="AH585" s="265">
        <v>0</v>
      </c>
      <c r="AI585" s="265">
        <v>1</v>
      </c>
      <c r="AJ585">
        <f t="shared" si="53"/>
        <v>0</v>
      </c>
    </row>
    <row r="586" spans="24:36" x14ac:dyDescent="0.2">
      <c r="X586" t="str">
        <f t="shared" si="51"/>
        <v>18ZJ01</v>
      </c>
      <c r="Y586">
        <f t="shared" si="52"/>
        <v>1</v>
      </c>
      <c r="Z586" s="265" t="s">
        <v>233</v>
      </c>
      <c r="AA586" s="265" t="s">
        <v>483</v>
      </c>
      <c r="AB586" s="265">
        <v>5</v>
      </c>
      <c r="AC586" s="265">
        <v>0</v>
      </c>
      <c r="AD586" s="265">
        <v>0</v>
      </c>
      <c r="AE586" s="265">
        <v>5</v>
      </c>
      <c r="AF586" s="265">
        <v>5</v>
      </c>
      <c r="AG586" s="265">
        <v>0</v>
      </c>
      <c r="AH586" s="265">
        <v>0</v>
      </c>
      <c r="AI586" s="265">
        <v>5</v>
      </c>
      <c r="AJ586">
        <f t="shared" si="53"/>
        <v>0</v>
      </c>
    </row>
    <row r="587" spans="24:36" x14ac:dyDescent="0.2">
      <c r="X587" t="str">
        <f t="shared" si="51"/>
        <v>18ZJ02</v>
      </c>
      <c r="Y587">
        <f t="shared" si="52"/>
        <v>2</v>
      </c>
      <c r="Z587" s="265" t="s">
        <v>233</v>
      </c>
      <c r="AA587" s="265" t="s">
        <v>484</v>
      </c>
      <c r="AB587" s="265">
        <v>9</v>
      </c>
      <c r="AC587" s="265">
        <v>0</v>
      </c>
      <c r="AD587" s="265">
        <v>0</v>
      </c>
      <c r="AE587" s="265">
        <v>9</v>
      </c>
      <c r="AF587" s="265">
        <v>7</v>
      </c>
      <c r="AG587" s="265">
        <v>0</v>
      </c>
      <c r="AH587" s="265">
        <v>0</v>
      </c>
      <c r="AI587" s="265">
        <v>7</v>
      </c>
      <c r="AJ587">
        <f t="shared" si="53"/>
        <v>1</v>
      </c>
    </row>
    <row r="588" spans="24:36" x14ac:dyDescent="0.2">
      <c r="X588" t="str">
        <f t="shared" si="51"/>
        <v>18ZJ03</v>
      </c>
      <c r="Y588">
        <f t="shared" si="52"/>
        <v>3</v>
      </c>
      <c r="Z588" s="265" t="s">
        <v>233</v>
      </c>
      <c r="AA588" s="265" t="s">
        <v>486</v>
      </c>
      <c r="AB588" s="265">
        <v>14</v>
      </c>
      <c r="AC588" s="265">
        <v>0</v>
      </c>
      <c r="AD588" s="265">
        <v>0</v>
      </c>
      <c r="AE588" s="265">
        <v>14</v>
      </c>
      <c r="AF588" s="265">
        <v>15</v>
      </c>
      <c r="AG588" s="265">
        <v>0</v>
      </c>
      <c r="AH588" s="265">
        <v>0</v>
      </c>
      <c r="AI588" s="265">
        <v>15</v>
      </c>
      <c r="AJ588">
        <f t="shared" si="53"/>
        <v>0</v>
      </c>
    </row>
    <row r="589" spans="24:36" x14ac:dyDescent="0.2">
      <c r="X589" t="str">
        <f t="shared" si="51"/>
        <v>18ZJ04</v>
      </c>
      <c r="Y589">
        <f t="shared" si="52"/>
        <v>4</v>
      </c>
      <c r="Z589" s="265" t="s">
        <v>233</v>
      </c>
      <c r="AA589" s="265" t="s">
        <v>488</v>
      </c>
      <c r="AB589" s="265">
        <v>3</v>
      </c>
      <c r="AC589" s="265">
        <v>0</v>
      </c>
      <c r="AD589" s="265">
        <v>0</v>
      </c>
      <c r="AE589" s="265">
        <v>3</v>
      </c>
      <c r="AF589" s="265">
        <v>0</v>
      </c>
      <c r="AG589" s="265">
        <v>0</v>
      </c>
      <c r="AH589" s="265">
        <v>0</v>
      </c>
      <c r="AI589" s="265">
        <v>0</v>
      </c>
      <c r="AJ589">
        <f t="shared" si="53"/>
        <v>1</v>
      </c>
    </row>
    <row r="590" spans="24:36" x14ac:dyDescent="0.2">
      <c r="X590" t="str">
        <f t="shared" si="51"/>
        <v>18ZJ05</v>
      </c>
      <c r="Y590">
        <f t="shared" si="52"/>
        <v>5</v>
      </c>
      <c r="Z590" s="265" t="s">
        <v>233</v>
      </c>
      <c r="AA590" s="265" t="s">
        <v>489</v>
      </c>
      <c r="AB590" s="265">
        <v>2</v>
      </c>
      <c r="AC590" s="265">
        <v>0</v>
      </c>
      <c r="AD590" s="265">
        <v>0</v>
      </c>
      <c r="AE590" s="265">
        <v>2</v>
      </c>
      <c r="AF590" s="265">
        <v>2</v>
      </c>
      <c r="AG590" s="265">
        <v>0</v>
      </c>
      <c r="AH590" s="265">
        <v>0</v>
      </c>
      <c r="AI590" s="265">
        <v>2</v>
      </c>
      <c r="AJ590">
        <f t="shared" si="53"/>
        <v>0</v>
      </c>
    </row>
    <row r="591" spans="24:36" x14ac:dyDescent="0.2">
      <c r="X591" t="str">
        <f t="shared" si="51"/>
        <v>18ZJ06</v>
      </c>
      <c r="Y591">
        <f t="shared" si="52"/>
        <v>6</v>
      </c>
      <c r="Z591" s="265" t="s">
        <v>233</v>
      </c>
      <c r="AA591" s="265" t="s">
        <v>490</v>
      </c>
      <c r="AB591" s="265">
        <v>2</v>
      </c>
      <c r="AC591" s="265">
        <v>0</v>
      </c>
      <c r="AD591" s="265">
        <v>0</v>
      </c>
      <c r="AE591" s="265">
        <v>2</v>
      </c>
      <c r="AF591" s="265">
        <v>0</v>
      </c>
      <c r="AG591" s="265">
        <v>0</v>
      </c>
      <c r="AH591" s="265">
        <v>0</v>
      </c>
      <c r="AI591" s="265">
        <v>0</v>
      </c>
      <c r="AJ591">
        <f t="shared" si="53"/>
        <v>1</v>
      </c>
    </row>
    <row r="592" spans="24:36" x14ac:dyDescent="0.2">
      <c r="X592" t="str">
        <f t="shared" si="51"/>
        <v>18ZJ07</v>
      </c>
      <c r="Y592">
        <f t="shared" si="52"/>
        <v>7</v>
      </c>
      <c r="Z592" s="265" t="s">
        <v>233</v>
      </c>
      <c r="AA592" s="265" t="s">
        <v>492</v>
      </c>
      <c r="AB592" s="265">
        <v>2</v>
      </c>
      <c r="AC592" s="265">
        <v>0</v>
      </c>
      <c r="AD592" s="265">
        <v>0</v>
      </c>
      <c r="AE592" s="265">
        <v>2</v>
      </c>
      <c r="AF592" s="265">
        <v>1</v>
      </c>
      <c r="AG592" s="265">
        <v>0</v>
      </c>
      <c r="AH592" s="265">
        <v>0</v>
      </c>
      <c r="AI592" s="265">
        <v>1</v>
      </c>
      <c r="AJ592">
        <f t="shared" si="53"/>
        <v>1</v>
      </c>
    </row>
    <row r="593" spans="24:36" x14ac:dyDescent="0.2">
      <c r="X593" t="str">
        <f t="shared" si="51"/>
        <v>18ZJ08</v>
      </c>
      <c r="Y593">
        <f t="shared" si="52"/>
        <v>8</v>
      </c>
      <c r="Z593" s="265" t="s">
        <v>233</v>
      </c>
      <c r="AA593" s="265" t="s">
        <v>493</v>
      </c>
      <c r="AB593" s="265">
        <v>1</v>
      </c>
      <c r="AC593" s="265">
        <v>0</v>
      </c>
      <c r="AD593" s="265">
        <v>0</v>
      </c>
      <c r="AE593" s="265">
        <v>1</v>
      </c>
      <c r="AF593" s="265">
        <v>1</v>
      </c>
      <c r="AG593" s="265">
        <v>0</v>
      </c>
      <c r="AH593" s="265">
        <v>0</v>
      </c>
      <c r="AI593" s="265">
        <v>1</v>
      </c>
      <c r="AJ593">
        <f t="shared" si="53"/>
        <v>0</v>
      </c>
    </row>
    <row r="594" spans="24:36" x14ac:dyDescent="0.2">
      <c r="X594" t="str">
        <f t="shared" si="51"/>
        <v>18ZJ09</v>
      </c>
      <c r="Y594">
        <f t="shared" si="52"/>
        <v>9</v>
      </c>
      <c r="Z594" s="265" t="s">
        <v>233</v>
      </c>
      <c r="AA594" s="265" t="s">
        <v>494</v>
      </c>
      <c r="AB594" s="265">
        <v>0</v>
      </c>
      <c r="AC594" s="265">
        <v>0</v>
      </c>
      <c r="AD594" s="265">
        <v>0</v>
      </c>
      <c r="AE594" s="265">
        <v>0</v>
      </c>
      <c r="AF594" s="265">
        <v>1</v>
      </c>
      <c r="AG594" s="265">
        <v>0</v>
      </c>
      <c r="AH594" s="265">
        <v>0</v>
      </c>
      <c r="AI594" s="265">
        <v>1</v>
      </c>
      <c r="AJ594">
        <f t="shared" si="53"/>
        <v>0</v>
      </c>
    </row>
    <row r="595" spans="24:36" x14ac:dyDescent="0.2">
      <c r="X595" t="str">
        <f t="shared" si="51"/>
        <v>18ZJ10</v>
      </c>
      <c r="Y595">
        <f t="shared" si="52"/>
        <v>10</v>
      </c>
      <c r="Z595" s="265" t="s">
        <v>233</v>
      </c>
      <c r="AA595" s="265" t="s">
        <v>495</v>
      </c>
      <c r="AB595" s="265">
        <v>0</v>
      </c>
      <c r="AC595" s="265">
        <v>0</v>
      </c>
      <c r="AD595" s="265">
        <v>0</v>
      </c>
      <c r="AE595" s="265">
        <v>0</v>
      </c>
      <c r="AF595" s="265">
        <v>1</v>
      </c>
      <c r="AG595" s="265">
        <v>0</v>
      </c>
      <c r="AH595" s="265">
        <v>0</v>
      </c>
      <c r="AI595" s="265">
        <v>1</v>
      </c>
      <c r="AJ595">
        <f t="shared" si="53"/>
        <v>0</v>
      </c>
    </row>
    <row r="596" spans="24:36" x14ac:dyDescent="0.2">
      <c r="X596" t="str">
        <f t="shared" si="51"/>
        <v>19HT01</v>
      </c>
      <c r="Y596">
        <f t="shared" si="52"/>
        <v>1</v>
      </c>
      <c r="Z596" s="265" t="s">
        <v>387</v>
      </c>
      <c r="AA596" s="265" t="s">
        <v>522</v>
      </c>
      <c r="AB596" s="265">
        <v>1</v>
      </c>
      <c r="AC596" s="265">
        <v>0</v>
      </c>
      <c r="AD596" s="265">
        <v>0</v>
      </c>
      <c r="AE596" s="265">
        <v>1</v>
      </c>
      <c r="AF596" s="265">
        <v>3</v>
      </c>
      <c r="AG596" s="265">
        <v>0</v>
      </c>
      <c r="AH596" s="265">
        <v>0</v>
      </c>
      <c r="AI596" s="265">
        <v>3</v>
      </c>
      <c r="AJ596">
        <f t="shared" si="53"/>
        <v>0</v>
      </c>
    </row>
    <row r="597" spans="24:36" x14ac:dyDescent="0.2">
      <c r="X597" t="str">
        <f t="shared" si="51"/>
        <v>19HT02</v>
      </c>
      <c r="Y597">
        <f t="shared" si="52"/>
        <v>2</v>
      </c>
      <c r="Z597" s="265" t="s">
        <v>387</v>
      </c>
      <c r="AA597" s="265" t="s">
        <v>523</v>
      </c>
      <c r="AB597" s="265">
        <v>0</v>
      </c>
      <c r="AC597" s="265">
        <v>0</v>
      </c>
      <c r="AD597" s="265">
        <v>0</v>
      </c>
      <c r="AE597" s="265">
        <v>0</v>
      </c>
      <c r="AF597" s="265">
        <v>1</v>
      </c>
      <c r="AG597" s="265">
        <v>0</v>
      </c>
      <c r="AH597" s="265">
        <v>0</v>
      </c>
      <c r="AI597" s="265">
        <v>1</v>
      </c>
      <c r="AJ597">
        <f t="shared" si="53"/>
        <v>0</v>
      </c>
    </row>
    <row r="598" spans="24:36" x14ac:dyDescent="0.2">
      <c r="X598" t="str">
        <f t="shared" si="51"/>
        <v>19LZ01</v>
      </c>
      <c r="Y598">
        <f t="shared" si="52"/>
        <v>1</v>
      </c>
      <c r="Z598" s="265" t="s">
        <v>173</v>
      </c>
      <c r="AA598" s="265" t="s">
        <v>442</v>
      </c>
      <c r="AB598" s="265">
        <v>0</v>
      </c>
      <c r="AC598" s="265">
        <v>0</v>
      </c>
      <c r="AD598" s="265">
        <v>0</v>
      </c>
      <c r="AE598" s="265">
        <v>0</v>
      </c>
      <c r="AF598" s="265">
        <v>4</v>
      </c>
      <c r="AG598" s="265">
        <v>0</v>
      </c>
      <c r="AH598" s="265">
        <v>0</v>
      </c>
      <c r="AI598" s="265">
        <v>4</v>
      </c>
      <c r="AJ598">
        <f t="shared" si="53"/>
        <v>0</v>
      </c>
    </row>
    <row r="599" spans="24:36" x14ac:dyDescent="0.2">
      <c r="X599" t="str">
        <f t="shared" si="51"/>
        <v>19QK01</v>
      </c>
      <c r="Y599">
        <f t="shared" si="52"/>
        <v>1</v>
      </c>
      <c r="Z599" s="265" t="s">
        <v>185</v>
      </c>
      <c r="AA599" s="265" t="s">
        <v>445</v>
      </c>
      <c r="AB599" s="265">
        <v>0</v>
      </c>
      <c r="AC599" s="265">
        <v>0</v>
      </c>
      <c r="AD599" s="265">
        <v>0</v>
      </c>
      <c r="AE599" s="265">
        <v>0</v>
      </c>
      <c r="AF599" s="265">
        <v>1</v>
      </c>
      <c r="AG599" s="265">
        <v>0</v>
      </c>
      <c r="AH599" s="265">
        <v>0</v>
      </c>
      <c r="AI599" s="265">
        <v>1</v>
      </c>
      <c r="AJ599">
        <f t="shared" si="53"/>
        <v>0</v>
      </c>
    </row>
    <row r="600" spans="24:36" x14ac:dyDescent="0.2">
      <c r="X600" t="str">
        <f t="shared" si="51"/>
        <v>19QO01</v>
      </c>
      <c r="Y600">
        <f t="shared" si="52"/>
        <v>1</v>
      </c>
      <c r="Z600" s="265" t="s">
        <v>165</v>
      </c>
      <c r="AA600" s="265" t="s">
        <v>433</v>
      </c>
      <c r="AB600" s="265">
        <v>0</v>
      </c>
      <c r="AC600" s="265">
        <v>0</v>
      </c>
      <c r="AD600" s="265">
        <v>1</v>
      </c>
      <c r="AE600" s="265">
        <v>1</v>
      </c>
      <c r="AF600" s="265">
        <v>0</v>
      </c>
      <c r="AG600" s="265">
        <v>0</v>
      </c>
      <c r="AH600" s="265">
        <v>0</v>
      </c>
      <c r="AI600" s="265">
        <v>0</v>
      </c>
      <c r="AJ600">
        <f t="shared" si="53"/>
        <v>1</v>
      </c>
    </row>
    <row r="601" spans="24:36" x14ac:dyDescent="0.2">
      <c r="X601" t="str">
        <f t="shared" si="51"/>
        <v>19QO02</v>
      </c>
      <c r="Y601">
        <f t="shared" si="52"/>
        <v>2</v>
      </c>
      <c r="Z601" s="265" t="s">
        <v>165</v>
      </c>
      <c r="AA601" s="265" t="s">
        <v>439</v>
      </c>
      <c r="AB601" s="265">
        <v>0</v>
      </c>
      <c r="AC601" s="265">
        <v>0</v>
      </c>
      <c r="AD601" s="265">
        <v>0</v>
      </c>
      <c r="AE601" s="265">
        <v>0</v>
      </c>
      <c r="AF601" s="265">
        <v>3</v>
      </c>
      <c r="AG601" s="265">
        <v>0</v>
      </c>
      <c r="AH601" s="265">
        <v>1</v>
      </c>
      <c r="AI601" s="265">
        <v>4</v>
      </c>
      <c r="AJ601">
        <f t="shared" si="53"/>
        <v>0</v>
      </c>
    </row>
    <row r="602" spans="24:36" x14ac:dyDescent="0.2">
      <c r="X602" t="str">
        <f t="shared" si="51"/>
        <v>19QO03</v>
      </c>
      <c r="Y602">
        <f t="shared" si="52"/>
        <v>3</v>
      </c>
      <c r="Z602" s="265" t="s">
        <v>165</v>
      </c>
      <c r="AA602" s="265" t="s">
        <v>445</v>
      </c>
      <c r="AB602" s="265">
        <v>0</v>
      </c>
      <c r="AC602" s="265">
        <v>0</v>
      </c>
      <c r="AD602" s="265">
        <v>0</v>
      </c>
      <c r="AE602" s="265">
        <v>0</v>
      </c>
      <c r="AF602" s="265">
        <v>1</v>
      </c>
      <c r="AG602" s="265">
        <v>0</v>
      </c>
      <c r="AH602" s="265">
        <v>0</v>
      </c>
      <c r="AI602" s="265">
        <v>1</v>
      </c>
      <c r="AJ602">
        <f t="shared" si="53"/>
        <v>0</v>
      </c>
    </row>
    <row r="603" spans="24:36" x14ac:dyDescent="0.2">
      <c r="X603" t="str">
        <f t="shared" si="51"/>
        <v>19QO04</v>
      </c>
      <c r="Y603">
        <f t="shared" si="52"/>
        <v>4</v>
      </c>
      <c r="Z603" s="265" t="s">
        <v>165</v>
      </c>
      <c r="AA603" s="265" t="s">
        <v>447</v>
      </c>
      <c r="AB603" s="265">
        <v>1</v>
      </c>
      <c r="AC603" s="265">
        <v>0</v>
      </c>
      <c r="AD603" s="265">
        <v>0</v>
      </c>
      <c r="AE603" s="265">
        <v>1</v>
      </c>
      <c r="AF603" s="265">
        <v>0</v>
      </c>
      <c r="AG603" s="265">
        <v>0</v>
      </c>
      <c r="AH603" s="265">
        <v>0</v>
      </c>
      <c r="AI603" s="265">
        <v>0</v>
      </c>
      <c r="AJ603">
        <f t="shared" si="53"/>
        <v>1</v>
      </c>
    </row>
    <row r="604" spans="24:36" x14ac:dyDescent="0.2">
      <c r="X604" t="str">
        <f t="shared" si="51"/>
        <v>19QU01</v>
      </c>
      <c r="Y604">
        <f t="shared" si="52"/>
        <v>1</v>
      </c>
      <c r="Z604" s="265" t="s">
        <v>322</v>
      </c>
      <c r="AA604" s="265" t="s">
        <v>506</v>
      </c>
      <c r="AB604" s="265">
        <v>0</v>
      </c>
      <c r="AC604" s="265">
        <v>0</v>
      </c>
      <c r="AD604" s="265">
        <v>0</v>
      </c>
      <c r="AE604" s="265">
        <v>0</v>
      </c>
      <c r="AF604" s="265">
        <v>1</v>
      </c>
      <c r="AG604" s="265">
        <v>0</v>
      </c>
      <c r="AH604" s="265">
        <v>0</v>
      </c>
      <c r="AI604" s="265">
        <v>1</v>
      </c>
      <c r="AJ604">
        <f t="shared" si="53"/>
        <v>0</v>
      </c>
    </row>
    <row r="605" spans="24:36" x14ac:dyDescent="0.2">
      <c r="X605" t="str">
        <f t="shared" si="51"/>
        <v>19QU02</v>
      </c>
      <c r="Y605">
        <f t="shared" si="52"/>
        <v>2</v>
      </c>
      <c r="Z605" s="265" t="s">
        <v>322</v>
      </c>
      <c r="AA605" s="265" t="s">
        <v>508</v>
      </c>
      <c r="AB605" s="265">
        <v>0</v>
      </c>
      <c r="AC605" s="265">
        <v>0</v>
      </c>
      <c r="AD605" s="265">
        <v>0</v>
      </c>
      <c r="AE605" s="265">
        <v>0</v>
      </c>
      <c r="AF605" s="265">
        <v>2</v>
      </c>
      <c r="AG605" s="265">
        <v>0</v>
      </c>
      <c r="AH605" s="265">
        <v>0</v>
      </c>
      <c r="AI605" s="265">
        <v>2</v>
      </c>
      <c r="AJ605">
        <f t="shared" si="53"/>
        <v>0</v>
      </c>
    </row>
    <row r="606" spans="24:36" x14ac:dyDescent="0.2">
      <c r="X606" t="str">
        <f t="shared" si="51"/>
        <v>19SK01</v>
      </c>
      <c r="Y606">
        <f t="shared" si="52"/>
        <v>1</v>
      </c>
      <c r="Z606" s="265" t="s">
        <v>159</v>
      </c>
      <c r="AA606" s="265" t="s">
        <v>437</v>
      </c>
      <c r="AB606" s="265">
        <v>0</v>
      </c>
      <c r="AC606" s="265">
        <v>0</v>
      </c>
      <c r="AD606" s="265">
        <v>0</v>
      </c>
      <c r="AE606" s="265">
        <v>0</v>
      </c>
      <c r="AF606" s="265">
        <v>1</v>
      </c>
      <c r="AG606" s="265">
        <v>0</v>
      </c>
      <c r="AH606" s="265">
        <v>2</v>
      </c>
      <c r="AI606" s="265">
        <v>3</v>
      </c>
      <c r="AJ606">
        <f t="shared" si="53"/>
        <v>0</v>
      </c>
    </row>
    <row r="607" spans="24:36" x14ac:dyDescent="0.2">
      <c r="X607" t="str">
        <f t="shared" si="51"/>
        <v>19SO01</v>
      </c>
      <c r="Y607">
        <f t="shared" si="52"/>
        <v>1</v>
      </c>
      <c r="Z607" s="265" t="s">
        <v>134</v>
      </c>
      <c r="AA607" s="265" t="s">
        <v>418</v>
      </c>
      <c r="AB607" s="265">
        <v>0</v>
      </c>
      <c r="AC607" s="265">
        <v>0</v>
      </c>
      <c r="AD607" s="265">
        <v>0</v>
      </c>
      <c r="AE607" s="265">
        <v>0</v>
      </c>
      <c r="AF607" s="265">
        <v>1</v>
      </c>
      <c r="AG607" s="265">
        <v>0</v>
      </c>
      <c r="AH607" s="265">
        <v>0</v>
      </c>
      <c r="AI607" s="265">
        <v>1</v>
      </c>
      <c r="AJ607">
        <f t="shared" si="53"/>
        <v>0</v>
      </c>
    </row>
    <row r="608" spans="24:36" x14ac:dyDescent="0.2">
      <c r="X608" t="str">
        <f t="shared" si="51"/>
        <v>19SO02</v>
      </c>
      <c r="Y608">
        <f t="shared" si="52"/>
        <v>2</v>
      </c>
      <c r="Z608" s="265" t="s">
        <v>134</v>
      </c>
      <c r="AA608" s="265" t="s">
        <v>424</v>
      </c>
      <c r="AB608" s="265">
        <v>0</v>
      </c>
      <c r="AC608" s="265">
        <v>0</v>
      </c>
      <c r="AD608" s="265">
        <v>0</v>
      </c>
      <c r="AE608" s="265">
        <v>0</v>
      </c>
      <c r="AF608" s="265">
        <v>5</v>
      </c>
      <c r="AG608" s="265">
        <v>0</v>
      </c>
      <c r="AH608" s="265">
        <v>0</v>
      </c>
      <c r="AI608" s="265">
        <v>5</v>
      </c>
      <c r="AJ608">
        <f t="shared" si="53"/>
        <v>0</v>
      </c>
    </row>
    <row r="609" spans="24:36" x14ac:dyDescent="0.2">
      <c r="X609" t="str">
        <f t="shared" si="51"/>
        <v>19SY01</v>
      </c>
      <c r="Y609">
        <f t="shared" si="52"/>
        <v>1</v>
      </c>
      <c r="Z609" s="265" t="s">
        <v>178</v>
      </c>
      <c r="AA609" s="265" t="s">
        <v>444</v>
      </c>
      <c r="AB609" s="265">
        <v>0</v>
      </c>
      <c r="AC609" s="265">
        <v>0</v>
      </c>
      <c r="AD609" s="265">
        <v>0</v>
      </c>
      <c r="AE609" s="265">
        <v>0</v>
      </c>
      <c r="AF609" s="265">
        <v>1</v>
      </c>
      <c r="AG609" s="265">
        <v>0</v>
      </c>
      <c r="AH609" s="265">
        <v>0</v>
      </c>
      <c r="AI609" s="265">
        <v>1</v>
      </c>
      <c r="AJ609">
        <f t="shared" si="53"/>
        <v>0</v>
      </c>
    </row>
    <row r="610" spans="24:36" x14ac:dyDescent="0.2">
      <c r="X610" t="str">
        <f t="shared" si="51"/>
        <v>19TG01</v>
      </c>
      <c r="Y610">
        <f t="shared" si="52"/>
        <v>1</v>
      </c>
      <c r="Z610" s="265" t="s">
        <v>200</v>
      </c>
      <c r="AA610" s="265" t="s">
        <v>452</v>
      </c>
      <c r="AB610" s="265">
        <v>2</v>
      </c>
      <c r="AC610" s="265">
        <v>0</v>
      </c>
      <c r="AD610" s="265">
        <v>0</v>
      </c>
      <c r="AE610" s="265">
        <v>2</v>
      </c>
      <c r="AF610" s="265">
        <v>1</v>
      </c>
      <c r="AG610" s="265">
        <v>0</v>
      </c>
      <c r="AH610" s="265">
        <v>0</v>
      </c>
      <c r="AI610" s="265">
        <v>1</v>
      </c>
      <c r="AJ610">
        <f t="shared" si="53"/>
        <v>1</v>
      </c>
    </row>
    <row r="611" spans="24:36" x14ac:dyDescent="0.2">
      <c r="X611" t="str">
        <f t="shared" si="51"/>
        <v>19TJ01</v>
      </c>
      <c r="Y611">
        <f t="shared" si="52"/>
        <v>1</v>
      </c>
      <c r="Z611" s="265" t="s">
        <v>248</v>
      </c>
      <c r="AA611" s="265" t="s">
        <v>480</v>
      </c>
      <c r="AB611" s="265">
        <v>0</v>
      </c>
      <c r="AC611" s="265">
        <v>0</v>
      </c>
      <c r="AD611" s="265">
        <v>0</v>
      </c>
      <c r="AE611" s="265">
        <v>0</v>
      </c>
      <c r="AF611" s="265">
        <v>0</v>
      </c>
      <c r="AG611" s="265">
        <v>0</v>
      </c>
      <c r="AH611" s="265">
        <v>3</v>
      </c>
      <c r="AI611" s="265">
        <v>3</v>
      </c>
      <c r="AJ611">
        <f t="shared" si="53"/>
        <v>0</v>
      </c>
    </row>
    <row r="612" spans="24:36" x14ac:dyDescent="0.2">
      <c r="X612" t="str">
        <f t="shared" si="51"/>
        <v>19TJ02</v>
      </c>
      <c r="Y612">
        <f t="shared" si="52"/>
        <v>2</v>
      </c>
      <c r="Z612" s="265" t="s">
        <v>248</v>
      </c>
      <c r="AA612" s="265" t="s">
        <v>482</v>
      </c>
      <c r="AB612" s="265">
        <v>0</v>
      </c>
      <c r="AC612" s="265">
        <v>0</v>
      </c>
      <c r="AD612" s="265">
        <v>0</v>
      </c>
      <c r="AE612" s="265">
        <v>0</v>
      </c>
      <c r="AF612" s="265">
        <v>2</v>
      </c>
      <c r="AG612" s="265">
        <v>0</v>
      </c>
      <c r="AH612" s="265">
        <v>0</v>
      </c>
      <c r="AI612" s="265">
        <v>2</v>
      </c>
      <c r="AJ612">
        <f t="shared" si="53"/>
        <v>0</v>
      </c>
    </row>
    <row r="613" spans="24:36" x14ac:dyDescent="0.2">
      <c r="X613" t="str">
        <f t="shared" si="51"/>
        <v>19TJ03</v>
      </c>
      <c r="Y613">
        <f t="shared" si="52"/>
        <v>3</v>
      </c>
      <c r="Z613" s="265" t="s">
        <v>248</v>
      </c>
      <c r="AA613" s="265" t="s">
        <v>497</v>
      </c>
      <c r="AB613" s="265">
        <v>0</v>
      </c>
      <c r="AC613" s="265">
        <v>0</v>
      </c>
      <c r="AD613" s="265">
        <v>0</v>
      </c>
      <c r="AE613" s="265">
        <v>0</v>
      </c>
      <c r="AF613" s="265">
        <v>0</v>
      </c>
      <c r="AG613" s="265">
        <v>0</v>
      </c>
      <c r="AH613" s="265">
        <v>1</v>
      </c>
      <c r="AI613" s="265">
        <v>1</v>
      </c>
      <c r="AJ613">
        <f t="shared" si="53"/>
        <v>0</v>
      </c>
    </row>
    <row r="614" spans="24:36" x14ac:dyDescent="0.2">
      <c r="X614" t="str">
        <f t="shared" si="51"/>
        <v>19TX01</v>
      </c>
      <c r="Y614">
        <f t="shared" si="52"/>
        <v>1</v>
      </c>
      <c r="Z614" s="265" t="s">
        <v>151</v>
      </c>
      <c r="AA614" s="265" t="s">
        <v>431</v>
      </c>
      <c r="AB614" s="265">
        <v>0</v>
      </c>
      <c r="AC614" s="265">
        <v>0</v>
      </c>
      <c r="AD614" s="265">
        <v>0</v>
      </c>
      <c r="AE614" s="265">
        <v>0</v>
      </c>
      <c r="AF614" s="265">
        <v>2</v>
      </c>
      <c r="AG614" s="265">
        <v>0</v>
      </c>
      <c r="AH614" s="265">
        <v>0</v>
      </c>
      <c r="AI614" s="265">
        <v>2</v>
      </c>
      <c r="AJ614">
        <f t="shared" si="53"/>
        <v>0</v>
      </c>
    </row>
    <row r="615" spans="24:36" x14ac:dyDescent="0.2">
      <c r="X615" t="str">
        <f t="shared" si="51"/>
        <v>19TZ01</v>
      </c>
      <c r="Y615">
        <f t="shared" si="52"/>
        <v>1</v>
      </c>
      <c r="Z615" s="265" t="s">
        <v>135</v>
      </c>
      <c r="AA615" s="265" t="s">
        <v>424</v>
      </c>
      <c r="AB615" s="265">
        <v>1</v>
      </c>
      <c r="AC615" s="265">
        <v>0</v>
      </c>
      <c r="AD615" s="265">
        <v>0</v>
      </c>
      <c r="AE615" s="265">
        <v>1</v>
      </c>
      <c r="AF615" s="265">
        <v>4</v>
      </c>
      <c r="AG615" s="265">
        <v>0</v>
      </c>
      <c r="AH615" s="265">
        <v>1</v>
      </c>
      <c r="AI615" s="265">
        <v>5</v>
      </c>
      <c r="AJ615">
        <f t="shared" si="53"/>
        <v>0</v>
      </c>
    </row>
    <row r="616" spans="24:36" x14ac:dyDescent="0.2">
      <c r="X616" t="str">
        <f t="shared" si="51"/>
        <v>19UQ01</v>
      </c>
      <c r="Y616">
        <f t="shared" si="52"/>
        <v>1</v>
      </c>
      <c r="Z616" s="265" t="s">
        <v>332</v>
      </c>
      <c r="AA616" s="265" t="s">
        <v>496</v>
      </c>
      <c r="AB616" s="265">
        <v>0</v>
      </c>
      <c r="AC616" s="265">
        <v>0</v>
      </c>
      <c r="AD616" s="265">
        <v>0</v>
      </c>
      <c r="AE616" s="265">
        <v>0</v>
      </c>
      <c r="AF616" s="265">
        <v>2</v>
      </c>
      <c r="AG616" s="265">
        <v>0</v>
      </c>
      <c r="AH616" s="265">
        <v>0</v>
      </c>
      <c r="AI616" s="265">
        <v>2</v>
      </c>
      <c r="AJ616">
        <f t="shared" si="53"/>
        <v>0</v>
      </c>
    </row>
    <row r="617" spans="24:36" x14ac:dyDescent="0.2">
      <c r="X617" t="str">
        <f t="shared" si="51"/>
        <v>19VD01</v>
      </c>
      <c r="Y617">
        <f t="shared" si="52"/>
        <v>1</v>
      </c>
      <c r="Z617" s="265" t="s">
        <v>174</v>
      </c>
      <c r="AA617" s="265" t="s">
        <v>437</v>
      </c>
      <c r="AB617" s="265">
        <v>0</v>
      </c>
      <c r="AC617" s="265">
        <v>0</v>
      </c>
      <c r="AD617" s="265">
        <v>0</v>
      </c>
      <c r="AE617" s="265">
        <v>0</v>
      </c>
      <c r="AF617" s="265">
        <v>0</v>
      </c>
      <c r="AG617" s="265">
        <v>1</v>
      </c>
      <c r="AH617" s="265">
        <v>0</v>
      </c>
      <c r="AI617" s="265">
        <v>1</v>
      </c>
      <c r="AJ617">
        <f t="shared" si="53"/>
        <v>0</v>
      </c>
    </row>
    <row r="618" spans="24:36" x14ac:dyDescent="0.2">
      <c r="X618" t="str">
        <f t="shared" si="51"/>
        <v>19VD02</v>
      </c>
      <c r="Y618">
        <f t="shared" si="52"/>
        <v>2</v>
      </c>
      <c r="Z618" s="265" t="s">
        <v>174</v>
      </c>
      <c r="AA618" s="265" t="s">
        <v>445</v>
      </c>
      <c r="AB618" s="265">
        <v>1</v>
      </c>
      <c r="AC618" s="265">
        <v>0</v>
      </c>
      <c r="AD618" s="265">
        <v>0</v>
      </c>
      <c r="AE618" s="265">
        <v>1</v>
      </c>
      <c r="AF618" s="265">
        <v>0</v>
      </c>
      <c r="AG618" s="265">
        <v>0</v>
      </c>
      <c r="AH618" s="265">
        <v>1</v>
      </c>
      <c r="AI618" s="265">
        <v>1</v>
      </c>
      <c r="AJ618">
        <f t="shared" si="53"/>
        <v>0</v>
      </c>
    </row>
    <row r="619" spans="24:36" x14ac:dyDescent="0.2">
      <c r="X619" t="str">
        <f t="shared" si="51"/>
        <v>19VD03</v>
      </c>
      <c r="Y619">
        <f t="shared" si="52"/>
        <v>3</v>
      </c>
      <c r="Z619" s="265" t="s">
        <v>174</v>
      </c>
      <c r="AA619" s="265" t="s">
        <v>495</v>
      </c>
      <c r="AB619" s="265">
        <v>0</v>
      </c>
      <c r="AC619" s="265">
        <v>1</v>
      </c>
      <c r="AD619" s="265">
        <v>0</v>
      </c>
      <c r="AE619" s="265">
        <v>1</v>
      </c>
      <c r="AF619" s="265">
        <v>0</v>
      </c>
      <c r="AG619" s="265">
        <v>0</v>
      </c>
      <c r="AH619" s="265">
        <v>0</v>
      </c>
      <c r="AI619" s="265">
        <v>0</v>
      </c>
      <c r="AJ619">
        <f t="shared" si="53"/>
        <v>1</v>
      </c>
    </row>
    <row r="620" spans="24:36" x14ac:dyDescent="0.2">
      <c r="X620" t="str">
        <f t="shared" si="51"/>
        <v>19VO01</v>
      </c>
      <c r="Y620">
        <f t="shared" si="52"/>
        <v>1</v>
      </c>
      <c r="Z620" s="265" t="s">
        <v>136</v>
      </c>
      <c r="AA620" s="265" t="s">
        <v>418</v>
      </c>
      <c r="AB620" s="265">
        <v>0</v>
      </c>
      <c r="AC620" s="265">
        <v>0</v>
      </c>
      <c r="AD620" s="265">
        <v>0</v>
      </c>
      <c r="AE620" s="265">
        <v>0</v>
      </c>
      <c r="AF620" s="265">
        <v>1</v>
      </c>
      <c r="AG620" s="265">
        <v>0</v>
      </c>
      <c r="AH620" s="265">
        <v>1</v>
      </c>
      <c r="AI620" s="265">
        <v>2</v>
      </c>
      <c r="AJ620">
        <f t="shared" si="53"/>
        <v>0</v>
      </c>
    </row>
    <row r="621" spans="24:36" x14ac:dyDescent="0.2">
      <c r="X621" t="str">
        <f t="shared" si="51"/>
        <v>19VO02</v>
      </c>
      <c r="Y621">
        <f t="shared" si="52"/>
        <v>2</v>
      </c>
      <c r="Z621" s="265" t="s">
        <v>136</v>
      </c>
      <c r="AA621" s="265" t="s">
        <v>424</v>
      </c>
      <c r="AB621" s="265">
        <v>1</v>
      </c>
      <c r="AC621" s="265">
        <v>3</v>
      </c>
      <c r="AD621" s="265">
        <v>0</v>
      </c>
      <c r="AE621" s="265">
        <v>4</v>
      </c>
      <c r="AF621" s="265">
        <v>0</v>
      </c>
      <c r="AG621" s="265">
        <v>0</v>
      </c>
      <c r="AH621" s="265">
        <v>1</v>
      </c>
      <c r="AI621" s="265">
        <v>1</v>
      </c>
      <c r="AJ621">
        <f t="shared" si="53"/>
        <v>1</v>
      </c>
    </row>
    <row r="622" spans="24:36" x14ac:dyDescent="0.2">
      <c r="X622" t="str">
        <f t="shared" si="51"/>
        <v>19VO03</v>
      </c>
      <c r="Y622">
        <f t="shared" si="52"/>
        <v>3</v>
      </c>
      <c r="Z622" s="265" t="s">
        <v>136</v>
      </c>
      <c r="AA622" s="265" t="s">
        <v>434</v>
      </c>
      <c r="AB622" s="265">
        <v>0</v>
      </c>
      <c r="AC622" s="265">
        <v>0</v>
      </c>
      <c r="AD622" s="265">
        <v>0</v>
      </c>
      <c r="AE622" s="265">
        <v>0</v>
      </c>
      <c r="AF622" s="265">
        <v>0</v>
      </c>
      <c r="AG622" s="265">
        <v>0</v>
      </c>
      <c r="AH622" s="265">
        <v>1</v>
      </c>
      <c r="AI622" s="265">
        <v>1</v>
      </c>
      <c r="AJ622">
        <f t="shared" si="53"/>
        <v>0</v>
      </c>
    </row>
    <row r="623" spans="24:36" x14ac:dyDescent="0.2">
      <c r="X623" t="str">
        <f t="shared" si="51"/>
        <v>19VO04</v>
      </c>
      <c r="Y623">
        <f t="shared" si="52"/>
        <v>4</v>
      </c>
      <c r="Z623" s="265" t="s">
        <v>136</v>
      </c>
      <c r="AA623" s="265" t="s">
        <v>435</v>
      </c>
      <c r="AB623" s="265">
        <v>1</v>
      </c>
      <c r="AC623" s="265">
        <v>0</v>
      </c>
      <c r="AD623" s="265">
        <v>0</v>
      </c>
      <c r="AE623" s="265">
        <v>1</v>
      </c>
      <c r="AF623" s="265">
        <v>0</v>
      </c>
      <c r="AG623" s="265">
        <v>0</v>
      </c>
      <c r="AH623" s="265">
        <v>0</v>
      </c>
      <c r="AI623" s="265">
        <v>0</v>
      </c>
      <c r="AJ623">
        <f t="shared" si="53"/>
        <v>1</v>
      </c>
    </row>
    <row r="624" spans="24:36" x14ac:dyDescent="0.2">
      <c r="X624" t="str">
        <f t="shared" ref="X624:X687" si="54">Z624&amp;IF(Y624&lt;10,"0","")&amp;Y624</f>
        <v>19WF01</v>
      </c>
      <c r="Y624">
        <f t="shared" ref="Y624:Y687" si="55">IF(Z624=Z623,Y623+1,1)</f>
        <v>1</v>
      </c>
      <c r="Z624" s="265" t="s">
        <v>1258</v>
      </c>
      <c r="AA624" s="265" t="s">
        <v>418</v>
      </c>
      <c r="AB624" s="265">
        <v>6</v>
      </c>
      <c r="AC624" s="265">
        <v>0</v>
      </c>
      <c r="AD624" s="265">
        <v>0</v>
      </c>
      <c r="AE624" s="265">
        <v>6</v>
      </c>
      <c r="AF624" s="265">
        <v>1</v>
      </c>
      <c r="AG624" s="265">
        <v>0</v>
      </c>
      <c r="AH624" s="265">
        <v>0</v>
      </c>
      <c r="AI624" s="265">
        <v>1</v>
      </c>
      <c r="AJ624">
        <f t="shared" si="53"/>
        <v>1</v>
      </c>
    </row>
    <row r="625" spans="24:36" x14ac:dyDescent="0.2">
      <c r="X625" t="str">
        <f t="shared" si="54"/>
        <v>19WF02</v>
      </c>
      <c r="Y625">
        <f t="shared" si="55"/>
        <v>2</v>
      </c>
      <c r="Z625" s="265" t="s">
        <v>1258</v>
      </c>
      <c r="AA625" s="265" t="s">
        <v>424</v>
      </c>
      <c r="AB625" s="265">
        <v>3</v>
      </c>
      <c r="AC625" s="265">
        <v>0</v>
      </c>
      <c r="AD625" s="265">
        <v>0</v>
      </c>
      <c r="AE625" s="265">
        <v>3</v>
      </c>
      <c r="AF625" s="265">
        <v>1</v>
      </c>
      <c r="AG625" s="265">
        <v>0</v>
      </c>
      <c r="AH625" s="265">
        <v>0</v>
      </c>
      <c r="AI625" s="265">
        <v>1</v>
      </c>
      <c r="AJ625">
        <f t="shared" si="53"/>
        <v>1</v>
      </c>
    </row>
    <row r="626" spans="24:36" x14ac:dyDescent="0.2">
      <c r="X626" t="str">
        <f t="shared" si="54"/>
        <v>19XZ01</v>
      </c>
      <c r="Y626">
        <f t="shared" si="55"/>
        <v>1</v>
      </c>
      <c r="Z626" s="265" t="s">
        <v>337</v>
      </c>
      <c r="AA626" s="265" t="s">
        <v>497</v>
      </c>
      <c r="AB626" s="265">
        <v>0</v>
      </c>
      <c r="AC626" s="265">
        <v>0</v>
      </c>
      <c r="AD626" s="265">
        <v>0</v>
      </c>
      <c r="AE626" s="265">
        <v>0</v>
      </c>
      <c r="AF626" s="265">
        <v>8</v>
      </c>
      <c r="AG626" s="265">
        <v>0</v>
      </c>
      <c r="AH626" s="265">
        <v>3</v>
      </c>
      <c r="AI626" s="265">
        <v>11</v>
      </c>
      <c r="AJ626">
        <f t="shared" si="53"/>
        <v>0</v>
      </c>
    </row>
    <row r="627" spans="24:36" x14ac:dyDescent="0.2">
      <c r="X627" t="str">
        <f t="shared" si="54"/>
        <v>20BG01</v>
      </c>
      <c r="Y627">
        <f t="shared" si="55"/>
        <v>1</v>
      </c>
      <c r="Z627" s="265" t="s">
        <v>138</v>
      </c>
      <c r="AA627" s="265" t="s">
        <v>434</v>
      </c>
      <c r="AB627" s="265">
        <v>0</v>
      </c>
      <c r="AC627" s="265">
        <v>0</v>
      </c>
      <c r="AD627" s="265">
        <v>0</v>
      </c>
      <c r="AE627" s="265">
        <v>0</v>
      </c>
      <c r="AF627" s="265">
        <v>1</v>
      </c>
      <c r="AG627" s="265">
        <v>0</v>
      </c>
      <c r="AH627" s="265">
        <v>0</v>
      </c>
      <c r="AI627" s="265">
        <v>1</v>
      </c>
      <c r="AJ627">
        <f t="shared" si="53"/>
        <v>0</v>
      </c>
    </row>
    <row r="628" spans="24:36" x14ac:dyDescent="0.2">
      <c r="X628" t="str">
        <f t="shared" si="54"/>
        <v>20IF01</v>
      </c>
      <c r="Y628">
        <f t="shared" si="55"/>
        <v>1</v>
      </c>
      <c r="Z628" s="265" t="s">
        <v>414</v>
      </c>
      <c r="AA628" s="265" t="s">
        <v>530</v>
      </c>
      <c r="AB628" s="265">
        <v>0</v>
      </c>
      <c r="AC628" s="265">
        <v>0</v>
      </c>
      <c r="AD628" s="265">
        <v>0</v>
      </c>
      <c r="AE628" s="265">
        <v>0</v>
      </c>
      <c r="AF628" s="265">
        <v>1</v>
      </c>
      <c r="AG628" s="265">
        <v>0</v>
      </c>
      <c r="AH628" s="265">
        <v>0</v>
      </c>
      <c r="AI628" s="265">
        <v>1</v>
      </c>
      <c r="AJ628">
        <f t="shared" si="53"/>
        <v>0</v>
      </c>
    </row>
    <row r="629" spans="24:36" x14ac:dyDescent="0.2">
      <c r="X629" t="str">
        <f t="shared" si="54"/>
        <v>20IF02</v>
      </c>
      <c r="Y629">
        <f t="shared" si="55"/>
        <v>2</v>
      </c>
      <c r="Z629" s="265" t="s">
        <v>414</v>
      </c>
      <c r="AA629" s="265" t="s">
        <v>532</v>
      </c>
      <c r="AB629" s="265">
        <v>0</v>
      </c>
      <c r="AC629" s="265">
        <v>0</v>
      </c>
      <c r="AD629" s="265">
        <v>0</v>
      </c>
      <c r="AE629" s="265">
        <v>0</v>
      </c>
      <c r="AF629" s="265">
        <v>3</v>
      </c>
      <c r="AG629" s="265">
        <v>0</v>
      </c>
      <c r="AH629" s="265">
        <v>0</v>
      </c>
      <c r="AI629" s="265">
        <v>3</v>
      </c>
      <c r="AJ629">
        <f t="shared" si="53"/>
        <v>0</v>
      </c>
    </row>
    <row r="630" spans="24:36" x14ac:dyDescent="0.2">
      <c r="X630" t="str">
        <f t="shared" si="54"/>
        <v>20JG01</v>
      </c>
      <c r="Y630">
        <f t="shared" si="55"/>
        <v>1</v>
      </c>
      <c r="Z630" s="265" t="s">
        <v>344</v>
      </c>
      <c r="AA630" s="265" t="s">
        <v>502</v>
      </c>
      <c r="AB630" s="265">
        <v>1</v>
      </c>
      <c r="AC630" s="265">
        <v>0</v>
      </c>
      <c r="AD630" s="265">
        <v>0</v>
      </c>
      <c r="AE630" s="265">
        <v>1</v>
      </c>
      <c r="AF630" s="265">
        <v>6</v>
      </c>
      <c r="AG630" s="265">
        <v>0</v>
      </c>
      <c r="AH630" s="265">
        <v>1</v>
      </c>
      <c r="AI630" s="265">
        <v>7</v>
      </c>
      <c r="AJ630">
        <f t="shared" si="53"/>
        <v>0</v>
      </c>
    </row>
    <row r="631" spans="24:36" x14ac:dyDescent="0.2">
      <c r="X631" t="str">
        <f t="shared" si="54"/>
        <v>20JG02</v>
      </c>
      <c r="Y631">
        <f t="shared" si="55"/>
        <v>2</v>
      </c>
      <c r="Z631" s="265" t="s">
        <v>344</v>
      </c>
      <c r="AA631" s="265" t="s">
        <v>504</v>
      </c>
      <c r="AB631" s="265">
        <v>1</v>
      </c>
      <c r="AC631" s="265">
        <v>0</v>
      </c>
      <c r="AD631" s="265">
        <v>0</v>
      </c>
      <c r="AE631" s="265">
        <v>1</v>
      </c>
      <c r="AF631" s="265">
        <v>0</v>
      </c>
      <c r="AG631" s="265">
        <v>0</v>
      </c>
      <c r="AH631" s="265">
        <v>0</v>
      </c>
      <c r="AI631" s="265">
        <v>0</v>
      </c>
      <c r="AJ631">
        <f t="shared" si="53"/>
        <v>1</v>
      </c>
    </row>
    <row r="632" spans="24:36" x14ac:dyDescent="0.2">
      <c r="X632" t="str">
        <f t="shared" si="54"/>
        <v>20JM01</v>
      </c>
      <c r="Y632">
        <f t="shared" si="55"/>
        <v>1</v>
      </c>
      <c r="Z632" s="265" t="s">
        <v>345</v>
      </c>
      <c r="AA632" s="265" t="s">
        <v>502</v>
      </c>
      <c r="AB632" s="265">
        <v>0</v>
      </c>
      <c r="AC632" s="265">
        <v>0</v>
      </c>
      <c r="AD632" s="265">
        <v>0</v>
      </c>
      <c r="AE632" s="265">
        <v>0</v>
      </c>
      <c r="AF632" s="265">
        <v>2</v>
      </c>
      <c r="AG632" s="265">
        <v>1</v>
      </c>
      <c r="AH632" s="265">
        <v>0</v>
      </c>
      <c r="AI632" s="265">
        <v>3</v>
      </c>
      <c r="AJ632">
        <f t="shared" si="53"/>
        <v>0</v>
      </c>
    </row>
    <row r="633" spans="24:36" x14ac:dyDescent="0.2">
      <c r="X633" t="str">
        <f t="shared" si="54"/>
        <v>20KH01</v>
      </c>
      <c r="Y633">
        <f t="shared" si="55"/>
        <v>1</v>
      </c>
      <c r="Z633" s="265" t="s">
        <v>352</v>
      </c>
      <c r="AA633" s="265" t="s">
        <v>506</v>
      </c>
      <c r="AB633" s="265">
        <v>1</v>
      </c>
      <c r="AC633" s="265">
        <v>0</v>
      </c>
      <c r="AD633" s="265">
        <v>0</v>
      </c>
      <c r="AE633" s="265">
        <v>1</v>
      </c>
      <c r="AF633" s="265">
        <v>1</v>
      </c>
      <c r="AG633" s="265">
        <v>0</v>
      </c>
      <c r="AH633" s="265">
        <v>0</v>
      </c>
      <c r="AI633" s="265">
        <v>1</v>
      </c>
      <c r="AJ633">
        <f t="shared" si="53"/>
        <v>0</v>
      </c>
    </row>
    <row r="634" spans="24:36" x14ac:dyDescent="0.2">
      <c r="X634" t="str">
        <f t="shared" si="54"/>
        <v>20OJ01</v>
      </c>
      <c r="Y634">
        <f t="shared" si="55"/>
        <v>1</v>
      </c>
      <c r="Z634" s="265" t="s">
        <v>214</v>
      </c>
      <c r="AA634" s="265" t="s">
        <v>463</v>
      </c>
      <c r="AB634" s="265">
        <v>0</v>
      </c>
      <c r="AC634" s="265">
        <v>0</v>
      </c>
      <c r="AD634" s="265">
        <v>0</v>
      </c>
      <c r="AE634" s="265">
        <v>0</v>
      </c>
      <c r="AF634" s="265">
        <v>0</v>
      </c>
      <c r="AG634" s="265">
        <v>0</v>
      </c>
      <c r="AH634" s="265">
        <v>2</v>
      </c>
      <c r="AI634" s="265">
        <v>2</v>
      </c>
      <c r="AJ634">
        <f t="shared" si="53"/>
        <v>0</v>
      </c>
    </row>
    <row r="635" spans="24:36" x14ac:dyDescent="0.2">
      <c r="X635" t="str">
        <f t="shared" si="54"/>
        <v>20RI01</v>
      </c>
      <c r="Y635">
        <f t="shared" si="55"/>
        <v>1</v>
      </c>
      <c r="Z635" s="265" t="s">
        <v>317</v>
      </c>
      <c r="AA635" s="265" t="s">
        <v>506</v>
      </c>
      <c r="AB635" s="265">
        <v>1</v>
      </c>
      <c r="AC635" s="265">
        <v>0</v>
      </c>
      <c r="AD635" s="265">
        <v>0</v>
      </c>
      <c r="AE635" s="265">
        <v>1</v>
      </c>
      <c r="AF635" s="265">
        <v>4</v>
      </c>
      <c r="AG635" s="265">
        <v>0</v>
      </c>
      <c r="AH635" s="265">
        <v>0</v>
      </c>
      <c r="AI635" s="265">
        <v>4</v>
      </c>
      <c r="AJ635">
        <f t="shared" si="53"/>
        <v>0</v>
      </c>
    </row>
    <row r="636" spans="24:36" x14ac:dyDescent="0.2">
      <c r="X636" t="str">
        <f t="shared" si="54"/>
        <v>20RI02</v>
      </c>
      <c r="Y636">
        <f t="shared" si="55"/>
        <v>2</v>
      </c>
      <c r="Z636" s="265" t="s">
        <v>317</v>
      </c>
      <c r="AA636" s="265" t="s">
        <v>509</v>
      </c>
      <c r="AB636" s="265">
        <v>0</v>
      </c>
      <c r="AC636" s="265">
        <v>0</v>
      </c>
      <c r="AD636" s="265">
        <v>0</v>
      </c>
      <c r="AE636" s="265">
        <v>0</v>
      </c>
      <c r="AF636" s="265">
        <v>0</v>
      </c>
      <c r="AG636" s="265">
        <v>0</v>
      </c>
      <c r="AH636" s="265">
        <v>1</v>
      </c>
      <c r="AI636" s="265">
        <v>1</v>
      </c>
      <c r="AJ636">
        <f t="shared" si="53"/>
        <v>0</v>
      </c>
    </row>
    <row r="637" spans="24:36" x14ac:dyDescent="0.2">
      <c r="X637" t="str">
        <f t="shared" si="54"/>
        <v>20RJ01</v>
      </c>
      <c r="Y637">
        <f t="shared" si="55"/>
        <v>1</v>
      </c>
      <c r="Z637" s="265" t="s">
        <v>318</v>
      </c>
      <c r="AA637" s="265" t="s">
        <v>506</v>
      </c>
      <c r="AB637" s="265">
        <v>0</v>
      </c>
      <c r="AC637" s="265">
        <v>0</v>
      </c>
      <c r="AD637" s="265">
        <v>0</v>
      </c>
      <c r="AE637" s="265">
        <v>0</v>
      </c>
      <c r="AF637" s="265">
        <v>4</v>
      </c>
      <c r="AG637" s="265">
        <v>0</v>
      </c>
      <c r="AH637" s="265">
        <v>0</v>
      </c>
      <c r="AI637" s="265">
        <v>4</v>
      </c>
      <c r="AJ637">
        <f t="shared" si="53"/>
        <v>0</v>
      </c>
    </row>
    <row r="638" spans="24:36" x14ac:dyDescent="0.2">
      <c r="X638" t="str">
        <f t="shared" si="54"/>
        <v>20RT01</v>
      </c>
      <c r="Y638">
        <f t="shared" si="55"/>
        <v>1</v>
      </c>
      <c r="Z638" s="265" t="s">
        <v>320</v>
      </c>
      <c r="AA638" s="265" t="s">
        <v>482</v>
      </c>
      <c r="AB638" s="265">
        <v>0</v>
      </c>
      <c r="AC638" s="265">
        <v>0</v>
      </c>
      <c r="AD638" s="265">
        <v>0</v>
      </c>
      <c r="AE638" s="265">
        <v>0</v>
      </c>
      <c r="AF638" s="265">
        <v>1</v>
      </c>
      <c r="AG638" s="265">
        <v>0</v>
      </c>
      <c r="AH638" s="265">
        <v>0</v>
      </c>
      <c r="AI638" s="265">
        <v>1</v>
      </c>
      <c r="AJ638">
        <f t="shared" si="53"/>
        <v>0</v>
      </c>
    </row>
    <row r="639" spans="24:36" x14ac:dyDescent="0.2">
      <c r="X639" t="str">
        <f t="shared" si="54"/>
        <v>20RT02</v>
      </c>
      <c r="Y639">
        <f t="shared" si="55"/>
        <v>2</v>
      </c>
      <c r="Z639" s="265" t="s">
        <v>320</v>
      </c>
      <c r="AA639" s="265" t="s">
        <v>499</v>
      </c>
      <c r="AB639" s="265">
        <v>1</v>
      </c>
      <c r="AC639" s="265">
        <v>0</v>
      </c>
      <c r="AD639" s="265">
        <v>0</v>
      </c>
      <c r="AE639" s="265">
        <v>1</v>
      </c>
      <c r="AF639" s="265">
        <v>0</v>
      </c>
      <c r="AG639" s="265">
        <v>0</v>
      </c>
      <c r="AH639" s="265">
        <v>0</v>
      </c>
      <c r="AI639" s="265">
        <v>0</v>
      </c>
      <c r="AJ639">
        <f t="shared" si="53"/>
        <v>1</v>
      </c>
    </row>
    <row r="640" spans="24:36" x14ac:dyDescent="0.2">
      <c r="X640" t="str">
        <f t="shared" si="54"/>
        <v>20RT03</v>
      </c>
      <c r="Y640">
        <f t="shared" si="55"/>
        <v>3</v>
      </c>
      <c r="Z640" s="265" t="s">
        <v>320</v>
      </c>
      <c r="AA640" s="265" t="s">
        <v>506</v>
      </c>
      <c r="AB640" s="265">
        <v>2</v>
      </c>
      <c r="AC640" s="265">
        <v>0</v>
      </c>
      <c r="AD640" s="265">
        <v>0</v>
      </c>
      <c r="AE640" s="265">
        <v>2</v>
      </c>
      <c r="AF640" s="265">
        <v>1</v>
      </c>
      <c r="AG640" s="265">
        <v>0</v>
      </c>
      <c r="AH640" s="265">
        <v>0</v>
      </c>
      <c r="AI640" s="265">
        <v>1</v>
      </c>
      <c r="AJ640">
        <f t="shared" si="53"/>
        <v>1</v>
      </c>
    </row>
    <row r="641" spans="24:36" x14ac:dyDescent="0.2">
      <c r="X641" t="str">
        <f t="shared" si="54"/>
        <v>20RX01</v>
      </c>
      <c r="Y641">
        <f t="shared" si="55"/>
        <v>1</v>
      </c>
      <c r="Z641" s="265" t="s">
        <v>306</v>
      </c>
      <c r="AA641" s="265" t="s">
        <v>489</v>
      </c>
      <c r="AB641" s="265">
        <v>0</v>
      </c>
      <c r="AC641" s="265">
        <v>0</v>
      </c>
      <c r="AD641" s="265">
        <v>0</v>
      </c>
      <c r="AE641" s="265">
        <v>0</v>
      </c>
      <c r="AF641" s="265">
        <v>0</v>
      </c>
      <c r="AG641" s="265">
        <v>0</v>
      </c>
      <c r="AH641" s="265">
        <v>1</v>
      </c>
      <c r="AI641" s="265">
        <v>1</v>
      </c>
      <c r="AJ641">
        <f t="shared" si="53"/>
        <v>0</v>
      </c>
    </row>
    <row r="642" spans="24:36" x14ac:dyDescent="0.2">
      <c r="X642" t="str">
        <f t="shared" si="54"/>
        <v>20RX02</v>
      </c>
      <c r="Y642">
        <f t="shared" si="55"/>
        <v>2</v>
      </c>
      <c r="Z642" s="265" t="s">
        <v>306</v>
      </c>
      <c r="AA642" s="265" t="s">
        <v>497</v>
      </c>
      <c r="AB642" s="265">
        <v>0</v>
      </c>
      <c r="AC642" s="265">
        <v>1</v>
      </c>
      <c r="AD642" s="265">
        <v>0</v>
      </c>
      <c r="AE642" s="265">
        <v>1</v>
      </c>
      <c r="AF642" s="265">
        <v>0</v>
      </c>
      <c r="AG642" s="265">
        <v>0</v>
      </c>
      <c r="AH642" s="265">
        <v>0</v>
      </c>
      <c r="AI642" s="265">
        <v>0</v>
      </c>
      <c r="AJ642">
        <f t="shared" si="53"/>
        <v>1</v>
      </c>
    </row>
    <row r="643" spans="24:36" x14ac:dyDescent="0.2">
      <c r="X643" t="str">
        <f t="shared" si="54"/>
        <v>20RX03</v>
      </c>
      <c r="Y643">
        <f t="shared" si="55"/>
        <v>3</v>
      </c>
      <c r="Z643" s="265" t="s">
        <v>306</v>
      </c>
      <c r="AA643" s="265" t="s">
        <v>499</v>
      </c>
      <c r="AB643" s="265">
        <v>0</v>
      </c>
      <c r="AC643" s="265">
        <v>0</v>
      </c>
      <c r="AD643" s="265">
        <v>0</v>
      </c>
      <c r="AE643" s="265">
        <v>0</v>
      </c>
      <c r="AF643" s="265">
        <v>0</v>
      </c>
      <c r="AG643" s="265">
        <v>0</v>
      </c>
      <c r="AH643" s="265">
        <v>1</v>
      </c>
      <c r="AI643" s="265">
        <v>1</v>
      </c>
      <c r="AJ643">
        <f t="shared" si="53"/>
        <v>0</v>
      </c>
    </row>
    <row r="644" spans="24:36" x14ac:dyDescent="0.2">
      <c r="X644" t="str">
        <f t="shared" si="54"/>
        <v>20RX04</v>
      </c>
      <c r="Y644">
        <f t="shared" si="55"/>
        <v>4</v>
      </c>
      <c r="Z644" s="265" t="s">
        <v>306</v>
      </c>
      <c r="AA644" s="265" t="s">
        <v>505</v>
      </c>
      <c r="AB644" s="265">
        <v>0</v>
      </c>
      <c r="AC644" s="265">
        <v>0</v>
      </c>
      <c r="AD644" s="265">
        <v>0</v>
      </c>
      <c r="AE644" s="265">
        <v>0</v>
      </c>
      <c r="AF644" s="265">
        <v>0</v>
      </c>
      <c r="AG644" s="265">
        <v>0</v>
      </c>
      <c r="AH644" s="265">
        <v>1</v>
      </c>
      <c r="AI644" s="265">
        <v>1</v>
      </c>
      <c r="AJ644">
        <f t="shared" ref="AJ644:AJ707" si="56">IF(AE644&gt;AI644,1,0)</f>
        <v>0</v>
      </c>
    </row>
    <row r="645" spans="24:36" x14ac:dyDescent="0.2">
      <c r="X645" t="str">
        <f t="shared" si="54"/>
        <v>20RX05</v>
      </c>
      <c r="Y645">
        <f t="shared" si="55"/>
        <v>5</v>
      </c>
      <c r="Z645" s="265" t="s">
        <v>306</v>
      </c>
      <c r="AA645" s="265" t="s">
        <v>506</v>
      </c>
      <c r="AB645" s="265">
        <v>0</v>
      </c>
      <c r="AC645" s="265">
        <v>0</v>
      </c>
      <c r="AD645" s="265">
        <v>0</v>
      </c>
      <c r="AE645" s="265">
        <v>0</v>
      </c>
      <c r="AF645" s="265">
        <v>0</v>
      </c>
      <c r="AG645" s="265">
        <v>1</v>
      </c>
      <c r="AH645" s="265">
        <v>6</v>
      </c>
      <c r="AI645" s="265">
        <v>7</v>
      </c>
      <c r="AJ645">
        <f t="shared" si="56"/>
        <v>0</v>
      </c>
    </row>
    <row r="646" spans="24:36" x14ac:dyDescent="0.2">
      <c r="X646" t="str">
        <f t="shared" si="54"/>
        <v>20RX06</v>
      </c>
      <c r="Y646">
        <f t="shared" si="55"/>
        <v>6</v>
      </c>
      <c r="Z646" s="265" t="s">
        <v>306</v>
      </c>
      <c r="AA646" s="265" t="s">
        <v>509</v>
      </c>
      <c r="AB646" s="265">
        <v>0</v>
      </c>
      <c r="AC646" s="265">
        <v>0</v>
      </c>
      <c r="AD646" s="265">
        <v>0</v>
      </c>
      <c r="AE646" s="265">
        <v>0</v>
      </c>
      <c r="AF646" s="265">
        <v>0</v>
      </c>
      <c r="AG646" s="265">
        <v>1</v>
      </c>
      <c r="AH646" s="265">
        <v>1</v>
      </c>
      <c r="AI646" s="265">
        <v>2</v>
      </c>
      <c r="AJ646">
        <f t="shared" si="56"/>
        <v>0</v>
      </c>
    </row>
    <row r="647" spans="24:36" x14ac:dyDescent="0.2">
      <c r="X647" t="str">
        <f t="shared" si="54"/>
        <v>20RX07</v>
      </c>
      <c r="Y647">
        <f t="shared" si="55"/>
        <v>7</v>
      </c>
      <c r="Z647" s="265" t="s">
        <v>306</v>
      </c>
      <c r="AA647" s="265" t="s">
        <v>510</v>
      </c>
      <c r="AB647" s="265">
        <v>0</v>
      </c>
      <c r="AC647" s="265">
        <v>0</v>
      </c>
      <c r="AD647" s="265">
        <v>0</v>
      </c>
      <c r="AE647" s="265">
        <v>0</v>
      </c>
      <c r="AF647" s="265">
        <v>0</v>
      </c>
      <c r="AG647" s="265">
        <v>0</v>
      </c>
      <c r="AH647" s="265">
        <v>2</v>
      </c>
      <c r="AI647" s="265">
        <v>2</v>
      </c>
      <c r="AJ647">
        <f t="shared" si="56"/>
        <v>0</v>
      </c>
    </row>
    <row r="648" spans="24:36" x14ac:dyDescent="0.2">
      <c r="X648" t="str">
        <f t="shared" si="54"/>
        <v>20VT01</v>
      </c>
      <c r="Y648">
        <f t="shared" si="55"/>
        <v>1</v>
      </c>
      <c r="Z648" s="265" t="s">
        <v>307</v>
      </c>
      <c r="AA648" s="265" t="s">
        <v>497</v>
      </c>
      <c r="AB648" s="265">
        <v>2</v>
      </c>
      <c r="AC648" s="265">
        <v>0</v>
      </c>
      <c r="AD648" s="265">
        <v>0</v>
      </c>
      <c r="AE648" s="265">
        <v>2</v>
      </c>
      <c r="AF648" s="265">
        <v>2</v>
      </c>
      <c r="AG648" s="265">
        <v>0</v>
      </c>
      <c r="AH648" s="265">
        <v>0</v>
      </c>
      <c r="AI648" s="265">
        <v>2</v>
      </c>
      <c r="AJ648">
        <f t="shared" si="56"/>
        <v>0</v>
      </c>
    </row>
    <row r="649" spans="24:36" x14ac:dyDescent="0.2">
      <c r="X649" t="str">
        <f t="shared" si="54"/>
        <v>20VT02</v>
      </c>
      <c r="Y649">
        <f t="shared" si="55"/>
        <v>2</v>
      </c>
      <c r="Z649" s="265" t="s">
        <v>307</v>
      </c>
      <c r="AA649" s="265" t="s">
        <v>506</v>
      </c>
      <c r="AB649" s="265">
        <v>10</v>
      </c>
      <c r="AC649" s="265">
        <v>0</v>
      </c>
      <c r="AD649" s="265">
        <v>0</v>
      </c>
      <c r="AE649" s="265">
        <v>10</v>
      </c>
      <c r="AF649" s="265">
        <v>11</v>
      </c>
      <c r="AG649" s="265">
        <v>0</v>
      </c>
      <c r="AH649" s="265">
        <v>0</v>
      </c>
      <c r="AI649" s="265">
        <v>11</v>
      </c>
      <c r="AJ649">
        <f t="shared" si="56"/>
        <v>0</v>
      </c>
    </row>
    <row r="650" spans="24:36" x14ac:dyDescent="0.2">
      <c r="X650" t="str">
        <f t="shared" si="54"/>
        <v>20VT03</v>
      </c>
      <c r="Y650">
        <f t="shared" si="55"/>
        <v>3</v>
      </c>
      <c r="Z650" s="265" t="s">
        <v>307</v>
      </c>
      <c r="AA650" s="265" t="s">
        <v>509</v>
      </c>
      <c r="AB650" s="265">
        <v>2</v>
      </c>
      <c r="AC650" s="265">
        <v>0</v>
      </c>
      <c r="AD650" s="265">
        <v>0</v>
      </c>
      <c r="AE650" s="265">
        <v>2</v>
      </c>
      <c r="AF650" s="265">
        <v>0</v>
      </c>
      <c r="AG650" s="265">
        <v>0</v>
      </c>
      <c r="AH650" s="265">
        <v>0</v>
      </c>
      <c r="AI650" s="265">
        <v>0</v>
      </c>
      <c r="AJ650">
        <f t="shared" si="56"/>
        <v>1</v>
      </c>
    </row>
    <row r="651" spans="24:36" x14ac:dyDescent="0.2">
      <c r="X651" t="str">
        <f t="shared" si="54"/>
        <v>21EJ01</v>
      </c>
      <c r="Y651">
        <f t="shared" si="55"/>
        <v>1</v>
      </c>
      <c r="Z651" s="265" t="s">
        <v>449</v>
      </c>
      <c r="AA651" s="265" t="s">
        <v>489</v>
      </c>
      <c r="AB651" s="265">
        <v>1</v>
      </c>
      <c r="AC651" s="265">
        <v>0</v>
      </c>
      <c r="AD651" s="265">
        <v>0</v>
      </c>
      <c r="AE651" s="265">
        <v>1</v>
      </c>
      <c r="AF651" s="265">
        <v>0</v>
      </c>
      <c r="AG651" s="265">
        <v>0</v>
      </c>
      <c r="AH651" s="265">
        <v>0</v>
      </c>
      <c r="AI651" s="265">
        <v>0</v>
      </c>
      <c r="AJ651">
        <f t="shared" si="56"/>
        <v>1</v>
      </c>
    </row>
    <row r="652" spans="24:36" x14ac:dyDescent="0.2">
      <c r="X652" t="str">
        <f t="shared" si="54"/>
        <v>21EJ02</v>
      </c>
      <c r="Y652">
        <f t="shared" si="55"/>
        <v>2</v>
      </c>
      <c r="Z652" s="265" t="s">
        <v>449</v>
      </c>
      <c r="AA652" s="265" t="s">
        <v>492</v>
      </c>
      <c r="AB652" s="265">
        <v>1</v>
      </c>
      <c r="AC652" s="265">
        <v>0</v>
      </c>
      <c r="AD652" s="265">
        <v>0</v>
      </c>
      <c r="AE652" s="265">
        <v>1</v>
      </c>
      <c r="AF652" s="265">
        <v>0</v>
      </c>
      <c r="AG652" s="265">
        <v>0</v>
      </c>
      <c r="AH652" s="265">
        <v>0</v>
      </c>
      <c r="AI652" s="265">
        <v>0</v>
      </c>
      <c r="AJ652">
        <f t="shared" si="56"/>
        <v>1</v>
      </c>
    </row>
    <row r="653" spans="24:36" x14ac:dyDescent="0.2">
      <c r="X653" t="str">
        <f t="shared" si="54"/>
        <v>21EJ03</v>
      </c>
      <c r="Y653">
        <f t="shared" si="55"/>
        <v>3</v>
      </c>
      <c r="Z653" s="265" t="s">
        <v>449</v>
      </c>
      <c r="AA653" s="265" t="s">
        <v>493</v>
      </c>
      <c r="AB653" s="265">
        <v>4</v>
      </c>
      <c r="AC653" s="265">
        <v>0</v>
      </c>
      <c r="AD653" s="265">
        <v>0</v>
      </c>
      <c r="AE653" s="265">
        <v>4</v>
      </c>
      <c r="AF653" s="265">
        <v>2</v>
      </c>
      <c r="AG653" s="265">
        <v>0</v>
      </c>
      <c r="AH653" s="265">
        <v>0</v>
      </c>
      <c r="AI653" s="265">
        <v>2</v>
      </c>
      <c r="AJ653">
        <f t="shared" si="56"/>
        <v>1</v>
      </c>
    </row>
    <row r="654" spans="24:36" x14ac:dyDescent="0.2">
      <c r="X654" t="str">
        <f t="shared" si="54"/>
        <v>21EJ04</v>
      </c>
      <c r="Y654">
        <f t="shared" si="55"/>
        <v>4</v>
      </c>
      <c r="Z654" s="265" t="s">
        <v>449</v>
      </c>
      <c r="AA654" s="265" t="s">
        <v>494</v>
      </c>
      <c r="AB654" s="265">
        <v>1</v>
      </c>
      <c r="AC654" s="265">
        <v>0</v>
      </c>
      <c r="AD654" s="265">
        <v>0</v>
      </c>
      <c r="AE654" s="265">
        <v>1</v>
      </c>
      <c r="AF654" s="265">
        <v>0</v>
      </c>
      <c r="AG654" s="265">
        <v>0</v>
      </c>
      <c r="AH654" s="265">
        <v>0</v>
      </c>
      <c r="AI654" s="265">
        <v>0</v>
      </c>
      <c r="AJ654">
        <f t="shared" si="56"/>
        <v>1</v>
      </c>
    </row>
    <row r="655" spans="24:36" x14ac:dyDescent="0.2">
      <c r="X655" t="str">
        <f t="shared" si="54"/>
        <v>21EN01</v>
      </c>
      <c r="Y655">
        <f t="shared" si="55"/>
        <v>1</v>
      </c>
      <c r="Z655" s="265" t="s">
        <v>491</v>
      </c>
      <c r="AA655" s="265" t="s">
        <v>448</v>
      </c>
      <c r="AB655" s="265">
        <v>1</v>
      </c>
      <c r="AC655" s="265">
        <v>0</v>
      </c>
      <c r="AD655" s="265">
        <v>0</v>
      </c>
      <c r="AE655" s="265">
        <v>1</v>
      </c>
      <c r="AF655" s="265">
        <v>0</v>
      </c>
      <c r="AG655" s="265">
        <v>0</v>
      </c>
      <c r="AH655" s="265">
        <v>0</v>
      </c>
      <c r="AI655" s="265">
        <v>0</v>
      </c>
      <c r="AJ655">
        <f t="shared" si="56"/>
        <v>1</v>
      </c>
    </row>
    <row r="656" spans="24:36" x14ac:dyDescent="0.2">
      <c r="X656" t="str">
        <f t="shared" si="54"/>
        <v>21EN02</v>
      </c>
      <c r="Y656">
        <f t="shared" si="55"/>
        <v>2</v>
      </c>
      <c r="Z656" s="265" t="s">
        <v>491</v>
      </c>
      <c r="AA656" s="265" t="s">
        <v>492</v>
      </c>
      <c r="AB656" s="265">
        <v>1</v>
      </c>
      <c r="AC656" s="265">
        <v>0</v>
      </c>
      <c r="AD656" s="265">
        <v>0</v>
      </c>
      <c r="AE656" s="265">
        <v>1</v>
      </c>
      <c r="AF656" s="265">
        <v>2</v>
      </c>
      <c r="AG656" s="265">
        <v>0</v>
      </c>
      <c r="AH656" s="265">
        <v>0</v>
      </c>
      <c r="AI656" s="265">
        <v>2</v>
      </c>
      <c r="AJ656">
        <f t="shared" si="56"/>
        <v>0</v>
      </c>
    </row>
    <row r="657" spans="24:36" x14ac:dyDescent="0.2">
      <c r="X657" t="str">
        <f t="shared" si="54"/>
        <v>21EN03</v>
      </c>
      <c r="Y657">
        <f t="shared" si="55"/>
        <v>3</v>
      </c>
      <c r="Z657" s="265" t="s">
        <v>491</v>
      </c>
      <c r="AA657" s="265" t="s">
        <v>493</v>
      </c>
      <c r="AB657" s="265">
        <v>18</v>
      </c>
      <c r="AC657" s="265">
        <v>1</v>
      </c>
      <c r="AD657" s="265">
        <v>0</v>
      </c>
      <c r="AE657" s="265">
        <v>19</v>
      </c>
      <c r="AF657" s="265">
        <v>2</v>
      </c>
      <c r="AG657" s="265">
        <v>1</v>
      </c>
      <c r="AH657" s="265">
        <v>0</v>
      </c>
      <c r="AI657" s="265">
        <v>3</v>
      </c>
      <c r="AJ657">
        <f t="shared" si="56"/>
        <v>1</v>
      </c>
    </row>
    <row r="658" spans="24:36" x14ac:dyDescent="0.2">
      <c r="X658" t="str">
        <f t="shared" si="54"/>
        <v>21EN04</v>
      </c>
      <c r="Y658">
        <f t="shared" si="55"/>
        <v>4</v>
      </c>
      <c r="Z658" s="265" t="s">
        <v>491</v>
      </c>
      <c r="AA658" s="265" t="s">
        <v>494</v>
      </c>
      <c r="AB658" s="265">
        <v>0</v>
      </c>
      <c r="AC658" s="265">
        <v>0</v>
      </c>
      <c r="AD658" s="265">
        <v>0</v>
      </c>
      <c r="AE658" s="265">
        <v>0</v>
      </c>
      <c r="AF658" s="265">
        <v>1</v>
      </c>
      <c r="AG658" s="265">
        <v>0</v>
      </c>
      <c r="AH658" s="265">
        <v>0</v>
      </c>
      <c r="AI658" s="265">
        <v>1</v>
      </c>
      <c r="AJ658">
        <f t="shared" si="56"/>
        <v>0</v>
      </c>
    </row>
    <row r="659" spans="24:36" x14ac:dyDescent="0.2">
      <c r="X659" t="str">
        <f t="shared" si="54"/>
        <v>21GN01</v>
      </c>
      <c r="Y659">
        <f t="shared" si="55"/>
        <v>1</v>
      </c>
      <c r="Z659" s="265" t="s">
        <v>376</v>
      </c>
      <c r="AA659" s="265" t="s">
        <v>502</v>
      </c>
      <c r="AB659" s="265">
        <v>1</v>
      </c>
      <c r="AC659" s="265">
        <v>0</v>
      </c>
      <c r="AD659" s="265">
        <v>0</v>
      </c>
      <c r="AE659" s="265">
        <v>1</v>
      </c>
      <c r="AF659" s="265">
        <v>0</v>
      </c>
      <c r="AG659" s="265">
        <v>0</v>
      </c>
      <c r="AH659" s="265">
        <v>0</v>
      </c>
      <c r="AI659" s="265">
        <v>0</v>
      </c>
      <c r="AJ659">
        <f t="shared" si="56"/>
        <v>1</v>
      </c>
    </row>
    <row r="660" spans="24:36" x14ac:dyDescent="0.2">
      <c r="X660" t="str">
        <f t="shared" si="54"/>
        <v>21GN02</v>
      </c>
      <c r="Y660">
        <f t="shared" si="55"/>
        <v>2</v>
      </c>
      <c r="Z660" s="265" t="s">
        <v>376</v>
      </c>
      <c r="AA660" s="265" t="s">
        <v>520</v>
      </c>
      <c r="AB660" s="265">
        <v>3</v>
      </c>
      <c r="AC660" s="265">
        <v>0</v>
      </c>
      <c r="AD660" s="265">
        <v>0</v>
      </c>
      <c r="AE660" s="265">
        <v>3</v>
      </c>
      <c r="AF660" s="265">
        <v>1</v>
      </c>
      <c r="AG660" s="265">
        <v>0</v>
      </c>
      <c r="AH660" s="265">
        <v>0</v>
      </c>
      <c r="AI660" s="265">
        <v>1</v>
      </c>
      <c r="AJ660">
        <f t="shared" si="56"/>
        <v>1</v>
      </c>
    </row>
    <row r="661" spans="24:36" x14ac:dyDescent="0.2">
      <c r="X661" t="str">
        <f t="shared" si="54"/>
        <v>21GN03</v>
      </c>
      <c r="Y661">
        <f t="shared" si="55"/>
        <v>3</v>
      </c>
      <c r="Z661" s="265" t="s">
        <v>376</v>
      </c>
      <c r="AA661" s="265" t="s">
        <v>521</v>
      </c>
      <c r="AB661" s="265">
        <v>2</v>
      </c>
      <c r="AC661" s="265">
        <v>0</v>
      </c>
      <c r="AD661" s="265">
        <v>0</v>
      </c>
      <c r="AE661" s="265">
        <v>2</v>
      </c>
      <c r="AF661" s="265">
        <v>0</v>
      </c>
      <c r="AG661" s="265">
        <v>0</v>
      </c>
      <c r="AH661" s="265">
        <v>0</v>
      </c>
      <c r="AI661" s="265">
        <v>0</v>
      </c>
      <c r="AJ661">
        <f t="shared" si="56"/>
        <v>1</v>
      </c>
    </row>
    <row r="662" spans="24:36" x14ac:dyDescent="0.2">
      <c r="X662" t="str">
        <f t="shared" si="54"/>
        <v>21GN04</v>
      </c>
      <c r="Y662">
        <f t="shared" si="55"/>
        <v>4</v>
      </c>
      <c r="Z662" s="265" t="s">
        <v>376</v>
      </c>
      <c r="AA662" s="265" t="s">
        <v>524</v>
      </c>
      <c r="AB662" s="265">
        <v>2</v>
      </c>
      <c r="AC662" s="265">
        <v>0</v>
      </c>
      <c r="AD662" s="265">
        <v>0</v>
      </c>
      <c r="AE662" s="265">
        <v>2</v>
      </c>
      <c r="AF662" s="265">
        <v>0</v>
      </c>
      <c r="AG662" s="265">
        <v>0</v>
      </c>
      <c r="AH662" s="265">
        <v>0</v>
      </c>
      <c r="AI662" s="265">
        <v>0</v>
      </c>
      <c r="AJ662">
        <f t="shared" si="56"/>
        <v>1</v>
      </c>
    </row>
    <row r="663" spans="24:36" x14ac:dyDescent="0.2">
      <c r="X663" t="str">
        <f t="shared" si="54"/>
        <v>21RO01</v>
      </c>
      <c r="Y663">
        <f t="shared" si="55"/>
        <v>1</v>
      </c>
      <c r="Z663" s="265" t="s">
        <v>366</v>
      </c>
      <c r="AA663" s="265" t="s">
        <v>511</v>
      </c>
      <c r="AB663" s="265">
        <v>0</v>
      </c>
      <c r="AC663" s="265">
        <v>0</v>
      </c>
      <c r="AD663" s="265">
        <v>0</v>
      </c>
      <c r="AE663" s="265">
        <v>0</v>
      </c>
      <c r="AF663" s="265">
        <v>0</v>
      </c>
      <c r="AG663" s="265">
        <v>0</v>
      </c>
      <c r="AH663" s="265">
        <v>1</v>
      </c>
      <c r="AI663" s="265">
        <v>1</v>
      </c>
      <c r="AJ663">
        <f t="shared" si="56"/>
        <v>0</v>
      </c>
    </row>
    <row r="664" spans="24:36" x14ac:dyDescent="0.2">
      <c r="X664" t="str">
        <f t="shared" si="54"/>
        <v>21RO02</v>
      </c>
      <c r="Y664">
        <f t="shared" si="55"/>
        <v>2</v>
      </c>
      <c r="Z664" s="265" t="s">
        <v>366</v>
      </c>
      <c r="AA664" s="265" t="s">
        <v>516</v>
      </c>
      <c r="AB664" s="265">
        <v>0</v>
      </c>
      <c r="AC664" s="265">
        <v>0</v>
      </c>
      <c r="AD664" s="265">
        <v>0</v>
      </c>
      <c r="AE664" s="265">
        <v>0</v>
      </c>
      <c r="AF664" s="265">
        <v>0</v>
      </c>
      <c r="AG664" s="265">
        <v>1</v>
      </c>
      <c r="AH664" s="265">
        <v>0</v>
      </c>
      <c r="AI664" s="265">
        <v>1</v>
      </c>
      <c r="AJ664">
        <f t="shared" si="56"/>
        <v>0</v>
      </c>
    </row>
    <row r="665" spans="24:36" x14ac:dyDescent="0.2">
      <c r="X665" t="str">
        <f t="shared" si="54"/>
        <v>21RO03</v>
      </c>
      <c r="Y665">
        <f t="shared" si="55"/>
        <v>3</v>
      </c>
      <c r="Z665" s="265" t="s">
        <v>366</v>
      </c>
      <c r="AA665" s="265" t="s">
        <v>517</v>
      </c>
      <c r="AB665" s="265">
        <v>3</v>
      </c>
      <c r="AC665" s="265">
        <v>0</v>
      </c>
      <c r="AD665" s="265">
        <v>0</v>
      </c>
      <c r="AE665" s="265">
        <v>3</v>
      </c>
      <c r="AF665" s="265">
        <v>12</v>
      </c>
      <c r="AG665" s="265">
        <v>0</v>
      </c>
      <c r="AH665" s="265">
        <v>3</v>
      </c>
      <c r="AI665" s="265">
        <v>15</v>
      </c>
      <c r="AJ665">
        <f t="shared" si="56"/>
        <v>0</v>
      </c>
    </row>
    <row r="666" spans="24:36" x14ac:dyDescent="0.2">
      <c r="X666" t="str">
        <f t="shared" si="54"/>
        <v>21SG01</v>
      </c>
      <c r="Y666">
        <f t="shared" si="55"/>
        <v>1</v>
      </c>
      <c r="Z666" s="265" t="s">
        <v>329</v>
      </c>
      <c r="AA666" s="265" t="s">
        <v>530</v>
      </c>
      <c r="AB666" s="265">
        <v>1</v>
      </c>
      <c r="AC666" s="265">
        <v>0</v>
      </c>
      <c r="AD666" s="265">
        <v>0</v>
      </c>
      <c r="AE666" s="265">
        <v>1</v>
      </c>
      <c r="AF666" s="265">
        <v>0</v>
      </c>
      <c r="AG666" s="265">
        <v>0</v>
      </c>
      <c r="AH666" s="265">
        <v>0</v>
      </c>
      <c r="AI666" s="265">
        <v>0</v>
      </c>
      <c r="AJ666">
        <f t="shared" si="56"/>
        <v>1</v>
      </c>
    </row>
    <row r="667" spans="24:36" x14ac:dyDescent="0.2">
      <c r="X667" t="str">
        <f t="shared" si="54"/>
        <v>21SG02</v>
      </c>
      <c r="Y667">
        <f t="shared" si="55"/>
        <v>2</v>
      </c>
      <c r="Z667" s="265" t="s">
        <v>329</v>
      </c>
      <c r="AA667" s="265" t="s">
        <v>532</v>
      </c>
      <c r="AB667" s="265">
        <v>2</v>
      </c>
      <c r="AC667" s="265">
        <v>0</v>
      </c>
      <c r="AD667" s="265">
        <v>0</v>
      </c>
      <c r="AE667" s="265">
        <v>2</v>
      </c>
      <c r="AF667" s="265">
        <v>3</v>
      </c>
      <c r="AG667" s="265">
        <v>0</v>
      </c>
      <c r="AH667" s="265">
        <v>0</v>
      </c>
      <c r="AI667" s="265">
        <v>3</v>
      </c>
      <c r="AJ667">
        <f t="shared" si="56"/>
        <v>0</v>
      </c>
    </row>
    <row r="668" spans="24:36" x14ac:dyDescent="0.2">
      <c r="X668" t="str">
        <f t="shared" si="54"/>
        <v>22ML01</v>
      </c>
      <c r="Y668">
        <f t="shared" si="55"/>
        <v>1</v>
      </c>
      <c r="Z668" s="265" t="s">
        <v>207</v>
      </c>
      <c r="AA668" s="265" t="s">
        <v>452</v>
      </c>
      <c r="AB668" s="265">
        <v>1</v>
      </c>
      <c r="AC668" s="265">
        <v>0</v>
      </c>
      <c r="AD668" s="265">
        <v>0</v>
      </c>
      <c r="AE668" s="265">
        <v>1</v>
      </c>
      <c r="AF668" s="265">
        <v>0</v>
      </c>
      <c r="AG668" s="265">
        <v>0</v>
      </c>
      <c r="AH668" s="265">
        <v>0</v>
      </c>
      <c r="AI668" s="265">
        <v>0</v>
      </c>
      <c r="AJ668">
        <f t="shared" si="56"/>
        <v>1</v>
      </c>
    </row>
    <row r="669" spans="24:36" x14ac:dyDescent="0.2">
      <c r="X669" t="str">
        <f t="shared" si="54"/>
        <v>22OB01</v>
      </c>
      <c r="Y669">
        <f t="shared" si="55"/>
        <v>1</v>
      </c>
      <c r="Z669" s="265" t="s">
        <v>471</v>
      </c>
      <c r="AA669" s="265" t="s">
        <v>522</v>
      </c>
      <c r="AB669" s="265">
        <v>1</v>
      </c>
      <c r="AC669" s="265">
        <v>0</v>
      </c>
      <c r="AD669" s="265">
        <v>0</v>
      </c>
      <c r="AE669" s="265">
        <v>1</v>
      </c>
      <c r="AF669" s="265">
        <v>1</v>
      </c>
      <c r="AG669" s="265">
        <v>0</v>
      </c>
      <c r="AH669" s="265">
        <v>0</v>
      </c>
      <c r="AI669" s="265">
        <v>1</v>
      </c>
      <c r="AJ669">
        <f t="shared" si="56"/>
        <v>0</v>
      </c>
    </row>
    <row r="670" spans="24:36" x14ac:dyDescent="0.2">
      <c r="X670" t="str">
        <f t="shared" si="54"/>
        <v>22OB02</v>
      </c>
      <c r="Y670">
        <f t="shared" si="55"/>
        <v>2</v>
      </c>
      <c r="Z670" s="265" t="s">
        <v>471</v>
      </c>
      <c r="AA670" s="265" t="s">
        <v>523</v>
      </c>
      <c r="AB670" s="265">
        <v>0</v>
      </c>
      <c r="AC670" s="265">
        <v>0</v>
      </c>
      <c r="AD670" s="265">
        <v>0</v>
      </c>
      <c r="AE670" s="265">
        <v>0</v>
      </c>
      <c r="AF670" s="265">
        <v>1</v>
      </c>
      <c r="AG670" s="265">
        <v>0</v>
      </c>
      <c r="AH670" s="265">
        <v>0</v>
      </c>
      <c r="AI670" s="265">
        <v>1</v>
      </c>
      <c r="AJ670">
        <f t="shared" si="56"/>
        <v>0</v>
      </c>
    </row>
    <row r="671" spans="24:36" x14ac:dyDescent="0.2">
      <c r="X671" t="str">
        <f t="shared" si="54"/>
        <v>22OB03</v>
      </c>
      <c r="Y671">
        <f t="shared" si="55"/>
        <v>3</v>
      </c>
      <c r="Z671" s="265" t="s">
        <v>471</v>
      </c>
      <c r="AA671" s="265" t="s">
        <v>525</v>
      </c>
      <c r="AB671" s="265">
        <v>1</v>
      </c>
      <c r="AC671" s="265">
        <v>0</v>
      </c>
      <c r="AD671" s="265">
        <v>0</v>
      </c>
      <c r="AE671" s="265">
        <v>1</v>
      </c>
      <c r="AF671" s="265">
        <v>3</v>
      </c>
      <c r="AG671" s="265">
        <v>0</v>
      </c>
      <c r="AH671" s="265">
        <v>0</v>
      </c>
      <c r="AI671" s="265">
        <v>3</v>
      </c>
      <c r="AJ671">
        <f t="shared" si="56"/>
        <v>0</v>
      </c>
    </row>
    <row r="672" spans="24:36" x14ac:dyDescent="0.2">
      <c r="X672" t="str">
        <f t="shared" si="54"/>
        <v>22OB04</v>
      </c>
      <c r="Y672">
        <f t="shared" si="55"/>
        <v>4</v>
      </c>
      <c r="Z672" s="265" t="s">
        <v>471</v>
      </c>
      <c r="AA672" s="265" t="s">
        <v>526</v>
      </c>
      <c r="AB672" s="265">
        <v>2</v>
      </c>
      <c r="AC672" s="265">
        <v>0</v>
      </c>
      <c r="AD672" s="265">
        <v>0</v>
      </c>
      <c r="AE672" s="265">
        <v>2</v>
      </c>
      <c r="AF672" s="265">
        <v>9</v>
      </c>
      <c r="AG672" s="265">
        <v>0</v>
      </c>
      <c r="AH672" s="265">
        <v>0</v>
      </c>
      <c r="AI672" s="265">
        <v>9</v>
      </c>
      <c r="AJ672">
        <f t="shared" si="56"/>
        <v>0</v>
      </c>
    </row>
    <row r="673" spans="24:36" x14ac:dyDescent="0.2">
      <c r="X673" t="str">
        <f t="shared" si="54"/>
        <v>22OB05</v>
      </c>
      <c r="Y673">
        <f t="shared" si="55"/>
        <v>5</v>
      </c>
      <c r="Z673" s="265" t="s">
        <v>471</v>
      </c>
      <c r="AA673" s="265" t="s">
        <v>529</v>
      </c>
      <c r="AB673" s="265">
        <v>1</v>
      </c>
      <c r="AC673" s="265">
        <v>0</v>
      </c>
      <c r="AD673" s="265">
        <v>0</v>
      </c>
      <c r="AE673" s="265">
        <v>1</v>
      </c>
      <c r="AF673" s="265">
        <v>0</v>
      </c>
      <c r="AG673" s="265">
        <v>0</v>
      </c>
      <c r="AH673" s="265">
        <v>0</v>
      </c>
      <c r="AI673" s="265">
        <v>0</v>
      </c>
      <c r="AJ673">
        <f t="shared" si="56"/>
        <v>1</v>
      </c>
    </row>
    <row r="674" spans="24:36" x14ac:dyDescent="0.2">
      <c r="X674" t="str">
        <f t="shared" si="54"/>
        <v>22OG01</v>
      </c>
      <c r="Y674">
        <f t="shared" si="55"/>
        <v>1</v>
      </c>
      <c r="Z674" s="265" t="s">
        <v>469</v>
      </c>
      <c r="AA674" s="265" t="s">
        <v>525</v>
      </c>
      <c r="AB674" s="265">
        <v>8</v>
      </c>
      <c r="AC674" s="265">
        <v>0</v>
      </c>
      <c r="AD674" s="265">
        <v>0</v>
      </c>
      <c r="AE674" s="265">
        <v>8</v>
      </c>
      <c r="AF674" s="265">
        <v>17</v>
      </c>
      <c r="AG674" s="265">
        <v>0</v>
      </c>
      <c r="AH674" s="265">
        <v>0</v>
      </c>
      <c r="AI674" s="265">
        <v>17</v>
      </c>
      <c r="AJ674">
        <f t="shared" si="56"/>
        <v>0</v>
      </c>
    </row>
    <row r="675" spans="24:36" x14ac:dyDescent="0.2">
      <c r="X675" t="str">
        <f t="shared" si="54"/>
        <v>22OG02</v>
      </c>
      <c r="Y675">
        <f t="shared" si="55"/>
        <v>2</v>
      </c>
      <c r="Z675" s="265" t="s">
        <v>469</v>
      </c>
      <c r="AA675" s="265" t="s">
        <v>526</v>
      </c>
      <c r="AB675" s="265">
        <v>1</v>
      </c>
      <c r="AC675" s="265">
        <v>0</v>
      </c>
      <c r="AD675" s="265">
        <v>0</v>
      </c>
      <c r="AE675" s="265">
        <v>1</v>
      </c>
      <c r="AF675" s="265">
        <v>3</v>
      </c>
      <c r="AG675" s="265">
        <v>0</v>
      </c>
      <c r="AH675" s="265">
        <v>0</v>
      </c>
      <c r="AI675" s="265">
        <v>3</v>
      </c>
      <c r="AJ675">
        <f t="shared" si="56"/>
        <v>0</v>
      </c>
    </row>
    <row r="676" spans="24:36" x14ac:dyDescent="0.2">
      <c r="X676" t="str">
        <f t="shared" si="54"/>
        <v>23GH01</v>
      </c>
      <c r="Y676">
        <f t="shared" si="55"/>
        <v>1</v>
      </c>
      <c r="Z676" s="265" t="s">
        <v>458</v>
      </c>
      <c r="AA676" s="265" t="s">
        <v>448</v>
      </c>
      <c r="AB676" s="265">
        <v>1</v>
      </c>
      <c r="AC676" s="265">
        <v>0</v>
      </c>
      <c r="AD676" s="265">
        <v>0</v>
      </c>
      <c r="AE676" s="265">
        <v>1</v>
      </c>
      <c r="AF676" s="265">
        <v>1</v>
      </c>
      <c r="AG676" s="265">
        <v>0</v>
      </c>
      <c r="AH676" s="265">
        <v>0</v>
      </c>
      <c r="AI676" s="265">
        <v>1</v>
      </c>
      <c r="AJ676">
        <f t="shared" si="56"/>
        <v>0</v>
      </c>
    </row>
    <row r="677" spans="24:36" x14ac:dyDescent="0.2">
      <c r="X677" t="str">
        <f t="shared" si="54"/>
        <v>23GH02</v>
      </c>
      <c r="Y677">
        <f t="shared" si="55"/>
        <v>2</v>
      </c>
      <c r="Z677" s="265" t="s">
        <v>458</v>
      </c>
      <c r="AA677" s="265" t="s">
        <v>477</v>
      </c>
      <c r="AB677" s="265">
        <v>5</v>
      </c>
      <c r="AC677" s="265">
        <v>0</v>
      </c>
      <c r="AD677" s="265">
        <v>0</v>
      </c>
      <c r="AE677" s="265">
        <v>5</v>
      </c>
      <c r="AF677" s="265">
        <v>2</v>
      </c>
      <c r="AG677" s="265">
        <v>0</v>
      </c>
      <c r="AH677" s="265">
        <v>0</v>
      </c>
      <c r="AI677" s="265">
        <v>2</v>
      </c>
      <c r="AJ677">
        <f t="shared" si="56"/>
        <v>1</v>
      </c>
    </row>
    <row r="678" spans="24:36" x14ac:dyDescent="0.2">
      <c r="X678" t="str">
        <f t="shared" si="54"/>
        <v>23GH03</v>
      </c>
      <c r="Y678">
        <f t="shared" si="55"/>
        <v>3</v>
      </c>
      <c r="Z678" s="265" t="s">
        <v>458</v>
      </c>
      <c r="AA678" s="265" t="s">
        <v>479</v>
      </c>
      <c r="AB678" s="265">
        <v>4</v>
      </c>
      <c r="AC678" s="265">
        <v>0</v>
      </c>
      <c r="AD678" s="265">
        <v>0</v>
      </c>
      <c r="AE678" s="265">
        <v>4</v>
      </c>
      <c r="AF678" s="265">
        <v>3</v>
      </c>
      <c r="AG678" s="265">
        <v>0</v>
      </c>
      <c r="AH678" s="265">
        <v>0</v>
      </c>
      <c r="AI678" s="265">
        <v>3</v>
      </c>
      <c r="AJ678">
        <f t="shared" si="56"/>
        <v>1</v>
      </c>
    </row>
    <row r="679" spans="24:36" x14ac:dyDescent="0.2">
      <c r="X679" t="str">
        <f t="shared" si="54"/>
        <v>23GH04</v>
      </c>
      <c r="Y679">
        <f t="shared" si="55"/>
        <v>4</v>
      </c>
      <c r="Z679" s="265" t="s">
        <v>458</v>
      </c>
      <c r="AA679" s="265" t="s">
        <v>480</v>
      </c>
      <c r="AB679" s="265">
        <v>1</v>
      </c>
      <c r="AC679" s="265">
        <v>0</v>
      </c>
      <c r="AD679" s="265">
        <v>0</v>
      </c>
      <c r="AE679" s="265">
        <v>1</v>
      </c>
      <c r="AF679" s="265">
        <v>0</v>
      </c>
      <c r="AG679" s="265">
        <v>0</v>
      </c>
      <c r="AH679" s="265">
        <v>0</v>
      </c>
      <c r="AI679" s="265">
        <v>0</v>
      </c>
      <c r="AJ679">
        <f t="shared" si="56"/>
        <v>1</v>
      </c>
    </row>
    <row r="680" spans="24:36" x14ac:dyDescent="0.2">
      <c r="X680" t="str">
        <f t="shared" si="54"/>
        <v>23GH05</v>
      </c>
      <c r="Y680">
        <f t="shared" si="55"/>
        <v>5</v>
      </c>
      <c r="Z680" s="265" t="s">
        <v>458</v>
      </c>
      <c r="AA680" s="265" t="s">
        <v>482</v>
      </c>
      <c r="AB680" s="265">
        <v>4</v>
      </c>
      <c r="AC680" s="265">
        <v>0</v>
      </c>
      <c r="AD680" s="265">
        <v>0</v>
      </c>
      <c r="AE680" s="265">
        <v>4</v>
      </c>
      <c r="AF680" s="265">
        <v>0</v>
      </c>
      <c r="AG680" s="265">
        <v>0</v>
      </c>
      <c r="AH680" s="265">
        <v>0</v>
      </c>
      <c r="AI680" s="265">
        <v>0</v>
      </c>
      <c r="AJ680">
        <f t="shared" si="56"/>
        <v>1</v>
      </c>
    </row>
    <row r="681" spans="24:36" x14ac:dyDescent="0.2">
      <c r="X681" t="str">
        <f t="shared" si="54"/>
        <v>23GH06</v>
      </c>
      <c r="Y681">
        <f t="shared" si="55"/>
        <v>6</v>
      </c>
      <c r="Z681" s="265" t="s">
        <v>458</v>
      </c>
      <c r="AA681" s="265" t="s">
        <v>483</v>
      </c>
      <c r="AB681" s="265">
        <v>1</v>
      </c>
      <c r="AC681" s="265">
        <v>0</v>
      </c>
      <c r="AD681" s="265">
        <v>0</v>
      </c>
      <c r="AE681" s="265">
        <v>1</v>
      </c>
      <c r="AF681" s="265">
        <v>0</v>
      </c>
      <c r="AG681" s="265">
        <v>0</v>
      </c>
      <c r="AH681" s="265">
        <v>0</v>
      </c>
      <c r="AI681" s="265">
        <v>0</v>
      </c>
      <c r="AJ681">
        <f t="shared" si="56"/>
        <v>1</v>
      </c>
    </row>
    <row r="682" spans="24:36" x14ac:dyDescent="0.2">
      <c r="X682" t="str">
        <f t="shared" si="54"/>
        <v>23GH07</v>
      </c>
      <c r="Y682">
        <f t="shared" si="55"/>
        <v>7</v>
      </c>
      <c r="Z682" s="265" t="s">
        <v>458</v>
      </c>
      <c r="AA682" s="265" t="s">
        <v>493</v>
      </c>
      <c r="AB682" s="265">
        <v>1</v>
      </c>
      <c r="AC682" s="265">
        <v>0</v>
      </c>
      <c r="AD682" s="265">
        <v>0</v>
      </c>
      <c r="AE682" s="265">
        <v>1</v>
      </c>
      <c r="AF682" s="265">
        <v>0</v>
      </c>
      <c r="AG682" s="265">
        <v>0</v>
      </c>
      <c r="AH682" s="265">
        <v>0</v>
      </c>
      <c r="AI682" s="265">
        <v>0</v>
      </c>
      <c r="AJ682">
        <f t="shared" si="56"/>
        <v>1</v>
      </c>
    </row>
    <row r="683" spans="24:36" x14ac:dyDescent="0.2">
      <c r="X683" t="str">
        <f t="shared" si="54"/>
        <v>23GH08</v>
      </c>
      <c r="Y683">
        <f t="shared" si="55"/>
        <v>8</v>
      </c>
      <c r="Z683" s="265" t="s">
        <v>458</v>
      </c>
      <c r="AA683" s="265" t="s">
        <v>495</v>
      </c>
      <c r="AB683" s="265">
        <v>1</v>
      </c>
      <c r="AC683" s="265">
        <v>0</v>
      </c>
      <c r="AD683" s="265">
        <v>0</v>
      </c>
      <c r="AE683" s="265">
        <v>1</v>
      </c>
      <c r="AF683" s="265">
        <v>0</v>
      </c>
      <c r="AG683" s="265">
        <v>0</v>
      </c>
      <c r="AH683" s="265">
        <v>0</v>
      </c>
      <c r="AI683" s="265">
        <v>0</v>
      </c>
      <c r="AJ683">
        <f t="shared" si="56"/>
        <v>1</v>
      </c>
    </row>
    <row r="684" spans="24:36" x14ac:dyDescent="0.2">
      <c r="X684" t="str">
        <f t="shared" si="54"/>
        <v>23GH09</v>
      </c>
      <c r="Y684">
        <f t="shared" si="55"/>
        <v>9</v>
      </c>
      <c r="Z684" s="265" t="s">
        <v>458</v>
      </c>
      <c r="AA684" s="265" t="s">
        <v>506</v>
      </c>
      <c r="AB684" s="265">
        <v>1</v>
      </c>
      <c r="AC684" s="265">
        <v>0</v>
      </c>
      <c r="AD684" s="265">
        <v>0</v>
      </c>
      <c r="AE684" s="265">
        <v>1</v>
      </c>
      <c r="AF684" s="265">
        <v>0</v>
      </c>
      <c r="AG684" s="265">
        <v>0</v>
      </c>
      <c r="AH684" s="265">
        <v>0</v>
      </c>
      <c r="AI684" s="265">
        <v>0</v>
      </c>
      <c r="AJ684">
        <f t="shared" si="56"/>
        <v>1</v>
      </c>
    </row>
    <row r="685" spans="24:36" x14ac:dyDescent="0.2">
      <c r="X685" t="str">
        <f t="shared" si="54"/>
        <v>23GJ01</v>
      </c>
      <c r="Y685">
        <f t="shared" si="55"/>
        <v>1</v>
      </c>
      <c r="Z685" s="265" t="s">
        <v>459</v>
      </c>
      <c r="AA685" s="265" t="s">
        <v>494</v>
      </c>
      <c r="AB685" s="265">
        <v>1</v>
      </c>
      <c r="AC685" s="265">
        <v>0</v>
      </c>
      <c r="AD685" s="265">
        <v>0</v>
      </c>
      <c r="AE685" s="265">
        <v>1</v>
      </c>
      <c r="AF685" s="265">
        <v>1</v>
      </c>
      <c r="AG685" s="265">
        <v>0</v>
      </c>
      <c r="AH685" s="265">
        <v>0</v>
      </c>
      <c r="AI685" s="265">
        <v>1</v>
      </c>
      <c r="AJ685">
        <f t="shared" si="56"/>
        <v>0</v>
      </c>
    </row>
    <row r="686" spans="24:36" x14ac:dyDescent="0.2">
      <c r="X686" t="str">
        <f t="shared" si="54"/>
        <v>23GJ02</v>
      </c>
      <c r="Y686">
        <f t="shared" si="55"/>
        <v>2</v>
      </c>
      <c r="Z686" s="265" t="s">
        <v>459</v>
      </c>
      <c r="AA686" s="265" t="s">
        <v>497</v>
      </c>
      <c r="AB686" s="265">
        <v>1</v>
      </c>
      <c r="AC686" s="265">
        <v>0</v>
      </c>
      <c r="AD686" s="265">
        <v>0</v>
      </c>
      <c r="AE686" s="265">
        <v>1</v>
      </c>
      <c r="AF686" s="265">
        <v>1</v>
      </c>
      <c r="AG686" s="265">
        <v>0</v>
      </c>
      <c r="AH686" s="265">
        <v>0</v>
      </c>
      <c r="AI686" s="265">
        <v>1</v>
      </c>
      <c r="AJ686">
        <f t="shared" si="56"/>
        <v>0</v>
      </c>
    </row>
    <row r="687" spans="24:36" x14ac:dyDescent="0.2">
      <c r="X687" t="str">
        <f t="shared" si="54"/>
        <v>23GJ03</v>
      </c>
      <c r="Y687">
        <f t="shared" si="55"/>
        <v>3</v>
      </c>
      <c r="Z687" s="265" t="s">
        <v>459</v>
      </c>
      <c r="AA687" s="265" t="s">
        <v>502</v>
      </c>
      <c r="AB687" s="265">
        <v>25</v>
      </c>
      <c r="AC687" s="265">
        <v>0</v>
      </c>
      <c r="AD687" s="265">
        <v>0</v>
      </c>
      <c r="AE687" s="265">
        <v>25</v>
      </c>
      <c r="AF687" s="265">
        <v>7</v>
      </c>
      <c r="AG687" s="265">
        <v>0</v>
      </c>
      <c r="AH687" s="265">
        <v>0</v>
      </c>
      <c r="AI687" s="265">
        <v>7</v>
      </c>
      <c r="AJ687">
        <f t="shared" si="56"/>
        <v>1</v>
      </c>
    </row>
    <row r="688" spans="24:36" x14ac:dyDescent="0.2">
      <c r="X688" t="str">
        <f t="shared" ref="X688:X751" si="57">Z688&amp;IF(Y688&lt;10,"0","")&amp;Y688</f>
        <v>23GJ04</v>
      </c>
      <c r="Y688">
        <f t="shared" ref="Y688:Y751" si="58">IF(Z688=Z687,Y687+1,1)</f>
        <v>4</v>
      </c>
      <c r="Z688" s="265" t="s">
        <v>459</v>
      </c>
      <c r="AA688" s="265" t="s">
        <v>503</v>
      </c>
      <c r="AB688" s="265">
        <v>6</v>
      </c>
      <c r="AC688" s="265">
        <v>0</v>
      </c>
      <c r="AD688" s="265">
        <v>0</v>
      </c>
      <c r="AE688" s="265">
        <v>6</v>
      </c>
      <c r="AF688" s="265">
        <v>3</v>
      </c>
      <c r="AG688" s="265">
        <v>0</v>
      </c>
      <c r="AH688" s="265">
        <v>0</v>
      </c>
      <c r="AI688" s="265">
        <v>3</v>
      </c>
      <c r="AJ688">
        <f t="shared" si="56"/>
        <v>1</v>
      </c>
    </row>
    <row r="689" spans="24:36" x14ac:dyDescent="0.2">
      <c r="X689" t="str">
        <f t="shared" si="57"/>
        <v>23GJ05</v>
      </c>
      <c r="Y689">
        <f t="shared" si="58"/>
        <v>5</v>
      </c>
      <c r="Z689" s="265" t="s">
        <v>459</v>
      </c>
      <c r="AA689" s="265" t="s">
        <v>504</v>
      </c>
      <c r="AB689" s="265">
        <v>6</v>
      </c>
      <c r="AC689" s="265">
        <v>0</v>
      </c>
      <c r="AD689" s="265">
        <v>0</v>
      </c>
      <c r="AE689" s="265">
        <v>6</v>
      </c>
      <c r="AF689" s="265">
        <v>0</v>
      </c>
      <c r="AG689" s="265">
        <v>0</v>
      </c>
      <c r="AH689" s="265">
        <v>0</v>
      </c>
      <c r="AI689" s="265">
        <v>0</v>
      </c>
      <c r="AJ689">
        <f t="shared" si="56"/>
        <v>1</v>
      </c>
    </row>
    <row r="690" spans="24:36" x14ac:dyDescent="0.2">
      <c r="X690" t="str">
        <f t="shared" si="57"/>
        <v>23GJ06</v>
      </c>
      <c r="Y690">
        <f t="shared" si="58"/>
        <v>6</v>
      </c>
      <c r="Z690" s="265" t="s">
        <v>459</v>
      </c>
      <c r="AA690" s="265" t="s">
        <v>505</v>
      </c>
      <c r="AB690" s="265">
        <v>14</v>
      </c>
      <c r="AC690" s="265">
        <v>0</v>
      </c>
      <c r="AD690" s="265">
        <v>0</v>
      </c>
      <c r="AE690" s="265">
        <v>14</v>
      </c>
      <c r="AF690" s="265">
        <v>1</v>
      </c>
      <c r="AG690" s="265">
        <v>0</v>
      </c>
      <c r="AH690" s="265">
        <v>0</v>
      </c>
      <c r="AI690" s="265">
        <v>1</v>
      </c>
      <c r="AJ690">
        <f t="shared" si="56"/>
        <v>1</v>
      </c>
    </row>
    <row r="691" spans="24:36" x14ac:dyDescent="0.2">
      <c r="X691" t="str">
        <f t="shared" si="57"/>
        <v>23GJ07</v>
      </c>
      <c r="Y691">
        <f t="shared" si="58"/>
        <v>7</v>
      </c>
      <c r="Z691" s="265" t="s">
        <v>459</v>
      </c>
      <c r="AA691" s="265" t="s">
        <v>509</v>
      </c>
      <c r="AB691" s="265">
        <v>1</v>
      </c>
      <c r="AC691" s="265">
        <v>0</v>
      </c>
      <c r="AD691" s="265">
        <v>0</v>
      </c>
      <c r="AE691" s="265">
        <v>1</v>
      </c>
      <c r="AF691" s="265">
        <v>0</v>
      </c>
      <c r="AG691" s="265">
        <v>0</v>
      </c>
      <c r="AH691" s="265">
        <v>0</v>
      </c>
      <c r="AI691" s="265">
        <v>0</v>
      </c>
      <c r="AJ691">
        <f t="shared" si="56"/>
        <v>1</v>
      </c>
    </row>
    <row r="692" spans="24:36" x14ac:dyDescent="0.2">
      <c r="X692" t="str">
        <f t="shared" si="57"/>
        <v>23GJ08</v>
      </c>
      <c r="Y692">
        <f t="shared" si="58"/>
        <v>8</v>
      </c>
      <c r="Z692" s="265" t="s">
        <v>459</v>
      </c>
      <c r="AA692" s="265" t="s">
        <v>520</v>
      </c>
      <c r="AB692" s="265">
        <v>0</v>
      </c>
      <c r="AC692" s="265">
        <v>0</v>
      </c>
      <c r="AD692" s="265">
        <v>0</v>
      </c>
      <c r="AE692" s="265">
        <v>0</v>
      </c>
      <c r="AF692" s="265">
        <v>1</v>
      </c>
      <c r="AG692" s="265">
        <v>0</v>
      </c>
      <c r="AH692" s="265">
        <v>0</v>
      </c>
      <c r="AI692" s="265">
        <v>1</v>
      </c>
      <c r="AJ692">
        <f t="shared" si="56"/>
        <v>0</v>
      </c>
    </row>
    <row r="693" spans="24:36" x14ac:dyDescent="0.2">
      <c r="X693" t="str">
        <f t="shared" si="57"/>
        <v>23GK01</v>
      </c>
      <c r="Y693">
        <f t="shared" si="58"/>
        <v>1</v>
      </c>
      <c r="Z693" s="265" t="s">
        <v>446</v>
      </c>
      <c r="AA693" s="265" t="s">
        <v>450</v>
      </c>
      <c r="AB693" s="265">
        <v>1</v>
      </c>
      <c r="AC693" s="265">
        <v>0</v>
      </c>
      <c r="AD693" s="265">
        <v>0</v>
      </c>
      <c r="AE693" s="265">
        <v>1</v>
      </c>
      <c r="AF693" s="265">
        <v>0</v>
      </c>
      <c r="AG693" s="265">
        <v>0</v>
      </c>
      <c r="AH693" s="265">
        <v>0</v>
      </c>
      <c r="AI693" s="265">
        <v>0</v>
      </c>
      <c r="AJ693">
        <f t="shared" si="56"/>
        <v>1</v>
      </c>
    </row>
    <row r="694" spans="24:36" x14ac:dyDescent="0.2">
      <c r="X694" t="str">
        <f t="shared" si="57"/>
        <v>23GK02</v>
      </c>
      <c r="Y694">
        <f t="shared" si="58"/>
        <v>2</v>
      </c>
      <c r="Z694" s="265" t="s">
        <v>446</v>
      </c>
      <c r="AA694" s="265" t="s">
        <v>452</v>
      </c>
      <c r="AB694" s="265">
        <v>2</v>
      </c>
      <c r="AC694" s="265">
        <v>0</v>
      </c>
      <c r="AD694" s="265">
        <v>0</v>
      </c>
      <c r="AE694" s="265">
        <v>2</v>
      </c>
      <c r="AF694" s="265">
        <v>1</v>
      </c>
      <c r="AG694" s="265">
        <v>0</v>
      </c>
      <c r="AH694" s="265">
        <v>0</v>
      </c>
      <c r="AI694" s="265">
        <v>1</v>
      </c>
      <c r="AJ694">
        <f t="shared" si="56"/>
        <v>1</v>
      </c>
    </row>
    <row r="695" spans="24:36" x14ac:dyDescent="0.2">
      <c r="X695" t="str">
        <f t="shared" si="57"/>
        <v>23GK03</v>
      </c>
      <c r="Y695">
        <f t="shared" si="58"/>
        <v>3</v>
      </c>
      <c r="Z695" s="265" t="s">
        <v>446</v>
      </c>
      <c r="AA695" s="265" t="s">
        <v>462</v>
      </c>
      <c r="AB695" s="265">
        <v>1</v>
      </c>
      <c r="AC695" s="265">
        <v>0</v>
      </c>
      <c r="AD695" s="265">
        <v>0</v>
      </c>
      <c r="AE695" s="265">
        <v>1</v>
      </c>
      <c r="AF695" s="265">
        <v>0</v>
      </c>
      <c r="AG695" s="265">
        <v>0</v>
      </c>
      <c r="AH695" s="265">
        <v>0</v>
      </c>
      <c r="AI695" s="265">
        <v>0</v>
      </c>
      <c r="AJ695">
        <f t="shared" si="56"/>
        <v>1</v>
      </c>
    </row>
    <row r="696" spans="24:36" x14ac:dyDescent="0.2">
      <c r="X696" t="str">
        <f t="shared" si="57"/>
        <v>23GK04</v>
      </c>
      <c r="Y696">
        <f t="shared" si="58"/>
        <v>4</v>
      </c>
      <c r="Z696" s="265" t="s">
        <v>446</v>
      </c>
      <c r="AA696" s="265" t="s">
        <v>463</v>
      </c>
      <c r="AB696" s="265">
        <v>1</v>
      </c>
      <c r="AC696" s="265">
        <v>0</v>
      </c>
      <c r="AD696" s="265">
        <v>0</v>
      </c>
      <c r="AE696" s="265">
        <v>1</v>
      </c>
      <c r="AF696" s="265">
        <v>0</v>
      </c>
      <c r="AG696" s="265">
        <v>0</v>
      </c>
      <c r="AH696" s="265">
        <v>0</v>
      </c>
      <c r="AI696" s="265">
        <v>0</v>
      </c>
      <c r="AJ696">
        <f t="shared" si="56"/>
        <v>1</v>
      </c>
    </row>
    <row r="697" spans="24:36" x14ac:dyDescent="0.2">
      <c r="X697" t="str">
        <f t="shared" si="57"/>
        <v>23GK05</v>
      </c>
      <c r="Y697">
        <f t="shared" si="58"/>
        <v>5</v>
      </c>
      <c r="Z697" s="265" t="s">
        <v>446</v>
      </c>
      <c r="AA697" s="265" t="s">
        <v>465</v>
      </c>
      <c r="AB697" s="265">
        <v>5</v>
      </c>
      <c r="AC697" s="265">
        <v>0</v>
      </c>
      <c r="AD697" s="265">
        <v>0</v>
      </c>
      <c r="AE697" s="265">
        <v>5</v>
      </c>
      <c r="AF697" s="265">
        <v>1</v>
      </c>
      <c r="AG697" s="265">
        <v>0</v>
      </c>
      <c r="AH697" s="265">
        <v>0</v>
      </c>
      <c r="AI697" s="265">
        <v>1</v>
      </c>
      <c r="AJ697">
        <f t="shared" si="56"/>
        <v>1</v>
      </c>
    </row>
    <row r="698" spans="24:36" x14ac:dyDescent="0.2">
      <c r="X698" t="str">
        <f t="shared" si="57"/>
        <v>23GK06</v>
      </c>
      <c r="Y698">
        <f t="shared" si="58"/>
        <v>6</v>
      </c>
      <c r="Z698" s="265" t="s">
        <v>446</v>
      </c>
      <c r="AA698" s="265" t="s">
        <v>474</v>
      </c>
      <c r="AB698" s="265">
        <v>3</v>
      </c>
      <c r="AC698" s="265">
        <v>0</v>
      </c>
      <c r="AD698" s="265">
        <v>0</v>
      </c>
      <c r="AE698" s="265">
        <v>3</v>
      </c>
      <c r="AF698" s="265">
        <v>1</v>
      </c>
      <c r="AG698" s="265">
        <v>0</v>
      </c>
      <c r="AH698" s="265">
        <v>0</v>
      </c>
      <c r="AI698" s="265">
        <v>1</v>
      </c>
      <c r="AJ698">
        <f t="shared" si="56"/>
        <v>1</v>
      </c>
    </row>
    <row r="699" spans="24:36" x14ac:dyDescent="0.2">
      <c r="X699" t="str">
        <f t="shared" si="57"/>
        <v>23GK07</v>
      </c>
      <c r="Y699">
        <f t="shared" si="58"/>
        <v>7</v>
      </c>
      <c r="Z699" s="265" t="s">
        <v>446</v>
      </c>
      <c r="AA699" s="265" t="s">
        <v>476</v>
      </c>
      <c r="AB699" s="265">
        <v>0</v>
      </c>
      <c r="AC699" s="265">
        <v>0</v>
      </c>
      <c r="AD699" s="265">
        <v>0</v>
      </c>
      <c r="AE699" s="265">
        <v>0</v>
      </c>
      <c r="AF699" s="265">
        <v>1</v>
      </c>
      <c r="AG699" s="265">
        <v>0</v>
      </c>
      <c r="AH699" s="265">
        <v>0</v>
      </c>
      <c r="AI699" s="265">
        <v>1</v>
      </c>
      <c r="AJ699">
        <f t="shared" si="56"/>
        <v>0</v>
      </c>
    </row>
    <row r="700" spans="24:36" x14ac:dyDescent="0.2">
      <c r="X700" t="str">
        <f t="shared" si="57"/>
        <v>23GL01</v>
      </c>
      <c r="Y700">
        <f t="shared" si="58"/>
        <v>1</v>
      </c>
      <c r="Z700" s="265" t="s">
        <v>190</v>
      </c>
      <c r="AA700" s="265" t="s">
        <v>415</v>
      </c>
      <c r="AB700" s="265">
        <v>1</v>
      </c>
      <c r="AC700" s="265">
        <v>0</v>
      </c>
      <c r="AD700" s="265">
        <v>0</v>
      </c>
      <c r="AE700" s="265">
        <v>1</v>
      </c>
      <c r="AF700" s="265">
        <v>0</v>
      </c>
      <c r="AG700" s="265">
        <v>0</v>
      </c>
      <c r="AH700" s="265">
        <v>0</v>
      </c>
      <c r="AI700" s="265">
        <v>0</v>
      </c>
      <c r="AJ700">
        <f t="shared" si="56"/>
        <v>1</v>
      </c>
    </row>
    <row r="701" spans="24:36" x14ac:dyDescent="0.2">
      <c r="X701" t="str">
        <f t="shared" si="57"/>
        <v>23GL02</v>
      </c>
      <c r="Y701">
        <f t="shared" si="58"/>
        <v>2</v>
      </c>
      <c r="Z701" s="265" t="s">
        <v>190</v>
      </c>
      <c r="AA701" s="265" t="s">
        <v>455</v>
      </c>
      <c r="AB701" s="265">
        <v>1</v>
      </c>
      <c r="AC701" s="265">
        <v>0</v>
      </c>
      <c r="AD701" s="265">
        <v>0</v>
      </c>
      <c r="AE701" s="265">
        <v>1</v>
      </c>
      <c r="AF701" s="265">
        <v>0</v>
      </c>
      <c r="AG701" s="265">
        <v>0</v>
      </c>
      <c r="AH701" s="265">
        <v>0</v>
      </c>
      <c r="AI701" s="265">
        <v>0</v>
      </c>
      <c r="AJ701">
        <f t="shared" si="56"/>
        <v>1</v>
      </c>
    </row>
    <row r="702" spans="24:36" x14ac:dyDescent="0.2">
      <c r="X702" t="str">
        <f t="shared" si="57"/>
        <v>23GL03</v>
      </c>
      <c r="Y702">
        <f t="shared" si="58"/>
        <v>3</v>
      </c>
      <c r="Z702" s="265" t="s">
        <v>190</v>
      </c>
      <c r="AA702" s="265" t="s">
        <v>477</v>
      </c>
      <c r="AB702" s="265">
        <v>0</v>
      </c>
      <c r="AC702" s="265">
        <v>0</v>
      </c>
      <c r="AD702" s="265">
        <v>0</v>
      </c>
      <c r="AE702" s="265">
        <v>0</v>
      </c>
      <c r="AF702" s="265">
        <v>1</v>
      </c>
      <c r="AG702" s="265">
        <v>0</v>
      </c>
      <c r="AH702" s="265">
        <v>0</v>
      </c>
      <c r="AI702" s="265">
        <v>1</v>
      </c>
      <c r="AJ702">
        <f t="shared" si="56"/>
        <v>0</v>
      </c>
    </row>
    <row r="703" spans="24:36" x14ac:dyDescent="0.2">
      <c r="X703" t="str">
        <f t="shared" si="57"/>
        <v>23GL04</v>
      </c>
      <c r="Y703">
        <f t="shared" si="58"/>
        <v>4</v>
      </c>
      <c r="Z703" s="265" t="s">
        <v>190</v>
      </c>
      <c r="AA703" s="265" t="s">
        <v>480</v>
      </c>
      <c r="AB703" s="265">
        <v>1</v>
      </c>
      <c r="AC703" s="265">
        <v>0</v>
      </c>
      <c r="AD703" s="265">
        <v>0</v>
      </c>
      <c r="AE703" s="265">
        <v>1</v>
      </c>
      <c r="AF703" s="265">
        <v>3</v>
      </c>
      <c r="AG703" s="265">
        <v>0</v>
      </c>
      <c r="AH703" s="265">
        <v>0</v>
      </c>
      <c r="AI703" s="265">
        <v>3</v>
      </c>
      <c r="AJ703">
        <f t="shared" si="56"/>
        <v>0</v>
      </c>
    </row>
    <row r="704" spans="24:36" x14ac:dyDescent="0.2">
      <c r="X704" t="str">
        <f t="shared" si="57"/>
        <v>23GL05</v>
      </c>
      <c r="Y704">
        <f t="shared" si="58"/>
        <v>5</v>
      </c>
      <c r="Z704" s="265" t="s">
        <v>190</v>
      </c>
      <c r="AA704" s="265" t="s">
        <v>482</v>
      </c>
      <c r="AB704" s="265">
        <v>0</v>
      </c>
      <c r="AC704" s="265">
        <v>0</v>
      </c>
      <c r="AD704" s="265">
        <v>0</v>
      </c>
      <c r="AE704" s="265">
        <v>0</v>
      </c>
      <c r="AF704" s="265">
        <v>2</v>
      </c>
      <c r="AG704" s="265">
        <v>0</v>
      </c>
      <c r="AH704" s="265">
        <v>0</v>
      </c>
      <c r="AI704" s="265">
        <v>2</v>
      </c>
      <c r="AJ704">
        <f t="shared" si="56"/>
        <v>0</v>
      </c>
    </row>
    <row r="705" spans="24:36" x14ac:dyDescent="0.2">
      <c r="X705" t="str">
        <f t="shared" si="57"/>
        <v>23GL06</v>
      </c>
      <c r="Y705">
        <f t="shared" si="58"/>
        <v>6</v>
      </c>
      <c r="Z705" s="265" t="s">
        <v>190</v>
      </c>
      <c r="AA705" s="265" t="s">
        <v>495</v>
      </c>
      <c r="AB705" s="265">
        <v>1</v>
      </c>
      <c r="AC705" s="265">
        <v>0</v>
      </c>
      <c r="AD705" s="265">
        <v>0</v>
      </c>
      <c r="AE705" s="265">
        <v>1</v>
      </c>
      <c r="AF705" s="265">
        <v>1</v>
      </c>
      <c r="AG705" s="265">
        <v>0</v>
      </c>
      <c r="AH705" s="265">
        <v>0</v>
      </c>
      <c r="AI705" s="265">
        <v>1</v>
      </c>
      <c r="AJ705">
        <f t="shared" si="56"/>
        <v>0</v>
      </c>
    </row>
    <row r="706" spans="24:36" x14ac:dyDescent="0.2">
      <c r="X706" t="str">
        <f t="shared" si="57"/>
        <v>23GL07</v>
      </c>
      <c r="Y706">
        <f t="shared" si="58"/>
        <v>7</v>
      </c>
      <c r="Z706" s="265" t="s">
        <v>190</v>
      </c>
      <c r="AA706" s="265" t="s">
        <v>497</v>
      </c>
      <c r="AB706" s="265">
        <v>0</v>
      </c>
      <c r="AC706" s="265">
        <v>0</v>
      </c>
      <c r="AD706" s="265">
        <v>0</v>
      </c>
      <c r="AE706" s="265">
        <v>0</v>
      </c>
      <c r="AF706" s="265">
        <v>1</v>
      </c>
      <c r="AG706" s="265">
        <v>0</v>
      </c>
      <c r="AH706" s="265">
        <v>0</v>
      </c>
      <c r="AI706" s="265">
        <v>1</v>
      </c>
      <c r="AJ706">
        <f t="shared" si="56"/>
        <v>0</v>
      </c>
    </row>
    <row r="707" spans="24:36" x14ac:dyDescent="0.2">
      <c r="X707" t="str">
        <f t="shared" si="57"/>
        <v>23GL08</v>
      </c>
      <c r="Y707">
        <f t="shared" si="58"/>
        <v>8</v>
      </c>
      <c r="Z707" s="265" t="s">
        <v>190</v>
      </c>
      <c r="AA707" s="265" t="s">
        <v>503</v>
      </c>
      <c r="AB707" s="265">
        <v>0</v>
      </c>
      <c r="AC707" s="265">
        <v>0</v>
      </c>
      <c r="AD707" s="265">
        <v>0</v>
      </c>
      <c r="AE707" s="265">
        <v>0</v>
      </c>
      <c r="AF707" s="265">
        <v>1</v>
      </c>
      <c r="AG707" s="265">
        <v>0</v>
      </c>
      <c r="AH707" s="265">
        <v>0</v>
      </c>
      <c r="AI707" s="265">
        <v>1</v>
      </c>
      <c r="AJ707">
        <f t="shared" si="56"/>
        <v>0</v>
      </c>
    </row>
    <row r="708" spans="24:36" x14ac:dyDescent="0.2">
      <c r="X708" t="str">
        <f t="shared" si="57"/>
        <v>23GY01</v>
      </c>
      <c r="Y708">
        <f t="shared" si="58"/>
        <v>1</v>
      </c>
      <c r="Z708" s="265" t="s">
        <v>347</v>
      </c>
      <c r="AA708" s="265" t="s">
        <v>516</v>
      </c>
      <c r="AB708" s="265">
        <v>2</v>
      </c>
      <c r="AC708" s="265">
        <v>0</v>
      </c>
      <c r="AD708" s="265">
        <v>0</v>
      </c>
      <c r="AE708" s="265">
        <v>2</v>
      </c>
      <c r="AF708" s="265">
        <v>0</v>
      </c>
      <c r="AG708" s="265">
        <v>0</v>
      </c>
      <c r="AH708" s="265">
        <v>0</v>
      </c>
      <c r="AI708" s="265">
        <v>0</v>
      </c>
      <c r="AJ708">
        <f t="shared" ref="AJ708:AJ761" si="59">IF(AE708&gt;AI708,1,0)</f>
        <v>1</v>
      </c>
    </row>
    <row r="709" spans="24:36" x14ac:dyDescent="0.2">
      <c r="X709" t="str">
        <f t="shared" si="57"/>
        <v>23GY02</v>
      </c>
      <c r="Y709">
        <f t="shared" si="58"/>
        <v>2</v>
      </c>
      <c r="Z709" s="265" t="s">
        <v>347</v>
      </c>
      <c r="AA709" s="265" t="s">
        <v>517</v>
      </c>
      <c r="AB709" s="265">
        <v>2</v>
      </c>
      <c r="AC709" s="265">
        <v>0</v>
      </c>
      <c r="AD709" s="265">
        <v>0</v>
      </c>
      <c r="AE709" s="265">
        <v>2</v>
      </c>
      <c r="AF709" s="265">
        <v>2</v>
      </c>
      <c r="AG709" s="265">
        <v>0</v>
      </c>
      <c r="AH709" s="265">
        <v>0</v>
      </c>
      <c r="AI709" s="265">
        <v>2</v>
      </c>
      <c r="AJ709">
        <f t="shared" si="59"/>
        <v>0</v>
      </c>
    </row>
    <row r="710" spans="24:36" x14ac:dyDescent="0.2">
      <c r="X710" t="str">
        <f t="shared" si="57"/>
        <v>23GY03</v>
      </c>
      <c r="Y710">
        <f t="shared" si="58"/>
        <v>3</v>
      </c>
      <c r="Z710" s="265" t="s">
        <v>347</v>
      </c>
      <c r="AA710" s="265" t="s">
        <v>519</v>
      </c>
      <c r="AB710" s="265">
        <v>1</v>
      </c>
      <c r="AC710" s="265">
        <v>0</v>
      </c>
      <c r="AD710" s="265">
        <v>0</v>
      </c>
      <c r="AE710" s="265">
        <v>1</v>
      </c>
      <c r="AF710" s="265">
        <v>0</v>
      </c>
      <c r="AG710" s="265">
        <v>0</v>
      </c>
      <c r="AH710" s="265">
        <v>0</v>
      </c>
      <c r="AI710" s="265">
        <v>0</v>
      </c>
      <c r="AJ710">
        <f t="shared" si="59"/>
        <v>1</v>
      </c>
    </row>
    <row r="711" spans="24:36" x14ac:dyDescent="0.2">
      <c r="X711" t="str">
        <f t="shared" si="57"/>
        <v>23GY04</v>
      </c>
      <c r="Y711">
        <f t="shared" si="58"/>
        <v>4</v>
      </c>
      <c r="Z711" s="265" t="s">
        <v>347</v>
      </c>
      <c r="AA711" s="265" t="s">
        <v>520</v>
      </c>
      <c r="AB711" s="265">
        <v>0</v>
      </c>
      <c r="AC711" s="265">
        <v>0</v>
      </c>
      <c r="AD711" s="265">
        <v>0</v>
      </c>
      <c r="AE711" s="265">
        <v>0</v>
      </c>
      <c r="AF711" s="265">
        <v>1</v>
      </c>
      <c r="AG711" s="265">
        <v>0</v>
      </c>
      <c r="AH711" s="265">
        <v>0</v>
      </c>
      <c r="AI711" s="265">
        <v>1</v>
      </c>
      <c r="AJ711">
        <f t="shared" si="59"/>
        <v>0</v>
      </c>
    </row>
    <row r="712" spans="24:36" x14ac:dyDescent="0.2">
      <c r="X712" t="str">
        <f t="shared" si="57"/>
        <v>23GY05</v>
      </c>
      <c r="Y712">
        <f t="shared" si="58"/>
        <v>5</v>
      </c>
      <c r="Z712" s="265" t="s">
        <v>347</v>
      </c>
      <c r="AA712" s="265" t="s">
        <v>523</v>
      </c>
      <c r="AB712" s="265">
        <v>1</v>
      </c>
      <c r="AC712" s="265">
        <v>0</v>
      </c>
      <c r="AD712" s="265">
        <v>0</v>
      </c>
      <c r="AE712" s="265">
        <v>1</v>
      </c>
      <c r="AF712" s="265">
        <v>0</v>
      </c>
      <c r="AG712" s="265">
        <v>0</v>
      </c>
      <c r="AH712" s="265">
        <v>0</v>
      </c>
      <c r="AI712" s="265">
        <v>0</v>
      </c>
      <c r="AJ712">
        <f t="shared" si="59"/>
        <v>1</v>
      </c>
    </row>
    <row r="713" spans="24:36" x14ac:dyDescent="0.2">
      <c r="X713" t="str">
        <f t="shared" si="57"/>
        <v>23HU01</v>
      </c>
      <c r="Y713">
        <f t="shared" si="58"/>
        <v>1</v>
      </c>
      <c r="Z713" s="265" t="s">
        <v>160</v>
      </c>
      <c r="AA713" s="265" t="s">
        <v>445</v>
      </c>
      <c r="AB713" s="265">
        <v>4</v>
      </c>
      <c r="AC713" s="265">
        <v>0</v>
      </c>
      <c r="AD713" s="265">
        <v>0</v>
      </c>
      <c r="AE713" s="265">
        <v>4</v>
      </c>
      <c r="AF713" s="265">
        <v>1</v>
      </c>
      <c r="AG713" s="265">
        <v>0</v>
      </c>
      <c r="AH713" s="265">
        <v>0</v>
      </c>
      <c r="AI713" s="265">
        <v>1</v>
      </c>
      <c r="AJ713">
        <f t="shared" si="59"/>
        <v>1</v>
      </c>
    </row>
    <row r="714" spans="24:36" x14ac:dyDescent="0.2">
      <c r="X714" t="str">
        <f t="shared" si="57"/>
        <v>23HU02</v>
      </c>
      <c r="Y714">
        <f t="shared" si="58"/>
        <v>2</v>
      </c>
      <c r="Z714" s="265" t="s">
        <v>160</v>
      </c>
      <c r="AA714" s="265" t="s">
        <v>448</v>
      </c>
      <c r="AB714" s="265">
        <v>10</v>
      </c>
      <c r="AC714" s="265">
        <v>0</v>
      </c>
      <c r="AD714" s="265">
        <v>0</v>
      </c>
      <c r="AE714" s="265">
        <v>10</v>
      </c>
      <c r="AF714" s="265">
        <v>3</v>
      </c>
      <c r="AG714" s="265">
        <v>0</v>
      </c>
      <c r="AH714" s="265">
        <v>0</v>
      </c>
      <c r="AI714" s="265">
        <v>3</v>
      </c>
      <c r="AJ714">
        <f t="shared" si="59"/>
        <v>1</v>
      </c>
    </row>
    <row r="715" spans="24:36" x14ac:dyDescent="0.2">
      <c r="X715" t="str">
        <f t="shared" si="57"/>
        <v>23HU03</v>
      </c>
      <c r="Y715">
        <f t="shared" si="58"/>
        <v>3</v>
      </c>
      <c r="Z715" s="265" t="s">
        <v>160</v>
      </c>
      <c r="AA715" s="265" t="s">
        <v>450</v>
      </c>
      <c r="AB715" s="265">
        <v>1</v>
      </c>
      <c r="AC715" s="265">
        <v>0</v>
      </c>
      <c r="AD715" s="265">
        <v>0</v>
      </c>
      <c r="AE715" s="265">
        <v>1</v>
      </c>
      <c r="AF715" s="265">
        <v>3</v>
      </c>
      <c r="AG715" s="265">
        <v>0</v>
      </c>
      <c r="AH715" s="265">
        <v>0</v>
      </c>
      <c r="AI715" s="265">
        <v>3</v>
      </c>
      <c r="AJ715">
        <f t="shared" si="59"/>
        <v>0</v>
      </c>
    </row>
    <row r="716" spans="24:36" x14ac:dyDescent="0.2">
      <c r="X716" t="str">
        <f t="shared" si="57"/>
        <v>23HU04</v>
      </c>
      <c r="Y716">
        <f t="shared" si="58"/>
        <v>4</v>
      </c>
      <c r="Z716" s="265" t="s">
        <v>160</v>
      </c>
      <c r="AA716" s="265" t="s">
        <v>451</v>
      </c>
      <c r="AB716" s="265">
        <v>6</v>
      </c>
      <c r="AC716" s="265">
        <v>0</v>
      </c>
      <c r="AD716" s="265">
        <v>0</v>
      </c>
      <c r="AE716" s="265">
        <v>6</v>
      </c>
      <c r="AF716" s="265">
        <v>5</v>
      </c>
      <c r="AG716" s="265">
        <v>0</v>
      </c>
      <c r="AH716" s="265">
        <v>0</v>
      </c>
      <c r="AI716" s="265">
        <v>5</v>
      </c>
      <c r="AJ716">
        <f t="shared" si="59"/>
        <v>1</v>
      </c>
    </row>
    <row r="717" spans="24:36" x14ac:dyDescent="0.2">
      <c r="X717" t="str">
        <f t="shared" si="57"/>
        <v>23HU05</v>
      </c>
      <c r="Y717">
        <f t="shared" si="58"/>
        <v>5</v>
      </c>
      <c r="Z717" s="265" t="s">
        <v>160</v>
      </c>
      <c r="AA717" s="265" t="s">
        <v>484</v>
      </c>
      <c r="AB717" s="265">
        <v>5</v>
      </c>
      <c r="AC717" s="265">
        <v>0</v>
      </c>
      <c r="AD717" s="265">
        <v>0</v>
      </c>
      <c r="AE717" s="265">
        <v>5</v>
      </c>
      <c r="AF717" s="265">
        <v>1</v>
      </c>
      <c r="AG717" s="265">
        <v>0</v>
      </c>
      <c r="AH717" s="265">
        <v>0</v>
      </c>
      <c r="AI717" s="265">
        <v>1</v>
      </c>
      <c r="AJ717">
        <f t="shared" si="59"/>
        <v>1</v>
      </c>
    </row>
    <row r="718" spans="24:36" x14ac:dyDescent="0.2">
      <c r="X718" t="str">
        <f t="shared" si="57"/>
        <v>23JT01</v>
      </c>
      <c r="Y718">
        <f t="shared" si="58"/>
        <v>1</v>
      </c>
      <c r="Z718" s="265" t="s">
        <v>152</v>
      </c>
      <c r="AA718" s="265" t="s">
        <v>427</v>
      </c>
      <c r="AB718" s="265">
        <v>32</v>
      </c>
      <c r="AC718" s="265">
        <v>0</v>
      </c>
      <c r="AD718" s="265">
        <v>0</v>
      </c>
      <c r="AE718" s="265">
        <v>32</v>
      </c>
      <c r="AF718" s="265">
        <v>14</v>
      </c>
      <c r="AG718" s="265">
        <v>0</v>
      </c>
      <c r="AH718" s="265">
        <v>0</v>
      </c>
      <c r="AI718" s="265">
        <v>14</v>
      </c>
      <c r="AJ718">
        <f t="shared" si="59"/>
        <v>1</v>
      </c>
    </row>
    <row r="719" spans="24:36" x14ac:dyDescent="0.2">
      <c r="X719" t="str">
        <f t="shared" si="57"/>
        <v>23JT02</v>
      </c>
      <c r="Y719">
        <f t="shared" si="58"/>
        <v>2</v>
      </c>
      <c r="Z719" s="265" t="s">
        <v>152</v>
      </c>
      <c r="AA719" s="265" t="s">
        <v>431</v>
      </c>
      <c r="AB719" s="265">
        <v>5</v>
      </c>
      <c r="AC719" s="265">
        <v>0</v>
      </c>
      <c r="AD719" s="265">
        <v>0</v>
      </c>
      <c r="AE719" s="265">
        <v>5</v>
      </c>
      <c r="AF719" s="265">
        <v>5</v>
      </c>
      <c r="AG719" s="265">
        <v>0</v>
      </c>
      <c r="AH719" s="265">
        <v>0</v>
      </c>
      <c r="AI719" s="265">
        <v>5</v>
      </c>
      <c r="AJ719">
        <f t="shared" si="59"/>
        <v>0</v>
      </c>
    </row>
    <row r="720" spans="24:36" x14ac:dyDescent="0.2">
      <c r="X720" t="str">
        <f t="shared" si="57"/>
        <v>23JT03</v>
      </c>
      <c r="Y720">
        <f t="shared" si="58"/>
        <v>3</v>
      </c>
      <c r="Z720" s="265" t="s">
        <v>152</v>
      </c>
      <c r="AA720" s="265" t="s">
        <v>433</v>
      </c>
      <c r="AB720" s="265">
        <v>8</v>
      </c>
      <c r="AC720" s="265">
        <v>0</v>
      </c>
      <c r="AD720" s="265">
        <v>0</v>
      </c>
      <c r="AE720" s="265">
        <v>8</v>
      </c>
      <c r="AF720" s="265">
        <v>0</v>
      </c>
      <c r="AG720" s="265">
        <v>0</v>
      </c>
      <c r="AH720" s="265">
        <v>0</v>
      </c>
      <c r="AI720" s="265">
        <v>0</v>
      </c>
      <c r="AJ720">
        <f t="shared" si="59"/>
        <v>1</v>
      </c>
    </row>
    <row r="721" spans="24:36" x14ac:dyDescent="0.2">
      <c r="X721" t="str">
        <f t="shared" si="57"/>
        <v>23JU01</v>
      </c>
      <c r="Y721">
        <f t="shared" si="58"/>
        <v>1</v>
      </c>
      <c r="Z721" s="265" t="s">
        <v>287</v>
      </c>
      <c r="AA721" s="265" t="s">
        <v>517</v>
      </c>
      <c r="AB721" s="265">
        <v>0</v>
      </c>
      <c r="AC721" s="265">
        <v>0</v>
      </c>
      <c r="AD721" s="265">
        <v>0</v>
      </c>
      <c r="AE721" s="265">
        <v>0</v>
      </c>
      <c r="AF721" s="265">
        <v>1</v>
      </c>
      <c r="AG721" s="265">
        <v>0</v>
      </c>
      <c r="AH721" s="265">
        <v>0</v>
      </c>
      <c r="AI721" s="265">
        <v>1</v>
      </c>
      <c r="AJ721">
        <f t="shared" si="59"/>
        <v>0</v>
      </c>
    </row>
    <row r="722" spans="24:36" x14ac:dyDescent="0.2">
      <c r="X722" t="str">
        <f t="shared" si="57"/>
        <v>23JU02</v>
      </c>
      <c r="Y722">
        <f t="shared" si="58"/>
        <v>2</v>
      </c>
      <c r="Z722" s="265" t="s">
        <v>287</v>
      </c>
      <c r="AA722" s="265" t="s">
        <v>519</v>
      </c>
      <c r="AB722" s="265">
        <v>3</v>
      </c>
      <c r="AC722" s="265">
        <v>0</v>
      </c>
      <c r="AD722" s="265">
        <v>0</v>
      </c>
      <c r="AE722" s="265">
        <v>3</v>
      </c>
      <c r="AF722" s="265">
        <v>3</v>
      </c>
      <c r="AG722" s="265">
        <v>0</v>
      </c>
      <c r="AH722" s="265">
        <v>0</v>
      </c>
      <c r="AI722" s="265">
        <v>3</v>
      </c>
      <c r="AJ722">
        <f t="shared" si="59"/>
        <v>0</v>
      </c>
    </row>
    <row r="723" spans="24:36" x14ac:dyDescent="0.2">
      <c r="X723" t="str">
        <f t="shared" si="57"/>
        <v>23JU03</v>
      </c>
      <c r="Y723">
        <f t="shared" si="58"/>
        <v>3</v>
      </c>
      <c r="Z723" s="265" t="s">
        <v>287</v>
      </c>
      <c r="AA723" s="265" t="s">
        <v>524</v>
      </c>
      <c r="AB723" s="265">
        <v>3</v>
      </c>
      <c r="AC723" s="265">
        <v>0</v>
      </c>
      <c r="AD723" s="265">
        <v>0</v>
      </c>
      <c r="AE723" s="265">
        <v>3</v>
      </c>
      <c r="AF723" s="265">
        <v>3</v>
      </c>
      <c r="AG723" s="265">
        <v>0</v>
      </c>
      <c r="AH723" s="265">
        <v>0</v>
      </c>
      <c r="AI723" s="265">
        <v>3</v>
      </c>
      <c r="AJ723">
        <f t="shared" si="59"/>
        <v>0</v>
      </c>
    </row>
    <row r="724" spans="24:36" x14ac:dyDescent="0.2">
      <c r="X724" t="str">
        <f t="shared" si="57"/>
        <v>23KF01</v>
      </c>
      <c r="Y724">
        <f t="shared" si="58"/>
        <v>1</v>
      </c>
      <c r="Z724" s="265" t="s">
        <v>441</v>
      </c>
      <c r="AA724" s="265" t="s">
        <v>442</v>
      </c>
      <c r="AB724" s="265">
        <v>2</v>
      </c>
      <c r="AC724" s="265">
        <v>0</v>
      </c>
      <c r="AD724" s="265">
        <v>0</v>
      </c>
      <c r="AE724" s="265">
        <v>2</v>
      </c>
      <c r="AF724" s="265">
        <v>3</v>
      </c>
      <c r="AG724" s="265">
        <v>0</v>
      </c>
      <c r="AH724" s="265">
        <v>0</v>
      </c>
      <c r="AI724" s="265">
        <v>3</v>
      </c>
      <c r="AJ724">
        <f t="shared" si="59"/>
        <v>0</v>
      </c>
    </row>
    <row r="725" spans="24:36" x14ac:dyDescent="0.2">
      <c r="X725" t="str">
        <f t="shared" si="57"/>
        <v>23XK01</v>
      </c>
      <c r="Y725">
        <f t="shared" si="58"/>
        <v>1</v>
      </c>
      <c r="Z725" s="265" t="s">
        <v>126</v>
      </c>
      <c r="AA725" s="265" t="s">
        <v>470</v>
      </c>
      <c r="AB725" s="265">
        <v>1</v>
      </c>
      <c r="AC725" s="265">
        <v>0</v>
      </c>
      <c r="AD725" s="265">
        <v>0</v>
      </c>
      <c r="AE725" s="265">
        <v>1</v>
      </c>
      <c r="AF725" s="265">
        <v>0</v>
      </c>
      <c r="AG725" s="265">
        <v>0</v>
      </c>
      <c r="AH725" s="265">
        <v>0</v>
      </c>
      <c r="AI725" s="265">
        <v>0</v>
      </c>
      <c r="AJ725">
        <f t="shared" si="59"/>
        <v>1</v>
      </c>
    </row>
    <row r="726" spans="24:36" x14ac:dyDescent="0.2">
      <c r="X726" t="str">
        <f t="shared" si="57"/>
        <v>23XK02</v>
      </c>
      <c r="Y726">
        <f t="shared" si="58"/>
        <v>2</v>
      </c>
      <c r="Z726" s="265" t="s">
        <v>126</v>
      </c>
      <c r="AA726" s="265" t="s">
        <v>477</v>
      </c>
      <c r="AB726" s="265">
        <v>1</v>
      </c>
      <c r="AC726" s="265">
        <v>0</v>
      </c>
      <c r="AD726" s="265">
        <v>0</v>
      </c>
      <c r="AE726" s="265">
        <v>1</v>
      </c>
      <c r="AF726" s="265">
        <v>0</v>
      </c>
      <c r="AG726" s="265">
        <v>0</v>
      </c>
      <c r="AH726" s="265">
        <v>0</v>
      </c>
      <c r="AI726" s="265">
        <v>0</v>
      </c>
      <c r="AJ726">
        <f t="shared" si="59"/>
        <v>1</v>
      </c>
    </row>
    <row r="727" spans="24:36" x14ac:dyDescent="0.2">
      <c r="X727" t="str">
        <f t="shared" si="57"/>
        <v>23XK03</v>
      </c>
      <c r="Y727">
        <f t="shared" si="58"/>
        <v>3</v>
      </c>
      <c r="Z727" s="265" t="s">
        <v>126</v>
      </c>
      <c r="AA727" s="265" t="s">
        <v>511</v>
      </c>
      <c r="AB727" s="265">
        <v>1</v>
      </c>
      <c r="AC727" s="265">
        <v>0</v>
      </c>
      <c r="AD727" s="265">
        <v>0</v>
      </c>
      <c r="AE727" s="265">
        <v>1</v>
      </c>
      <c r="AF727" s="265">
        <v>0</v>
      </c>
      <c r="AG727" s="265">
        <v>0</v>
      </c>
      <c r="AH727" s="265">
        <v>0</v>
      </c>
      <c r="AI727" s="265">
        <v>0</v>
      </c>
      <c r="AJ727">
        <f t="shared" si="59"/>
        <v>1</v>
      </c>
    </row>
    <row r="728" spans="24:36" x14ac:dyDescent="0.2">
      <c r="X728" t="str">
        <f t="shared" si="57"/>
        <v>23XK04</v>
      </c>
      <c r="Y728">
        <f t="shared" si="58"/>
        <v>4</v>
      </c>
      <c r="Z728" s="265" t="s">
        <v>126</v>
      </c>
      <c r="AA728" s="265" t="s">
        <v>519</v>
      </c>
      <c r="AB728" s="265">
        <v>1</v>
      </c>
      <c r="AC728" s="265">
        <v>0</v>
      </c>
      <c r="AD728" s="265">
        <v>0</v>
      </c>
      <c r="AE728" s="265">
        <v>1</v>
      </c>
      <c r="AF728" s="265">
        <v>1</v>
      </c>
      <c r="AG728" s="265">
        <v>0</v>
      </c>
      <c r="AH728" s="265">
        <v>0</v>
      </c>
      <c r="AI728" s="265">
        <v>1</v>
      </c>
      <c r="AJ728">
        <f t="shared" si="59"/>
        <v>0</v>
      </c>
    </row>
    <row r="729" spans="24:36" x14ac:dyDescent="0.2">
      <c r="X729" t="str">
        <f t="shared" si="57"/>
        <v>23XK05</v>
      </c>
      <c r="Y729">
        <f t="shared" si="58"/>
        <v>5</v>
      </c>
      <c r="Z729" s="265" t="s">
        <v>126</v>
      </c>
      <c r="AA729" s="265" t="s">
        <v>520</v>
      </c>
      <c r="AB729" s="265">
        <v>17</v>
      </c>
      <c r="AC729" s="265">
        <v>0</v>
      </c>
      <c r="AD729" s="265">
        <v>0</v>
      </c>
      <c r="AE729" s="265">
        <v>17</v>
      </c>
      <c r="AF729" s="265">
        <v>4</v>
      </c>
      <c r="AG729" s="265">
        <v>0</v>
      </c>
      <c r="AH729" s="265">
        <v>0</v>
      </c>
      <c r="AI729" s="265">
        <v>4</v>
      </c>
      <c r="AJ729">
        <f t="shared" si="59"/>
        <v>1</v>
      </c>
    </row>
    <row r="730" spans="24:36" x14ac:dyDescent="0.2">
      <c r="X730" t="str">
        <f t="shared" si="57"/>
        <v>23XK06</v>
      </c>
      <c r="Y730">
        <f t="shared" si="58"/>
        <v>6</v>
      </c>
      <c r="Z730" s="265" t="s">
        <v>126</v>
      </c>
      <c r="AA730" s="265" t="s">
        <v>521</v>
      </c>
      <c r="AB730" s="265">
        <v>3</v>
      </c>
      <c r="AC730" s="265">
        <v>0</v>
      </c>
      <c r="AD730" s="265">
        <v>0</v>
      </c>
      <c r="AE730" s="265">
        <v>3</v>
      </c>
      <c r="AF730" s="265">
        <v>3</v>
      </c>
      <c r="AG730" s="265">
        <v>0</v>
      </c>
      <c r="AH730" s="265">
        <v>0</v>
      </c>
      <c r="AI730" s="265">
        <v>3</v>
      </c>
      <c r="AJ730">
        <f t="shared" si="59"/>
        <v>0</v>
      </c>
    </row>
    <row r="731" spans="24:36" x14ac:dyDescent="0.2">
      <c r="X731" t="str">
        <f t="shared" si="57"/>
        <v>23XK07</v>
      </c>
      <c r="Y731">
        <f t="shared" si="58"/>
        <v>7</v>
      </c>
      <c r="Z731" s="265" t="s">
        <v>126</v>
      </c>
      <c r="AA731" s="265" t="s">
        <v>522</v>
      </c>
      <c r="AB731" s="265">
        <v>11</v>
      </c>
      <c r="AC731" s="265">
        <v>0</v>
      </c>
      <c r="AD731" s="265">
        <v>0</v>
      </c>
      <c r="AE731" s="265">
        <v>11</v>
      </c>
      <c r="AF731" s="265">
        <v>1</v>
      </c>
      <c r="AG731" s="265">
        <v>0</v>
      </c>
      <c r="AH731" s="265">
        <v>0</v>
      </c>
      <c r="AI731" s="265">
        <v>1</v>
      </c>
      <c r="AJ731">
        <f t="shared" si="59"/>
        <v>1</v>
      </c>
    </row>
    <row r="732" spans="24:36" x14ac:dyDescent="0.2">
      <c r="X732" t="str">
        <f t="shared" si="57"/>
        <v>23XK08</v>
      </c>
      <c r="Y732">
        <f t="shared" si="58"/>
        <v>8</v>
      </c>
      <c r="Z732" s="265" t="s">
        <v>126</v>
      </c>
      <c r="AA732" s="265" t="s">
        <v>523</v>
      </c>
      <c r="AB732" s="265">
        <v>4</v>
      </c>
      <c r="AC732" s="265">
        <v>0</v>
      </c>
      <c r="AD732" s="265">
        <v>0</v>
      </c>
      <c r="AE732" s="265">
        <v>4</v>
      </c>
      <c r="AF732" s="265">
        <v>4</v>
      </c>
      <c r="AG732" s="265">
        <v>0</v>
      </c>
      <c r="AH732" s="265">
        <v>0</v>
      </c>
      <c r="AI732" s="265">
        <v>4</v>
      </c>
      <c r="AJ732">
        <f t="shared" si="59"/>
        <v>0</v>
      </c>
    </row>
    <row r="733" spans="24:36" x14ac:dyDescent="0.2">
      <c r="X733" t="str">
        <f t="shared" si="57"/>
        <v>23XK09</v>
      </c>
      <c r="Y733">
        <f t="shared" si="58"/>
        <v>9</v>
      </c>
      <c r="Z733" s="265" t="s">
        <v>126</v>
      </c>
      <c r="AA733" s="265" t="s">
        <v>524</v>
      </c>
      <c r="AB733" s="265">
        <v>2</v>
      </c>
      <c r="AC733" s="265">
        <v>0</v>
      </c>
      <c r="AD733" s="265">
        <v>0</v>
      </c>
      <c r="AE733" s="265">
        <v>2</v>
      </c>
      <c r="AF733" s="265">
        <v>0</v>
      </c>
      <c r="AG733" s="265">
        <v>0</v>
      </c>
      <c r="AH733" s="265">
        <v>0</v>
      </c>
      <c r="AI733" s="265">
        <v>0</v>
      </c>
      <c r="AJ733">
        <f t="shared" si="59"/>
        <v>1</v>
      </c>
    </row>
    <row r="734" spans="24:36" x14ac:dyDescent="0.2">
      <c r="X734" t="str">
        <f t="shared" si="57"/>
        <v>26LD01</v>
      </c>
      <c r="Y734">
        <f t="shared" si="58"/>
        <v>1</v>
      </c>
      <c r="Z734" s="265" t="s">
        <v>153</v>
      </c>
      <c r="AA734" s="265" t="s">
        <v>427</v>
      </c>
      <c r="AB734" s="265">
        <v>5</v>
      </c>
      <c r="AC734" s="265">
        <v>0</v>
      </c>
      <c r="AD734" s="265">
        <v>0</v>
      </c>
      <c r="AE734" s="265">
        <v>5</v>
      </c>
      <c r="AF734" s="265">
        <v>2</v>
      </c>
      <c r="AG734" s="265">
        <v>0</v>
      </c>
      <c r="AH734" s="265">
        <v>0</v>
      </c>
      <c r="AI734" s="265">
        <v>2</v>
      </c>
      <c r="AJ734">
        <f t="shared" si="59"/>
        <v>1</v>
      </c>
    </row>
    <row r="735" spans="24:36" x14ac:dyDescent="0.2">
      <c r="X735" t="str">
        <f t="shared" si="57"/>
        <v>26LY01</v>
      </c>
      <c r="Y735">
        <f t="shared" si="58"/>
        <v>1</v>
      </c>
      <c r="Z735" s="265" t="s">
        <v>507</v>
      </c>
      <c r="AA735" s="265" t="s">
        <v>506</v>
      </c>
      <c r="AB735" s="265">
        <v>0</v>
      </c>
      <c r="AC735" s="265">
        <v>0</v>
      </c>
      <c r="AD735" s="265">
        <v>0</v>
      </c>
      <c r="AE735" s="265">
        <v>0</v>
      </c>
      <c r="AF735" s="265">
        <v>2</v>
      </c>
      <c r="AG735" s="265">
        <v>0</v>
      </c>
      <c r="AH735" s="265">
        <v>0</v>
      </c>
      <c r="AI735" s="265">
        <v>2</v>
      </c>
      <c r="AJ735">
        <f t="shared" si="59"/>
        <v>0</v>
      </c>
    </row>
    <row r="736" spans="24:36" x14ac:dyDescent="0.2">
      <c r="X736" t="str">
        <f t="shared" si="57"/>
        <v>26MC01</v>
      </c>
      <c r="Y736">
        <f t="shared" si="58"/>
        <v>1</v>
      </c>
      <c r="Z736" s="265" t="s">
        <v>154</v>
      </c>
      <c r="AA736" s="265" t="s">
        <v>427</v>
      </c>
      <c r="AB736" s="265">
        <v>0</v>
      </c>
      <c r="AC736" s="265">
        <v>0</v>
      </c>
      <c r="AD736" s="265">
        <v>0</v>
      </c>
      <c r="AE736" s="265">
        <v>0</v>
      </c>
      <c r="AF736" s="265">
        <v>1</v>
      </c>
      <c r="AG736" s="265">
        <v>0</v>
      </c>
      <c r="AH736" s="265">
        <v>0</v>
      </c>
      <c r="AI736" s="265">
        <v>1</v>
      </c>
      <c r="AJ736">
        <f t="shared" si="59"/>
        <v>0</v>
      </c>
    </row>
    <row r="737" spans="24:36" x14ac:dyDescent="0.2">
      <c r="X737" t="str">
        <f t="shared" si="57"/>
        <v>26MC02</v>
      </c>
      <c r="Y737">
        <f t="shared" si="58"/>
        <v>2</v>
      </c>
      <c r="Z737" s="265" t="s">
        <v>154</v>
      </c>
      <c r="AA737" s="265" t="s">
        <v>431</v>
      </c>
      <c r="AB737" s="265">
        <v>0</v>
      </c>
      <c r="AC737" s="265">
        <v>0</v>
      </c>
      <c r="AD737" s="265">
        <v>0</v>
      </c>
      <c r="AE737" s="265">
        <v>0</v>
      </c>
      <c r="AF737" s="265">
        <v>0</v>
      </c>
      <c r="AG737" s="265">
        <v>0</v>
      </c>
      <c r="AH737" s="265">
        <v>1</v>
      </c>
      <c r="AI737" s="265">
        <v>1</v>
      </c>
      <c r="AJ737">
        <f t="shared" si="59"/>
        <v>0</v>
      </c>
    </row>
    <row r="738" spans="24:36" x14ac:dyDescent="0.2">
      <c r="X738" t="str">
        <f t="shared" si="57"/>
        <v>26MC03</v>
      </c>
      <c r="Y738">
        <f t="shared" si="58"/>
        <v>3</v>
      </c>
      <c r="Z738" s="265" t="s">
        <v>154</v>
      </c>
      <c r="AA738" s="265" t="s">
        <v>433</v>
      </c>
      <c r="AB738" s="265">
        <v>0</v>
      </c>
      <c r="AC738" s="265">
        <v>0</v>
      </c>
      <c r="AD738" s="265">
        <v>0</v>
      </c>
      <c r="AE738" s="265">
        <v>0</v>
      </c>
      <c r="AF738" s="265">
        <v>6</v>
      </c>
      <c r="AG738" s="265">
        <v>0</v>
      </c>
      <c r="AH738" s="265">
        <v>1</v>
      </c>
      <c r="AI738" s="265">
        <v>7</v>
      </c>
      <c r="AJ738">
        <f t="shared" si="59"/>
        <v>0</v>
      </c>
    </row>
    <row r="739" spans="24:36" x14ac:dyDescent="0.2">
      <c r="X739" t="str">
        <f t="shared" si="57"/>
        <v>26MK01</v>
      </c>
      <c r="Y739">
        <f t="shared" si="58"/>
        <v>1</v>
      </c>
      <c r="Z739" s="265" t="s">
        <v>426</v>
      </c>
      <c r="AA739" s="265" t="s">
        <v>424</v>
      </c>
      <c r="AB739" s="265">
        <v>0</v>
      </c>
      <c r="AC739" s="265">
        <v>0</v>
      </c>
      <c r="AD739" s="265">
        <v>0</v>
      </c>
      <c r="AE739" s="265">
        <v>0</v>
      </c>
      <c r="AF739" s="265">
        <v>1</v>
      </c>
      <c r="AG739" s="265">
        <v>0</v>
      </c>
      <c r="AH739" s="265">
        <v>0</v>
      </c>
      <c r="AI739" s="265">
        <v>1</v>
      </c>
      <c r="AJ739">
        <f t="shared" si="59"/>
        <v>0</v>
      </c>
    </row>
    <row r="740" spans="24:36" x14ac:dyDescent="0.2">
      <c r="X740" t="str">
        <f t="shared" si="57"/>
        <v>26MN01</v>
      </c>
      <c r="Y740">
        <f t="shared" si="58"/>
        <v>1</v>
      </c>
      <c r="Z740" s="265" t="s">
        <v>127</v>
      </c>
      <c r="AA740" s="265" t="s">
        <v>415</v>
      </c>
      <c r="AB740" s="265">
        <v>12</v>
      </c>
      <c r="AC740" s="265">
        <v>0</v>
      </c>
      <c r="AD740" s="265">
        <v>0</v>
      </c>
      <c r="AE740" s="265">
        <v>12</v>
      </c>
      <c r="AF740" s="265">
        <v>8</v>
      </c>
      <c r="AG740" s="265">
        <v>0</v>
      </c>
      <c r="AH740" s="265">
        <v>1</v>
      </c>
      <c r="AI740" s="265">
        <v>9</v>
      </c>
      <c r="AJ740">
        <f t="shared" si="59"/>
        <v>1</v>
      </c>
    </row>
    <row r="741" spans="24:36" x14ac:dyDescent="0.2">
      <c r="X741" t="str">
        <f t="shared" si="57"/>
        <v>26MN02</v>
      </c>
      <c r="Y741">
        <f t="shared" si="58"/>
        <v>2</v>
      </c>
      <c r="Z741" s="265" t="s">
        <v>127</v>
      </c>
      <c r="AA741" s="265" t="s">
        <v>418</v>
      </c>
      <c r="AB741" s="265">
        <v>1</v>
      </c>
      <c r="AC741" s="265">
        <v>0</v>
      </c>
      <c r="AD741" s="265">
        <v>0</v>
      </c>
      <c r="AE741" s="265">
        <v>1</v>
      </c>
      <c r="AF741" s="265">
        <v>0</v>
      </c>
      <c r="AG741" s="265">
        <v>0</v>
      </c>
      <c r="AH741" s="265">
        <v>0</v>
      </c>
      <c r="AI741" s="265">
        <v>0</v>
      </c>
      <c r="AJ741">
        <f t="shared" si="59"/>
        <v>1</v>
      </c>
    </row>
    <row r="742" spans="24:36" x14ac:dyDescent="0.2">
      <c r="X742" t="str">
        <f t="shared" si="57"/>
        <v>26MN03</v>
      </c>
      <c r="Y742">
        <f t="shared" si="58"/>
        <v>3</v>
      </c>
      <c r="Z742" s="265" t="s">
        <v>127</v>
      </c>
      <c r="AA742" s="265" t="s">
        <v>445</v>
      </c>
      <c r="AB742" s="265">
        <v>0</v>
      </c>
      <c r="AC742" s="265">
        <v>0</v>
      </c>
      <c r="AD742" s="265">
        <v>0</v>
      </c>
      <c r="AE742" s="265">
        <v>0</v>
      </c>
      <c r="AF742" s="265">
        <v>1</v>
      </c>
      <c r="AG742" s="265">
        <v>0</v>
      </c>
      <c r="AH742" s="265">
        <v>0</v>
      </c>
      <c r="AI742" s="265">
        <v>1</v>
      </c>
      <c r="AJ742">
        <f t="shared" si="59"/>
        <v>0</v>
      </c>
    </row>
    <row r="743" spans="24:36" x14ac:dyDescent="0.2">
      <c r="X743" t="str">
        <f t="shared" si="57"/>
        <v>26MN04</v>
      </c>
      <c r="Y743">
        <f t="shared" si="58"/>
        <v>4</v>
      </c>
      <c r="Z743" s="265" t="s">
        <v>127</v>
      </c>
      <c r="AA743" s="265" t="s">
        <v>477</v>
      </c>
      <c r="AB743" s="265">
        <v>1</v>
      </c>
      <c r="AC743" s="265">
        <v>0</v>
      </c>
      <c r="AD743" s="265">
        <v>0</v>
      </c>
      <c r="AE743" s="265">
        <v>1</v>
      </c>
      <c r="AF743" s="265">
        <v>0</v>
      </c>
      <c r="AG743" s="265">
        <v>0</v>
      </c>
      <c r="AH743" s="265">
        <v>0</v>
      </c>
      <c r="AI743" s="265">
        <v>0</v>
      </c>
      <c r="AJ743">
        <f t="shared" si="59"/>
        <v>1</v>
      </c>
    </row>
    <row r="744" spans="24:36" x14ac:dyDescent="0.2">
      <c r="X744" t="str">
        <f t="shared" si="57"/>
        <v>26MN05</v>
      </c>
      <c r="Y744">
        <f t="shared" si="58"/>
        <v>5</v>
      </c>
      <c r="Z744" s="265" t="s">
        <v>127</v>
      </c>
      <c r="AA744" s="265" t="s">
        <v>495</v>
      </c>
      <c r="AB744" s="265">
        <v>1</v>
      </c>
      <c r="AC744" s="265">
        <v>0</v>
      </c>
      <c r="AD744" s="265">
        <v>0</v>
      </c>
      <c r="AE744" s="265">
        <v>1</v>
      </c>
      <c r="AF744" s="265">
        <v>0</v>
      </c>
      <c r="AG744" s="265">
        <v>0</v>
      </c>
      <c r="AH744" s="265">
        <v>0</v>
      </c>
      <c r="AI744" s="265">
        <v>0</v>
      </c>
      <c r="AJ744">
        <f t="shared" si="59"/>
        <v>1</v>
      </c>
    </row>
    <row r="745" spans="24:36" x14ac:dyDescent="0.2">
      <c r="X745" t="str">
        <f t="shared" si="57"/>
        <v>26MN06</v>
      </c>
      <c r="Y745">
        <f t="shared" si="58"/>
        <v>6</v>
      </c>
      <c r="Z745" s="265" t="s">
        <v>127</v>
      </c>
      <c r="AA745" s="265" t="s">
        <v>497</v>
      </c>
      <c r="AB745" s="265">
        <v>0</v>
      </c>
      <c r="AC745" s="265">
        <v>0</v>
      </c>
      <c r="AD745" s="265">
        <v>0</v>
      </c>
      <c r="AE745" s="265">
        <v>0</v>
      </c>
      <c r="AF745" s="265">
        <v>1</v>
      </c>
      <c r="AG745" s="265">
        <v>0</v>
      </c>
      <c r="AH745" s="265">
        <v>0</v>
      </c>
      <c r="AI745" s="265">
        <v>1</v>
      </c>
      <c r="AJ745">
        <f t="shared" si="59"/>
        <v>0</v>
      </c>
    </row>
    <row r="746" spans="24:36" x14ac:dyDescent="0.2">
      <c r="X746" t="str">
        <f t="shared" si="57"/>
        <v>26MN07</v>
      </c>
      <c r="Y746">
        <f t="shared" si="58"/>
        <v>7</v>
      </c>
      <c r="Z746" s="265" t="s">
        <v>127</v>
      </c>
      <c r="AA746" s="265" t="s">
        <v>506</v>
      </c>
      <c r="AB746" s="265">
        <v>1</v>
      </c>
      <c r="AC746" s="265">
        <v>0</v>
      </c>
      <c r="AD746" s="265">
        <v>0</v>
      </c>
      <c r="AE746" s="265">
        <v>1</v>
      </c>
      <c r="AF746" s="265">
        <v>0</v>
      </c>
      <c r="AG746" s="265">
        <v>0</v>
      </c>
      <c r="AH746" s="265">
        <v>0</v>
      </c>
      <c r="AI746" s="265">
        <v>0</v>
      </c>
      <c r="AJ746">
        <f t="shared" si="59"/>
        <v>1</v>
      </c>
    </row>
    <row r="747" spans="24:36" x14ac:dyDescent="0.2">
      <c r="X747" t="str">
        <f t="shared" si="57"/>
        <v>26MN08</v>
      </c>
      <c r="Y747">
        <f t="shared" si="58"/>
        <v>8</v>
      </c>
      <c r="Z747" s="265" t="s">
        <v>127</v>
      </c>
      <c r="AA747" s="265" t="s">
        <v>509</v>
      </c>
      <c r="AB747" s="265">
        <v>1</v>
      </c>
      <c r="AC747" s="265">
        <v>0</v>
      </c>
      <c r="AD747" s="265">
        <v>0</v>
      </c>
      <c r="AE747" s="265">
        <v>1</v>
      </c>
      <c r="AF747" s="265">
        <v>0</v>
      </c>
      <c r="AG747" s="265">
        <v>0</v>
      </c>
      <c r="AH747" s="265">
        <v>0</v>
      </c>
      <c r="AI747" s="265">
        <v>0</v>
      </c>
      <c r="AJ747">
        <f t="shared" si="59"/>
        <v>1</v>
      </c>
    </row>
    <row r="748" spans="24:36" x14ac:dyDescent="0.2">
      <c r="X748" t="str">
        <f t="shared" si="57"/>
        <v>26MN09</v>
      </c>
      <c r="Y748">
        <f t="shared" si="58"/>
        <v>9</v>
      </c>
      <c r="Z748" s="265" t="s">
        <v>127</v>
      </c>
      <c r="AA748" s="265" t="s">
        <v>511</v>
      </c>
      <c r="AB748" s="265">
        <v>2</v>
      </c>
      <c r="AC748" s="265">
        <v>0</v>
      </c>
      <c r="AD748" s="265">
        <v>0</v>
      </c>
      <c r="AE748" s="265">
        <v>2</v>
      </c>
      <c r="AF748" s="265">
        <v>1</v>
      </c>
      <c r="AG748" s="265">
        <v>0</v>
      </c>
      <c r="AH748" s="265">
        <v>0</v>
      </c>
      <c r="AI748" s="265">
        <v>1</v>
      </c>
      <c r="AJ748">
        <f t="shared" si="59"/>
        <v>1</v>
      </c>
    </row>
    <row r="749" spans="24:36" x14ac:dyDescent="0.2">
      <c r="X749" t="str">
        <f t="shared" si="57"/>
        <v>26MR01</v>
      </c>
      <c r="Y749">
        <f t="shared" si="58"/>
        <v>1</v>
      </c>
      <c r="Z749" s="265" t="s">
        <v>348</v>
      </c>
      <c r="AA749" s="265" t="s">
        <v>510</v>
      </c>
      <c r="AB749" s="265">
        <v>0</v>
      </c>
      <c r="AC749" s="265">
        <v>0</v>
      </c>
      <c r="AD749" s="265">
        <v>0</v>
      </c>
      <c r="AE749" s="265">
        <v>0</v>
      </c>
      <c r="AF749" s="265">
        <v>1</v>
      </c>
      <c r="AG749" s="265">
        <v>0</v>
      </c>
      <c r="AH749" s="265">
        <v>0</v>
      </c>
      <c r="AI749" s="265">
        <v>1</v>
      </c>
      <c r="AJ749">
        <f t="shared" si="59"/>
        <v>0</v>
      </c>
    </row>
    <row r="750" spans="24:36" x14ac:dyDescent="0.2">
      <c r="X750" t="str">
        <f t="shared" si="57"/>
        <v>26MR02</v>
      </c>
      <c r="Y750">
        <f t="shared" si="58"/>
        <v>2</v>
      </c>
      <c r="Z750" s="265" t="s">
        <v>348</v>
      </c>
      <c r="AA750" s="265" t="s">
        <v>511</v>
      </c>
      <c r="AB750" s="265">
        <v>0</v>
      </c>
      <c r="AC750" s="265">
        <v>0</v>
      </c>
      <c r="AD750" s="265">
        <v>0</v>
      </c>
      <c r="AE750" s="265">
        <v>0</v>
      </c>
      <c r="AF750" s="265">
        <v>3</v>
      </c>
      <c r="AG750" s="265">
        <v>0</v>
      </c>
      <c r="AH750" s="265">
        <v>0</v>
      </c>
      <c r="AI750" s="265">
        <v>3</v>
      </c>
      <c r="AJ750">
        <f t="shared" si="59"/>
        <v>0</v>
      </c>
    </row>
    <row r="751" spans="24:36" x14ac:dyDescent="0.2">
      <c r="X751" t="str">
        <f t="shared" si="57"/>
        <v>26MU01</v>
      </c>
      <c r="Y751">
        <f t="shared" si="58"/>
        <v>1</v>
      </c>
      <c r="Z751" s="265" t="s">
        <v>139</v>
      </c>
      <c r="AA751" s="265" t="s">
        <v>435</v>
      </c>
      <c r="AB751" s="265">
        <v>0</v>
      </c>
      <c r="AC751" s="265">
        <v>0</v>
      </c>
      <c r="AD751" s="265">
        <v>0</v>
      </c>
      <c r="AE751" s="265">
        <v>0</v>
      </c>
      <c r="AF751" s="265">
        <v>3</v>
      </c>
      <c r="AG751" s="265">
        <v>0</v>
      </c>
      <c r="AH751" s="265">
        <v>0</v>
      </c>
      <c r="AI751" s="265">
        <v>3</v>
      </c>
      <c r="AJ751">
        <f t="shared" si="59"/>
        <v>0</v>
      </c>
    </row>
    <row r="752" spans="24:36" x14ac:dyDescent="0.2">
      <c r="X752" t="str">
        <f t="shared" ref="X752:X761" si="60">Z752&amp;IF(Y752&lt;10,"0","")&amp;Y752</f>
        <v>26NC01</v>
      </c>
      <c r="Y752">
        <f t="shared" ref="Y752:Y761" si="61">IF(Z752=Z751,Y751+1,1)</f>
        <v>1</v>
      </c>
      <c r="Z752" s="265" t="s">
        <v>129</v>
      </c>
      <c r="AA752" s="265" t="s">
        <v>415</v>
      </c>
      <c r="AB752" s="265">
        <v>5</v>
      </c>
      <c r="AC752" s="265">
        <v>0</v>
      </c>
      <c r="AD752" s="265">
        <v>0</v>
      </c>
      <c r="AE752" s="265">
        <v>5</v>
      </c>
      <c r="AF752" s="265">
        <v>3</v>
      </c>
      <c r="AG752" s="265">
        <v>0</v>
      </c>
      <c r="AH752" s="265">
        <v>0</v>
      </c>
      <c r="AI752" s="265">
        <v>3</v>
      </c>
      <c r="AJ752">
        <f t="shared" si="59"/>
        <v>1</v>
      </c>
    </row>
    <row r="753" spans="24:36" x14ac:dyDescent="0.2">
      <c r="X753" t="str">
        <f t="shared" si="60"/>
        <v>26NE01</v>
      </c>
      <c r="Y753">
        <f t="shared" si="61"/>
        <v>1</v>
      </c>
      <c r="Z753" s="265" t="s">
        <v>417</v>
      </c>
      <c r="AA753" s="265" t="s">
        <v>415</v>
      </c>
      <c r="AB753" s="265">
        <v>0</v>
      </c>
      <c r="AC753" s="265">
        <v>0</v>
      </c>
      <c r="AD753" s="265">
        <v>0</v>
      </c>
      <c r="AE753" s="265">
        <v>0</v>
      </c>
      <c r="AF753" s="265">
        <v>1</v>
      </c>
      <c r="AG753" s="265">
        <v>0</v>
      </c>
      <c r="AH753" s="265">
        <v>0</v>
      </c>
      <c r="AI753" s="265">
        <v>1</v>
      </c>
      <c r="AJ753">
        <f t="shared" si="59"/>
        <v>0</v>
      </c>
    </row>
    <row r="754" spans="24:36" x14ac:dyDescent="0.2">
      <c r="X754" t="str">
        <f t="shared" si="60"/>
        <v>26NR01</v>
      </c>
      <c r="Y754">
        <f t="shared" si="61"/>
        <v>1</v>
      </c>
      <c r="Z754" s="265" t="s">
        <v>186</v>
      </c>
      <c r="AA754" s="265" t="s">
        <v>439</v>
      </c>
      <c r="AB754" s="265">
        <v>0</v>
      </c>
      <c r="AC754" s="265">
        <v>0</v>
      </c>
      <c r="AD754" s="265">
        <v>0</v>
      </c>
      <c r="AE754" s="265">
        <v>0</v>
      </c>
      <c r="AF754" s="265">
        <v>1</v>
      </c>
      <c r="AG754" s="265">
        <v>0</v>
      </c>
      <c r="AH754" s="265">
        <v>0</v>
      </c>
      <c r="AI754" s="265">
        <v>1</v>
      </c>
      <c r="AJ754">
        <f t="shared" si="59"/>
        <v>0</v>
      </c>
    </row>
    <row r="755" spans="24:36" x14ac:dyDescent="0.2">
      <c r="X755" t="str">
        <f t="shared" si="60"/>
        <v>26NR02</v>
      </c>
      <c r="Y755">
        <f t="shared" si="61"/>
        <v>2</v>
      </c>
      <c r="Z755" s="265" t="s">
        <v>186</v>
      </c>
      <c r="AA755" s="265" t="s">
        <v>445</v>
      </c>
      <c r="AB755" s="265">
        <v>0</v>
      </c>
      <c r="AC755" s="265">
        <v>0</v>
      </c>
      <c r="AD755" s="265">
        <v>0</v>
      </c>
      <c r="AE755" s="265">
        <v>0</v>
      </c>
      <c r="AF755" s="265">
        <v>1</v>
      </c>
      <c r="AG755" s="265">
        <v>0</v>
      </c>
      <c r="AH755" s="265">
        <v>3</v>
      </c>
      <c r="AI755" s="265">
        <v>4</v>
      </c>
      <c r="AJ755">
        <f t="shared" si="59"/>
        <v>0</v>
      </c>
    </row>
    <row r="756" spans="24:36" x14ac:dyDescent="0.2">
      <c r="X756" t="str">
        <f t="shared" si="60"/>
        <v>26NU01</v>
      </c>
      <c r="Y756">
        <f t="shared" si="61"/>
        <v>1</v>
      </c>
      <c r="Z756" s="265" t="s">
        <v>130</v>
      </c>
      <c r="AA756" s="265" t="s">
        <v>415</v>
      </c>
      <c r="AB756" s="265">
        <v>0</v>
      </c>
      <c r="AC756" s="265">
        <v>0</v>
      </c>
      <c r="AD756" s="265">
        <v>0</v>
      </c>
      <c r="AE756" s="265">
        <v>0</v>
      </c>
      <c r="AF756" s="265">
        <v>0</v>
      </c>
      <c r="AG756" s="265">
        <v>0</v>
      </c>
      <c r="AH756" s="265">
        <v>1</v>
      </c>
      <c r="AI756" s="265">
        <v>1</v>
      </c>
      <c r="AJ756">
        <f t="shared" si="59"/>
        <v>0</v>
      </c>
    </row>
    <row r="757" spans="24:36" x14ac:dyDescent="0.2">
      <c r="X757" t="str">
        <f t="shared" si="60"/>
        <v>30EF01</v>
      </c>
      <c r="Y757">
        <f t="shared" si="61"/>
        <v>1</v>
      </c>
      <c r="Z757" s="265" t="s">
        <v>191</v>
      </c>
      <c r="AA757" s="265" t="s">
        <v>448</v>
      </c>
      <c r="AB757" s="265">
        <v>8</v>
      </c>
      <c r="AC757" s="265">
        <v>2</v>
      </c>
      <c r="AD757" s="265">
        <v>0</v>
      </c>
      <c r="AE757" s="265">
        <v>10</v>
      </c>
      <c r="AF757" s="265">
        <v>5</v>
      </c>
      <c r="AG757" s="265">
        <v>0</v>
      </c>
      <c r="AH757" s="265">
        <v>0</v>
      </c>
      <c r="AI757" s="265">
        <v>5</v>
      </c>
      <c r="AJ757">
        <f t="shared" si="59"/>
        <v>1</v>
      </c>
    </row>
    <row r="758" spans="24:36" x14ac:dyDescent="0.2">
      <c r="X758" t="str">
        <f t="shared" si="60"/>
        <v>30EF02</v>
      </c>
      <c r="Y758">
        <f t="shared" si="61"/>
        <v>2</v>
      </c>
      <c r="Z758" s="265" t="s">
        <v>191</v>
      </c>
      <c r="AA758" s="265" t="s">
        <v>450</v>
      </c>
      <c r="AB758" s="265">
        <v>0</v>
      </c>
      <c r="AC758" s="265">
        <v>1</v>
      </c>
      <c r="AD758" s="265">
        <v>0</v>
      </c>
      <c r="AE758" s="265">
        <v>1</v>
      </c>
      <c r="AF758" s="265">
        <v>0</v>
      </c>
      <c r="AG758" s="265">
        <v>0</v>
      </c>
      <c r="AH758" s="265">
        <v>0</v>
      </c>
      <c r="AI758" s="265">
        <v>0</v>
      </c>
      <c r="AJ758">
        <f t="shared" si="59"/>
        <v>1</v>
      </c>
    </row>
    <row r="759" spans="24:36" x14ac:dyDescent="0.2">
      <c r="X759" t="str">
        <f t="shared" si="60"/>
        <v>30EF03</v>
      </c>
      <c r="Y759">
        <f t="shared" si="61"/>
        <v>3</v>
      </c>
      <c r="Z759" s="265" t="s">
        <v>191</v>
      </c>
      <c r="AA759" s="265" t="s">
        <v>451</v>
      </c>
      <c r="AB759" s="265">
        <v>0</v>
      </c>
      <c r="AC759" s="265">
        <v>1</v>
      </c>
      <c r="AD759" s="265">
        <v>0</v>
      </c>
      <c r="AE759" s="265">
        <v>1</v>
      </c>
      <c r="AF759" s="265">
        <v>0</v>
      </c>
      <c r="AG759" s="265">
        <v>0</v>
      </c>
      <c r="AH759" s="265">
        <v>0</v>
      </c>
      <c r="AI759" s="265">
        <v>0</v>
      </c>
      <c r="AJ759">
        <f t="shared" si="59"/>
        <v>1</v>
      </c>
    </row>
    <row r="760" spans="24:36" x14ac:dyDescent="0.2">
      <c r="X760" t="str">
        <f t="shared" si="60"/>
        <v>30EF04</v>
      </c>
      <c r="Y760">
        <f t="shared" si="61"/>
        <v>4</v>
      </c>
      <c r="Z760" s="265" t="s">
        <v>191</v>
      </c>
      <c r="AA760" s="265" t="s">
        <v>495</v>
      </c>
      <c r="AB760" s="265">
        <v>0</v>
      </c>
      <c r="AC760" s="265">
        <v>1</v>
      </c>
      <c r="AD760" s="265">
        <v>0</v>
      </c>
      <c r="AE760" s="265">
        <v>1</v>
      </c>
      <c r="AF760" s="265">
        <v>0</v>
      </c>
      <c r="AG760" s="265">
        <v>0</v>
      </c>
      <c r="AH760" s="265">
        <v>0</v>
      </c>
      <c r="AI760" s="265">
        <v>0</v>
      </c>
      <c r="AJ760">
        <f t="shared" si="59"/>
        <v>1</v>
      </c>
    </row>
    <row r="761" spans="24:36" x14ac:dyDescent="0.2">
      <c r="X761" t="str">
        <f t="shared" si="60"/>
        <v>30EF05</v>
      </c>
      <c r="Y761">
        <f t="shared" si="61"/>
        <v>5</v>
      </c>
      <c r="Z761" s="265" t="s">
        <v>191</v>
      </c>
      <c r="AA761" s="265" t="s">
        <v>495</v>
      </c>
      <c r="AB761" s="265">
        <v>0</v>
      </c>
      <c r="AC761" s="265">
        <v>1</v>
      </c>
      <c r="AD761" s="265">
        <v>0</v>
      </c>
      <c r="AE761" s="265">
        <v>1</v>
      </c>
      <c r="AF761" s="265">
        <v>0</v>
      </c>
      <c r="AG761" s="265">
        <v>0</v>
      </c>
      <c r="AH761" s="265">
        <v>0</v>
      </c>
      <c r="AI761" s="265">
        <v>0</v>
      </c>
      <c r="AJ761">
        <f t="shared" si="59"/>
        <v>1</v>
      </c>
    </row>
  </sheetData>
  <sheetProtection algorithmName="SHA-512" hashValue="BOvn0C92WC0zXyr+XwgCgfNKKineoLnnNL9ALy6JHw9kSVJu2CabSLF06VfMCaSLH7d/LaIRY4kGicXQTakpMA==" saltValue="wIlFUMHGkUmAYDjyKvyfgQ==" spinCount="100000" sheet="1" objects="1" scenarios="1"/>
  <sortState ref="Z4:AJ816">
    <sortCondition ref="Z4:Z816"/>
    <sortCondition ref="AA4:AA816"/>
  </sortState>
  <pageMargins left="0.70866141732283472" right="0.70866141732283472" top="0.74803149606299213" bottom="0.74803149606299213" header="0.31496062992125984" footer="0.31496062992125984"/>
  <pageSetup paperSize="9" orientation="landscape" r:id="rId1"/>
  <colBreaks count="1" manualBreakCount="1">
    <brk id="22" max="2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7"/>
  <sheetViews>
    <sheetView workbookViewId="0"/>
  </sheetViews>
  <sheetFormatPr defaultRowHeight="12.75" x14ac:dyDescent="0.2"/>
  <cols>
    <col min="3" max="3" width="72" bestFit="1" customWidth="1"/>
    <col min="7" max="7" width="76.5703125" bestFit="1" customWidth="1"/>
    <col min="8" max="8" width="8.140625" customWidth="1"/>
  </cols>
  <sheetData>
    <row r="1" spans="1:18" x14ac:dyDescent="0.2">
      <c r="A1" t="s">
        <v>533</v>
      </c>
      <c r="B1" s="225" t="s">
        <v>534</v>
      </c>
      <c r="C1" s="225" t="s">
        <v>57</v>
      </c>
      <c r="E1" t="s">
        <v>533</v>
      </c>
      <c r="F1" s="225" t="s">
        <v>57</v>
      </c>
      <c r="G1" s="228" t="s">
        <v>1525</v>
      </c>
      <c r="H1" s="228"/>
      <c r="I1" t="s">
        <v>533</v>
      </c>
      <c r="J1" t="s">
        <v>535</v>
      </c>
      <c r="K1" s="229" t="s">
        <v>1601</v>
      </c>
      <c r="L1" s="229" t="s">
        <v>1602</v>
      </c>
      <c r="M1" t="s">
        <v>536</v>
      </c>
      <c r="N1" t="s">
        <v>537</v>
      </c>
      <c r="O1" t="s">
        <v>538</v>
      </c>
      <c r="P1" t="s">
        <v>539</v>
      </c>
      <c r="Q1" t="s">
        <v>540</v>
      </c>
      <c r="R1" t="s">
        <v>53</v>
      </c>
    </row>
    <row r="2" spans="1:18" x14ac:dyDescent="0.2">
      <c r="A2">
        <v>1</v>
      </c>
      <c r="B2" t="s">
        <v>118</v>
      </c>
      <c r="C2" t="s">
        <v>541</v>
      </c>
      <c r="E2">
        <v>1</v>
      </c>
      <c r="F2" t="s">
        <v>415</v>
      </c>
      <c r="G2" s="226" t="s">
        <v>1526</v>
      </c>
      <c r="H2" s="226"/>
      <c r="I2">
        <v>1</v>
      </c>
      <c r="J2" t="s">
        <v>440</v>
      </c>
      <c r="K2" t="s">
        <v>1</v>
      </c>
      <c r="L2" t="s">
        <v>29</v>
      </c>
      <c r="M2" t="s">
        <v>542</v>
      </c>
      <c r="N2" t="s">
        <v>543</v>
      </c>
      <c r="O2" t="s">
        <v>544</v>
      </c>
      <c r="P2" t="s">
        <v>545</v>
      </c>
      <c r="Q2">
        <v>20137</v>
      </c>
    </row>
    <row r="3" spans="1:18" x14ac:dyDescent="0.2">
      <c r="A3">
        <v>2</v>
      </c>
      <c r="B3" t="s">
        <v>131</v>
      </c>
      <c r="C3" t="s">
        <v>546</v>
      </c>
      <c r="E3">
        <v>2</v>
      </c>
      <c r="F3" t="s">
        <v>418</v>
      </c>
      <c r="G3" s="226" t="s">
        <v>1527</v>
      </c>
      <c r="H3" s="226"/>
      <c r="I3">
        <v>2</v>
      </c>
      <c r="J3" t="s">
        <v>250</v>
      </c>
      <c r="K3" t="s">
        <v>46</v>
      </c>
      <c r="L3" t="s">
        <v>29</v>
      </c>
      <c r="M3" t="s">
        <v>547</v>
      </c>
      <c r="N3" t="s">
        <v>548</v>
      </c>
      <c r="O3" t="s">
        <v>549</v>
      </c>
      <c r="P3" t="s">
        <v>550</v>
      </c>
      <c r="Q3">
        <v>62077</v>
      </c>
    </row>
    <row r="4" spans="1:18" x14ac:dyDescent="0.2">
      <c r="A4">
        <v>3</v>
      </c>
      <c r="B4" t="s">
        <v>141</v>
      </c>
      <c r="C4" t="s">
        <v>551</v>
      </c>
      <c r="E4">
        <v>3</v>
      </c>
      <c r="F4" t="s">
        <v>424</v>
      </c>
      <c r="G4" s="226" t="s">
        <v>1528</v>
      </c>
      <c r="H4" s="226"/>
      <c r="I4">
        <v>3</v>
      </c>
      <c r="J4" t="s">
        <v>326</v>
      </c>
      <c r="K4" t="s">
        <v>25</v>
      </c>
      <c r="L4" t="s">
        <v>30</v>
      </c>
      <c r="M4" t="s">
        <v>552</v>
      </c>
      <c r="N4" t="s">
        <v>553</v>
      </c>
      <c r="O4" t="s">
        <v>554</v>
      </c>
      <c r="P4" t="s">
        <v>555</v>
      </c>
      <c r="Q4">
        <v>41417</v>
      </c>
    </row>
    <row r="5" spans="1:18" x14ac:dyDescent="0.2">
      <c r="A5">
        <v>4</v>
      </c>
      <c r="B5" t="s">
        <v>155</v>
      </c>
      <c r="C5" t="s">
        <v>556</v>
      </c>
      <c r="E5">
        <v>4</v>
      </c>
      <c r="F5" t="s">
        <v>427</v>
      </c>
      <c r="G5" s="226" t="s">
        <v>1529</v>
      </c>
      <c r="H5" s="226"/>
      <c r="I5">
        <v>4</v>
      </c>
      <c r="J5" t="s">
        <v>119</v>
      </c>
      <c r="K5" t="s">
        <v>25</v>
      </c>
      <c r="L5" t="s">
        <v>29</v>
      </c>
      <c r="M5" t="s">
        <v>557</v>
      </c>
      <c r="N5" t="s">
        <v>558</v>
      </c>
      <c r="O5" t="s">
        <v>559</v>
      </c>
      <c r="P5" t="s">
        <v>560</v>
      </c>
      <c r="Q5">
        <v>25859</v>
      </c>
    </row>
    <row r="6" spans="1:18" x14ac:dyDescent="0.2">
      <c r="A6">
        <v>5</v>
      </c>
      <c r="B6" t="s">
        <v>156</v>
      </c>
      <c r="C6" t="s">
        <v>561</v>
      </c>
      <c r="E6">
        <v>5</v>
      </c>
      <c r="F6" t="s">
        <v>431</v>
      </c>
      <c r="G6" s="226" t="s">
        <v>1530</v>
      </c>
      <c r="H6" s="226"/>
      <c r="I6">
        <v>5</v>
      </c>
      <c r="J6" t="s">
        <v>527</v>
      </c>
      <c r="K6" t="s">
        <v>25</v>
      </c>
      <c r="L6" t="s">
        <v>31</v>
      </c>
      <c r="M6" t="s">
        <v>562</v>
      </c>
      <c r="N6" t="s">
        <v>563</v>
      </c>
      <c r="O6" t="s">
        <v>564</v>
      </c>
      <c r="P6" t="s">
        <v>565</v>
      </c>
      <c r="Q6">
        <v>26132</v>
      </c>
    </row>
    <row r="7" spans="1:18" x14ac:dyDescent="0.2">
      <c r="A7">
        <v>6</v>
      </c>
      <c r="B7" t="s">
        <v>158</v>
      </c>
      <c r="C7" t="s">
        <v>566</v>
      </c>
      <c r="E7">
        <v>6</v>
      </c>
      <c r="F7" t="s">
        <v>433</v>
      </c>
      <c r="G7" s="226" t="s">
        <v>1531</v>
      </c>
      <c r="H7" s="226"/>
      <c r="I7">
        <v>6</v>
      </c>
      <c r="J7" t="s">
        <v>142</v>
      </c>
      <c r="K7" t="s">
        <v>25</v>
      </c>
      <c r="L7" t="s">
        <v>30</v>
      </c>
      <c r="M7" t="s">
        <v>567</v>
      </c>
      <c r="N7" t="s">
        <v>568</v>
      </c>
      <c r="O7" t="s">
        <v>569</v>
      </c>
      <c r="P7" t="s">
        <v>570</v>
      </c>
      <c r="Q7">
        <v>42665</v>
      </c>
    </row>
    <row r="8" spans="1:18" x14ac:dyDescent="0.2">
      <c r="A8">
        <v>7</v>
      </c>
      <c r="B8" t="s">
        <v>161</v>
      </c>
      <c r="C8" t="s">
        <v>571</v>
      </c>
      <c r="E8">
        <v>7</v>
      </c>
      <c r="F8" t="s">
        <v>434</v>
      </c>
      <c r="G8" s="226" t="s">
        <v>1532</v>
      </c>
      <c r="H8" s="226"/>
      <c r="I8">
        <v>7</v>
      </c>
      <c r="J8" t="s">
        <v>393</v>
      </c>
      <c r="K8" t="s">
        <v>25</v>
      </c>
      <c r="L8" t="s">
        <v>31</v>
      </c>
      <c r="M8" t="s">
        <v>572</v>
      </c>
      <c r="N8" t="s">
        <v>573</v>
      </c>
      <c r="O8" t="s">
        <v>574</v>
      </c>
      <c r="P8" t="s">
        <v>575</v>
      </c>
      <c r="Q8">
        <v>77338</v>
      </c>
    </row>
    <row r="9" spans="1:18" x14ac:dyDescent="0.2">
      <c r="A9">
        <v>8</v>
      </c>
      <c r="B9" t="s">
        <v>166</v>
      </c>
      <c r="C9" t="s">
        <v>576</v>
      </c>
      <c r="E9">
        <v>8</v>
      </c>
      <c r="F9" t="s">
        <v>435</v>
      </c>
      <c r="G9" s="226" t="s">
        <v>1533</v>
      </c>
      <c r="H9" s="226"/>
      <c r="I9">
        <v>8</v>
      </c>
      <c r="J9" t="s">
        <v>143</v>
      </c>
      <c r="K9" t="s">
        <v>25</v>
      </c>
      <c r="L9" t="s">
        <v>29</v>
      </c>
      <c r="M9" t="s">
        <v>577</v>
      </c>
      <c r="N9" t="s">
        <v>578</v>
      </c>
      <c r="O9" t="s">
        <v>579</v>
      </c>
      <c r="P9" t="s">
        <v>580</v>
      </c>
      <c r="Q9">
        <v>41414</v>
      </c>
    </row>
    <row r="10" spans="1:18" x14ac:dyDescent="0.2">
      <c r="A10">
        <v>9</v>
      </c>
      <c r="B10" t="s">
        <v>175</v>
      </c>
      <c r="C10" t="s">
        <v>581</v>
      </c>
      <c r="E10">
        <v>9</v>
      </c>
      <c r="F10" t="s">
        <v>437</v>
      </c>
      <c r="G10" s="226" t="s">
        <v>1534</v>
      </c>
      <c r="H10" s="226"/>
      <c r="I10">
        <v>9</v>
      </c>
      <c r="J10" t="s">
        <v>253</v>
      </c>
      <c r="K10" t="s">
        <v>25</v>
      </c>
      <c r="L10" t="s">
        <v>29</v>
      </c>
      <c r="M10" t="s">
        <v>582</v>
      </c>
      <c r="N10" t="s">
        <v>583</v>
      </c>
      <c r="O10" t="s">
        <v>584</v>
      </c>
      <c r="P10" t="s">
        <v>585</v>
      </c>
      <c r="Q10">
        <v>30968</v>
      </c>
    </row>
    <row r="11" spans="1:18" x14ac:dyDescent="0.2">
      <c r="A11">
        <v>10</v>
      </c>
      <c r="B11" t="s">
        <v>179</v>
      </c>
      <c r="C11" t="s">
        <v>586</v>
      </c>
      <c r="E11">
        <v>10</v>
      </c>
      <c r="F11" t="s">
        <v>439</v>
      </c>
      <c r="G11" s="226" t="s">
        <v>1535</v>
      </c>
      <c r="H11" s="226"/>
      <c r="I11">
        <v>10</v>
      </c>
      <c r="J11" t="s">
        <v>354</v>
      </c>
      <c r="K11" t="s">
        <v>25</v>
      </c>
      <c r="L11" t="s">
        <v>31</v>
      </c>
      <c r="M11" t="s">
        <v>587</v>
      </c>
      <c r="N11" t="s">
        <v>588</v>
      </c>
      <c r="O11" t="s">
        <v>589</v>
      </c>
      <c r="P11" t="s">
        <v>590</v>
      </c>
      <c r="Q11">
        <v>41312</v>
      </c>
    </row>
    <row r="12" spans="1:18" x14ac:dyDescent="0.2">
      <c r="A12">
        <v>11</v>
      </c>
      <c r="B12" t="s">
        <v>182</v>
      </c>
      <c r="C12" t="s">
        <v>591</v>
      </c>
      <c r="E12">
        <v>11</v>
      </c>
      <c r="F12" t="s">
        <v>442</v>
      </c>
      <c r="G12" s="226" t="s">
        <v>1536</v>
      </c>
      <c r="H12" s="226"/>
      <c r="I12">
        <v>11</v>
      </c>
      <c r="J12" t="s">
        <v>217</v>
      </c>
      <c r="K12" t="s">
        <v>46</v>
      </c>
      <c r="L12" t="s">
        <v>29</v>
      </c>
      <c r="M12" t="s">
        <v>592</v>
      </c>
      <c r="N12" t="s">
        <v>593</v>
      </c>
      <c r="O12" t="s">
        <v>594</v>
      </c>
      <c r="P12" t="s">
        <v>595</v>
      </c>
      <c r="Q12">
        <v>32216</v>
      </c>
    </row>
    <row r="13" spans="1:18" x14ac:dyDescent="0.2">
      <c r="A13">
        <v>12</v>
      </c>
      <c r="B13" t="s">
        <v>187</v>
      </c>
      <c r="C13" t="s">
        <v>596</v>
      </c>
      <c r="E13">
        <v>12</v>
      </c>
      <c r="F13" t="s">
        <v>444</v>
      </c>
      <c r="G13" s="226" t="s">
        <v>1537</v>
      </c>
      <c r="H13" s="226"/>
      <c r="I13">
        <v>12</v>
      </c>
      <c r="J13" t="s">
        <v>295</v>
      </c>
      <c r="K13" t="s">
        <v>25</v>
      </c>
      <c r="L13" t="s">
        <v>31</v>
      </c>
      <c r="M13" t="s">
        <v>597</v>
      </c>
      <c r="N13" t="s">
        <v>598</v>
      </c>
      <c r="O13" t="s">
        <v>599</v>
      </c>
      <c r="P13" t="s">
        <v>600</v>
      </c>
      <c r="Q13">
        <v>41805</v>
      </c>
    </row>
    <row r="14" spans="1:18" x14ac:dyDescent="0.2">
      <c r="A14">
        <v>13</v>
      </c>
      <c r="B14" t="s">
        <v>192</v>
      </c>
      <c r="C14" t="s">
        <v>601</v>
      </c>
      <c r="E14">
        <v>13</v>
      </c>
      <c r="F14" t="s">
        <v>445</v>
      </c>
      <c r="G14" s="226" t="s">
        <v>1538</v>
      </c>
      <c r="H14" s="226"/>
      <c r="I14">
        <v>13</v>
      </c>
      <c r="J14" t="s">
        <v>222</v>
      </c>
      <c r="K14" t="s">
        <v>46</v>
      </c>
      <c r="L14" t="s">
        <v>30</v>
      </c>
      <c r="M14" t="s">
        <v>602</v>
      </c>
      <c r="N14" t="s">
        <v>603</v>
      </c>
      <c r="O14" t="s">
        <v>604</v>
      </c>
      <c r="P14" t="s">
        <v>605</v>
      </c>
      <c r="Q14">
        <v>41331</v>
      </c>
    </row>
    <row r="15" spans="1:18" x14ac:dyDescent="0.2">
      <c r="A15">
        <v>14</v>
      </c>
      <c r="B15" t="s">
        <v>193</v>
      </c>
      <c r="C15" t="s">
        <v>606</v>
      </c>
      <c r="E15">
        <v>14</v>
      </c>
      <c r="F15" t="s">
        <v>447</v>
      </c>
      <c r="G15" s="226" t="s">
        <v>1539</v>
      </c>
      <c r="H15" s="226"/>
      <c r="I15">
        <v>14</v>
      </c>
      <c r="J15" t="s">
        <v>237</v>
      </c>
      <c r="K15" t="s">
        <v>25</v>
      </c>
      <c r="L15" t="s">
        <v>29</v>
      </c>
      <c r="M15" t="s">
        <v>607</v>
      </c>
      <c r="N15" t="s">
        <v>608</v>
      </c>
      <c r="O15" t="s">
        <v>609</v>
      </c>
      <c r="P15" t="s">
        <v>610</v>
      </c>
      <c r="Q15">
        <v>41400</v>
      </c>
    </row>
    <row r="16" spans="1:18" x14ac:dyDescent="0.2">
      <c r="A16">
        <v>15</v>
      </c>
      <c r="B16" t="s">
        <v>198</v>
      </c>
      <c r="C16" t="s">
        <v>611</v>
      </c>
      <c r="E16">
        <v>15</v>
      </c>
      <c r="F16" t="s">
        <v>448</v>
      </c>
      <c r="G16" s="226" t="s">
        <v>1540</v>
      </c>
      <c r="H16" s="226"/>
      <c r="I16">
        <v>15</v>
      </c>
      <c r="J16" t="s">
        <v>300</v>
      </c>
      <c r="K16" t="s">
        <v>25</v>
      </c>
      <c r="L16" t="s">
        <v>31</v>
      </c>
      <c r="M16" t="s">
        <v>562</v>
      </c>
      <c r="N16" t="s">
        <v>612</v>
      </c>
      <c r="O16" t="s">
        <v>613</v>
      </c>
      <c r="P16" t="s">
        <v>614</v>
      </c>
      <c r="Q16">
        <v>38209</v>
      </c>
    </row>
    <row r="17" spans="1:17" x14ac:dyDescent="0.2">
      <c r="A17">
        <v>16</v>
      </c>
      <c r="B17" t="s">
        <v>201</v>
      </c>
      <c r="C17" t="s">
        <v>615</v>
      </c>
      <c r="E17">
        <v>16</v>
      </c>
      <c r="F17" t="s">
        <v>450</v>
      </c>
      <c r="G17" s="226" t="s">
        <v>1541</v>
      </c>
      <c r="H17" s="226"/>
      <c r="I17">
        <v>16</v>
      </c>
      <c r="J17" t="s">
        <v>500</v>
      </c>
      <c r="K17" t="s">
        <v>1</v>
      </c>
      <c r="L17" t="s">
        <v>31</v>
      </c>
      <c r="M17" t="s">
        <v>616</v>
      </c>
      <c r="N17" t="s">
        <v>617</v>
      </c>
      <c r="O17" t="s">
        <v>618</v>
      </c>
      <c r="P17" t="s">
        <v>555</v>
      </c>
      <c r="Q17">
        <v>41417</v>
      </c>
    </row>
    <row r="18" spans="1:17" x14ac:dyDescent="0.2">
      <c r="A18">
        <v>17</v>
      </c>
      <c r="B18" t="s">
        <v>203</v>
      </c>
      <c r="C18" t="s">
        <v>619</v>
      </c>
      <c r="E18">
        <v>17</v>
      </c>
      <c r="F18" t="s">
        <v>451</v>
      </c>
      <c r="G18" s="226" t="s">
        <v>1542</v>
      </c>
      <c r="H18" s="226"/>
      <c r="I18">
        <v>17</v>
      </c>
      <c r="J18" t="s">
        <v>167</v>
      </c>
      <c r="K18" t="s">
        <v>46</v>
      </c>
      <c r="L18" t="s">
        <v>29</v>
      </c>
      <c r="M18" t="s">
        <v>620</v>
      </c>
      <c r="N18" t="s">
        <v>621</v>
      </c>
      <c r="O18" t="s">
        <v>622</v>
      </c>
      <c r="P18" t="s">
        <v>623</v>
      </c>
      <c r="Q18">
        <v>41008</v>
      </c>
    </row>
    <row r="19" spans="1:17" x14ac:dyDescent="0.2">
      <c r="A19">
        <v>18</v>
      </c>
      <c r="B19" t="s">
        <v>208</v>
      </c>
      <c r="C19" t="s">
        <v>624</v>
      </c>
      <c r="E19">
        <v>18</v>
      </c>
      <c r="F19" t="s">
        <v>452</v>
      </c>
      <c r="G19" s="226" t="s">
        <v>1543</v>
      </c>
      <c r="H19" s="226"/>
      <c r="I19">
        <v>18</v>
      </c>
      <c r="J19" t="s">
        <v>425</v>
      </c>
      <c r="K19" t="s">
        <v>1</v>
      </c>
      <c r="L19" t="s">
        <v>31</v>
      </c>
      <c r="M19" t="s">
        <v>625</v>
      </c>
      <c r="N19" t="s">
        <v>626</v>
      </c>
      <c r="O19" t="s">
        <v>627</v>
      </c>
      <c r="P19" t="s">
        <v>628</v>
      </c>
      <c r="Q19">
        <v>42665</v>
      </c>
    </row>
    <row r="20" spans="1:17" x14ac:dyDescent="0.2">
      <c r="A20">
        <v>19</v>
      </c>
      <c r="B20" t="s">
        <v>211</v>
      </c>
      <c r="C20" t="s">
        <v>629</v>
      </c>
      <c r="E20">
        <v>19</v>
      </c>
      <c r="F20" t="s">
        <v>455</v>
      </c>
      <c r="G20" s="226" t="s">
        <v>1544</v>
      </c>
      <c r="H20" s="226"/>
      <c r="I20">
        <v>19</v>
      </c>
      <c r="J20" t="s">
        <v>378</v>
      </c>
      <c r="K20" t="s">
        <v>25</v>
      </c>
      <c r="L20" t="s">
        <v>29</v>
      </c>
      <c r="M20" t="s">
        <v>630</v>
      </c>
      <c r="N20" t="s">
        <v>631</v>
      </c>
      <c r="O20" t="s">
        <v>632</v>
      </c>
      <c r="P20" t="s">
        <v>633</v>
      </c>
      <c r="Q20">
        <v>42572</v>
      </c>
    </row>
    <row r="21" spans="1:17" x14ac:dyDescent="0.2">
      <c r="A21">
        <v>20</v>
      </c>
      <c r="B21" t="s">
        <v>216</v>
      </c>
      <c r="C21" t="s">
        <v>634</v>
      </c>
      <c r="E21">
        <v>20</v>
      </c>
      <c r="F21" t="s">
        <v>460</v>
      </c>
      <c r="G21" s="226" t="s">
        <v>1545</v>
      </c>
      <c r="H21" s="226"/>
      <c r="I21">
        <v>20</v>
      </c>
      <c r="J21" t="s">
        <v>409</v>
      </c>
      <c r="K21" t="s">
        <v>25</v>
      </c>
      <c r="L21" t="s">
        <v>29</v>
      </c>
      <c r="M21" t="s">
        <v>635</v>
      </c>
      <c r="N21" t="s">
        <v>636</v>
      </c>
      <c r="O21" t="s">
        <v>637</v>
      </c>
      <c r="P21" t="s">
        <v>638</v>
      </c>
      <c r="Q21">
        <v>41373</v>
      </c>
    </row>
    <row r="22" spans="1:17" x14ac:dyDescent="0.2">
      <c r="A22">
        <v>21</v>
      </c>
      <c r="B22" t="s">
        <v>221</v>
      </c>
      <c r="C22" t="s">
        <v>639</v>
      </c>
      <c r="E22">
        <v>21</v>
      </c>
      <c r="F22" t="s">
        <v>462</v>
      </c>
      <c r="G22" s="226" t="s">
        <v>1546</v>
      </c>
      <c r="H22" s="226"/>
      <c r="I22">
        <v>21</v>
      </c>
      <c r="J22" t="s">
        <v>296</v>
      </c>
      <c r="K22" t="s">
        <v>46</v>
      </c>
      <c r="L22" t="s">
        <v>29</v>
      </c>
      <c r="M22" t="s">
        <v>640</v>
      </c>
      <c r="N22" t="s">
        <v>641</v>
      </c>
      <c r="O22" t="s">
        <v>642</v>
      </c>
      <c r="P22" t="s">
        <v>643</v>
      </c>
      <c r="Q22">
        <v>42504</v>
      </c>
    </row>
    <row r="23" spans="1:17" x14ac:dyDescent="0.2">
      <c r="A23">
        <v>22</v>
      </c>
      <c r="B23" t="s">
        <v>227</v>
      </c>
      <c r="C23" t="s">
        <v>644</v>
      </c>
      <c r="E23">
        <v>22</v>
      </c>
      <c r="F23" t="s">
        <v>463</v>
      </c>
      <c r="G23" s="226" t="s">
        <v>1547</v>
      </c>
      <c r="H23" s="226"/>
      <c r="I23">
        <v>22</v>
      </c>
      <c r="J23" t="s">
        <v>291</v>
      </c>
      <c r="K23" t="s">
        <v>25</v>
      </c>
      <c r="L23" t="s">
        <v>31</v>
      </c>
      <c r="M23" t="s">
        <v>645</v>
      </c>
      <c r="N23" t="s">
        <v>646</v>
      </c>
      <c r="O23" t="s">
        <v>647</v>
      </c>
      <c r="P23" t="s">
        <v>648</v>
      </c>
      <c r="Q23">
        <v>41290</v>
      </c>
    </row>
    <row r="24" spans="1:17" x14ac:dyDescent="0.2">
      <c r="A24">
        <v>23</v>
      </c>
      <c r="B24" t="s">
        <v>231</v>
      </c>
      <c r="C24" t="s">
        <v>649</v>
      </c>
      <c r="E24">
        <v>23</v>
      </c>
      <c r="F24" t="s">
        <v>465</v>
      </c>
      <c r="G24" s="226" t="s">
        <v>1548</v>
      </c>
      <c r="H24" s="226"/>
      <c r="I24">
        <v>23</v>
      </c>
      <c r="J24" t="s">
        <v>202</v>
      </c>
      <c r="K24" t="s">
        <v>25</v>
      </c>
      <c r="L24" t="s">
        <v>31</v>
      </c>
      <c r="M24" t="s">
        <v>650</v>
      </c>
      <c r="N24" t="s">
        <v>651</v>
      </c>
      <c r="O24" t="s">
        <v>652</v>
      </c>
      <c r="P24" t="s">
        <v>653</v>
      </c>
      <c r="Q24">
        <v>40631</v>
      </c>
    </row>
    <row r="25" spans="1:17" x14ac:dyDescent="0.2">
      <c r="A25">
        <v>24</v>
      </c>
      <c r="B25" t="s">
        <v>234</v>
      </c>
      <c r="C25" t="s">
        <v>654</v>
      </c>
      <c r="E25">
        <v>24</v>
      </c>
      <c r="F25" t="s">
        <v>470</v>
      </c>
      <c r="G25" s="226" t="s">
        <v>1549</v>
      </c>
      <c r="H25" s="226"/>
      <c r="I25">
        <v>24</v>
      </c>
      <c r="J25" t="s">
        <v>157</v>
      </c>
      <c r="K25" t="s">
        <v>25</v>
      </c>
      <c r="L25" t="s">
        <v>31</v>
      </c>
      <c r="M25" t="s">
        <v>655</v>
      </c>
      <c r="N25" t="s">
        <v>656</v>
      </c>
      <c r="O25" t="s">
        <v>657</v>
      </c>
      <c r="P25" t="s">
        <v>658</v>
      </c>
      <c r="Q25">
        <v>10249</v>
      </c>
    </row>
    <row r="26" spans="1:17" x14ac:dyDescent="0.2">
      <c r="A26">
        <v>25</v>
      </c>
      <c r="B26" t="s">
        <v>236</v>
      </c>
      <c r="C26" t="s">
        <v>659</v>
      </c>
      <c r="E26">
        <v>25</v>
      </c>
      <c r="F26" t="s">
        <v>472</v>
      </c>
      <c r="G26" s="226" t="s">
        <v>1550</v>
      </c>
      <c r="H26" s="226"/>
      <c r="I26">
        <v>25</v>
      </c>
      <c r="J26" t="s">
        <v>487</v>
      </c>
      <c r="K26" t="s">
        <v>1</v>
      </c>
      <c r="L26" t="s">
        <v>31</v>
      </c>
      <c r="M26" t="s">
        <v>660</v>
      </c>
      <c r="N26" t="s">
        <v>661</v>
      </c>
      <c r="O26" t="s">
        <v>662</v>
      </c>
      <c r="P26" t="s">
        <v>663</v>
      </c>
      <c r="Q26">
        <v>40837</v>
      </c>
    </row>
    <row r="27" spans="1:17" x14ac:dyDescent="0.2">
      <c r="A27">
        <v>26</v>
      </c>
      <c r="B27" t="s">
        <v>243</v>
      </c>
      <c r="C27" t="s">
        <v>664</v>
      </c>
      <c r="E27">
        <v>26</v>
      </c>
      <c r="F27" t="s">
        <v>473</v>
      </c>
      <c r="G27" s="226" t="s">
        <v>1551</v>
      </c>
      <c r="H27" s="226"/>
      <c r="I27">
        <v>26</v>
      </c>
      <c r="J27" t="s">
        <v>218</v>
      </c>
      <c r="K27" t="s">
        <v>25</v>
      </c>
      <c r="L27" t="s">
        <v>31</v>
      </c>
      <c r="M27" t="s">
        <v>665</v>
      </c>
      <c r="N27" t="s">
        <v>666</v>
      </c>
      <c r="O27" t="s">
        <v>667</v>
      </c>
      <c r="P27" t="s">
        <v>595</v>
      </c>
      <c r="Q27">
        <v>41531</v>
      </c>
    </row>
    <row r="28" spans="1:17" x14ac:dyDescent="0.2">
      <c r="A28">
        <v>27</v>
      </c>
      <c r="B28" t="s">
        <v>249</v>
      </c>
      <c r="C28" t="s">
        <v>668</v>
      </c>
      <c r="E28">
        <v>27</v>
      </c>
      <c r="F28" t="s">
        <v>474</v>
      </c>
      <c r="G28" s="226" t="s">
        <v>1552</v>
      </c>
      <c r="H28" s="226"/>
      <c r="I28">
        <v>27</v>
      </c>
      <c r="J28" t="s">
        <v>397</v>
      </c>
      <c r="K28" t="s">
        <v>46</v>
      </c>
      <c r="L28" t="s">
        <v>29</v>
      </c>
      <c r="M28" t="s">
        <v>669</v>
      </c>
      <c r="N28" t="s">
        <v>670</v>
      </c>
      <c r="O28" t="s">
        <v>671</v>
      </c>
      <c r="P28" t="s">
        <v>672</v>
      </c>
      <c r="Q28">
        <v>41008</v>
      </c>
    </row>
    <row r="29" spans="1:17" x14ac:dyDescent="0.2">
      <c r="A29">
        <v>28</v>
      </c>
      <c r="B29" t="s">
        <v>252</v>
      </c>
      <c r="C29" t="s">
        <v>673</v>
      </c>
      <c r="E29">
        <v>28</v>
      </c>
      <c r="F29" t="s">
        <v>476</v>
      </c>
      <c r="G29" s="226" t="s">
        <v>1553</v>
      </c>
      <c r="H29" s="226"/>
      <c r="I29">
        <v>28</v>
      </c>
      <c r="J29" t="s">
        <v>238</v>
      </c>
      <c r="K29" t="s">
        <v>25</v>
      </c>
      <c r="L29" t="s">
        <v>29</v>
      </c>
      <c r="M29" t="s">
        <v>674</v>
      </c>
      <c r="N29" t="s">
        <v>675</v>
      </c>
      <c r="O29" t="s">
        <v>676</v>
      </c>
      <c r="P29" t="s">
        <v>610</v>
      </c>
      <c r="Q29">
        <v>48856</v>
      </c>
    </row>
    <row r="30" spans="1:17" x14ac:dyDescent="0.2">
      <c r="A30">
        <v>29</v>
      </c>
      <c r="B30" t="s">
        <v>256</v>
      </c>
      <c r="C30" t="s">
        <v>677</v>
      </c>
      <c r="E30">
        <v>29</v>
      </c>
      <c r="F30" t="s">
        <v>477</v>
      </c>
      <c r="G30" s="226" t="s">
        <v>1554</v>
      </c>
      <c r="H30" s="226"/>
      <c r="I30">
        <v>29</v>
      </c>
      <c r="J30" t="s">
        <v>678</v>
      </c>
      <c r="K30" t="s">
        <v>46</v>
      </c>
      <c r="L30" t="s">
        <v>29</v>
      </c>
      <c r="M30" t="s">
        <v>679</v>
      </c>
      <c r="N30" t="s">
        <v>680</v>
      </c>
      <c r="O30" t="s">
        <v>681</v>
      </c>
      <c r="P30" t="s">
        <v>682</v>
      </c>
      <c r="Q30">
        <v>73114</v>
      </c>
    </row>
    <row r="31" spans="1:17" x14ac:dyDescent="0.2">
      <c r="A31">
        <v>30</v>
      </c>
      <c r="B31" t="s">
        <v>258</v>
      </c>
      <c r="C31" t="s">
        <v>683</v>
      </c>
      <c r="E31">
        <v>30</v>
      </c>
      <c r="F31" t="s">
        <v>479</v>
      </c>
      <c r="G31" s="226" t="s">
        <v>1555</v>
      </c>
      <c r="H31" s="226"/>
      <c r="I31">
        <v>30</v>
      </c>
      <c r="J31" t="s">
        <v>419</v>
      </c>
      <c r="K31" t="s">
        <v>1</v>
      </c>
      <c r="L31" t="s">
        <v>29</v>
      </c>
      <c r="M31" t="s">
        <v>684</v>
      </c>
      <c r="N31" t="s">
        <v>685</v>
      </c>
      <c r="O31" t="s">
        <v>686</v>
      </c>
      <c r="P31" t="s">
        <v>687</v>
      </c>
      <c r="Q31">
        <v>41414</v>
      </c>
    </row>
    <row r="32" spans="1:17" x14ac:dyDescent="0.2">
      <c r="A32">
        <v>31</v>
      </c>
      <c r="B32" t="s">
        <v>260</v>
      </c>
      <c r="C32" t="s">
        <v>688</v>
      </c>
      <c r="E32">
        <v>31</v>
      </c>
      <c r="F32" t="s">
        <v>480</v>
      </c>
      <c r="G32" s="226" t="s">
        <v>1556</v>
      </c>
      <c r="H32" s="226"/>
      <c r="I32">
        <v>31</v>
      </c>
      <c r="J32" t="s">
        <v>168</v>
      </c>
      <c r="K32" t="s">
        <v>46</v>
      </c>
      <c r="L32" t="s">
        <v>1603</v>
      </c>
      <c r="M32" t="s">
        <v>689</v>
      </c>
      <c r="N32" t="s">
        <v>690</v>
      </c>
      <c r="O32" t="s">
        <v>691</v>
      </c>
      <c r="P32" t="s">
        <v>692</v>
      </c>
      <c r="Q32">
        <v>25859</v>
      </c>
    </row>
    <row r="33" spans="1:17" x14ac:dyDescent="0.2">
      <c r="A33">
        <v>32</v>
      </c>
      <c r="B33" t="s">
        <v>263</v>
      </c>
      <c r="C33" t="s">
        <v>693</v>
      </c>
      <c r="E33">
        <v>32</v>
      </c>
      <c r="F33" t="s">
        <v>481</v>
      </c>
      <c r="G33" s="226" t="s">
        <v>1557</v>
      </c>
      <c r="H33" s="226"/>
      <c r="I33">
        <v>32</v>
      </c>
      <c r="J33" t="s">
        <v>120</v>
      </c>
      <c r="K33" t="s">
        <v>46</v>
      </c>
      <c r="L33" t="s">
        <v>29</v>
      </c>
      <c r="M33" t="s">
        <v>694</v>
      </c>
      <c r="N33" t="s">
        <v>695</v>
      </c>
      <c r="O33" t="s">
        <v>696</v>
      </c>
      <c r="P33" t="s">
        <v>697</v>
      </c>
      <c r="Q33">
        <v>62077</v>
      </c>
    </row>
    <row r="34" spans="1:17" x14ac:dyDescent="0.2">
      <c r="A34">
        <v>33</v>
      </c>
      <c r="B34" s="226" t="s">
        <v>265</v>
      </c>
      <c r="C34" s="226" t="s">
        <v>698</v>
      </c>
      <c r="E34">
        <v>33</v>
      </c>
      <c r="F34" t="s">
        <v>482</v>
      </c>
      <c r="G34" s="226" t="s">
        <v>1558</v>
      </c>
      <c r="H34" s="226"/>
      <c r="I34">
        <v>33</v>
      </c>
      <c r="J34" t="s">
        <v>121</v>
      </c>
      <c r="K34" t="s">
        <v>25</v>
      </c>
      <c r="L34" t="s">
        <v>29</v>
      </c>
      <c r="M34" t="s">
        <v>699</v>
      </c>
      <c r="N34" t="s">
        <v>700</v>
      </c>
      <c r="O34" t="s">
        <v>701</v>
      </c>
      <c r="P34" t="s">
        <v>702</v>
      </c>
      <c r="Q34">
        <v>62129</v>
      </c>
    </row>
    <row r="35" spans="1:17" x14ac:dyDescent="0.2">
      <c r="A35">
        <v>34</v>
      </c>
      <c r="B35" t="s">
        <v>276</v>
      </c>
      <c r="C35" t="s">
        <v>703</v>
      </c>
      <c r="E35">
        <v>34</v>
      </c>
      <c r="F35" t="s">
        <v>483</v>
      </c>
      <c r="G35" s="226" t="s">
        <v>1559</v>
      </c>
      <c r="H35" s="226"/>
      <c r="I35">
        <v>34</v>
      </c>
      <c r="J35" t="s">
        <v>456</v>
      </c>
      <c r="K35" t="s">
        <v>1</v>
      </c>
      <c r="L35" t="s">
        <v>29</v>
      </c>
      <c r="M35" t="s">
        <v>704</v>
      </c>
      <c r="N35" t="s">
        <v>705</v>
      </c>
      <c r="O35" t="s">
        <v>706</v>
      </c>
      <c r="P35" t="s">
        <v>550</v>
      </c>
      <c r="Q35">
        <v>62077</v>
      </c>
    </row>
    <row r="36" spans="1:17" x14ac:dyDescent="0.2">
      <c r="A36">
        <v>35</v>
      </c>
      <c r="B36" t="s">
        <v>280</v>
      </c>
      <c r="C36" t="s">
        <v>707</v>
      </c>
      <c r="E36">
        <v>35</v>
      </c>
      <c r="F36" t="s">
        <v>484</v>
      </c>
      <c r="G36" s="226" t="s">
        <v>1560</v>
      </c>
      <c r="H36" s="226"/>
      <c r="I36">
        <v>35</v>
      </c>
      <c r="J36" t="s">
        <v>169</v>
      </c>
      <c r="K36" t="s">
        <v>25</v>
      </c>
      <c r="L36" t="s">
        <v>31</v>
      </c>
      <c r="M36" t="s">
        <v>708</v>
      </c>
      <c r="N36" t="s">
        <v>709</v>
      </c>
      <c r="O36" t="s">
        <v>710</v>
      </c>
      <c r="P36" t="s">
        <v>560</v>
      </c>
      <c r="Q36">
        <v>70163</v>
      </c>
    </row>
    <row r="37" spans="1:17" x14ac:dyDescent="0.2">
      <c r="A37">
        <v>36</v>
      </c>
      <c r="B37" t="s">
        <v>283</v>
      </c>
      <c r="C37" t="s">
        <v>711</v>
      </c>
      <c r="E37">
        <v>36</v>
      </c>
      <c r="F37" t="s">
        <v>486</v>
      </c>
      <c r="G37" s="226" t="s">
        <v>1561</v>
      </c>
      <c r="H37" s="226"/>
      <c r="I37">
        <v>36</v>
      </c>
      <c r="J37" t="s">
        <v>162</v>
      </c>
      <c r="K37" t="s">
        <v>25</v>
      </c>
      <c r="L37" t="s">
        <v>31</v>
      </c>
      <c r="M37" t="s">
        <v>712</v>
      </c>
      <c r="N37" t="s">
        <v>713</v>
      </c>
      <c r="O37" t="s">
        <v>714</v>
      </c>
      <c r="P37" t="s">
        <v>682</v>
      </c>
      <c r="Q37">
        <v>73114</v>
      </c>
    </row>
    <row r="38" spans="1:17" x14ac:dyDescent="0.2">
      <c r="A38">
        <v>37</v>
      </c>
      <c r="B38" t="s">
        <v>288</v>
      </c>
      <c r="C38" t="s">
        <v>715</v>
      </c>
      <c r="E38">
        <v>37</v>
      </c>
      <c r="F38" t="s">
        <v>488</v>
      </c>
      <c r="G38" s="226" t="s">
        <v>1562</v>
      </c>
      <c r="H38" s="226"/>
      <c r="I38">
        <v>37</v>
      </c>
      <c r="J38" t="s">
        <v>204</v>
      </c>
      <c r="K38" t="s">
        <v>46</v>
      </c>
      <c r="L38" t="s">
        <v>29</v>
      </c>
      <c r="M38" t="s">
        <v>716</v>
      </c>
      <c r="N38" t="s">
        <v>717</v>
      </c>
      <c r="O38" t="s">
        <v>718</v>
      </c>
      <c r="P38" t="s">
        <v>595</v>
      </c>
      <c r="Q38">
        <v>29810</v>
      </c>
    </row>
    <row r="39" spans="1:17" x14ac:dyDescent="0.2">
      <c r="A39">
        <v>38</v>
      </c>
      <c r="B39" t="s">
        <v>290</v>
      </c>
      <c r="C39" t="s">
        <v>719</v>
      </c>
      <c r="E39">
        <v>38</v>
      </c>
      <c r="F39" t="s">
        <v>489</v>
      </c>
      <c r="G39" s="226" t="s">
        <v>1563</v>
      </c>
      <c r="H39" s="226"/>
      <c r="I39">
        <v>38</v>
      </c>
      <c r="J39" t="s">
        <v>219</v>
      </c>
      <c r="K39" t="s">
        <v>46</v>
      </c>
      <c r="L39" t="s">
        <v>29</v>
      </c>
      <c r="M39" t="s">
        <v>720</v>
      </c>
      <c r="N39" t="s">
        <v>721</v>
      </c>
      <c r="O39" t="s">
        <v>722</v>
      </c>
      <c r="P39" t="s">
        <v>723</v>
      </c>
      <c r="Q39">
        <v>76689</v>
      </c>
    </row>
    <row r="40" spans="1:17" x14ac:dyDescent="0.2">
      <c r="A40">
        <v>39</v>
      </c>
      <c r="B40" t="s">
        <v>292</v>
      </c>
      <c r="C40" t="s">
        <v>724</v>
      </c>
      <c r="E40">
        <v>39</v>
      </c>
      <c r="F40" t="s">
        <v>490</v>
      </c>
      <c r="G40" s="226" t="s">
        <v>1564</v>
      </c>
      <c r="H40" s="226"/>
      <c r="I40">
        <v>39</v>
      </c>
      <c r="J40" t="s">
        <v>170</v>
      </c>
      <c r="K40" t="s">
        <v>25</v>
      </c>
      <c r="L40" t="s">
        <v>29</v>
      </c>
      <c r="M40" t="s">
        <v>1434</v>
      </c>
      <c r="N40" t="s">
        <v>1435</v>
      </c>
      <c r="O40" t="s">
        <v>1436</v>
      </c>
      <c r="P40" t="s">
        <v>1437</v>
      </c>
      <c r="Q40">
        <v>41210</v>
      </c>
    </row>
    <row r="41" spans="1:17" x14ac:dyDescent="0.2">
      <c r="A41">
        <v>40</v>
      </c>
      <c r="B41" t="s">
        <v>293</v>
      </c>
      <c r="C41" t="s">
        <v>729</v>
      </c>
      <c r="E41">
        <v>40</v>
      </c>
      <c r="F41" t="s">
        <v>492</v>
      </c>
      <c r="G41" s="226" t="s">
        <v>1565</v>
      </c>
      <c r="H41" s="226"/>
      <c r="I41">
        <v>40</v>
      </c>
      <c r="J41" t="s">
        <v>457</v>
      </c>
      <c r="K41" t="s">
        <v>1</v>
      </c>
      <c r="L41" t="s">
        <v>30</v>
      </c>
      <c r="M41" t="s">
        <v>725</v>
      </c>
      <c r="N41" t="s">
        <v>726</v>
      </c>
      <c r="O41" t="s">
        <v>727</v>
      </c>
      <c r="P41" t="s">
        <v>728</v>
      </c>
      <c r="Q41">
        <v>41331</v>
      </c>
    </row>
    <row r="42" spans="1:17" x14ac:dyDescent="0.2">
      <c r="A42">
        <v>41</v>
      </c>
      <c r="B42" t="s">
        <v>294</v>
      </c>
      <c r="C42" t="s">
        <v>734</v>
      </c>
      <c r="E42">
        <v>41</v>
      </c>
      <c r="F42" t="s">
        <v>493</v>
      </c>
      <c r="G42" s="226" t="s">
        <v>1566</v>
      </c>
      <c r="H42" s="226"/>
      <c r="I42">
        <v>41</v>
      </c>
      <c r="J42" t="s">
        <v>475</v>
      </c>
      <c r="K42" t="s">
        <v>1</v>
      </c>
      <c r="L42" t="s">
        <v>29</v>
      </c>
      <c r="M42" t="s">
        <v>730</v>
      </c>
      <c r="N42" t="s">
        <v>731</v>
      </c>
      <c r="O42" t="s">
        <v>732</v>
      </c>
      <c r="P42" t="s">
        <v>733</v>
      </c>
      <c r="Q42">
        <v>41208</v>
      </c>
    </row>
    <row r="43" spans="1:17" x14ac:dyDescent="0.2">
      <c r="A43">
        <v>42</v>
      </c>
      <c r="B43" t="s">
        <v>299</v>
      </c>
      <c r="C43" t="s">
        <v>739</v>
      </c>
      <c r="E43">
        <v>42</v>
      </c>
      <c r="F43" t="s">
        <v>494</v>
      </c>
      <c r="G43" s="226" t="s">
        <v>1567</v>
      </c>
      <c r="H43" s="226"/>
      <c r="I43">
        <v>42</v>
      </c>
      <c r="J43" t="s">
        <v>277</v>
      </c>
      <c r="K43" t="s">
        <v>46</v>
      </c>
      <c r="L43" t="s">
        <v>29</v>
      </c>
      <c r="M43" t="s">
        <v>735</v>
      </c>
      <c r="N43" t="s">
        <v>736</v>
      </c>
      <c r="O43" t="s">
        <v>737</v>
      </c>
      <c r="P43" t="s">
        <v>738</v>
      </c>
      <c r="Q43">
        <v>24922</v>
      </c>
    </row>
    <row r="44" spans="1:17" x14ac:dyDescent="0.2">
      <c r="A44">
        <v>43</v>
      </c>
      <c r="B44" t="s">
        <v>308</v>
      </c>
      <c r="C44" t="s">
        <v>744</v>
      </c>
      <c r="E44">
        <v>43</v>
      </c>
      <c r="F44" t="s">
        <v>495</v>
      </c>
      <c r="G44" s="226" t="s">
        <v>1568</v>
      </c>
      <c r="H44" s="226"/>
      <c r="I44">
        <v>43</v>
      </c>
      <c r="J44" t="s">
        <v>264</v>
      </c>
      <c r="K44" t="s">
        <v>25</v>
      </c>
      <c r="L44" t="s">
        <v>30</v>
      </c>
      <c r="M44" t="s">
        <v>740</v>
      </c>
      <c r="N44" t="s">
        <v>741</v>
      </c>
      <c r="O44" t="s">
        <v>742</v>
      </c>
      <c r="P44" t="s">
        <v>743</v>
      </c>
      <c r="Q44">
        <v>40837</v>
      </c>
    </row>
    <row r="45" spans="1:17" x14ac:dyDescent="0.2">
      <c r="A45">
        <v>44</v>
      </c>
      <c r="B45" t="s">
        <v>309</v>
      </c>
      <c r="C45" t="s">
        <v>748</v>
      </c>
      <c r="E45">
        <v>44</v>
      </c>
      <c r="F45" t="s">
        <v>496</v>
      </c>
      <c r="G45" s="226" t="s">
        <v>1569</v>
      </c>
      <c r="H45" s="226"/>
      <c r="I45">
        <v>44</v>
      </c>
      <c r="J45" t="s">
        <v>266</v>
      </c>
      <c r="K45" t="s">
        <v>25</v>
      </c>
      <c r="L45" t="s">
        <v>30</v>
      </c>
      <c r="M45" t="s">
        <v>745</v>
      </c>
      <c r="N45" t="s">
        <v>746</v>
      </c>
      <c r="O45" t="s">
        <v>747</v>
      </c>
      <c r="P45" t="s">
        <v>663</v>
      </c>
      <c r="Q45">
        <v>40837</v>
      </c>
    </row>
    <row r="46" spans="1:17" x14ac:dyDescent="0.2">
      <c r="A46">
        <v>45</v>
      </c>
      <c r="B46" t="s">
        <v>311</v>
      </c>
      <c r="C46" t="s">
        <v>753</v>
      </c>
      <c r="E46">
        <v>45</v>
      </c>
      <c r="F46" t="s">
        <v>497</v>
      </c>
      <c r="G46" s="226" t="s">
        <v>1570</v>
      </c>
      <c r="H46" s="226"/>
      <c r="I46">
        <v>45</v>
      </c>
      <c r="J46" t="s">
        <v>301</v>
      </c>
      <c r="K46" t="s">
        <v>25</v>
      </c>
      <c r="L46" t="s">
        <v>31</v>
      </c>
      <c r="M46" t="s">
        <v>749</v>
      </c>
      <c r="N46" t="s">
        <v>750</v>
      </c>
      <c r="O46" t="s">
        <v>751</v>
      </c>
      <c r="P46" t="s">
        <v>752</v>
      </c>
      <c r="Q46">
        <v>20281</v>
      </c>
    </row>
    <row r="47" spans="1:17" x14ac:dyDescent="0.2">
      <c r="A47">
        <v>46</v>
      </c>
      <c r="B47" t="s">
        <v>314</v>
      </c>
      <c r="C47" t="s">
        <v>758</v>
      </c>
      <c r="E47">
        <v>46</v>
      </c>
      <c r="F47" t="s">
        <v>498</v>
      </c>
      <c r="G47" s="226" t="s">
        <v>1571</v>
      </c>
      <c r="H47" s="226"/>
      <c r="I47">
        <v>46</v>
      </c>
      <c r="J47" t="s">
        <v>251</v>
      </c>
      <c r="K47" t="s">
        <v>25</v>
      </c>
      <c r="L47" t="s">
        <v>29</v>
      </c>
      <c r="M47" t="s">
        <v>754</v>
      </c>
      <c r="N47" t="s">
        <v>755</v>
      </c>
      <c r="O47" t="s">
        <v>756</v>
      </c>
      <c r="P47" t="s">
        <v>757</v>
      </c>
      <c r="Q47">
        <v>50143</v>
      </c>
    </row>
    <row r="48" spans="1:17" x14ac:dyDescent="0.2">
      <c r="A48">
        <v>47</v>
      </c>
      <c r="B48" t="s">
        <v>321</v>
      </c>
      <c r="C48" t="s">
        <v>763</v>
      </c>
      <c r="E48">
        <v>47</v>
      </c>
      <c r="F48" t="s">
        <v>499</v>
      </c>
      <c r="G48" s="226" t="s">
        <v>1572</v>
      </c>
      <c r="H48" s="226"/>
      <c r="I48">
        <v>47</v>
      </c>
      <c r="J48" t="s">
        <v>379</v>
      </c>
      <c r="K48" t="s">
        <v>25</v>
      </c>
      <c r="L48" t="s">
        <v>1604</v>
      </c>
      <c r="M48" t="s">
        <v>759</v>
      </c>
      <c r="N48" t="s">
        <v>760</v>
      </c>
      <c r="O48" t="s">
        <v>761</v>
      </c>
      <c r="P48" t="s">
        <v>762</v>
      </c>
      <c r="Q48">
        <v>82253</v>
      </c>
    </row>
    <row r="49" spans="1:17" x14ac:dyDescent="0.2">
      <c r="A49">
        <v>48</v>
      </c>
      <c r="B49" t="s">
        <v>323</v>
      </c>
      <c r="C49" t="s">
        <v>767</v>
      </c>
      <c r="E49">
        <v>48</v>
      </c>
      <c r="F49" t="s">
        <v>501</v>
      </c>
      <c r="G49" s="226" t="s">
        <v>1573</v>
      </c>
      <c r="H49" s="226"/>
      <c r="I49">
        <v>48</v>
      </c>
      <c r="J49" t="s">
        <v>375</v>
      </c>
      <c r="K49" t="s">
        <v>25</v>
      </c>
      <c r="L49" t="s">
        <v>31</v>
      </c>
      <c r="M49" t="s">
        <v>1438</v>
      </c>
      <c r="N49" t="s">
        <v>1439</v>
      </c>
      <c r="O49" t="s">
        <v>1440</v>
      </c>
      <c r="P49" t="s">
        <v>895</v>
      </c>
      <c r="Q49">
        <v>82292</v>
      </c>
    </row>
    <row r="50" spans="1:17" x14ac:dyDescent="0.2">
      <c r="A50">
        <v>49</v>
      </c>
      <c r="B50" t="s">
        <v>325</v>
      </c>
      <c r="C50" t="s">
        <v>772</v>
      </c>
      <c r="E50">
        <v>49</v>
      </c>
      <c r="F50" t="s">
        <v>502</v>
      </c>
      <c r="G50" s="226" t="s">
        <v>1574</v>
      </c>
      <c r="H50" s="226"/>
      <c r="I50">
        <v>49</v>
      </c>
      <c r="J50" t="s">
        <v>310</v>
      </c>
      <c r="K50" t="s">
        <v>46</v>
      </c>
      <c r="L50" t="s">
        <v>1603</v>
      </c>
      <c r="M50" t="s">
        <v>764</v>
      </c>
      <c r="N50" t="s">
        <v>765</v>
      </c>
      <c r="O50" t="s">
        <v>766</v>
      </c>
      <c r="P50" t="s">
        <v>555</v>
      </c>
      <c r="Q50">
        <v>41417</v>
      </c>
    </row>
    <row r="51" spans="1:17" x14ac:dyDescent="0.2">
      <c r="A51">
        <v>50</v>
      </c>
      <c r="B51" t="s">
        <v>328</v>
      </c>
      <c r="C51" t="s">
        <v>777</v>
      </c>
      <c r="E51">
        <v>50</v>
      </c>
      <c r="F51" t="s">
        <v>503</v>
      </c>
      <c r="G51" s="226" t="s">
        <v>1575</v>
      </c>
      <c r="H51" s="226"/>
      <c r="I51">
        <v>50</v>
      </c>
      <c r="J51" t="s">
        <v>394</v>
      </c>
      <c r="K51" t="s">
        <v>25</v>
      </c>
      <c r="L51" t="s">
        <v>31</v>
      </c>
      <c r="M51" t="s">
        <v>768</v>
      </c>
      <c r="N51" t="s">
        <v>769</v>
      </c>
      <c r="O51" t="s">
        <v>770</v>
      </c>
      <c r="P51" t="s">
        <v>771</v>
      </c>
      <c r="Q51">
        <v>44201</v>
      </c>
    </row>
    <row r="52" spans="1:17" x14ac:dyDescent="0.2">
      <c r="A52">
        <v>51</v>
      </c>
      <c r="B52" t="s">
        <v>330</v>
      </c>
      <c r="C52" t="s">
        <v>782</v>
      </c>
      <c r="E52">
        <v>51</v>
      </c>
      <c r="F52" t="s">
        <v>504</v>
      </c>
      <c r="G52" s="226" t="s">
        <v>1576</v>
      </c>
      <c r="H52" s="226"/>
      <c r="I52">
        <v>51</v>
      </c>
      <c r="J52" t="s">
        <v>416</v>
      </c>
      <c r="K52" t="s">
        <v>1</v>
      </c>
      <c r="L52" t="s">
        <v>29</v>
      </c>
      <c r="M52" t="s">
        <v>773</v>
      </c>
      <c r="N52" t="s">
        <v>774</v>
      </c>
      <c r="O52" t="s">
        <v>775</v>
      </c>
      <c r="P52" t="s">
        <v>776</v>
      </c>
      <c r="Q52">
        <v>83189</v>
      </c>
    </row>
    <row r="53" spans="1:17" x14ac:dyDescent="0.2">
      <c r="A53">
        <v>52</v>
      </c>
      <c r="B53" t="s">
        <v>331</v>
      </c>
      <c r="C53" t="s">
        <v>786</v>
      </c>
      <c r="E53">
        <v>52</v>
      </c>
      <c r="F53" t="s">
        <v>505</v>
      </c>
      <c r="G53" s="226" t="s">
        <v>1577</v>
      </c>
      <c r="H53" s="226"/>
      <c r="I53">
        <v>52</v>
      </c>
      <c r="J53" t="s">
        <v>406</v>
      </c>
      <c r="K53" t="s">
        <v>25</v>
      </c>
      <c r="L53" t="s">
        <v>31</v>
      </c>
      <c r="M53" t="s">
        <v>778</v>
      </c>
      <c r="N53" t="s">
        <v>779</v>
      </c>
      <c r="O53" t="s">
        <v>780</v>
      </c>
      <c r="P53" t="s">
        <v>781</v>
      </c>
      <c r="Q53">
        <v>44813</v>
      </c>
    </row>
    <row r="54" spans="1:17" x14ac:dyDescent="0.2">
      <c r="A54">
        <v>53</v>
      </c>
      <c r="B54" t="s">
        <v>333</v>
      </c>
      <c r="C54" t="s">
        <v>790</v>
      </c>
      <c r="E54">
        <v>53</v>
      </c>
      <c r="F54" t="s">
        <v>506</v>
      </c>
      <c r="G54" s="226" t="s">
        <v>1578</v>
      </c>
      <c r="H54" s="226"/>
      <c r="I54">
        <v>53</v>
      </c>
      <c r="J54" t="s">
        <v>163</v>
      </c>
      <c r="K54" t="s">
        <v>46</v>
      </c>
      <c r="L54" t="s">
        <v>30</v>
      </c>
      <c r="M54" t="s">
        <v>783</v>
      </c>
      <c r="N54" t="s">
        <v>784</v>
      </c>
      <c r="O54" t="s">
        <v>785</v>
      </c>
      <c r="P54" t="s">
        <v>723</v>
      </c>
      <c r="Q54">
        <v>40631</v>
      </c>
    </row>
    <row r="55" spans="1:17" x14ac:dyDescent="0.2">
      <c r="A55">
        <v>54</v>
      </c>
      <c r="B55" t="s">
        <v>335</v>
      </c>
      <c r="C55" t="s">
        <v>792</v>
      </c>
      <c r="E55">
        <v>54</v>
      </c>
      <c r="F55" t="s">
        <v>508</v>
      </c>
      <c r="G55" s="226" t="s">
        <v>1579</v>
      </c>
      <c r="H55" s="226"/>
      <c r="I55">
        <v>54</v>
      </c>
      <c r="J55" t="s">
        <v>244</v>
      </c>
      <c r="K55" t="s">
        <v>25</v>
      </c>
      <c r="L55" t="s">
        <v>31</v>
      </c>
      <c r="M55" t="s">
        <v>787</v>
      </c>
      <c r="N55" t="s">
        <v>788</v>
      </c>
      <c r="O55" t="s">
        <v>789</v>
      </c>
      <c r="P55" t="s">
        <v>648</v>
      </c>
      <c r="Q55">
        <v>42687</v>
      </c>
    </row>
    <row r="56" spans="1:17" x14ac:dyDescent="0.2">
      <c r="A56">
        <v>55</v>
      </c>
      <c r="B56" t="s">
        <v>338</v>
      </c>
      <c r="C56" t="s">
        <v>797</v>
      </c>
      <c r="E56">
        <v>55</v>
      </c>
      <c r="F56" t="s">
        <v>509</v>
      </c>
      <c r="G56" s="226" t="s">
        <v>1580</v>
      </c>
      <c r="H56" s="226"/>
      <c r="I56">
        <v>55</v>
      </c>
      <c r="J56" t="s">
        <v>518</v>
      </c>
      <c r="K56" t="s">
        <v>1</v>
      </c>
      <c r="L56" t="s">
        <v>29</v>
      </c>
      <c r="M56" t="s">
        <v>791</v>
      </c>
      <c r="N56" t="s">
        <v>680</v>
      </c>
      <c r="O56" t="s">
        <v>681</v>
      </c>
      <c r="P56" t="s">
        <v>682</v>
      </c>
      <c r="Q56">
        <v>73114</v>
      </c>
    </row>
    <row r="57" spans="1:17" x14ac:dyDescent="0.2">
      <c r="A57">
        <v>56</v>
      </c>
      <c r="B57" t="s">
        <v>346</v>
      </c>
      <c r="C57" s="227" t="s">
        <v>802</v>
      </c>
      <c r="E57">
        <v>56</v>
      </c>
      <c r="F57" t="s">
        <v>510</v>
      </c>
      <c r="G57" s="226" t="s">
        <v>1581</v>
      </c>
      <c r="H57" s="226"/>
      <c r="I57">
        <v>56</v>
      </c>
      <c r="J57" t="s">
        <v>122</v>
      </c>
      <c r="K57" t="s">
        <v>25</v>
      </c>
      <c r="L57" t="s">
        <v>29</v>
      </c>
      <c r="M57" t="s">
        <v>793</v>
      </c>
      <c r="N57" t="s">
        <v>794</v>
      </c>
      <c r="O57" t="s">
        <v>795</v>
      </c>
      <c r="P57" t="s">
        <v>796</v>
      </c>
      <c r="Q57">
        <v>85256</v>
      </c>
    </row>
    <row r="58" spans="1:17" x14ac:dyDescent="0.2">
      <c r="A58">
        <v>57</v>
      </c>
      <c r="B58" t="s">
        <v>349</v>
      </c>
      <c r="C58" t="s">
        <v>807</v>
      </c>
      <c r="E58">
        <v>57</v>
      </c>
      <c r="F58" t="s">
        <v>511</v>
      </c>
      <c r="G58" s="226" t="s">
        <v>1582</v>
      </c>
      <c r="H58" s="226"/>
      <c r="I58">
        <v>57</v>
      </c>
      <c r="J58" t="s">
        <v>402</v>
      </c>
      <c r="K58" t="s">
        <v>25</v>
      </c>
      <c r="L58" t="s">
        <v>29</v>
      </c>
      <c r="M58" t="s">
        <v>798</v>
      </c>
      <c r="N58" t="s">
        <v>799</v>
      </c>
      <c r="O58" t="s">
        <v>800</v>
      </c>
      <c r="P58" t="s">
        <v>801</v>
      </c>
      <c r="Q58">
        <v>41821</v>
      </c>
    </row>
    <row r="59" spans="1:17" x14ac:dyDescent="0.2">
      <c r="A59">
        <v>58</v>
      </c>
      <c r="B59" t="s">
        <v>350</v>
      </c>
      <c r="C59" t="s">
        <v>812</v>
      </c>
      <c r="E59">
        <v>58</v>
      </c>
      <c r="F59" t="s">
        <v>512</v>
      </c>
      <c r="G59" s="226" t="s">
        <v>1583</v>
      </c>
      <c r="H59" s="226"/>
      <c r="I59">
        <v>58</v>
      </c>
      <c r="J59" t="s">
        <v>398</v>
      </c>
      <c r="K59" t="s">
        <v>25</v>
      </c>
      <c r="L59" t="s">
        <v>29</v>
      </c>
      <c r="M59" t="s">
        <v>803</v>
      </c>
      <c r="N59" t="s">
        <v>804</v>
      </c>
      <c r="O59" t="s">
        <v>805</v>
      </c>
      <c r="P59" t="s">
        <v>806</v>
      </c>
      <c r="Q59">
        <v>85581</v>
      </c>
    </row>
    <row r="60" spans="1:17" x14ac:dyDescent="0.2">
      <c r="A60">
        <v>59</v>
      </c>
      <c r="B60" t="s">
        <v>353</v>
      </c>
      <c r="C60" t="s">
        <v>817</v>
      </c>
      <c r="E60">
        <v>59</v>
      </c>
      <c r="F60" t="s">
        <v>513</v>
      </c>
      <c r="G60" s="226" t="s">
        <v>1584</v>
      </c>
      <c r="H60" s="226"/>
      <c r="I60">
        <v>59</v>
      </c>
      <c r="J60" t="s">
        <v>171</v>
      </c>
      <c r="K60" t="s">
        <v>25</v>
      </c>
      <c r="L60" t="s">
        <v>31</v>
      </c>
      <c r="M60" t="s">
        <v>808</v>
      </c>
      <c r="N60" t="s">
        <v>809</v>
      </c>
      <c r="O60" t="s">
        <v>810</v>
      </c>
      <c r="P60" t="s">
        <v>811</v>
      </c>
      <c r="Q60">
        <v>40837</v>
      </c>
    </row>
    <row r="61" spans="1:17" x14ac:dyDescent="0.2">
      <c r="A61">
        <v>60</v>
      </c>
      <c r="B61" t="s">
        <v>356</v>
      </c>
      <c r="C61" t="s">
        <v>822</v>
      </c>
      <c r="E61">
        <v>60</v>
      </c>
      <c r="F61" t="s">
        <v>514</v>
      </c>
      <c r="G61" s="226" t="s">
        <v>1585</v>
      </c>
      <c r="H61" s="226"/>
      <c r="I61">
        <v>60</v>
      </c>
      <c r="J61" t="s">
        <v>245</v>
      </c>
      <c r="K61" t="s">
        <v>25</v>
      </c>
      <c r="L61" t="s">
        <v>31</v>
      </c>
      <c r="M61" t="s">
        <v>813</v>
      </c>
      <c r="N61" t="s">
        <v>814</v>
      </c>
      <c r="O61" t="s">
        <v>815</v>
      </c>
      <c r="P61" t="s">
        <v>816</v>
      </c>
      <c r="Q61">
        <v>62662</v>
      </c>
    </row>
    <row r="62" spans="1:17" x14ac:dyDescent="0.2">
      <c r="A62">
        <v>61</v>
      </c>
      <c r="B62" t="s">
        <v>361</v>
      </c>
      <c r="C62" t="s">
        <v>826</v>
      </c>
      <c r="E62">
        <v>61</v>
      </c>
      <c r="F62" t="s">
        <v>515</v>
      </c>
      <c r="G62" s="226" t="s">
        <v>1586</v>
      </c>
      <c r="H62" s="226"/>
      <c r="I62">
        <v>61</v>
      </c>
      <c r="J62" t="s">
        <v>355</v>
      </c>
      <c r="K62" t="s">
        <v>25</v>
      </c>
      <c r="L62" t="s">
        <v>30</v>
      </c>
      <c r="M62" t="s">
        <v>818</v>
      </c>
      <c r="N62" t="s">
        <v>819</v>
      </c>
      <c r="O62" t="s">
        <v>820</v>
      </c>
      <c r="P62" t="s">
        <v>821</v>
      </c>
      <c r="Q62">
        <v>41312</v>
      </c>
    </row>
    <row r="63" spans="1:17" x14ac:dyDescent="0.2">
      <c r="A63">
        <v>62</v>
      </c>
      <c r="B63" t="s">
        <v>363</v>
      </c>
      <c r="C63" t="s">
        <v>831</v>
      </c>
      <c r="E63">
        <v>62</v>
      </c>
      <c r="F63" t="s">
        <v>516</v>
      </c>
      <c r="G63" s="226" t="s">
        <v>1587</v>
      </c>
      <c r="H63" s="226"/>
      <c r="I63">
        <v>62</v>
      </c>
      <c r="J63" t="s">
        <v>183</v>
      </c>
      <c r="K63" t="s">
        <v>25</v>
      </c>
      <c r="L63" t="s">
        <v>31</v>
      </c>
      <c r="M63" t="s">
        <v>823</v>
      </c>
      <c r="N63" t="s">
        <v>824</v>
      </c>
      <c r="O63" t="s">
        <v>825</v>
      </c>
      <c r="P63" t="s">
        <v>702</v>
      </c>
      <c r="Q63">
        <v>41671</v>
      </c>
    </row>
    <row r="64" spans="1:17" x14ac:dyDescent="0.2">
      <c r="A64">
        <v>63</v>
      </c>
      <c r="B64" t="s">
        <v>364</v>
      </c>
      <c r="C64" t="s">
        <v>836</v>
      </c>
      <c r="E64">
        <v>63</v>
      </c>
      <c r="F64" t="s">
        <v>517</v>
      </c>
      <c r="G64" s="226" t="s">
        <v>1588</v>
      </c>
      <c r="H64" s="226"/>
      <c r="I64">
        <v>63</v>
      </c>
      <c r="J64" t="s">
        <v>339</v>
      </c>
      <c r="K64" t="s">
        <v>25</v>
      </c>
      <c r="L64" t="s">
        <v>31</v>
      </c>
      <c r="M64" t="s">
        <v>827</v>
      </c>
      <c r="N64" t="s">
        <v>828</v>
      </c>
      <c r="O64" t="s">
        <v>829</v>
      </c>
      <c r="P64" t="s">
        <v>830</v>
      </c>
      <c r="Q64">
        <v>20281</v>
      </c>
    </row>
    <row r="65" spans="1:17" x14ac:dyDescent="0.2">
      <c r="A65">
        <v>64</v>
      </c>
      <c r="B65" t="s">
        <v>367</v>
      </c>
      <c r="C65" t="s">
        <v>841</v>
      </c>
      <c r="E65">
        <v>64</v>
      </c>
      <c r="F65" t="s">
        <v>519</v>
      </c>
      <c r="G65" s="226" t="s">
        <v>1589</v>
      </c>
      <c r="H65" s="226"/>
      <c r="I65">
        <v>64</v>
      </c>
      <c r="J65" t="s">
        <v>267</v>
      </c>
      <c r="K65" t="s">
        <v>25</v>
      </c>
      <c r="L65" t="s">
        <v>29</v>
      </c>
      <c r="M65" t="s">
        <v>832</v>
      </c>
      <c r="N65" t="s">
        <v>833</v>
      </c>
      <c r="O65" t="s">
        <v>834</v>
      </c>
      <c r="P65" t="s">
        <v>835</v>
      </c>
      <c r="Q65">
        <v>41008</v>
      </c>
    </row>
    <row r="66" spans="1:17" x14ac:dyDescent="0.2">
      <c r="A66">
        <v>65</v>
      </c>
      <c r="B66" t="s">
        <v>372</v>
      </c>
      <c r="C66" t="s">
        <v>846</v>
      </c>
      <c r="E66">
        <v>65</v>
      </c>
      <c r="F66" t="s">
        <v>520</v>
      </c>
      <c r="G66" s="226" t="s">
        <v>1590</v>
      </c>
      <c r="H66" s="226"/>
      <c r="I66">
        <v>65</v>
      </c>
      <c r="J66" t="s">
        <v>144</v>
      </c>
      <c r="K66" t="s">
        <v>46</v>
      </c>
      <c r="L66" t="s">
        <v>29</v>
      </c>
      <c r="M66" t="s">
        <v>837</v>
      </c>
      <c r="N66" t="s">
        <v>838</v>
      </c>
      <c r="O66" t="s">
        <v>839</v>
      </c>
      <c r="P66" t="s">
        <v>840</v>
      </c>
      <c r="Q66">
        <v>41414</v>
      </c>
    </row>
    <row r="67" spans="1:17" x14ac:dyDescent="0.2">
      <c r="A67">
        <v>66</v>
      </c>
      <c r="B67" t="s">
        <v>374</v>
      </c>
      <c r="C67" t="s">
        <v>850</v>
      </c>
      <c r="E67">
        <v>66</v>
      </c>
      <c r="F67" t="s">
        <v>521</v>
      </c>
      <c r="G67" s="226" t="s">
        <v>1591</v>
      </c>
      <c r="H67" s="226"/>
      <c r="I67">
        <v>66</v>
      </c>
      <c r="J67" t="s">
        <v>420</v>
      </c>
      <c r="K67" t="s">
        <v>1</v>
      </c>
      <c r="L67" t="s">
        <v>29</v>
      </c>
      <c r="M67" t="s">
        <v>842</v>
      </c>
      <c r="N67" t="s">
        <v>843</v>
      </c>
      <c r="O67" t="s">
        <v>844</v>
      </c>
      <c r="P67" t="s">
        <v>845</v>
      </c>
      <c r="Q67">
        <v>36700</v>
      </c>
    </row>
    <row r="68" spans="1:17" x14ac:dyDescent="0.2">
      <c r="A68">
        <v>67</v>
      </c>
      <c r="B68" t="s">
        <v>377</v>
      </c>
      <c r="C68" t="s">
        <v>854</v>
      </c>
      <c r="E68">
        <v>67</v>
      </c>
      <c r="F68" t="s">
        <v>522</v>
      </c>
      <c r="G68" s="226" t="s">
        <v>1592</v>
      </c>
      <c r="H68" s="226"/>
      <c r="I68">
        <v>67</v>
      </c>
      <c r="J68" t="s">
        <v>340</v>
      </c>
      <c r="K68" t="s">
        <v>25</v>
      </c>
      <c r="L68" t="s">
        <v>31</v>
      </c>
      <c r="M68" t="s">
        <v>847</v>
      </c>
      <c r="N68" t="s">
        <v>848</v>
      </c>
      <c r="O68" t="s">
        <v>849</v>
      </c>
      <c r="P68" t="s">
        <v>830</v>
      </c>
      <c r="Q68">
        <v>70176</v>
      </c>
    </row>
    <row r="69" spans="1:17" x14ac:dyDescent="0.2">
      <c r="A69">
        <v>68</v>
      </c>
      <c r="B69" t="s">
        <v>384</v>
      </c>
      <c r="C69" t="s">
        <v>858</v>
      </c>
      <c r="E69">
        <v>68</v>
      </c>
      <c r="F69" t="s">
        <v>523</v>
      </c>
      <c r="G69" s="226" t="s">
        <v>1593</v>
      </c>
      <c r="H69" s="226"/>
      <c r="I69">
        <v>68</v>
      </c>
      <c r="J69" t="s">
        <v>164</v>
      </c>
      <c r="K69" t="s">
        <v>25</v>
      </c>
      <c r="L69" t="s">
        <v>30</v>
      </c>
      <c r="M69" t="s">
        <v>851</v>
      </c>
      <c r="N69" t="s">
        <v>852</v>
      </c>
      <c r="O69" t="s">
        <v>853</v>
      </c>
      <c r="P69" t="s">
        <v>692</v>
      </c>
      <c r="Q69">
        <v>25859</v>
      </c>
    </row>
    <row r="70" spans="1:17" x14ac:dyDescent="0.2">
      <c r="A70">
        <v>69</v>
      </c>
      <c r="B70" t="s">
        <v>388</v>
      </c>
      <c r="C70" t="s">
        <v>863</v>
      </c>
      <c r="E70">
        <v>69</v>
      </c>
      <c r="F70" t="s">
        <v>524</v>
      </c>
      <c r="G70" s="226" t="s">
        <v>1594</v>
      </c>
      <c r="H70" s="226"/>
      <c r="I70">
        <v>69</v>
      </c>
      <c r="J70" t="s">
        <v>176</v>
      </c>
      <c r="K70" t="s">
        <v>25</v>
      </c>
      <c r="L70" t="s">
        <v>31</v>
      </c>
      <c r="M70" t="s">
        <v>855</v>
      </c>
      <c r="N70" t="s">
        <v>856</v>
      </c>
      <c r="O70" t="s">
        <v>857</v>
      </c>
      <c r="P70" t="s">
        <v>545</v>
      </c>
      <c r="Q70">
        <v>30605</v>
      </c>
    </row>
    <row r="71" spans="1:17" x14ac:dyDescent="0.2">
      <c r="A71">
        <v>70</v>
      </c>
      <c r="B71" t="s">
        <v>392</v>
      </c>
      <c r="C71" t="s">
        <v>867</v>
      </c>
      <c r="E71">
        <v>70</v>
      </c>
      <c r="F71" t="s">
        <v>525</v>
      </c>
      <c r="G71" s="226" t="s">
        <v>1595</v>
      </c>
      <c r="H71" s="226"/>
      <c r="I71">
        <v>70</v>
      </c>
      <c r="J71" t="s">
        <v>438</v>
      </c>
      <c r="K71" t="s">
        <v>25</v>
      </c>
      <c r="L71" t="s">
        <v>29</v>
      </c>
      <c r="M71" t="s">
        <v>859</v>
      </c>
      <c r="N71" t="s">
        <v>860</v>
      </c>
      <c r="O71" t="s">
        <v>861</v>
      </c>
      <c r="P71" t="s">
        <v>862</v>
      </c>
      <c r="Q71">
        <v>41821</v>
      </c>
    </row>
    <row r="72" spans="1:17" x14ac:dyDescent="0.2">
      <c r="A72">
        <v>71</v>
      </c>
      <c r="B72" t="s">
        <v>395</v>
      </c>
      <c r="C72" t="s">
        <v>872</v>
      </c>
      <c r="E72">
        <v>71</v>
      </c>
      <c r="F72" t="s">
        <v>526</v>
      </c>
      <c r="G72" s="226" t="s">
        <v>1596</v>
      </c>
      <c r="H72" s="226"/>
      <c r="I72">
        <v>71</v>
      </c>
      <c r="J72" t="s">
        <v>436</v>
      </c>
      <c r="K72" t="s">
        <v>1</v>
      </c>
      <c r="L72" t="s">
        <v>29</v>
      </c>
      <c r="M72" t="s">
        <v>1441</v>
      </c>
      <c r="N72" t="s">
        <v>1442</v>
      </c>
      <c r="O72" t="s">
        <v>1443</v>
      </c>
      <c r="P72" t="s">
        <v>1444</v>
      </c>
      <c r="Q72">
        <v>41635</v>
      </c>
    </row>
    <row r="73" spans="1:17" x14ac:dyDescent="0.2">
      <c r="A73">
        <v>72</v>
      </c>
      <c r="B73" t="s">
        <v>396</v>
      </c>
      <c r="C73" t="s">
        <v>877</v>
      </c>
      <c r="E73">
        <v>72</v>
      </c>
      <c r="F73" t="s">
        <v>528</v>
      </c>
      <c r="G73" s="226" t="s">
        <v>1597</v>
      </c>
      <c r="H73" s="226"/>
      <c r="I73">
        <v>72</v>
      </c>
      <c r="J73" t="s">
        <v>399</v>
      </c>
      <c r="K73" t="s">
        <v>25</v>
      </c>
      <c r="L73" t="s">
        <v>30</v>
      </c>
      <c r="M73" t="s">
        <v>864</v>
      </c>
      <c r="N73" t="s">
        <v>865</v>
      </c>
      <c r="O73" t="s">
        <v>866</v>
      </c>
      <c r="P73" t="s">
        <v>806</v>
      </c>
      <c r="Q73">
        <v>44813</v>
      </c>
    </row>
    <row r="74" spans="1:17" x14ac:dyDescent="0.2">
      <c r="A74">
        <v>73</v>
      </c>
      <c r="B74" t="s">
        <v>401</v>
      </c>
      <c r="C74" t="s">
        <v>881</v>
      </c>
      <c r="E74">
        <v>73</v>
      </c>
      <c r="F74" t="s">
        <v>529</v>
      </c>
      <c r="G74" s="226" t="s">
        <v>1598</v>
      </c>
      <c r="H74" s="226"/>
      <c r="I74">
        <v>73</v>
      </c>
      <c r="J74" t="s">
        <v>228</v>
      </c>
      <c r="K74" t="s">
        <v>25</v>
      </c>
      <c r="L74" t="s">
        <v>29</v>
      </c>
      <c r="M74" t="s">
        <v>868</v>
      </c>
      <c r="N74" t="s">
        <v>869</v>
      </c>
      <c r="O74" t="s">
        <v>870</v>
      </c>
      <c r="P74" t="s">
        <v>871</v>
      </c>
      <c r="Q74">
        <v>40908</v>
      </c>
    </row>
    <row r="75" spans="1:17" x14ac:dyDescent="0.2">
      <c r="A75">
        <v>74</v>
      </c>
      <c r="B75" t="s">
        <v>404</v>
      </c>
      <c r="C75" t="s">
        <v>886</v>
      </c>
      <c r="E75">
        <v>74</v>
      </c>
      <c r="F75" t="s">
        <v>530</v>
      </c>
      <c r="G75" s="226" t="s">
        <v>1599</v>
      </c>
      <c r="H75" s="226"/>
      <c r="I75">
        <v>74</v>
      </c>
      <c r="J75" t="s">
        <v>357</v>
      </c>
      <c r="K75" t="s">
        <v>25</v>
      </c>
      <c r="L75" t="s">
        <v>29</v>
      </c>
      <c r="M75" t="s">
        <v>873</v>
      </c>
      <c r="N75" t="s">
        <v>874</v>
      </c>
      <c r="O75" t="s">
        <v>875</v>
      </c>
      <c r="P75" t="s">
        <v>876</v>
      </c>
      <c r="Q75">
        <v>41200</v>
      </c>
    </row>
    <row r="76" spans="1:17" x14ac:dyDescent="0.2">
      <c r="A76">
        <v>75</v>
      </c>
      <c r="B76" t="s">
        <v>405</v>
      </c>
      <c r="C76" t="s">
        <v>891</v>
      </c>
      <c r="E76">
        <v>75</v>
      </c>
      <c r="F76" t="s">
        <v>532</v>
      </c>
      <c r="G76" s="226" t="s">
        <v>1600</v>
      </c>
      <c r="H76" s="226"/>
      <c r="I76">
        <v>75</v>
      </c>
      <c r="J76" t="s">
        <v>368</v>
      </c>
      <c r="K76" t="s">
        <v>25</v>
      </c>
      <c r="L76" t="s">
        <v>30</v>
      </c>
      <c r="M76" t="s">
        <v>1445</v>
      </c>
      <c r="N76" t="s">
        <v>1446</v>
      </c>
      <c r="O76" t="s">
        <v>1447</v>
      </c>
      <c r="P76" t="s">
        <v>876</v>
      </c>
      <c r="Q76">
        <v>41407</v>
      </c>
    </row>
    <row r="77" spans="1:17" x14ac:dyDescent="0.2">
      <c r="A77">
        <v>76</v>
      </c>
      <c r="B77" t="s">
        <v>408</v>
      </c>
      <c r="C77" t="s">
        <v>896</v>
      </c>
      <c r="I77">
        <v>76</v>
      </c>
      <c r="J77" t="s">
        <v>443</v>
      </c>
      <c r="K77" t="s">
        <v>1</v>
      </c>
      <c r="L77" t="s">
        <v>29</v>
      </c>
      <c r="M77" t="s">
        <v>878</v>
      </c>
      <c r="N77" t="s">
        <v>879</v>
      </c>
      <c r="O77" t="s">
        <v>880</v>
      </c>
      <c r="P77" t="s">
        <v>733</v>
      </c>
      <c r="Q77">
        <v>42605</v>
      </c>
    </row>
    <row r="78" spans="1:17" x14ac:dyDescent="0.2">
      <c r="A78">
        <v>77</v>
      </c>
      <c r="B78" t="s">
        <v>412</v>
      </c>
      <c r="C78" t="s">
        <v>901</v>
      </c>
      <c r="I78">
        <v>77</v>
      </c>
      <c r="J78" t="s">
        <v>223</v>
      </c>
      <c r="K78" t="s">
        <v>25</v>
      </c>
      <c r="L78" t="s">
        <v>31</v>
      </c>
      <c r="M78" t="s">
        <v>882</v>
      </c>
      <c r="N78" t="s">
        <v>883</v>
      </c>
      <c r="O78" t="s">
        <v>884</v>
      </c>
      <c r="P78" t="s">
        <v>885</v>
      </c>
      <c r="Q78">
        <v>41531</v>
      </c>
    </row>
    <row r="79" spans="1:17" x14ac:dyDescent="0.2">
      <c r="I79">
        <v>78</v>
      </c>
      <c r="J79" t="s">
        <v>224</v>
      </c>
      <c r="K79" t="s">
        <v>25</v>
      </c>
      <c r="L79" t="s">
        <v>31</v>
      </c>
      <c r="M79" t="s">
        <v>887</v>
      </c>
      <c r="N79" t="s">
        <v>888</v>
      </c>
      <c r="O79" t="s">
        <v>889</v>
      </c>
      <c r="P79" t="s">
        <v>890</v>
      </c>
      <c r="Q79">
        <v>41331</v>
      </c>
    </row>
    <row r="80" spans="1:17" x14ac:dyDescent="0.2">
      <c r="I80">
        <v>79</v>
      </c>
      <c r="J80" t="s">
        <v>485</v>
      </c>
      <c r="K80" t="s">
        <v>25</v>
      </c>
      <c r="L80" t="s">
        <v>31</v>
      </c>
      <c r="M80" t="s">
        <v>1448</v>
      </c>
      <c r="N80" t="s">
        <v>1449</v>
      </c>
      <c r="O80" t="s">
        <v>1450</v>
      </c>
      <c r="P80" t="s">
        <v>895</v>
      </c>
      <c r="Q80">
        <v>82292</v>
      </c>
    </row>
    <row r="81" spans="9:17" x14ac:dyDescent="0.2">
      <c r="I81">
        <v>80</v>
      </c>
      <c r="J81" t="s">
        <v>229</v>
      </c>
      <c r="K81" t="s">
        <v>25</v>
      </c>
      <c r="L81" t="s">
        <v>30</v>
      </c>
      <c r="M81" t="s">
        <v>892</v>
      </c>
      <c r="N81" t="s">
        <v>893</v>
      </c>
      <c r="O81" t="s">
        <v>894</v>
      </c>
      <c r="P81" t="s">
        <v>895</v>
      </c>
      <c r="Q81">
        <v>74127</v>
      </c>
    </row>
    <row r="82" spans="9:17" x14ac:dyDescent="0.2">
      <c r="I82">
        <v>81</v>
      </c>
      <c r="J82" t="s">
        <v>897</v>
      </c>
      <c r="K82" t="s">
        <v>25</v>
      </c>
      <c r="L82" t="s">
        <v>29</v>
      </c>
      <c r="M82" t="s">
        <v>898</v>
      </c>
      <c r="N82" t="s">
        <v>899</v>
      </c>
      <c r="O82" t="s">
        <v>900</v>
      </c>
      <c r="P82" t="s">
        <v>638</v>
      </c>
      <c r="Q82">
        <v>41373</v>
      </c>
    </row>
    <row r="83" spans="9:17" x14ac:dyDescent="0.2">
      <c r="I83">
        <v>82</v>
      </c>
      <c r="J83" t="s">
        <v>380</v>
      </c>
      <c r="K83" t="s">
        <v>25</v>
      </c>
      <c r="L83" t="s">
        <v>31</v>
      </c>
      <c r="M83" t="s">
        <v>1451</v>
      </c>
      <c r="N83" t="s">
        <v>1452</v>
      </c>
      <c r="O83" t="s">
        <v>1453</v>
      </c>
      <c r="P83" t="s">
        <v>633</v>
      </c>
      <c r="Q83">
        <v>82292</v>
      </c>
    </row>
    <row r="84" spans="9:17" x14ac:dyDescent="0.2">
      <c r="I84">
        <v>83</v>
      </c>
      <c r="J84" t="s">
        <v>365</v>
      </c>
      <c r="K84" t="s">
        <v>25</v>
      </c>
      <c r="L84" t="s">
        <v>30</v>
      </c>
      <c r="M84" t="s">
        <v>902</v>
      </c>
      <c r="N84" t="s">
        <v>903</v>
      </c>
      <c r="O84" t="s">
        <v>904</v>
      </c>
      <c r="P84" t="s">
        <v>905</v>
      </c>
      <c r="Q84">
        <v>75778</v>
      </c>
    </row>
    <row r="85" spans="9:17" x14ac:dyDescent="0.2">
      <c r="I85">
        <v>84</v>
      </c>
      <c r="J85" t="s">
        <v>212</v>
      </c>
      <c r="K85" t="s">
        <v>25</v>
      </c>
      <c r="L85" t="s">
        <v>31</v>
      </c>
      <c r="M85" t="s">
        <v>906</v>
      </c>
      <c r="N85" t="s">
        <v>907</v>
      </c>
      <c r="O85" t="s">
        <v>908</v>
      </c>
      <c r="P85" t="s">
        <v>845</v>
      </c>
      <c r="Q85">
        <v>72464</v>
      </c>
    </row>
    <row r="86" spans="9:17" x14ac:dyDescent="0.2">
      <c r="I86">
        <v>85</v>
      </c>
      <c r="J86" t="s">
        <v>145</v>
      </c>
      <c r="K86" t="s">
        <v>25</v>
      </c>
      <c r="L86" t="s">
        <v>31</v>
      </c>
      <c r="M86" t="s">
        <v>823</v>
      </c>
      <c r="N86" t="s">
        <v>909</v>
      </c>
      <c r="O86" t="s">
        <v>910</v>
      </c>
      <c r="P86" t="s">
        <v>911</v>
      </c>
      <c r="Q86">
        <v>42665</v>
      </c>
    </row>
    <row r="87" spans="9:17" x14ac:dyDescent="0.2">
      <c r="I87">
        <v>86</v>
      </c>
      <c r="J87" t="s">
        <v>315</v>
      </c>
      <c r="K87" t="s">
        <v>25</v>
      </c>
      <c r="L87" t="s">
        <v>31</v>
      </c>
      <c r="M87" t="s">
        <v>912</v>
      </c>
      <c r="N87" t="s">
        <v>913</v>
      </c>
      <c r="O87" t="s">
        <v>914</v>
      </c>
      <c r="P87" t="s">
        <v>550</v>
      </c>
      <c r="Q87">
        <v>47595</v>
      </c>
    </row>
    <row r="88" spans="9:17" x14ac:dyDescent="0.2">
      <c r="I88">
        <v>87</v>
      </c>
      <c r="J88" t="s">
        <v>302</v>
      </c>
      <c r="K88" t="s">
        <v>25</v>
      </c>
      <c r="L88" t="s">
        <v>30</v>
      </c>
      <c r="M88" t="s">
        <v>915</v>
      </c>
      <c r="N88" t="s">
        <v>916</v>
      </c>
      <c r="O88" t="s">
        <v>917</v>
      </c>
      <c r="P88" t="s">
        <v>614</v>
      </c>
      <c r="Q88">
        <v>42573</v>
      </c>
    </row>
    <row r="89" spans="9:17" x14ac:dyDescent="0.2">
      <c r="I89">
        <v>88</v>
      </c>
      <c r="J89" t="s">
        <v>421</v>
      </c>
      <c r="K89" t="s">
        <v>1</v>
      </c>
      <c r="L89" t="s">
        <v>29</v>
      </c>
      <c r="M89" t="s">
        <v>918</v>
      </c>
      <c r="N89" t="s">
        <v>919</v>
      </c>
      <c r="O89" t="s">
        <v>920</v>
      </c>
      <c r="P89" t="s">
        <v>921</v>
      </c>
      <c r="Q89">
        <v>95863</v>
      </c>
    </row>
    <row r="90" spans="9:17" x14ac:dyDescent="0.2">
      <c r="I90">
        <v>89</v>
      </c>
      <c r="J90" t="s">
        <v>422</v>
      </c>
      <c r="K90" t="s">
        <v>1</v>
      </c>
      <c r="L90" t="s">
        <v>29</v>
      </c>
      <c r="M90" t="s">
        <v>1454</v>
      </c>
      <c r="N90" t="s">
        <v>1455</v>
      </c>
      <c r="O90" t="s">
        <v>1456</v>
      </c>
      <c r="P90" t="s">
        <v>921</v>
      </c>
      <c r="Q90">
        <v>41414</v>
      </c>
    </row>
    <row r="91" spans="9:17" x14ac:dyDescent="0.2">
      <c r="I91">
        <v>90</v>
      </c>
      <c r="J91" t="s">
        <v>146</v>
      </c>
      <c r="K91" t="s">
        <v>25</v>
      </c>
      <c r="L91" t="s">
        <v>29</v>
      </c>
      <c r="M91" t="s">
        <v>1457</v>
      </c>
      <c r="N91" t="s">
        <v>1458</v>
      </c>
      <c r="O91" t="s">
        <v>1459</v>
      </c>
      <c r="P91" t="s">
        <v>1215</v>
      </c>
      <c r="Q91">
        <v>96240</v>
      </c>
    </row>
    <row r="92" spans="9:17" x14ac:dyDescent="0.2">
      <c r="I92">
        <v>91</v>
      </c>
      <c r="J92" t="s">
        <v>246</v>
      </c>
      <c r="K92" t="s">
        <v>25</v>
      </c>
      <c r="L92" t="s">
        <v>30</v>
      </c>
      <c r="M92" t="s">
        <v>922</v>
      </c>
      <c r="N92" t="s">
        <v>923</v>
      </c>
      <c r="O92" t="s">
        <v>924</v>
      </c>
      <c r="P92" t="s">
        <v>925</v>
      </c>
      <c r="Q92">
        <v>41388</v>
      </c>
    </row>
    <row r="93" spans="9:17" x14ac:dyDescent="0.2">
      <c r="I93">
        <v>92</v>
      </c>
      <c r="J93" t="s">
        <v>132</v>
      </c>
      <c r="K93" t="s">
        <v>46</v>
      </c>
      <c r="L93" t="s">
        <v>29</v>
      </c>
      <c r="M93" t="s">
        <v>926</v>
      </c>
      <c r="N93" t="s">
        <v>927</v>
      </c>
      <c r="O93" t="s">
        <v>928</v>
      </c>
      <c r="P93" t="s">
        <v>921</v>
      </c>
      <c r="Q93">
        <v>41414</v>
      </c>
    </row>
    <row r="94" spans="9:17" x14ac:dyDescent="0.2">
      <c r="I94">
        <v>93</v>
      </c>
      <c r="J94" t="s">
        <v>239</v>
      </c>
      <c r="K94" t="s">
        <v>25</v>
      </c>
      <c r="L94" t="s">
        <v>30</v>
      </c>
      <c r="M94" t="s">
        <v>929</v>
      </c>
      <c r="N94" t="s">
        <v>930</v>
      </c>
      <c r="O94" t="s">
        <v>931</v>
      </c>
      <c r="P94" t="s">
        <v>610</v>
      </c>
      <c r="Q94">
        <v>41388</v>
      </c>
    </row>
    <row r="95" spans="9:17" x14ac:dyDescent="0.2">
      <c r="I95">
        <v>94</v>
      </c>
      <c r="J95" t="s">
        <v>432</v>
      </c>
      <c r="K95" t="s">
        <v>1</v>
      </c>
      <c r="L95" t="s">
        <v>29</v>
      </c>
      <c r="M95" t="s">
        <v>932</v>
      </c>
      <c r="N95" t="s">
        <v>933</v>
      </c>
      <c r="O95" t="s">
        <v>934</v>
      </c>
      <c r="P95" t="s">
        <v>935</v>
      </c>
      <c r="Q95">
        <v>98229</v>
      </c>
    </row>
    <row r="96" spans="9:17" x14ac:dyDescent="0.2">
      <c r="I96">
        <v>95</v>
      </c>
      <c r="J96" t="s">
        <v>369</v>
      </c>
      <c r="K96" t="s">
        <v>25</v>
      </c>
      <c r="L96" t="s">
        <v>30</v>
      </c>
      <c r="M96" t="s">
        <v>936</v>
      </c>
      <c r="N96" t="s">
        <v>937</v>
      </c>
      <c r="O96" t="s">
        <v>938</v>
      </c>
      <c r="P96" t="s">
        <v>682</v>
      </c>
      <c r="Q96">
        <v>20233</v>
      </c>
    </row>
    <row r="97" spans="9:17" x14ac:dyDescent="0.2">
      <c r="I97">
        <v>96</v>
      </c>
      <c r="J97" t="s">
        <v>461</v>
      </c>
      <c r="K97" t="s">
        <v>1</v>
      </c>
      <c r="L97" t="s">
        <v>31</v>
      </c>
      <c r="M97" t="s">
        <v>939</v>
      </c>
      <c r="N97" t="s">
        <v>940</v>
      </c>
      <c r="O97" t="s">
        <v>941</v>
      </c>
      <c r="P97" t="s">
        <v>723</v>
      </c>
      <c r="Q97">
        <v>40631</v>
      </c>
    </row>
    <row r="98" spans="9:17" x14ac:dyDescent="0.2">
      <c r="I98">
        <v>97</v>
      </c>
      <c r="J98" t="s">
        <v>341</v>
      </c>
      <c r="K98" t="s">
        <v>25</v>
      </c>
      <c r="L98" t="s">
        <v>1604</v>
      </c>
      <c r="M98" t="s">
        <v>942</v>
      </c>
      <c r="N98" t="s">
        <v>943</v>
      </c>
      <c r="O98" t="s">
        <v>944</v>
      </c>
      <c r="P98" t="s">
        <v>830</v>
      </c>
      <c r="Q98">
        <v>42573</v>
      </c>
    </row>
    <row r="99" spans="9:17" x14ac:dyDescent="0.2">
      <c r="I99">
        <v>98</v>
      </c>
      <c r="J99" t="s">
        <v>220</v>
      </c>
      <c r="K99" t="s">
        <v>25</v>
      </c>
      <c r="L99" t="s">
        <v>29</v>
      </c>
      <c r="M99" t="s">
        <v>945</v>
      </c>
      <c r="N99" t="s">
        <v>946</v>
      </c>
      <c r="O99" t="s">
        <v>947</v>
      </c>
      <c r="P99" t="s">
        <v>948</v>
      </c>
      <c r="Q99">
        <v>76689</v>
      </c>
    </row>
    <row r="100" spans="9:17" x14ac:dyDescent="0.2">
      <c r="I100">
        <v>99</v>
      </c>
      <c r="J100" t="s">
        <v>240</v>
      </c>
      <c r="K100" t="s">
        <v>46</v>
      </c>
      <c r="L100" t="s">
        <v>1603</v>
      </c>
      <c r="M100" t="s">
        <v>949</v>
      </c>
      <c r="N100" t="s">
        <v>950</v>
      </c>
      <c r="O100" t="s">
        <v>951</v>
      </c>
      <c r="P100" t="s">
        <v>610</v>
      </c>
      <c r="Q100">
        <v>41388</v>
      </c>
    </row>
    <row r="101" spans="9:17" x14ac:dyDescent="0.2">
      <c r="I101">
        <v>100</v>
      </c>
      <c r="J101" t="s">
        <v>147</v>
      </c>
      <c r="K101" t="s">
        <v>46</v>
      </c>
      <c r="L101" t="s">
        <v>1604</v>
      </c>
      <c r="M101" t="s">
        <v>952</v>
      </c>
      <c r="N101" t="s">
        <v>953</v>
      </c>
      <c r="O101" t="s">
        <v>954</v>
      </c>
      <c r="P101" t="s">
        <v>628</v>
      </c>
      <c r="Q101">
        <v>42665</v>
      </c>
    </row>
    <row r="102" spans="9:17" x14ac:dyDescent="0.2">
      <c r="I102">
        <v>101</v>
      </c>
      <c r="J102" t="s">
        <v>194</v>
      </c>
      <c r="K102" t="s">
        <v>25</v>
      </c>
      <c r="L102" t="s">
        <v>29</v>
      </c>
      <c r="M102" t="s">
        <v>955</v>
      </c>
      <c r="N102" t="s">
        <v>956</v>
      </c>
      <c r="O102" t="s">
        <v>957</v>
      </c>
      <c r="P102" t="s">
        <v>595</v>
      </c>
      <c r="Q102">
        <v>43058</v>
      </c>
    </row>
    <row r="103" spans="9:17" x14ac:dyDescent="0.2">
      <c r="I103">
        <v>102</v>
      </c>
      <c r="J103" t="s">
        <v>466</v>
      </c>
      <c r="K103" t="s">
        <v>1</v>
      </c>
      <c r="L103" t="s">
        <v>1604</v>
      </c>
      <c r="M103" t="s">
        <v>958</v>
      </c>
      <c r="N103" t="s">
        <v>959</v>
      </c>
      <c r="O103" t="s">
        <v>941</v>
      </c>
      <c r="P103" t="s">
        <v>723</v>
      </c>
      <c r="Q103">
        <v>40631</v>
      </c>
    </row>
    <row r="104" spans="9:17" x14ac:dyDescent="0.2">
      <c r="I104">
        <v>103</v>
      </c>
      <c r="J104" t="s">
        <v>428</v>
      </c>
      <c r="K104" t="s">
        <v>1</v>
      </c>
      <c r="L104" t="s">
        <v>29</v>
      </c>
      <c r="M104" t="s">
        <v>960</v>
      </c>
      <c r="N104" t="s">
        <v>961</v>
      </c>
      <c r="O104" t="s">
        <v>962</v>
      </c>
      <c r="P104" t="s">
        <v>963</v>
      </c>
      <c r="Q104">
        <v>41008</v>
      </c>
    </row>
    <row r="105" spans="9:17" x14ac:dyDescent="0.2">
      <c r="I105">
        <v>104</v>
      </c>
      <c r="J105" t="s">
        <v>373</v>
      </c>
      <c r="K105" t="s">
        <v>25</v>
      </c>
      <c r="L105" t="s">
        <v>29</v>
      </c>
      <c r="M105" t="s">
        <v>964</v>
      </c>
      <c r="N105" t="s">
        <v>965</v>
      </c>
      <c r="O105" t="s">
        <v>966</v>
      </c>
      <c r="P105" t="s">
        <v>967</v>
      </c>
      <c r="Q105">
        <v>50143</v>
      </c>
    </row>
    <row r="106" spans="9:17" x14ac:dyDescent="0.2">
      <c r="I106">
        <v>105</v>
      </c>
      <c r="J106" t="s">
        <v>316</v>
      </c>
      <c r="K106" t="s">
        <v>46</v>
      </c>
      <c r="L106" t="s">
        <v>29</v>
      </c>
      <c r="M106" t="s">
        <v>968</v>
      </c>
      <c r="N106" t="s">
        <v>969</v>
      </c>
      <c r="O106" t="s">
        <v>970</v>
      </c>
      <c r="P106" t="s">
        <v>550</v>
      </c>
      <c r="Q106">
        <v>62077</v>
      </c>
    </row>
    <row r="107" spans="9:17" x14ac:dyDescent="0.2">
      <c r="I107">
        <v>106</v>
      </c>
      <c r="J107" t="s">
        <v>123</v>
      </c>
      <c r="K107" t="s">
        <v>46</v>
      </c>
      <c r="L107" t="s">
        <v>29</v>
      </c>
      <c r="M107" t="s">
        <v>971</v>
      </c>
      <c r="N107" t="s">
        <v>972</v>
      </c>
      <c r="O107" t="s">
        <v>973</v>
      </c>
      <c r="P107" t="s">
        <v>974</v>
      </c>
      <c r="Q107">
        <v>41178</v>
      </c>
    </row>
    <row r="108" spans="9:17" x14ac:dyDescent="0.2">
      <c r="I108">
        <v>107</v>
      </c>
      <c r="J108" t="s">
        <v>209</v>
      </c>
      <c r="K108" t="s">
        <v>25</v>
      </c>
      <c r="L108" t="s">
        <v>31</v>
      </c>
      <c r="M108" t="s">
        <v>975</v>
      </c>
      <c r="N108" t="s">
        <v>976</v>
      </c>
      <c r="O108" t="s">
        <v>977</v>
      </c>
      <c r="P108" t="s">
        <v>978</v>
      </c>
      <c r="Q108">
        <v>40631</v>
      </c>
    </row>
    <row r="109" spans="9:17" x14ac:dyDescent="0.2">
      <c r="I109">
        <v>108</v>
      </c>
      <c r="J109" t="s">
        <v>241</v>
      </c>
      <c r="K109" t="s">
        <v>46</v>
      </c>
      <c r="L109" t="s">
        <v>31</v>
      </c>
      <c r="M109" t="s">
        <v>979</v>
      </c>
      <c r="N109" t="s">
        <v>980</v>
      </c>
      <c r="O109" t="s">
        <v>981</v>
      </c>
      <c r="P109" t="s">
        <v>610</v>
      </c>
      <c r="Q109">
        <v>62662</v>
      </c>
    </row>
    <row r="110" spans="9:17" x14ac:dyDescent="0.2">
      <c r="I110">
        <v>109</v>
      </c>
      <c r="J110" t="s">
        <v>334</v>
      </c>
      <c r="K110" t="s">
        <v>25</v>
      </c>
      <c r="L110" t="s">
        <v>31</v>
      </c>
      <c r="M110" t="s">
        <v>982</v>
      </c>
      <c r="N110" t="s">
        <v>983</v>
      </c>
      <c r="O110" t="s">
        <v>984</v>
      </c>
      <c r="P110" t="s">
        <v>985</v>
      </c>
      <c r="Q110">
        <v>40530</v>
      </c>
    </row>
    <row r="111" spans="9:17" x14ac:dyDescent="0.2">
      <c r="I111">
        <v>110</v>
      </c>
      <c r="J111" t="s">
        <v>199</v>
      </c>
      <c r="K111" t="s">
        <v>46</v>
      </c>
      <c r="L111" t="s">
        <v>29</v>
      </c>
      <c r="M111" t="s">
        <v>986</v>
      </c>
      <c r="N111" t="s">
        <v>987</v>
      </c>
      <c r="O111" t="s">
        <v>775</v>
      </c>
      <c r="P111" t="s">
        <v>776</v>
      </c>
      <c r="Q111">
        <v>83189</v>
      </c>
    </row>
    <row r="112" spans="9:17" x14ac:dyDescent="0.2">
      <c r="I112">
        <v>111</v>
      </c>
      <c r="J112" t="s">
        <v>225</v>
      </c>
      <c r="K112" t="s">
        <v>25</v>
      </c>
      <c r="L112" t="s">
        <v>29</v>
      </c>
      <c r="M112" t="s">
        <v>988</v>
      </c>
      <c r="N112" t="s">
        <v>989</v>
      </c>
      <c r="O112" t="s">
        <v>990</v>
      </c>
      <c r="P112" t="s">
        <v>991</v>
      </c>
      <c r="Q112">
        <v>83280</v>
      </c>
    </row>
    <row r="113" spans="9:17" x14ac:dyDescent="0.2">
      <c r="I113">
        <v>112</v>
      </c>
      <c r="J113" t="s">
        <v>124</v>
      </c>
      <c r="K113" t="s">
        <v>25</v>
      </c>
      <c r="L113" t="s">
        <v>29</v>
      </c>
      <c r="M113" t="s">
        <v>992</v>
      </c>
      <c r="N113" t="s">
        <v>993</v>
      </c>
      <c r="O113" t="s">
        <v>994</v>
      </c>
      <c r="P113" t="s">
        <v>590</v>
      </c>
      <c r="Q113">
        <v>40876</v>
      </c>
    </row>
    <row r="114" spans="9:17" x14ac:dyDescent="0.2">
      <c r="I114">
        <v>113</v>
      </c>
      <c r="J114" t="s">
        <v>261</v>
      </c>
      <c r="K114" t="s">
        <v>25</v>
      </c>
      <c r="L114" t="s">
        <v>31</v>
      </c>
      <c r="M114" t="s">
        <v>995</v>
      </c>
      <c r="N114" t="s">
        <v>996</v>
      </c>
      <c r="O114" t="s">
        <v>997</v>
      </c>
      <c r="P114" t="s">
        <v>998</v>
      </c>
      <c r="Q114">
        <v>42635</v>
      </c>
    </row>
    <row r="115" spans="9:17" x14ac:dyDescent="0.2">
      <c r="I115">
        <v>114</v>
      </c>
      <c r="J115" t="s">
        <v>453</v>
      </c>
      <c r="K115" t="s">
        <v>1</v>
      </c>
      <c r="L115" t="s">
        <v>29</v>
      </c>
      <c r="M115" t="s">
        <v>999</v>
      </c>
      <c r="N115" t="s">
        <v>1000</v>
      </c>
      <c r="O115" t="s">
        <v>1001</v>
      </c>
      <c r="P115" t="s">
        <v>653</v>
      </c>
      <c r="Q115">
        <v>41008</v>
      </c>
    </row>
    <row r="116" spans="9:17" x14ac:dyDescent="0.2">
      <c r="I116">
        <v>115</v>
      </c>
      <c r="J116" t="s">
        <v>389</v>
      </c>
      <c r="K116" t="s">
        <v>25</v>
      </c>
      <c r="L116" t="s">
        <v>1603</v>
      </c>
      <c r="M116" t="s">
        <v>1002</v>
      </c>
      <c r="N116" t="s">
        <v>1003</v>
      </c>
      <c r="O116" t="s">
        <v>1004</v>
      </c>
      <c r="P116" t="s">
        <v>1005</v>
      </c>
      <c r="Q116">
        <v>73906</v>
      </c>
    </row>
    <row r="117" spans="9:17" x14ac:dyDescent="0.2">
      <c r="I117">
        <v>116</v>
      </c>
      <c r="J117" t="s">
        <v>362</v>
      </c>
      <c r="K117" t="s">
        <v>25</v>
      </c>
      <c r="L117" t="s">
        <v>31</v>
      </c>
      <c r="M117" t="s">
        <v>1006</v>
      </c>
      <c r="N117" t="s">
        <v>1007</v>
      </c>
      <c r="O117" t="s">
        <v>1008</v>
      </c>
      <c r="P117" t="s">
        <v>1009</v>
      </c>
      <c r="Q117">
        <v>41312</v>
      </c>
    </row>
    <row r="118" spans="9:17" x14ac:dyDescent="0.2">
      <c r="I118">
        <v>117</v>
      </c>
      <c r="J118" t="s">
        <v>188</v>
      </c>
      <c r="K118" t="s">
        <v>46</v>
      </c>
      <c r="L118" t="s">
        <v>31</v>
      </c>
      <c r="M118" t="s">
        <v>1010</v>
      </c>
      <c r="N118" t="s">
        <v>784</v>
      </c>
      <c r="O118" t="s">
        <v>785</v>
      </c>
      <c r="P118" t="s">
        <v>723</v>
      </c>
      <c r="Q118">
        <v>40631</v>
      </c>
    </row>
    <row r="119" spans="9:17" x14ac:dyDescent="0.2">
      <c r="I119">
        <v>118</v>
      </c>
      <c r="J119" t="s">
        <v>205</v>
      </c>
      <c r="K119" t="s">
        <v>25</v>
      </c>
      <c r="L119" t="s">
        <v>31</v>
      </c>
      <c r="M119" t="s">
        <v>1011</v>
      </c>
      <c r="N119" t="s">
        <v>1012</v>
      </c>
      <c r="O119" t="s">
        <v>1013</v>
      </c>
      <c r="P119" t="s">
        <v>1014</v>
      </c>
      <c r="Q119">
        <v>40631</v>
      </c>
    </row>
    <row r="120" spans="9:17" x14ac:dyDescent="0.2">
      <c r="I120">
        <v>119</v>
      </c>
      <c r="J120" t="s">
        <v>257</v>
      </c>
      <c r="K120" t="s">
        <v>25</v>
      </c>
      <c r="L120" t="s">
        <v>1603</v>
      </c>
      <c r="M120" t="s">
        <v>1015</v>
      </c>
      <c r="N120" t="s">
        <v>1016</v>
      </c>
      <c r="O120" t="s">
        <v>1017</v>
      </c>
      <c r="P120" t="s">
        <v>1018</v>
      </c>
      <c r="Q120">
        <v>85775</v>
      </c>
    </row>
    <row r="121" spans="9:17" x14ac:dyDescent="0.2">
      <c r="I121">
        <v>120</v>
      </c>
      <c r="J121" t="s">
        <v>184</v>
      </c>
      <c r="K121" t="s">
        <v>25</v>
      </c>
      <c r="L121" t="s">
        <v>31</v>
      </c>
      <c r="M121" t="s">
        <v>1019</v>
      </c>
      <c r="N121" t="s">
        <v>1020</v>
      </c>
      <c r="O121" t="s">
        <v>1021</v>
      </c>
      <c r="P121" t="s">
        <v>1022</v>
      </c>
      <c r="Q121">
        <v>86971</v>
      </c>
    </row>
    <row r="122" spans="9:17" x14ac:dyDescent="0.2">
      <c r="I122">
        <v>121</v>
      </c>
      <c r="J122" t="s">
        <v>268</v>
      </c>
      <c r="K122" t="s">
        <v>46</v>
      </c>
      <c r="L122" t="s">
        <v>29</v>
      </c>
      <c r="M122" t="s">
        <v>1023</v>
      </c>
      <c r="N122" t="s">
        <v>1024</v>
      </c>
      <c r="O122" t="s">
        <v>1025</v>
      </c>
      <c r="P122" t="s">
        <v>1026</v>
      </c>
      <c r="Q122">
        <v>41448</v>
      </c>
    </row>
    <row r="123" spans="9:17" x14ac:dyDescent="0.2">
      <c r="I123">
        <v>122</v>
      </c>
      <c r="J123" t="s">
        <v>254</v>
      </c>
      <c r="K123" t="s">
        <v>25</v>
      </c>
      <c r="L123" t="s">
        <v>29</v>
      </c>
      <c r="M123" t="s">
        <v>1027</v>
      </c>
      <c r="N123" t="s">
        <v>1028</v>
      </c>
      <c r="O123" t="s">
        <v>1029</v>
      </c>
      <c r="P123" t="s">
        <v>985</v>
      </c>
      <c r="Q123">
        <v>62077</v>
      </c>
    </row>
    <row r="124" spans="9:17" x14ac:dyDescent="0.2">
      <c r="I124">
        <v>123</v>
      </c>
      <c r="J124" t="s">
        <v>180</v>
      </c>
      <c r="K124" t="s">
        <v>25</v>
      </c>
      <c r="L124" t="s">
        <v>31</v>
      </c>
      <c r="M124" t="s">
        <v>1030</v>
      </c>
      <c r="N124" t="s">
        <v>1031</v>
      </c>
      <c r="O124" t="s">
        <v>1032</v>
      </c>
      <c r="P124" t="s">
        <v>1033</v>
      </c>
      <c r="Q124">
        <v>62181</v>
      </c>
    </row>
    <row r="125" spans="9:17" x14ac:dyDescent="0.2">
      <c r="I125">
        <v>124</v>
      </c>
      <c r="J125" t="s">
        <v>148</v>
      </c>
      <c r="K125" t="s">
        <v>25</v>
      </c>
      <c r="L125" t="s">
        <v>29</v>
      </c>
      <c r="M125" t="s">
        <v>1034</v>
      </c>
      <c r="N125" t="s">
        <v>1035</v>
      </c>
      <c r="O125" t="s">
        <v>1036</v>
      </c>
      <c r="P125" t="s">
        <v>1037</v>
      </c>
      <c r="Q125">
        <v>41414</v>
      </c>
    </row>
    <row r="126" spans="9:17" x14ac:dyDescent="0.2">
      <c r="I126">
        <v>125</v>
      </c>
      <c r="J126" t="s">
        <v>230</v>
      </c>
      <c r="K126" t="s">
        <v>25</v>
      </c>
      <c r="L126" t="s">
        <v>31</v>
      </c>
      <c r="M126" t="s">
        <v>1460</v>
      </c>
      <c r="N126" t="s">
        <v>1461</v>
      </c>
      <c r="O126" t="s">
        <v>1462</v>
      </c>
      <c r="P126" t="s">
        <v>1463</v>
      </c>
      <c r="Q126">
        <v>41531</v>
      </c>
    </row>
    <row r="127" spans="9:17" x14ac:dyDescent="0.2">
      <c r="I127">
        <v>126</v>
      </c>
      <c r="J127" t="s">
        <v>429</v>
      </c>
      <c r="K127" t="s">
        <v>1</v>
      </c>
      <c r="L127" t="s">
        <v>29</v>
      </c>
      <c r="M127" t="s">
        <v>1038</v>
      </c>
      <c r="N127" t="s">
        <v>1039</v>
      </c>
      <c r="O127" t="s">
        <v>1040</v>
      </c>
      <c r="P127" t="s">
        <v>1026</v>
      </c>
      <c r="Q127">
        <v>24922</v>
      </c>
    </row>
    <row r="128" spans="9:17" x14ac:dyDescent="0.2">
      <c r="I128">
        <v>127</v>
      </c>
      <c r="J128" t="s">
        <v>259</v>
      </c>
      <c r="K128" t="s">
        <v>25</v>
      </c>
      <c r="L128" t="s">
        <v>31</v>
      </c>
      <c r="M128" t="s">
        <v>1041</v>
      </c>
      <c r="N128" t="s">
        <v>1042</v>
      </c>
      <c r="O128" t="s">
        <v>1043</v>
      </c>
      <c r="P128" t="s">
        <v>1044</v>
      </c>
      <c r="Q128">
        <v>30742</v>
      </c>
    </row>
    <row r="129" spans="9:17" x14ac:dyDescent="0.2">
      <c r="I129">
        <v>128</v>
      </c>
      <c r="J129" t="s">
        <v>358</v>
      </c>
      <c r="K129" t="s">
        <v>46</v>
      </c>
      <c r="L129" t="s">
        <v>29</v>
      </c>
      <c r="M129" t="s">
        <v>1045</v>
      </c>
      <c r="N129" t="s">
        <v>1046</v>
      </c>
      <c r="O129" t="s">
        <v>1047</v>
      </c>
      <c r="P129" t="s">
        <v>1048</v>
      </c>
      <c r="Q129">
        <v>41200</v>
      </c>
    </row>
    <row r="130" spans="9:17" x14ac:dyDescent="0.2">
      <c r="I130">
        <v>129</v>
      </c>
      <c r="J130" t="s">
        <v>125</v>
      </c>
      <c r="K130" t="s">
        <v>25</v>
      </c>
      <c r="L130" t="s">
        <v>29</v>
      </c>
      <c r="M130" t="s">
        <v>1049</v>
      </c>
      <c r="N130" t="s">
        <v>1050</v>
      </c>
      <c r="O130" t="s">
        <v>1051</v>
      </c>
      <c r="P130" t="s">
        <v>1052</v>
      </c>
      <c r="Q130">
        <v>83189</v>
      </c>
    </row>
    <row r="131" spans="9:17" x14ac:dyDescent="0.2">
      <c r="I131">
        <v>130</v>
      </c>
      <c r="J131" t="s">
        <v>149</v>
      </c>
      <c r="K131" t="s">
        <v>25</v>
      </c>
      <c r="L131" t="s">
        <v>31</v>
      </c>
      <c r="M131" t="s">
        <v>1053</v>
      </c>
      <c r="N131" t="s">
        <v>1054</v>
      </c>
      <c r="O131" t="s">
        <v>1055</v>
      </c>
      <c r="P131" t="s">
        <v>1056</v>
      </c>
      <c r="Q131">
        <v>42665</v>
      </c>
    </row>
    <row r="132" spans="9:17" x14ac:dyDescent="0.2">
      <c r="I132">
        <v>131</v>
      </c>
      <c r="J132" t="s">
        <v>269</v>
      </c>
      <c r="K132" t="s">
        <v>25</v>
      </c>
      <c r="L132" t="s">
        <v>31</v>
      </c>
      <c r="M132" t="s">
        <v>1057</v>
      </c>
      <c r="N132" t="s">
        <v>1058</v>
      </c>
      <c r="O132" t="s">
        <v>1059</v>
      </c>
      <c r="P132" t="s">
        <v>1060</v>
      </c>
      <c r="Q132">
        <v>83163</v>
      </c>
    </row>
    <row r="133" spans="9:17" x14ac:dyDescent="0.2">
      <c r="I133">
        <v>132</v>
      </c>
      <c r="J133" t="s">
        <v>385</v>
      </c>
      <c r="K133" t="s">
        <v>46</v>
      </c>
      <c r="L133" t="s">
        <v>29</v>
      </c>
      <c r="M133" t="s">
        <v>1061</v>
      </c>
      <c r="N133" t="s">
        <v>1062</v>
      </c>
      <c r="O133" t="s">
        <v>1063</v>
      </c>
      <c r="P133" t="s">
        <v>963</v>
      </c>
      <c r="Q133">
        <v>41008</v>
      </c>
    </row>
    <row r="134" spans="9:17" x14ac:dyDescent="0.2">
      <c r="I134">
        <v>133</v>
      </c>
      <c r="J134" t="s">
        <v>281</v>
      </c>
      <c r="K134" t="s">
        <v>25</v>
      </c>
      <c r="L134" t="s">
        <v>31</v>
      </c>
      <c r="M134" t="s">
        <v>1464</v>
      </c>
      <c r="N134" t="s">
        <v>1465</v>
      </c>
      <c r="O134" t="s">
        <v>1466</v>
      </c>
      <c r="P134" t="s">
        <v>1026</v>
      </c>
      <c r="Q134">
        <v>77690</v>
      </c>
    </row>
    <row r="135" spans="9:17" x14ac:dyDescent="0.2">
      <c r="I135">
        <v>134</v>
      </c>
      <c r="J135" t="s">
        <v>407</v>
      </c>
      <c r="K135" t="s">
        <v>25</v>
      </c>
      <c r="L135" t="s">
        <v>31</v>
      </c>
      <c r="M135" t="s">
        <v>1064</v>
      </c>
      <c r="N135" t="s">
        <v>1065</v>
      </c>
      <c r="O135" t="s">
        <v>1066</v>
      </c>
      <c r="P135" t="s">
        <v>991</v>
      </c>
      <c r="Q135">
        <v>83280</v>
      </c>
    </row>
    <row r="136" spans="9:17" x14ac:dyDescent="0.2">
      <c r="I136">
        <v>135</v>
      </c>
      <c r="J136" t="s">
        <v>297</v>
      </c>
      <c r="K136" t="s">
        <v>25</v>
      </c>
      <c r="L136" t="s">
        <v>31</v>
      </c>
      <c r="M136" t="s">
        <v>1067</v>
      </c>
      <c r="N136" t="s">
        <v>1068</v>
      </c>
      <c r="O136" t="s">
        <v>1069</v>
      </c>
      <c r="P136" t="s">
        <v>1070</v>
      </c>
      <c r="Q136">
        <v>21712</v>
      </c>
    </row>
    <row r="137" spans="9:17" x14ac:dyDescent="0.2">
      <c r="I137">
        <v>136</v>
      </c>
      <c r="J137" t="s">
        <v>381</v>
      </c>
      <c r="K137" t="s">
        <v>25</v>
      </c>
      <c r="L137" t="s">
        <v>31</v>
      </c>
      <c r="M137" t="s">
        <v>1467</v>
      </c>
      <c r="N137" t="s">
        <v>1468</v>
      </c>
      <c r="O137" t="s">
        <v>1469</v>
      </c>
      <c r="P137" t="s">
        <v>1470</v>
      </c>
      <c r="Q137">
        <v>40631</v>
      </c>
    </row>
    <row r="138" spans="9:17" x14ac:dyDescent="0.2">
      <c r="I138">
        <v>137</v>
      </c>
      <c r="J138" t="s">
        <v>327</v>
      </c>
      <c r="K138" t="s">
        <v>25</v>
      </c>
      <c r="L138" t="s">
        <v>31</v>
      </c>
      <c r="M138" t="s">
        <v>1071</v>
      </c>
      <c r="N138" t="s">
        <v>1072</v>
      </c>
      <c r="O138" t="s">
        <v>1073</v>
      </c>
      <c r="P138" t="s">
        <v>1074</v>
      </c>
      <c r="Q138">
        <v>41417</v>
      </c>
    </row>
    <row r="139" spans="9:17" x14ac:dyDescent="0.2">
      <c r="I139">
        <v>138</v>
      </c>
      <c r="J139" t="s">
        <v>206</v>
      </c>
      <c r="K139" t="s">
        <v>46</v>
      </c>
      <c r="L139" t="s">
        <v>29</v>
      </c>
      <c r="M139" t="s">
        <v>1075</v>
      </c>
      <c r="N139" t="s">
        <v>1076</v>
      </c>
      <c r="O139" t="s">
        <v>594</v>
      </c>
      <c r="P139" t="s">
        <v>595</v>
      </c>
      <c r="Q139">
        <v>32216</v>
      </c>
    </row>
    <row r="140" spans="9:17" x14ac:dyDescent="0.2">
      <c r="I140">
        <v>139</v>
      </c>
      <c r="J140" t="s">
        <v>423</v>
      </c>
      <c r="K140" t="s">
        <v>1</v>
      </c>
      <c r="L140" t="s">
        <v>29</v>
      </c>
      <c r="M140" t="s">
        <v>1077</v>
      </c>
      <c r="N140" t="s">
        <v>1078</v>
      </c>
      <c r="O140" t="s">
        <v>1079</v>
      </c>
      <c r="P140" t="s">
        <v>921</v>
      </c>
      <c r="Q140">
        <v>41414</v>
      </c>
    </row>
    <row r="141" spans="9:17" x14ac:dyDescent="0.2">
      <c r="I141">
        <v>140</v>
      </c>
      <c r="J141" t="s">
        <v>382</v>
      </c>
      <c r="K141" t="s">
        <v>25</v>
      </c>
      <c r="L141" t="s">
        <v>31</v>
      </c>
      <c r="M141" t="s">
        <v>1471</v>
      </c>
      <c r="N141" t="s">
        <v>1472</v>
      </c>
      <c r="O141" t="s">
        <v>1473</v>
      </c>
      <c r="P141" t="s">
        <v>1474</v>
      </c>
      <c r="Q141">
        <v>82292</v>
      </c>
    </row>
    <row r="142" spans="9:17" x14ac:dyDescent="0.2">
      <c r="I142">
        <v>141</v>
      </c>
      <c r="J142" t="s">
        <v>454</v>
      </c>
      <c r="K142" t="s">
        <v>1</v>
      </c>
      <c r="L142" t="s">
        <v>30</v>
      </c>
      <c r="M142" t="s">
        <v>1080</v>
      </c>
      <c r="N142" t="s">
        <v>1081</v>
      </c>
      <c r="O142" t="s">
        <v>941</v>
      </c>
      <c r="P142" t="s">
        <v>723</v>
      </c>
      <c r="Q142">
        <v>40631</v>
      </c>
    </row>
    <row r="143" spans="9:17" x14ac:dyDescent="0.2">
      <c r="I143">
        <v>142</v>
      </c>
      <c r="J143" t="s">
        <v>359</v>
      </c>
      <c r="K143" t="s">
        <v>25</v>
      </c>
      <c r="L143" t="s">
        <v>31</v>
      </c>
      <c r="M143" t="s">
        <v>1082</v>
      </c>
      <c r="N143" t="s">
        <v>1083</v>
      </c>
      <c r="O143" t="s">
        <v>1084</v>
      </c>
      <c r="P143" t="s">
        <v>821</v>
      </c>
      <c r="Q143">
        <v>41312</v>
      </c>
    </row>
    <row r="144" spans="9:17" x14ac:dyDescent="0.2">
      <c r="I144">
        <v>143</v>
      </c>
      <c r="J144" t="s">
        <v>210</v>
      </c>
      <c r="K144" t="s">
        <v>25</v>
      </c>
      <c r="L144" t="s">
        <v>29</v>
      </c>
      <c r="M144" t="s">
        <v>1085</v>
      </c>
      <c r="N144" t="s">
        <v>1086</v>
      </c>
      <c r="O144" t="s">
        <v>1087</v>
      </c>
      <c r="P144" t="s">
        <v>1088</v>
      </c>
      <c r="Q144">
        <v>41450</v>
      </c>
    </row>
    <row r="145" spans="9:17" x14ac:dyDescent="0.2">
      <c r="I145">
        <v>144</v>
      </c>
      <c r="J145" t="s">
        <v>478</v>
      </c>
      <c r="K145" t="s">
        <v>1</v>
      </c>
      <c r="L145" t="s">
        <v>31</v>
      </c>
      <c r="M145" t="s">
        <v>1089</v>
      </c>
      <c r="N145" t="s">
        <v>1090</v>
      </c>
      <c r="O145" t="s">
        <v>1091</v>
      </c>
      <c r="P145" t="s">
        <v>610</v>
      </c>
      <c r="Q145">
        <v>62662</v>
      </c>
    </row>
    <row r="146" spans="9:17" x14ac:dyDescent="0.2">
      <c r="I146">
        <v>145</v>
      </c>
      <c r="J146" t="s">
        <v>278</v>
      </c>
      <c r="K146" t="s">
        <v>25</v>
      </c>
      <c r="L146" t="s">
        <v>31</v>
      </c>
      <c r="M146" t="s">
        <v>1475</v>
      </c>
      <c r="N146" t="s">
        <v>1476</v>
      </c>
      <c r="O146" t="s">
        <v>1477</v>
      </c>
      <c r="P146" t="s">
        <v>1026</v>
      </c>
      <c r="Q146">
        <v>77690</v>
      </c>
    </row>
    <row r="147" spans="9:17" x14ac:dyDescent="0.2">
      <c r="I147">
        <v>146</v>
      </c>
      <c r="J147" t="s">
        <v>390</v>
      </c>
      <c r="K147" t="s">
        <v>25</v>
      </c>
      <c r="L147" t="s">
        <v>31</v>
      </c>
      <c r="M147" t="s">
        <v>1478</v>
      </c>
      <c r="N147" t="s">
        <v>1479</v>
      </c>
      <c r="O147" t="s">
        <v>1480</v>
      </c>
      <c r="P147" t="s">
        <v>1202</v>
      </c>
      <c r="Q147">
        <v>74023</v>
      </c>
    </row>
    <row r="148" spans="9:17" x14ac:dyDescent="0.2">
      <c r="I148">
        <v>147</v>
      </c>
      <c r="J148" t="s">
        <v>410</v>
      </c>
      <c r="K148" t="s">
        <v>25</v>
      </c>
      <c r="L148" t="s">
        <v>30</v>
      </c>
      <c r="M148" t="s">
        <v>1092</v>
      </c>
      <c r="N148" t="s">
        <v>1093</v>
      </c>
      <c r="O148" t="s">
        <v>1094</v>
      </c>
      <c r="P148" t="s">
        <v>1095</v>
      </c>
      <c r="Q148">
        <v>74803</v>
      </c>
    </row>
    <row r="149" spans="9:17" x14ac:dyDescent="0.2">
      <c r="I149">
        <v>148</v>
      </c>
      <c r="J149" t="s">
        <v>195</v>
      </c>
      <c r="K149" t="s">
        <v>25</v>
      </c>
      <c r="L149" t="s">
        <v>31</v>
      </c>
      <c r="M149" t="s">
        <v>1096</v>
      </c>
      <c r="N149" t="s">
        <v>1097</v>
      </c>
      <c r="O149" t="s">
        <v>1098</v>
      </c>
      <c r="P149" t="s">
        <v>1099</v>
      </c>
      <c r="Q149">
        <v>84202</v>
      </c>
    </row>
    <row r="150" spans="9:17" x14ac:dyDescent="0.2">
      <c r="I150">
        <v>149</v>
      </c>
      <c r="J150" t="s">
        <v>133</v>
      </c>
      <c r="K150" t="s">
        <v>25</v>
      </c>
      <c r="L150" t="s">
        <v>31</v>
      </c>
      <c r="M150" t="s">
        <v>823</v>
      </c>
      <c r="N150" t="s">
        <v>1100</v>
      </c>
      <c r="O150" t="s">
        <v>1101</v>
      </c>
      <c r="P150" t="s">
        <v>921</v>
      </c>
      <c r="Q150">
        <v>40851</v>
      </c>
    </row>
    <row r="151" spans="9:17" x14ac:dyDescent="0.2">
      <c r="I151">
        <v>150</v>
      </c>
      <c r="J151" t="s">
        <v>177</v>
      </c>
      <c r="K151" t="s">
        <v>25</v>
      </c>
      <c r="L151" t="s">
        <v>29</v>
      </c>
      <c r="M151" t="s">
        <v>1457</v>
      </c>
      <c r="N151" t="s">
        <v>1481</v>
      </c>
      <c r="O151" t="s">
        <v>1214</v>
      </c>
      <c r="P151" t="s">
        <v>1215</v>
      </c>
      <c r="Q151">
        <v>96240</v>
      </c>
    </row>
    <row r="152" spans="9:17" x14ac:dyDescent="0.2">
      <c r="I152">
        <v>151</v>
      </c>
      <c r="J152" t="s">
        <v>531</v>
      </c>
      <c r="K152" t="s">
        <v>25</v>
      </c>
      <c r="L152" t="s">
        <v>1604</v>
      </c>
      <c r="M152" t="s">
        <v>1102</v>
      </c>
      <c r="N152" t="s">
        <v>1103</v>
      </c>
      <c r="O152" t="s">
        <v>1104</v>
      </c>
      <c r="P152" t="s">
        <v>638</v>
      </c>
      <c r="Q152">
        <v>27445</v>
      </c>
    </row>
    <row r="153" spans="9:17" x14ac:dyDescent="0.2">
      <c r="I153">
        <v>152</v>
      </c>
      <c r="J153" t="s">
        <v>262</v>
      </c>
      <c r="K153" t="s">
        <v>25</v>
      </c>
      <c r="L153" t="s">
        <v>31</v>
      </c>
      <c r="M153" t="s">
        <v>1105</v>
      </c>
      <c r="N153" t="s">
        <v>1106</v>
      </c>
      <c r="O153" t="s">
        <v>1107</v>
      </c>
      <c r="P153" t="s">
        <v>738</v>
      </c>
      <c r="Q153">
        <v>42558</v>
      </c>
    </row>
    <row r="154" spans="9:17" x14ac:dyDescent="0.2">
      <c r="I154">
        <v>153</v>
      </c>
      <c r="J154" t="s">
        <v>336</v>
      </c>
      <c r="K154" t="s">
        <v>25</v>
      </c>
      <c r="L154" t="s">
        <v>31</v>
      </c>
      <c r="M154" t="s">
        <v>1108</v>
      </c>
      <c r="N154" t="s">
        <v>1109</v>
      </c>
      <c r="O154" t="s">
        <v>1110</v>
      </c>
      <c r="P154" t="s">
        <v>1111</v>
      </c>
      <c r="Q154">
        <v>42573</v>
      </c>
    </row>
    <row r="155" spans="9:17" x14ac:dyDescent="0.2">
      <c r="I155">
        <v>154</v>
      </c>
      <c r="J155" t="s">
        <v>196</v>
      </c>
      <c r="K155" t="s">
        <v>25</v>
      </c>
      <c r="L155" t="s">
        <v>31</v>
      </c>
      <c r="M155" t="s">
        <v>1112</v>
      </c>
      <c r="N155" t="s">
        <v>1113</v>
      </c>
      <c r="O155" t="s">
        <v>1114</v>
      </c>
      <c r="P155" t="s">
        <v>1115</v>
      </c>
      <c r="Q155">
        <v>42552</v>
      </c>
    </row>
    <row r="156" spans="9:17" x14ac:dyDescent="0.2">
      <c r="I156">
        <v>155</v>
      </c>
      <c r="J156" t="s">
        <v>279</v>
      </c>
      <c r="K156" t="s">
        <v>25</v>
      </c>
      <c r="L156" t="s">
        <v>31</v>
      </c>
      <c r="M156" t="s">
        <v>1116</v>
      </c>
      <c r="N156" t="s">
        <v>1117</v>
      </c>
      <c r="O156" t="s">
        <v>1118</v>
      </c>
      <c r="P156" t="s">
        <v>1119</v>
      </c>
      <c r="Q156">
        <v>41852</v>
      </c>
    </row>
    <row r="157" spans="9:17" x14ac:dyDescent="0.2">
      <c r="I157">
        <v>156</v>
      </c>
      <c r="J157" t="s">
        <v>351</v>
      </c>
      <c r="K157" t="s">
        <v>25</v>
      </c>
      <c r="L157" t="s">
        <v>31</v>
      </c>
      <c r="M157" t="s">
        <v>1120</v>
      </c>
      <c r="N157" t="s">
        <v>1121</v>
      </c>
      <c r="O157" t="s">
        <v>1122</v>
      </c>
      <c r="P157" t="s">
        <v>905</v>
      </c>
      <c r="Q157">
        <v>74154</v>
      </c>
    </row>
    <row r="158" spans="9:17" x14ac:dyDescent="0.2">
      <c r="I158">
        <v>157</v>
      </c>
      <c r="J158" t="s">
        <v>232</v>
      </c>
      <c r="K158" t="s">
        <v>25</v>
      </c>
      <c r="L158" t="s">
        <v>29</v>
      </c>
      <c r="M158" t="s">
        <v>1123</v>
      </c>
      <c r="N158" t="s">
        <v>1124</v>
      </c>
      <c r="O158" t="s">
        <v>1125</v>
      </c>
      <c r="P158" t="s">
        <v>816</v>
      </c>
      <c r="Q158">
        <v>41208</v>
      </c>
    </row>
    <row r="159" spans="9:17" x14ac:dyDescent="0.2">
      <c r="I159">
        <v>158</v>
      </c>
      <c r="J159" t="s">
        <v>413</v>
      </c>
      <c r="K159" t="s">
        <v>25</v>
      </c>
      <c r="L159" t="s">
        <v>31</v>
      </c>
      <c r="M159" t="s">
        <v>1126</v>
      </c>
      <c r="N159" t="s">
        <v>1127</v>
      </c>
      <c r="O159" t="s">
        <v>1128</v>
      </c>
      <c r="P159" t="s">
        <v>1129</v>
      </c>
      <c r="Q159">
        <v>41516</v>
      </c>
    </row>
    <row r="160" spans="9:17" x14ac:dyDescent="0.2">
      <c r="I160">
        <v>159</v>
      </c>
      <c r="J160" t="s">
        <v>467</v>
      </c>
      <c r="K160" t="s">
        <v>1</v>
      </c>
      <c r="L160" t="s">
        <v>31</v>
      </c>
      <c r="M160" t="s">
        <v>1130</v>
      </c>
      <c r="N160" t="s">
        <v>1131</v>
      </c>
      <c r="O160" t="s">
        <v>1132</v>
      </c>
      <c r="P160" t="s">
        <v>1133</v>
      </c>
      <c r="Q160">
        <v>40631</v>
      </c>
    </row>
    <row r="161" spans="9:17" x14ac:dyDescent="0.2">
      <c r="I161">
        <v>160</v>
      </c>
      <c r="J161" t="s">
        <v>468</v>
      </c>
      <c r="K161" t="s">
        <v>1</v>
      </c>
      <c r="L161" t="s">
        <v>29</v>
      </c>
      <c r="M161" t="s">
        <v>1134</v>
      </c>
      <c r="N161" t="s">
        <v>1135</v>
      </c>
      <c r="O161" t="s">
        <v>1136</v>
      </c>
      <c r="P161" t="s">
        <v>595</v>
      </c>
      <c r="Q161">
        <v>40367</v>
      </c>
    </row>
    <row r="162" spans="9:17" x14ac:dyDescent="0.2">
      <c r="I162">
        <v>161</v>
      </c>
      <c r="J162" t="s">
        <v>181</v>
      </c>
      <c r="K162" t="s">
        <v>25</v>
      </c>
      <c r="L162" t="s">
        <v>31</v>
      </c>
      <c r="M162" t="s">
        <v>1137</v>
      </c>
      <c r="N162" t="s">
        <v>1138</v>
      </c>
      <c r="O162" t="s">
        <v>1139</v>
      </c>
      <c r="P162" t="s">
        <v>1140</v>
      </c>
      <c r="Q162">
        <v>42599</v>
      </c>
    </row>
    <row r="163" spans="9:17" x14ac:dyDescent="0.2">
      <c r="I163">
        <v>162</v>
      </c>
      <c r="J163" t="s">
        <v>370</v>
      </c>
      <c r="K163" t="s">
        <v>46</v>
      </c>
      <c r="L163" t="s">
        <v>1603</v>
      </c>
      <c r="M163" t="s">
        <v>1482</v>
      </c>
      <c r="N163" t="s">
        <v>1483</v>
      </c>
      <c r="O163" t="s">
        <v>1484</v>
      </c>
      <c r="P163" t="s">
        <v>876</v>
      </c>
      <c r="Q163">
        <v>41407</v>
      </c>
    </row>
    <row r="164" spans="9:17" x14ac:dyDescent="0.2">
      <c r="I164">
        <v>163</v>
      </c>
      <c r="J164" t="s">
        <v>386</v>
      </c>
      <c r="K164" t="s">
        <v>25</v>
      </c>
      <c r="L164" t="s">
        <v>30</v>
      </c>
      <c r="M164" t="s">
        <v>1141</v>
      </c>
      <c r="N164" t="s">
        <v>1142</v>
      </c>
      <c r="O164" t="s">
        <v>1143</v>
      </c>
      <c r="P164" t="s">
        <v>963</v>
      </c>
      <c r="Q164">
        <v>72905</v>
      </c>
    </row>
    <row r="165" spans="9:17" x14ac:dyDescent="0.2">
      <c r="I165">
        <v>164</v>
      </c>
      <c r="J165" t="s">
        <v>150</v>
      </c>
      <c r="K165" t="s">
        <v>46</v>
      </c>
      <c r="L165" t="s">
        <v>31</v>
      </c>
      <c r="M165" t="s">
        <v>1144</v>
      </c>
      <c r="N165" t="s">
        <v>1145</v>
      </c>
      <c r="O165" t="s">
        <v>1146</v>
      </c>
      <c r="P165" t="s">
        <v>628</v>
      </c>
      <c r="Q165">
        <v>42665</v>
      </c>
    </row>
    <row r="166" spans="9:17" x14ac:dyDescent="0.2">
      <c r="I166">
        <v>165</v>
      </c>
      <c r="J166" t="s">
        <v>213</v>
      </c>
      <c r="K166" t="s">
        <v>25</v>
      </c>
      <c r="L166" t="s">
        <v>31</v>
      </c>
      <c r="M166" t="s">
        <v>1147</v>
      </c>
      <c r="N166" t="s">
        <v>1148</v>
      </c>
      <c r="O166" t="s">
        <v>1149</v>
      </c>
      <c r="P166" t="s">
        <v>1150</v>
      </c>
      <c r="Q166">
        <v>41671</v>
      </c>
    </row>
    <row r="167" spans="9:17" x14ac:dyDescent="0.2">
      <c r="I167">
        <v>166</v>
      </c>
      <c r="J167" t="s">
        <v>303</v>
      </c>
      <c r="K167" t="s">
        <v>46</v>
      </c>
      <c r="L167" t="s">
        <v>29</v>
      </c>
      <c r="M167" t="s">
        <v>1151</v>
      </c>
      <c r="N167" t="s">
        <v>1152</v>
      </c>
      <c r="O167" t="s">
        <v>1153</v>
      </c>
      <c r="P167" t="s">
        <v>1154</v>
      </c>
      <c r="Q167">
        <v>20281</v>
      </c>
    </row>
    <row r="168" spans="9:17" x14ac:dyDescent="0.2">
      <c r="I168">
        <v>167</v>
      </c>
      <c r="J168" t="s">
        <v>391</v>
      </c>
      <c r="K168" t="s">
        <v>25</v>
      </c>
      <c r="L168" t="s">
        <v>31</v>
      </c>
      <c r="M168" t="s">
        <v>1155</v>
      </c>
      <c r="N168" t="s">
        <v>1156</v>
      </c>
      <c r="O168" t="s">
        <v>1157</v>
      </c>
      <c r="P168" t="s">
        <v>806</v>
      </c>
      <c r="Q168">
        <v>44813</v>
      </c>
    </row>
    <row r="169" spans="9:17" x14ac:dyDescent="0.2">
      <c r="I169">
        <v>168</v>
      </c>
      <c r="J169" t="s">
        <v>403</v>
      </c>
      <c r="K169" t="s">
        <v>46</v>
      </c>
      <c r="L169" t="s">
        <v>29</v>
      </c>
      <c r="M169" t="s">
        <v>1158</v>
      </c>
      <c r="N169" t="s">
        <v>1159</v>
      </c>
      <c r="O169" t="s">
        <v>1160</v>
      </c>
      <c r="P169" t="s">
        <v>565</v>
      </c>
      <c r="Q169">
        <v>41008</v>
      </c>
    </row>
    <row r="170" spans="9:17" x14ac:dyDescent="0.2">
      <c r="I170">
        <v>169</v>
      </c>
      <c r="J170" t="s">
        <v>430</v>
      </c>
      <c r="K170" t="s">
        <v>1</v>
      </c>
      <c r="L170" t="s">
        <v>29</v>
      </c>
      <c r="M170" t="s">
        <v>1161</v>
      </c>
      <c r="N170" t="s">
        <v>1162</v>
      </c>
      <c r="O170" t="s">
        <v>1163</v>
      </c>
      <c r="P170" t="s">
        <v>1164</v>
      </c>
      <c r="Q170">
        <v>21712</v>
      </c>
    </row>
    <row r="171" spans="9:17" x14ac:dyDescent="0.2">
      <c r="I171">
        <v>170</v>
      </c>
      <c r="J171" t="s">
        <v>411</v>
      </c>
      <c r="K171" t="s">
        <v>25</v>
      </c>
      <c r="L171" t="s">
        <v>31</v>
      </c>
      <c r="M171" t="s">
        <v>1165</v>
      </c>
      <c r="N171" t="s">
        <v>1166</v>
      </c>
      <c r="O171" t="s">
        <v>1167</v>
      </c>
      <c r="P171" t="s">
        <v>638</v>
      </c>
      <c r="Q171">
        <v>41373</v>
      </c>
    </row>
    <row r="172" spans="9:17" x14ac:dyDescent="0.2">
      <c r="I172">
        <v>171</v>
      </c>
      <c r="J172" t="s">
        <v>304</v>
      </c>
      <c r="K172" t="s">
        <v>25</v>
      </c>
      <c r="L172" t="s">
        <v>31</v>
      </c>
      <c r="M172" t="s">
        <v>1168</v>
      </c>
      <c r="N172" t="s">
        <v>1169</v>
      </c>
      <c r="O172" t="s">
        <v>1170</v>
      </c>
      <c r="P172" t="s">
        <v>550</v>
      </c>
      <c r="Q172">
        <v>71371</v>
      </c>
    </row>
    <row r="173" spans="9:17" x14ac:dyDescent="0.2">
      <c r="I173">
        <v>172</v>
      </c>
      <c r="J173" t="s">
        <v>324</v>
      </c>
      <c r="K173" t="s">
        <v>25</v>
      </c>
      <c r="L173" t="s">
        <v>1604</v>
      </c>
      <c r="M173" t="s">
        <v>1171</v>
      </c>
      <c r="N173" t="s">
        <v>1172</v>
      </c>
      <c r="O173" t="s">
        <v>1173</v>
      </c>
      <c r="P173" t="s">
        <v>550</v>
      </c>
      <c r="Q173">
        <v>41775</v>
      </c>
    </row>
    <row r="174" spans="9:17" x14ac:dyDescent="0.2">
      <c r="I174">
        <v>173</v>
      </c>
      <c r="J174" t="s">
        <v>270</v>
      </c>
      <c r="K174" t="s">
        <v>46</v>
      </c>
      <c r="L174" t="s">
        <v>1603</v>
      </c>
      <c r="M174" t="s">
        <v>1174</v>
      </c>
      <c r="N174" t="s">
        <v>1175</v>
      </c>
      <c r="O174" t="s">
        <v>1176</v>
      </c>
      <c r="P174" t="s">
        <v>1060</v>
      </c>
      <c r="Q174">
        <v>41853</v>
      </c>
    </row>
    <row r="175" spans="9:17" x14ac:dyDescent="0.2">
      <c r="I175">
        <v>174</v>
      </c>
      <c r="J175" t="s">
        <v>371</v>
      </c>
      <c r="K175" t="s">
        <v>25</v>
      </c>
      <c r="L175" t="s">
        <v>29</v>
      </c>
      <c r="M175" t="s">
        <v>1177</v>
      </c>
      <c r="N175" t="s">
        <v>1178</v>
      </c>
      <c r="O175" t="s">
        <v>1179</v>
      </c>
      <c r="P175" t="s">
        <v>672</v>
      </c>
      <c r="Q175">
        <v>41008</v>
      </c>
    </row>
    <row r="176" spans="9:17" x14ac:dyDescent="0.2">
      <c r="I176">
        <v>175</v>
      </c>
      <c r="J176" t="s">
        <v>271</v>
      </c>
      <c r="K176" t="s">
        <v>25</v>
      </c>
      <c r="L176" t="s">
        <v>29</v>
      </c>
      <c r="M176" t="s">
        <v>1180</v>
      </c>
      <c r="N176" t="s">
        <v>1181</v>
      </c>
      <c r="O176" t="s">
        <v>1182</v>
      </c>
      <c r="P176" t="s">
        <v>1060</v>
      </c>
      <c r="Q176">
        <v>41664</v>
      </c>
    </row>
    <row r="177" spans="9:17" x14ac:dyDescent="0.2">
      <c r="I177">
        <v>176</v>
      </c>
      <c r="J177" t="s">
        <v>272</v>
      </c>
      <c r="K177" t="s">
        <v>25</v>
      </c>
      <c r="L177" t="s">
        <v>31</v>
      </c>
      <c r="M177" t="s">
        <v>1183</v>
      </c>
      <c r="N177" t="s">
        <v>1184</v>
      </c>
      <c r="O177" t="s">
        <v>1185</v>
      </c>
      <c r="P177" t="s">
        <v>1060</v>
      </c>
      <c r="Q177">
        <v>41853</v>
      </c>
    </row>
    <row r="178" spans="9:17" x14ac:dyDescent="0.2">
      <c r="I178">
        <v>177</v>
      </c>
      <c r="J178" t="s">
        <v>312</v>
      </c>
      <c r="K178" t="s">
        <v>25</v>
      </c>
      <c r="L178" t="s">
        <v>31</v>
      </c>
      <c r="M178" t="s">
        <v>1485</v>
      </c>
      <c r="N178" t="s">
        <v>1486</v>
      </c>
      <c r="O178" t="s">
        <v>1487</v>
      </c>
      <c r="P178" t="s">
        <v>1488</v>
      </c>
      <c r="Q178">
        <v>41570</v>
      </c>
    </row>
    <row r="179" spans="9:17" x14ac:dyDescent="0.2">
      <c r="I179">
        <v>178</v>
      </c>
      <c r="J179" t="s">
        <v>273</v>
      </c>
      <c r="K179" t="s">
        <v>25</v>
      </c>
      <c r="L179" t="s">
        <v>30</v>
      </c>
      <c r="M179" t="s">
        <v>1186</v>
      </c>
      <c r="N179" t="s">
        <v>1187</v>
      </c>
      <c r="O179" t="s">
        <v>1188</v>
      </c>
      <c r="P179" t="s">
        <v>1060</v>
      </c>
      <c r="Q179">
        <v>41853</v>
      </c>
    </row>
    <row r="180" spans="9:17" x14ac:dyDescent="0.2">
      <c r="I180">
        <v>179</v>
      </c>
      <c r="J180" t="s">
        <v>172</v>
      </c>
      <c r="K180" t="s">
        <v>25</v>
      </c>
      <c r="L180" t="s">
        <v>31</v>
      </c>
      <c r="M180" t="s">
        <v>1189</v>
      </c>
      <c r="N180" t="s">
        <v>1190</v>
      </c>
      <c r="O180" t="s">
        <v>1191</v>
      </c>
      <c r="P180" t="s">
        <v>776</v>
      </c>
      <c r="Q180">
        <v>70163</v>
      </c>
    </row>
    <row r="181" spans="9:17" x14ac:dyDescent="0.2">
      <c r="I181">
        <v>180</v>
      </c>
      <c r="J181" t="s">
        <v>464</v>
      </c>
      <c r="K181" t="s">
        <v>1</v>
      </c>
      <c r="L181" t="s">
        <v>29</v>
      </c>
      <c r="M181" t="s">
        <v>1192</v>
      </c>
      <c r="N181" t="s">
        <v>1193</v>
      </c>
      <c r="O181" t="s">
        <v>1194</v>
      </c>
      <c r="P181" t="s">
        <v>1195</v>
      </c>
      <c r="Q181">
        <v>41008</v>
      </c>
    </row>
    <row r="182" spans="9:17" x14ac:dyDescent="0.2">
      <c r="I182">
        <v>181</v>
      </c>
      <c r="J182" t="s">
        <v>233</v>
      </c>
      <c r="K182" t="s">
        <v>25</v>
      </c>
      <c r="L182" t="s">
        <v>29</v>
      </c>
      <c r="M182" t="s">
        <v>1196</v>
      </c>
      <c r="N182" t="s">
        <v>1197</v>
      </c>
      <c r="O182" t="s">
        <v>1198</v>
      </c>
      <c r="P182" t="s">
        <v>811</v>
      </c>
      <c r="Q182">
        <v>42514</v>
      </c>
    </row>
    <row r="183" spans="9:17" x14ac:dyDescent="0.2">
      <c r="I183">
        <v>182</v>
      </c>
      <c r="J183" t="s">
        <v>383</v>
      </c>
      <c r="K183" t="s">
        <v>25</v>
      </c>
      <c r="L183" t="s">
        <v>29</v>
      </c>
      <c r="M183" t="s">
        <v>1199</v>
      </c>
      <c r="N183" t="s">
        <v>1200</v>
      </c>
      <c r="O183" t="s">
        <v>1201</v>
      </c>
      <c r="P183" t="s">
        <v>1202</v>
      </c>
      <c r="Q183">
        <v>41008</v>
      </c>
    </row>
    <row r="184" spans="9:17" x14ac:dyDescent="0.2">
      <c r="I184">
        <v>183</v>
      </c>
      <c r="J184" t="s">
        <v>387</v>
      </c>
      <c r="K184" t="s">
        <v>25</v>
      </c>
      <c r="L184" t="s">
        <v>31</v>
      </c>
      <c r="M184" t="s">
        <v>1203</v>
      </c>
      <c r="N184" t="s">
        <v>1204</v>
      </c>
      <c r="O184" t="s">
        <v>1205</v>
      </c>
      <c r="P184" t="s">
        <v>963</v>
      </c>
      <c r="Q184">
        <v>72905</v>
      </c>
    </row>
    <row r="185" spans="9:17" x14ac:dyDescent="0.2">
      <c r="I185">
        <v>184</v>
      </c>
      <c r="J185" t="s">
        <v>173</v>
      </c>
      <c r="K185" t="s">
        <v>25</v>
      </c>
      <c r="L185" t="s">
        <v>31</v>
      </c>
      <c r="M185" t="s">
        <v>1206</v>
      </c>
      <c r="N185" t="s">
        <v>1207</v>
      </c>
      <c r="O185" t="s">
        <v>1208</v>
      </c>
      <c r="P185" t="s">
        <v>692</v>
      </c>
      <c r="Q185">
        <v>25859</v>
      </c>
    </row>
    <row r="186" spans="9:17" x14ac:dyDescent="0.2">
      <c r="I186">
        <v>185</v>
      </c>
      <c r="J186" t="s">
        <v>298</v>
      </c>
      <c r="K186" t="s">
        <v>46</v>
      </c>
      <c r="L186" t="s">
        <v>29</v>
      </c>
      <c r="M186" t="s">
        <v>1209</v>
      </c>
      <c r="N186" t="s">
        <v>1210</v>
      </c>
      <c r="O186" t="s">
        <v>1211</v>
      </c>
      <c r="P186" t="s">
        <v>600</v>
      </c>
      <c r="Q186">
        <v>42504</v>
      </c>
    </row>
    <row r="187" spans="9:17" x14ac:dyDescent="0.2">
      <c r="I187">
        <v>186</v>
      </c>
      <c r="J187" t="s">
        <v>185</v>
      </c>
      <c r="K187" t="s">
        <v>25</v>
      </c>
      <c r="L187" t="s">
        <v>31</v>
      </c>
      <c r="M187" t="s">
        <v>1212</v>
      </c>
      <c r="N187" t="s">
        <v>1213</v>
      </c>
      <c r="O187" t="s">
        <v>1214</v>
      </c>
      <c r="P187" t="s">
        <v>1215</v>
      </c>
      <c r="Q187">
        <v>42623</v>
      </c>
    </row>
    <row r="188" spans="9:17" x14ac:dyDescent="0.2">
      <c r="I188">
        <v>187</v>
      </c>
      <c r="J188" t="s">
        <v>165</v>
      </c>
      <c r="K188" t="s">
        <v>25</v>
      </c>
      <c r="L188" t="s">
        <v>31</v>
      </c>
      <c r="M188" t="s">
        <v>1216</v>
      </c>
      <c r="N188" t="s">
        <v>1217</v>
      </c>
      <c r="O188" t="s">
        <v>1218</v>
      </c>
      <c r="P188" t="s">
        <v>1219</v>
      </c>
      <c r="Q188">
        <v>70163</v>
      </c>
    </row>
    <row r="189" spans="9:17" x14ac:dyDescent="0.2">
      <c r="I189">
        <v>188</v>
      </c>
      <c r="J189" t="s">
        <v>322</v>
      </c>
      <c r="K189" t="s">
        <v>25</v>
      </c>
      <c r="L189" t="s">
        <v>31</v>
      </c>
      <c r="M189" t="s">
        <v>1220</v>
      </c>
      <c r="N189" t="s">
        <v>1221</v>
      </c>
      <c r="O189" t="s">
        <v>1222</v>
      </c>
      <c r="P189" t="s">
        <v>1223</v>
      </c>
      <c r="Q189">
        <v>41535</v>
      </c>
    </row>
    <row r="190" spans="9:17" x14ac:dyDescent="0.2">
      <c r="I190">
        <v>189</v>
      </c>
      <c r="J190" t="s">
        <v>159</v>
      </c>
      <c r="K190" t="s">
        <v>25</v>
      </c>
      <c r="L190" t="s">
        <v>31</v>
      </c>
      <c r="M190" t="s">
        <v>1224</v>
      </c>
      <c r="N190" t="s">
        <v>1225</v>
      </c>
      <c r="O190" t="s">
        <v>1226</v>
      </c>
      <c r="P190" t="s">
        <v>1227</v>
      </c>
      <c r="Q190">
        <v>41629</v>
      </c>
    </row>
    <row r="191" spans="9:17" x14ac:dyDescent="0.2">
      <c r="I191">
        <v>190</v>
      </c>
      <c r="J191" t="s">
        <v>134</v>
      </c>
      <c r="K191" t="s">
        <v>25</v>
      </c>
      <c r="L191" t="s">
        <v>31</v>
      </c>
      <c r="M191" t="s">
        <v>1228</v>
      </c>
      <c r="N191" t="s">
        <v>1229</v>
      </c>
      <c r="O191" t="s">
        <v>1230</v>
      </c>
      <c r="P191" t="s">
        <v>921</v>
      </c>
      <c r="Q191">
        <v>42510</v>
      </c>
    </row>
    <row r="192" spans="9:17" x14ac:dyDescent="0.2">
      <c r="I192">
        <v>191</v>
      </c>
      <c r="J192" t="s">
        <v>247</v>
      </c>
      <c r="K192" t="s">
        <v>25</v>
      </c>
      <c r="L192" t="s">
        <v>31</v>
      </c>
      <c r="M192" t="s">
        <v>1231</v>
      </c>
      <c r="N192" t="s">
        <v>814</v>
      </c>
      <c r="O192" t="s">
        <v>815</v>
      </c>
      <c r="P192" t="s">
        <v>816</v>
      </c>
      <c r="Q192">
        <v>41514</v>
      </c>
    </row>
    <row r="193" spans="9:17" x14ac:dyDescent="0.2">
      <c r="I193">
        <v>192</v>
      </c>
      <c r="J193" t="s">
        <v>178</v>
      </c>
      <c r="K193" t="s">
        <v>25</v>
      </c>
      <c r="L193" t="s">
        <v>31</v>
      </c>
      <c r="M193" t="s">
        <v>1232</v>
      </c>
      <c r="N193" t="s">
        <v>1233</v>
      </c>
      <c r="O193" t="s">
        <v>1234</v>
      </c>
      <c r="P193" t="s">
        <v>1235</v>
      </c>
      <c r="Q193">
        <v>40631</v>
      </c>
    </row>
    <row r="194" spans="9:17" x14ac:dyDescent="0.2">
      <c r="I194">
        <v>193</v>
      </c>
      <c r="J194" t="s">
        <v>200</v>
      </c>
      <c r="K194" t="s">
        <v>25</v>
      </c>
      <c r="L194" t="s">
        <v>31</v>
      </c>
      <c r="M194" t="s">
        <v>1236</v>
      </c>
      <c r="N194" t="s">
        <v>1237</v>
      </c>
      <c r="O194" t="s">
        <v>1238</v>
      </c>
      <c r="P194" t="s">
        <v>1239</v>
      </c>
      <c r="Q194">
        <v>40631</v>
      </c>
    </row>
    <row r="195" spans="9:17" x14ac:dyDescent="0.2">
      <c r="I195">
        <v>194</v>
      </c>
      <c r="J195" t="s">
        <v>248</v>
      </c>
      <c r="K195" t="s">
        <v>25</v>
      </c>
      <c r="L195" t="s">
        <v>31</v>
      </c>
      <c r="M195" t="s">
        <v>1489</v>
      </c>
      <c r="N195" t="s">
        <v>1490</v>
      </c>
      <c r="O195" t="s">
        <v>1491</v>
      </c>
      <c r="P195" t="s">
        <v>974</v>
      </c>
      <c r="Q195">
        <v>41496</v>
      </c>
    </row>
    <row r="196" spans="9:17" x14ac:dyDescent="0.2">
      <c r="I196">
        <v>195</v>
      </c>
      <c r="J196" t="s">
        <v>151</v>
      </c>
      <c r="K196" t="s">
        <v>25</v>
      </c>
      <c r="L196" t="s">
        <v>31</v>
      </c>
      <c r="M196" t="s">
        <v>1240</v>
      </c>
      <c r="N196" t="s">
        <v>1241</v>
      </c>
      <c r="O196" t="s">
        <v>1242</v>
      </c>
      <c r="P196" t="s">
        <v>1243</v>
      </c>
      <c r="Q196">
        <v>41573</v>
      </c>
    </row>
    <row r="197" spans="9:17" x14ac:dyDescent="0.2">
      <c r="I197">
        <v>196</v>
      </c>
      <c r="J197" t="s">
        <v>135</v>
      </c>
      <c r="K197" t="s">
        <v>25</v>
      </c>
      <c r="L197" t="s">
        <v>31</v>
      </c>
      <c r="M197" t="s">
        <v>1244</v>
      </c>
      <c r="N197" t="s">
        <v>1245</v>
      </c>
      <c r="O197" t="s">
        <v>1246</v>
      </c>
      <c r="P197" t="s">
        <v>1247</v>
      </c>
      <c r="Q197">
        <v>41613</v>
      </c>
    </row>
    <row r="198" spans="9:17" x14ac:dyDescent="0.2">
      <c r="I198">
        <v>197</v>
      </c>
      <c r="J198" t="s">
        <v>332</v>
      </c>
      <c r="K198" t="s">
        <v>25</v>
      </c>
      <c r="L198" t="s">
        <v>30</v>
      </c>
      <c r="M198" t="s">
        <v>1248</v>
      </c>
      <c r="N198" t="s">
        <v>1249</v>
      </c>
      <c r="O198" t="s">
        <v>1250</v>
      </c>
      <c r="P198" t="s">
        <v>600</v>
      </c>
      <c r="Q198">
        <v>41805</v>
      </c>
    </row>
    <row r="199" spans="9:17" x14ac:dyDescent="0.2">
      <c r="I199">
        <v>198</v>
      </c>
      <c r="J199" t="s">
        <v>174</v>
      </c>
      <c r="K199" t="s">
        <v>25</v>
      </c>
      <c r="L199" t="s">
        <v>30</v>
      </c>
      <c r="M199" t="s">
        <v>1251</v>
      </c>
      <c r="N199" t="s">
        <v>1252</v>
      </c>
      <c r="O199" t="s">
        <v>1253</v>
      </c>
      <c r="P199" t="s">
        <v>1215</v>
      </c>
      <c r="Q199">
        <v>42623</v>
      </c>
    </row>
    <row r="200" spans="9:17" x14ac:dyDescent="0.2">
      <c r="I200">
        <v>199</v>
      </c>
      <c r="J200" t="s">
        <v>136</v>
      </c>
      <c r="K200" t="s">
        <v>25</v>
      </c>
      <c r="L200" t="s">
        <v>30</v>
      </c>
      <c r="M200" t="s">
        <v>1254</v>
      </c>
      <c r="N200" t="s">
        <v>1255</v>
      </c>
      <c r="O200" t="s">
        <v>1256</v>
      </c>
      <c r="P200" t="s">
        <v>1257</v>
      </c>
      <c r="Q200">
        <v>42510</v>
      </c>
    </row>
    <row r="201" spans="9:17" x14ac:dyDescent="0.2">
      <c r="I201">
        <v>200</v>
      </c>
      <c r="J201" t="s">
        <v>137</v>
      </c>
      <c r="K201" t="s">
        <v>46</v>
      </c>
      <c r="L201" t="s">
        <v>1603</v>
      </c>
      <c r="M201" t="s">
        <v>1492</v>
      </c>
      <c r="N201" t="s">
        <v>1493</v>
      </c>
      <c r="O201" t="s">
        <v>1494</v>
      </c>
      <c r="P201" t="s">
        <v>1257</v>
      </c>
      <c r="Q201">
        <v>42510</v>
      </c>
    </row>
    <row r="202" spans="9:17" x14ac:dyDescent="0.2">
      <c r="I202">
        <v>201</v>
      </c>
      <c r="J202" t="s">
        <v>1258</v>
      </c>
      <c r="K202" t="s">
        <v>1</v>
      </c>
      <c r="L202" t="s">
        <v>29</v>
      </c>
      <c r="M202" t="s">
        <v>1259</v>
      </c>
      <c r="N202" t="s">
        <v>1260</v>
      </c>
      <c r="O202" t="s">
        <v>1261</v>
      </c>
      <c r="P202" t="s">
        <v>921</v>
      </c>
      <c r="Q202">
        <v>41414</v>
      </c>
    </row>
    <row r="203" spans="9:17" x14ac:dyDescent="0.2">
      <c r="I203">
        <v>202</v>
      </c>
      <c r="J203" t="s">
        <v>337</v>
      </c>
      <c r="K203" t="s">
        <v>25</v>
      </c>
      <c r="L203" t="s">
        <v>31</v>
      </c>
      <c r="M203" t="s">
        <v>1262</v>
      </c>
      <c r="N203" t="s">
        <v>1263</v>
      </c>
      <c r="O203" t="s">
        <v>1264</v>
      </c>
      <c r="P203" t="s">
        <v>1265</v>
      </c>
      <c r="Q203">
        <v>41527</v>
      </c>
    </row>
    <row r="204" spans="9:17" x14ac:dyDescent="0.2">
      <c r="I204">
        <v>203</v>
      </c>
      <c r="J204" t="s">
        <v>138</v>
      </c>
      <c r="K204" t="s">
        <v>25</v>
      </c>
      <c r="L204" t="s">
        <v>31</v>
      </c>
      <c r="M204" t="s">
        <v>1266</v>
      </c>
      <c r="N204" t="s">
        <v>1267</v>
      </c>
      <c r="O204" t="s">
        <v>1268</v>
      </c>
      <c r="P204" t="s">
        <v>687</v>
      </c>
      <c r="Q204">
        <v>13785</v>
      </c>
    </row>
    <row r="205" spans="9:17" x14ac:dyDescent="0.2">
      <c r="I205">
        <v>204</v>
      </c>
      <c r="J205" t="s">
        <v>414</v>
      </c>
      <c r="K205" t="s">
        <v>25</v>
      </c>
      <c r="L205" t="s">
        <v>31</v>
      </c>
      <c r="M205" t="s">
        <v>1269</v>
      </c>
      <c r="N205" t="s">
        <v>1270</v>
      </c>
      <c r="O205" t="s">
        <v>1271</v>
      </c>
      <c r="P205" t="s">
        <v>801</v>
      </c>
      <c r="Q205">
        <v>41506</v>
      </c>
    </row>
    <row r="206" spans="9:17" x14ac:dyDescent="0.2">
      <c r="I206">
        <v>205</v>
      </c>
      <c r="J206" t="s">
        <v>342</v>
      </c>
      <c r="K206" t="s">
        <v>46</v>
      </c>
      <c r="L206" t="s">
        <v>29</v>
      </c>
      <c r="M206" t="s">
        <v>1272</v>
      </c>
      <c r="N206" t="s">
        <v>1273</v>
      </c>
      <c r="O206" t="s">
        <v>1274</v>
      </c>
      <c r="P206" t="s">
        <v>830</v>
      </c>
      <c r="Q206">
        <v>41572</v>
      </c>
    </row>
    <row r="207" spans="9:17" x14ac:dyDescent="0.2">
      <c r="I207">
        <v>206</v>
      </c>
      <c r="J207" t="s">
        <v>343</v>
      </c>
      <c r="K207" t="s">
        <v>46</v>
      </c>
      <c r="L207" t="s">
        <v>29</v>
      </c>
      <c r="M207" t="s">
        <v>1275</v>
      </c>
      <c r="N207" t="s">
        <v>1276</v>
      </c>
      <c r="O207" t="s">
        <v>1277</v>
      </c>
      <c r="P207" t="s">
        <v>830</v>
      </c>
      <c r="Q207">
        <v>41572</v>
      </c>
    </row>
    <row r="208" spans="9:17" x14ac:dyDescent="0.2">
      <c r="I208">
        <v>207</v>
      </c>
      <c r="J208" t="s">
        <v>344</v>
      </c>
      <c r="K208" t="s">
        <v>25</v>
      </c>
      <c r="L208" t="s">
        <v>31</v>
      </c>
      <c r="M208" t="s">
        <v>1278</v>
      </c>
      <c r="N208" t="s">
        <v>1279</v>
      </c>
      <c r="O208" t="s">
        <v>1280</v>
      </c>
      <c r="P208" t="s">
        <v>830</v>
      </c>
      <c r="Q208">
        <v>41572</v>
      </c>
    </row>
    <row r="209" spans="9:17" x14ac:dyDescent="0.2">
      <c r="I209">
        <v>208</v>
      </c>
      <c r="J209" t="s">
        <v>345</v>
      </c>
      <c r="K209" t="s">
        <v>25</v>
      </c>
      <c r="L209" t="s">
        <v>30</v>
      </c>
      <c r="M209" t="s">
        <v>1281</v>
      </c>
      <c r="N209" t="s">
        <v>1282</v>
      </c>
      <c r="O209" t="s">
        <v>1283</v>
      </c>
      <c r="P209" t="s">
        <v>830</v>
      </c>
      <c r="Q209">
        <v>41572</v>
      </c>
    </row>
    <row r="210" spans="9:17" x14ac:dyDescent="0.2">
      <c r="I210">
        <v>209</v>
      </c>
      <c r="J210" t="s">
        <v>352</v>
      </c>
      <c r="K210" t="s">
        <v>25</v>
      </c>
      <c r="L210" t="s">
        <v>31</v>
      </c>
      <c r="M210" t="s">
        <v>1284</v>
      </c>
      <c r="N210" t="s">
        <v>1285</v>
      </c>
      <c r="O210" t="s">
        <v>1286</v>
      </c>
      <c r="P210" t="s">
        <v>550</v>
      </c>
      <c r="Q210">
        <v>47595</v>
      </c>
    </row>
    <row r="211" spans="9:17" x14ac:dyDescent="0.2">
      <c r="I211">
        <v>210</v>
      </c>
      <c r="J211" t="s">
        <v>305</v>
      </c>
      <c r="K211" t="s">
        <v>46</v>
      </c>
      <c r="L211" t="s">
        <v>29</v>
      </c>
      <c r="M211" t="s">
        <v>1287</v>
      </c>
      <c r="N211" t="s">
        <v>1288</v>
      </c>
      <c r="O211" t="s">
        <v>1289</v>
      </c>
      <c r="P211" t="s">
        <v>830</v>
      </c>
      <c r="Q211">
        <v>41572</v>
      </c>
    </row>
    <row r="212" spans="9:17" x14ac:dyDescent="0.2">
      <c r="I212">
        <v>211</v>
      </c>
      <c r="J212" t="s">
        <v>214</v>
      </c>
      <c r="K212" t="s">
        <v>25</v>
      </c>
      <c r="L212" t="s">
        <v>31</v>
      </c>
      <c r="M212" t="s">
        <v>1290</v>
      </c>
      <c r="N212" t="s">
        <v>1291</v>
      </c>
      <c r="O212" t="s">
        <v>1292</v>
      </c>
      <c r="P212" t="s">
        <v>845</v>
      </c>
      <c r="Q212">
        <v>41616</v>
      </c>
    </row>
    <row r="213" spans="9:17" x14ac:dyDescent="0.2">
      <c r="I213">
        <v>212</v>
      </c>
      <c r="J213" t="s">
        <v>317</v>
      </c>
      <c r="K213" t="s">
        <v>25</v>
      </c>
      <c r="L213" t="s">
        <v>31</v>
      </c>
      <c r="M213" t="s">
        <v>1183</v>
      </c>
      <c r="N213" t="s">
        <v>1293</v>
      </c>
      <c r="O213" t="s">
        <v>1294</v>
      </c>
      <c r="P213" t="s">
        <v>550</v>
      </c>
      <c r="Q213">
        <v>41775</v>
      </c>
    </row>
    <row r="214" spans="9:17" x14ac:dyDescent="0.2">
      <c r="I214">
        <v>213</v>
      </c>
      <c r="J214" t="s">
        <v>318</v>
      </c>
      <c r="K214" t="s">
        <v>25</v>
      </c>
      <c r="L214" t="s">
        <v>31</v>
      </c>
      <c r="M214" t="s">
        <v>1295</v>
      </c>
      <c r="N214" t="s">
        <v>1296</v>
      </c>
      <c r="O214" t="s">
        <v>1297</v>
      </c>
      <c r="P214" t="s">
        <v>550</v>
      </c>
      <c r="Q214">
        <v>41775</v>
      </c>
    </row>
    <row r="215" spans="9:17" x14ac:dyDescent="0.2">
      <c r="I215">
        <v>214</v>
      </c>
      <c r="J215" t="s">
        <v>319</v>
      </c>
      <c r="K215" t="s">
        <v>46</v>
      </c>
      <c r="L215" t="s">
        <v>1603</v>
      </c>
      <c r="M215" t="s">
        <v>1298</v>
      </c>
      <c r="N215" t="s">
        <v>1299</v>
      </c>
      <c r="O215" t="s">
        <v>1300</v>
      </c>
      <c r="P215" t="s">
        <v>550</v>
      </c>
      <c r="Q215">
        <v>41775</v>
      </c>
    </row>
    <row r="216" spans="9:17" x14ac:dyDescent="0.2">
      <c r="I216">
        <v>215</v>
      </c>
      <c r="J216" t="s">
        <v>313</v>
      </c>
      <c r="K216" t="s">
        <v>46</v>
      </c>
      <c r="L216" t="s">
        <v>29</v>
      </c>
      <c r="M216" t="s">
        <v>1301</v>
      </c>
      <c r="N216" t="s">
        <v>1302</v>
      </c>
      <c r="O216" t="s">
        <v>1303</v>
      </c>
      <c r="P216" t="s">
        <v>550</v>
      </c>
      <c r="Q216">
        <v>41775</v>
      </c>
    </row>
    <row r="217" spans="9:17" x14ac:dyDescent="0.2">
      <c r="I217">
        <v>216</v>
      </c>
      <c r="J217" t="s">
        <v>320</v>
      </c>
      <c r="K217" t="s">
        <v>25</v>
      </c>
      <c r="L217" t="s">
        <v>1603</v>
      </c>
      <c r="M217" t="s">
        <v>1495</v>
      </c>
      <c r="N217" t="s">
        <v>1496</v>
      </c>
      <c r="O217" t="s">
        <v>1497</v>
      </c>
      <c r="P217" t="s">
        <v>550</v>
      </c>
      <c r="Q217">
        <v>41775</v>
      </c>
    </row>
    <row r="218" spans="9:17" x14ac:dyDescent="0.2">
      <c r="I218">
        <v>217</v>
      </c>
      <c r="J218" t="s">
        <v>306</v>
      </c>
      <c r="K218" t="s">
        <v>25</v>
      </c>
      <c r="L218" t="s">
        <v>30</v>
      </c>
      <c r="M218" t="s">
        <v>1304</v>
      </c>
      <c r="N218" t="s">
        <v>1305</v>
      </c>
      <c r="O218" t="s">
        <v>1306</v>
      </c>
      <c r="P218" t="s">
        <v>550</v>
      </c>
      <c r="Q218">
        <v>41775</v>
      </c>
    </row>
    <row r="219" spans="9:17" x14ac:dyDescent="0.2">
      <c r="I219">
        <v>218</v>
      </c>
      <c r="J219" t="s">
        <v>307</v>
      </c>
      <c r="K219" t="s">
        <v>25</v>
      </c>
      <c r="L219" t="s">
        <v>29</v>
      </c>
      <c r="M219" t="s">
        <v>1307</v>
      </c>
      <c r="N219" t="s">
        <v>1308</v>
      </c>
      <c r="O219" t="s">
        <v>1309</v>
      </c>
      <c r="P219" t="s">
        <v>550</v>
      </c>
      <c r="Q219">
        <v>41775</v>
      </c>
    </row>
    <row r="220" spans="9:17" x14ac:dyDescent="0.2">
      <c r="I220">
        <v>219</v>
      </c>
      <c r="J220" t="s">
        <v>282</v>
      </c>
      <c r="K220" t="s">
        <v>46</v>
      </c>
      <c r="L220" t="s">
        <v>30</v>
      </c>
      <c r="M220" t="s">
        <v>1141</v>
      </c>
      <c r="N220" t="s">
        <v>1310</v>
      </c>
      <c r="O220" t="s">
        <v>1311</v>
      </c>
      <c r="P220" t="s">
        <v>1026</v>
      </c>
      <c r="Q220">
        <v>41479</v>
      </c>
    </row>
    <row r="221" spans="9:17" x14ac:dyDescent="0.2">
      <c r="I221">
        <v>220</v>
      </c>
      <c r="J221" t="s">
        <v>284</v>
      </c>
      <c r="K221" t="s">
        <v>25</v>
      </c>
      <c r="L221" t="s">
        <v>1604</v>
      </c>
      <c r="M221" t="s">
        <v>1312</v>
      </c>
      <c r="N221" t="s">
        <v>1313</v>
      </c>
      <c r="O221" t="s">
        <v>1311</v>
      </c>
      <c r="P221" t="s">
        <v>1026</v>
      </c>
      <c r="Q221">
        <v>41479</v>
      </c>
    </row>
    <row r="222" spans="9:17" x14ac:dyDescent="0.2">
      <c r="I222">
        <v>221</v>
      </c>
      <c r="J222" t="s">
        <v>274</v>
      </c>
      <c r="K222" t="s">
        <v>46</v>
      </c>
      <c r="L222" t="s">
        <v>1603</v>
      </c>
      <c r="M222" t="s">
        <v>1314</v>
      </c>
      <c r="N222" t="s">
        <v>1315</v>
      </c>
      <c r="O222" t="s">
        <v>1316</v>
      </c>
      <c r="P222" t="s">
        <v>1026</v>
      </c>
      <c r="Q222">
        <v>41479</v>
      </c>
    </row>
    <row r="223" spans="9:17" x14ac:dyDescent="0.2">
      <c r="I223">
        <v>222</v>
      </c>
      <c r="J223" t="s">
        <v>289</v>
      </c>
      <c r="K223" t="s">
        <v>46</v>
      </c>
      <c r="L223" t="s">
        <v>1603</v>
      </c>
      <c r="M223" t="s">
        <v>1317</v>
      </c>
      <c r="N223" t="s">
        <v>1318</v>
      </c>
      <c r="O223" t="s">
        <v>1311</v>
      </c>
      <c r="P223" t="s">
        <v>1026</v>
      </c>
      <c r="Q223">
        <v>41479</v>
      </c>
    </row>
    <row r="224" spans="9:17" x14ac:dyDescent="0.2">
      <c r="I224">
        <v>223</v>
      </c>
      <c r="J224" t="s">
        <v>285</v>
      </c>
      <c r="K224" t="s">
        <v>46</v>
      </c>
      <c r="L224" t="s">
        <v>31</v>
      </c>
      <c r="M224" t="s">
        <v>1319</v>
      </c>
      <c r="N224" t="s">
        <v>1320</v>
      </c>
      <c r="O224" t="s">
        <v>1321</v>
      </c>
      <c r="P224" t="s">
        <v>1026</v>
      </c>
      <c r="Q224">
        <v>41479</v>
      </c>
    </row>
    <row r="225" spans="9:17" x14ac:dyDescent="0.2">
      <c r="I225">
        <v>224</v>
      </c>
      <c r="J225" t="s">
        <v>275</v>
      </c>
      <c r="K225" t="s">
        <v>46</v>
      </c>
      <c r="L225" t="s">
        <v>29</v>
      </c>
      <c r="M225" t="s">
        <v>1322</v>
      </c>
      <c r="N225" t="s">
        <v>1323</v>
      </c>
      <c r="O225" t="s">
        <v>1324</v>
      </c>
      <c r="P225" t="s">
        <v>1026</v>
      </c>
      <c r="Q225">
        <v>41479</v>
      </c>
    </row>
    <row r="226" spans="9:17" x14ac:dyDescent="0.2">
      <c r="I226">
        <v>225</v>
      </c>
      <c r="J226" t="s">
        <v>286</v>
      </c>
      <c r="K226" t="s">
        <v>46</v>
      </c>
      <c r="L226" t="s">
        <v>29</v>
      </c>
      <c r="M226" t="s">
        <v>1325</v>
      </c>
      <c r="N226" t="s">
        <v>1326</v>
      </c>
      <c r="O226" t="s">
        <v>1327</v>
      </c>
      <c r="P226" t="s">
        <v>1026</v>
      </c>
      <c r="Q226">
        <v>41479</v>
      </c>
    </row>
    <row r="227" spans="9:17" x14ac:dyDescent="0.2">
      <c r="I227">
        <v>226</v>
      </c>
      <c r="J227" t="s">
        <v>255</v>
      </c>
      <c r="K227" t="s">
        <v>46</v>
      </c>
      <c r="L227" t="s">
        <v>29</v>
      </c>
      <c r="M227" t="s">
        <v>1328</v>
      </c>
      <c r="N227" t="s">
        <v>1329</v>
      </c>
      <c r="O227" t="s">
        <v>1330</v>
      </c>
      <c r="P227" t="s">
        <v>1026</v>
      </c>
      <c r="Q227">
        <v>41479</v>
      </c>
    </row>
    <row r="228" spans="9:17" x14ac:dyDescent="0.2">
      <c r="I228">
        <v>227</v>
      </c>
      <c r="J228" t="s">
        <v>449</v>
      </c>
      <c r="K228" t="s">
        <v>1</v>
      </c>
      <c r="L228" t="s">
        <v>29</v>
      </c>
      <c r="M228" t="s">
        <v>1331</v>
      </c>
      <c r="N228" t="s">
        <v>1332</v>
      </c>
      <c r="O228" t="s">
        <v>1333</v>
      </c>
      <c r="P228" t="s">
        <v>1026</v>
      </c>
      <c r="Q228">
        <v>41479</v>
      </c>
    </row>
    <row r="229" spans="9:17" x14ac:dyDescent="0.2">
      <c r="I229">
        <v>228</v>
      </c>
      <c r="J229" t="s">
        <v>491</v>
      </c>
      <c r="K229" t="s">
        <v>1</v>
      </c>
      <c r="L229" t="s">
        <v>31</v>
      </c>
      <c r="M229" t="s">
        <v>1498</v>
      </c>
      <c r="N229" t="s">
        <v>1499</v>
      </c>
      <c r="O229" t="s">
        <v>1500</v>
      </c>
      <c r="P229" t="s">
        <v>1026</v>
      </c>
      <c r="Q229">
        <v>41479</v>
      </c>
    </row>
    <row r="230" spans="9:17" x14ac:dyDescent="0.2">
      <c r="I230">
        <v>229</v>
      </c>
      <c r="J230" t="s">
        <v>376</v>
      </c>
      <c r="K230" t="s">
        <v>25</v>
      </c>
      <c r="L230" t="s">
        <v>29</v>
      </c>
      <c r="M230" t="s">
        <v>1334</v>
      </c>
      <c r="N230" t="s">
        <v>1335</v>
      </c>
      <c r="O230" t="s">
        <v>1336</v>
      </c>
      <c r="P230" t="s">
        <v>895</v>
      </c>
      <c r="Q230">
        <v>50143</v>
      </c>
    </row>
    <row r="231" spans="9:17" x14ac:dyDescent="0.2">
      <c r="I231">
        <v>230</v>
      </c>
      <c r="J231" t="s">
        <v>226</v>
      </c>
      <c r="K231" t="s">
        <v>46</v>
      </c>
      <c r="L231" t="s">
        <v>29</v>
      </c>
      <c r="M231" t="s">
        <v>1337</v>
      </c>
      <c r="N231" t="s">
        <v>1338</v>
      </c>
      <c r="O231" t="s">
        <v>1339</v>
      </c>
      <c r="P231" t="s">
        <v>1340</v>
      </c>
      <c r="Q231">
        <v>30198</v>
      </c>
    </row>
    <row r="232" spans="9:17" x14ac:dyDescent="0.2">
      <c r="I232">
        <v>231</v>
      </c>
      <c r="J232" t="s">
        <v>366</v>
      </c>
      <c r="K232" t="s">
        <v>25</v>
      </c>
      <c r="L232" t="s">
        <v>31</v>
      </c>
      <c r="M232" t="s">
        <v>1501</v>
      </c>
      <c r="N232" t="s">
        <v>1502</v>
      </c>
      <c r="O232" t="s">
        <v>1503</v>
      </c>
      <c r="P232" t="s">
        <v>876</v>
      </c>
      <c r="Q232">
        <v>41407</v>
      </c>
    </row>
    <row r="233" spans="9:17" x14ac:dyDescent="0.2">
      <c r="I233">
        <v>232</v>
      </c>
      <c r="J233" t="s">
        <v>329</v>
      </c>
      <c r="K233" t="s">
        <v>25</v>
      </c>
      <c r="L233" t="s">
        <v>29</v>
      </c>
      <c r="M233" t="s">
        <v>1341</v>
      </c>
      <c r="N233" t="s">
        <v>1342</v>
      </c>
      <c r="O233" t="s">
        <v>1343</v>
      </c>
      <c r="P233" t="s">
        <v>801</v>
      </c>
      <c r="Q233">
        <v>41506</v>
      </c>
    </row>
    <row r="234" spans="9:17" x14ac:dyDescent="0.2">
      <c r="I234">
        <v>233</v>
      </c>
      <c r="J234" t="s">
        <v>207</v>
      </c>
      <c r="K234" t="s">
        <v>25</v>
      </c>
      <c r="L234" t="s">
        <v>31</v>
      </c>
      <c r="M234" t="s">
        <v>1344</v>
      </c>
      <c r="N234" t="s">
        <v>1345</v>
      </c>
      <c r="O234" t="s">
        <v>1346</v>
      </c>
      <c r="P234" t="s">
        <v>1347</v>
      </c>
      <c r="Q234">
        <v>77456</v>
      </c>
    </row>
    <row r="235" spans="9:17" x14ac:dyDescent="0.2">
      <c r="I235">
        <v>234</v>
      </c>
      <c r="J235" t="s">
        <v>235</v>
      </c>
      <c r="K235" t="s">
        <v>46</v>
      </c>
      <c r="L235" t="s">
        <v>31</v>
      </c>
      <c r="M235" t="s">
        <v>1348</v>
      </c>
      <c r="N235" t="s">
        <v>1349</v>
      </c>
      <c r="O235" t="s">
        <v>1350</v>
      </c>
      <c r="P235" t="s">
        <v>1133</v>
      </c>
      <c r="Q235">
        <v>40631</v>
      </c>
    </row>
    <row r="236" spans="9:17" x14ac:dyDescent="0.2">
      <c r="I236">
        <v>235</v>
      </c>
      <c r="J236" t="s">
        <v>471</v>
      </c>
      <c r="K236" t="s">
        <v>1</v>
      </c>
      <c r="L236" t="s">
        <v>29</v>
      </c>
      <c r="M236" t="s">
        <v>1351</v>
      </c>
      <c r="N236" t="s">
        <v>1352</v>
      </c>
      <c r="O236" t="s">
        <v>1353</v>
      </c>
      <c r="P236" t="s">
        <v>672</v>
      </c>
      <c r="Q236">
        <v>41008</v>
      </c>
    </row>
    <row r="237" spans="9:17" x14ac:dyDescent="0.2">
      <c r="I237">
        <v>236</v>
      </c>
      <c r="J237" t="s">
        <v>469</v>
      </c>
      <c r="K237" t="s">
        <v>1</v>
      </c>
      <c r="L237" t="s">
        <v>29</v>
      </c>
      <c r="M237" t="s">
        <v>1354</v>
      </c>
      <c r="N237" t="s">
        <v>1355</v>
      </c>
      <c r="O237" t="s">
        <v>1356</v>
      </c>
      <c r="P237" t="s">
        <v>806</v>
      </c>
      <c r="Q237">
        <v>44813</v>
      </c>
    </row>
    <row r="238" spans="9:17" x14ac:dyDescent="0.2">
      <c r="I238">
        <v>237</v>
      </c>
      <c r="J238" t="s">
        <v>400</v>
      </c>
      <c r="K238" t="s">
        <v>46</v>
      </c>
      <c r="L238" t="s">
        <v>29</v>
      </c>
      <c r="M238" t="s">
        <v>1357</v>
      </c>
      <c r="N238" t="s">
        <v>1156</v>
      </c>
      <c r="O238" t="s">
        <v>1157</v>
      </c>
      <c r="P238" t="s">
        <v>806</v>
      </c>
      <c r="Q238">
        <v>44813</v>
      </c>
    </row>
    <row r="239" spans="9:17" x14ac:dyDescent="0.2">
      <c r="I239">
        <v>238</v>
      </c>
      <c r="J239" t="s">
        <v>189</v>
      </c>
      <c r="K239" t="s">
        <v>46</v>
      </c>
      <c r="L239" t="s">
        <v>29</v>
      </c>
      <c r="M239" t="s">
        <v>1358</v>
      </c>
      <c r="N239" t="s">
        <v>1359</v>
      </c>
      <c r="O239" t="s">
        <v>1360</v>
      </c>
      <c r="P239" t="s">
        <v>1361</v>
      </c>
      <c r="Q239">
        <v>41448</v>
      </c>
    </row>
    <row r="240" spans="9:17" x14ac:dyDescent="0.2">
      <c r="I240">
        <v>239</v>
      </c>
      <c r="J240" t="s">
        <v>458</v>
      </c>
      <c r="K240" t="s">
        <v>1</v>
      </c>
      <c r="L240" t="s">
        <v>29</v>
      </c>
      <c r="M240" t="s">
        <v>1362</v>
      </c>
      <c r="N240" t="s">
        <v>1363</v>
      </c>
      <c r="O240" t="s">
        <v>1364</v>
      </c>
      <c r="P240" t="s">
        <v>1365</v>
      </c>
      <c r="Q240">
        <v>21712</v>
      </c>
    </row>
    <row r="241" spans="9:17" x14ac:dyDescent="0.2">
      <c r="I241">
        <v>240</v>
      </c>
      <c r="J241" t="s">
        <v>459</v>
      </c>
      <c r="K241" t="s">
        <v>1</v>
      </c>
      <c r="L241" t="s">
        <v>29</v>
      </c>
      <c r="M241" t="s">
        <v>1366</v>
      </c>
      <c r="N241" t="s">
        <v>1367</v>
      </c>
      <c r="O241" t="s">
        <v>1368</v>
      </c>
      <c r="P241" t="s">
        <v>830</v>
      </c>
      <c r="Q241">
        <v>30815</v>
      </c>
    </row>
    <row r="242" spans="9:17" x14ac:dyDescent="0.2">
      <c r="I242">
        <v>241</v>
      </c>
      <c r="J242" t="s">
        <v>446</v>
      </c>
      <c r="K242" t="s">
        <v>1</v>
      </c>
      <c r="L242" t="s">
        <v>29</v>
      </c>
      <c r="M242" t="s">
        <v>1369</v>
      </c>
      <c r="N242" t="s">
        <v>1370</v>
      </c>
      <c r="O242" t="s">
        <v>1371</v>
      </c>
      <c r="P242" t="s">
        <v>723</v>
      </c>
      <c r="Q242">
        <v>76689</v>
      </c>
    </row>
    <row r="243" spans="9:17" x14ac:dyDescent="0.2">
      <c r="I243">
        <v>242</v>
      </c>
      <c r="J243" t="s">
        <v>190</v>
      </c>
      <c r="K243" t="s">
        <v>25</v>
      </c>
      <c r="L243" t="s">
        <v>29</v>
      </c>
      <c r="M243" t="s">
        <v>1504</v>
      </c>
      <c r="N243" t="s">
        <v>1505</v>
      </c>
      <c r="O243" t="s">
        <v>1506</v>
      </c>
      <c r="P243" t="s">
        <v>974</v>
      </c>
      <c r="Q243">
        <v>30866</v>
      </c>
    </row>
    <row r="244" spans="9:17" x14ac:dyDescent="0.2">
      <c r="I244">
        <v>243</v>
      </c>
      <c r="J244" t="s">
        <v>347</v>
      </c>
      <c r="K244" t="s">
        <v>25</v>
      </c>
      <c r="L244" t="s">
        <v>29</v>
      </c>
      <c r="M244" t="s">
        <v>1372</v>
      </c>
      <c r="N244" t="s">
        <v>1373</v>
      </c>
      <c r="O244" t="s">
        <v>1374</v>
      </c>
      <c r="P244" t="s">
        <v>1375</v>
      </c>
      <c r="Q244">
        <v>41200</v>
      </c>
    </row>
    <row r="245" spans="9:17" x14ac:dyDescent="0.2">
      <c r="I245">
        <v>244</v>
      </c>
      <c r="J245" t="s">
        <v>160</v>
      </c>
      <c r="K245" t="s">
        <v>25</v>
      </c>
      <c r="L245" t="s">
        <v>29</v>
      </c>
      <c r="M245" t="s">
        <v>1376</v>
      </c>
      <c r="N245" t="s">
        <v>1377</v>
      </c>
      <c r="O245" t="s">
        <v>1378</v>
      </c>
      <c r="P245" t="s">
        <v>1115</v>
      </c>
      <c r="Q245">
        <v>30882</v>
      </c>
    </row>
    <row r="246" spans="9:17" x14ac:dyDescent="0.2">
      <c r="I246">
        <v>245</v>
      </c>
      <c r="J246" t="s">
        <v>152</v>
      </c>
      <c r="K246" t="s">
        <v>25</v>
      </c>
      <c r="L246" t="s">
        <v>29</v>
      </c>
      <c r="M246" t="s">
        <v>1507</v>
      </c>
      <c r="N246" t="s">
        <v>1508</v>
      </c>
      <c r="O246" t="s">
        <v>1509</v>
      </c>
      <c r="P246" t="s">
        <v>840</v>
      </c>
      <c r="Q246">
        <v>41414</v>
      </c>
    </row>
    <row r="247" spans="9:17" x14ac:dyDescent="0.2">
      <c r="I247">
        <v>246</v>
      </c>
      <c r="J247" t="s">
        <v>287</v>
      </c>
      <c r="K247" t="s">
        <v>25</v>
      </c>
      <c r="L247" t="s">
        <v>29</v>
      </c>
      <c r="M247" t="s">
        <v>1510</v>
      </c>
      <c r="N247" t="s">
        <v>1511</v>
      </c>
      <c r="O247" t="s">
        <v>1512</v>
      </c>
      <c r="P247" t="s">
        <v>1513</v>
      </c>
      <c r="Q247">
        <v>73114</v>
      </c>
    </row>
    <row r="248" spans="9:17" x14ac:dyDescent="0.2">
      <c r="I248">
        <v>247</v>
      </c>
      <c r="J248" t="s">
        <v>441</v>
      </c>
      <c r="K248" t="s">
        <v>1</v>
      </c>
      <c r="L248" t="s">
        <v>29</v>
      </c>
      <c r="M248" t="s">
        <v>1514</v>
      </c>
      <c r="N248" t="s">
        <v>1515</v>
      </c>
      <c r="O248" t="s">
        <v>1516</v>
      </c>
      <c r="P248" t="s">
        <v>692</v>
      </c>
      <c r="Q248">
        <v>25859</v>
      </c>
    </row>
    <row r="249" spans="9:17" x14ac:dyDescent="0.2">
      <c r="I249">
        <v>248</v>
      </c>
      <c r="J249" t="s">
        <v>197</v>
      </c>
      <c r="K249" t="s">
        <v>46</v>
      </c>
      <c r="L249" t="s">
        <v>29</v>
      </c>
      <c r="M249" t="s">
        <v>1379</v>
      </c>
      <c r="N249" t="s">
        <v>1380</v>
      </c>
      <c r="O249" t="s">
        <v>1381</v>
      </c>
      <c r="P249" t="s">
        <v>1115</v>
      </c>
      <c r="Q249">
        <v>30882</v>
      </c>
    </row>
    <row r="250" spans="9:17" x14ac:dyDescent="0.2">
      <c r="I250">
        <v>249</v>
      </c>
      <c r="J250" t="s">
        <v>126</v>
      </c>
      <c r="K250" t="s">
        <v>25</v>
      </c>
      <c r="L250" t="s">
        <v>29</v>
      </c>
      <c r="M250" t="s">
        <v>1382</v>
      </c>
      <c r="N250" t="s">
        <v>1383</v>
      </c>
      <c r="O250" t="s">
        <v>1384</v>
      </c>
      <c r="P250" t="s">
        <v>1385</v>
      </c>
      <c r="Q250">
        <v>85269</v>
      </c>
    </row>
    <row r="251" spans="9:17" x14ac:dyDescent="0.2">
      <c r="I251">
        <v>250</v>
      </c>
      <c r="J251" t="s">
        <v>215</v>
      </c>
      <c r="K251" t="s">
        <v>46</v>
      </c>
      <c r="L251" t="s">
        <v>1604</v>
      </c>
      <c r="M251" t="s">
        <v>1386</v>
      </c>
      <c r="N251" t="s">
        <v>784</v>
      </c>
      <c r="O251" t="s">
        <v>785</v>
      </c>
      <c r="P251" t="s">
        <v>723</v>
      </c>
      <c r="Q251">
        <v>40631</v>
      </c>
    </row>
    <row r="252" spans="9:17" x14ac:dyDescent="0.2">
      <c r="I252">
        <v>251</v>
      </c>
      <c r="J252" t="s">
        <v>153</v>
      </c>
      <c r="K252" t="s">
        <v>25</v>
      </c>
      <c r="L252" t="s">
        <v>31</v>
      </c>
      <c r="M252" t="s">
        <v>1387</v>
      </c>
      <c r="N252" t="s">
        <v>1388</v>
      </c>
      <c r="O252" t="s">
        <v>1389</v>
      </c>
      <c r="P252" t="s">
        <v>840</v>
      </c>
      <c r="Q252">
        <v>42665</v>
      </c>
    </row>
    <row r="253" spans="9:17" x14ac:dyDescent="0.2">
      <c r="I253">
        <v>252</v>
      </c>
      <c r="J253" t="s">
        <v>242</v>
      </c>
      <c r="K253" t="s">
        <v>25</v>
      </c>
      <c r="L253" t="s">
        <v>31</v>
      </c>
      <c r="M253" t="s">
        <v>1390</v>
      </c>
      <c r="N253" t="s">
        <v>1391</v>
      </c>
      <c r="O253" t="s">
        <v>1392</v>
      </c>
      <c r="P253" t="s">
        <v>610</v>
      </c>
      <c r="Q253">
        <v>41400</v>
      </c>
    </row>
    <row r="254" spans="9:17" x14ac:dyDescent="0.2">
      <c r="I254">
        <v>253</v>
      </c>
      <c r="J254" t="s">
        <v>507</v>
      </c>
      <c r="K254" t="s">
        <v>25</v>
      </c>
      <c r="L254" t="s">
        <v>31</v>
      </c>
      <c r="M254" t="s">
        <v>1262</v>
      </c>
      <c r="N254" t="s">
        <v>1393</v>
      </c>
      <c r="O254" t="s">
        <v>1394</v>
      </c>
      <c r="P254" t="s">
        <v>1395</v>
      </c>
      <c r="Q254">
        <v>41127</v>
      </c>
    </row>
    <row r="255" spans="9:17" x14ac:dyDescent="0.2">
      <c r="I255">
        <v>254</v>
      </c>
      <c r="J255" t="s">
        <v>154</v>
      </c>
      <c r="K255" t="s">
        <v>25</v>
      </c>
      <c r="L255" t="s">
        <v>31</v>
      </c>
      <c r="M255" t="s">
        <v>1396</v>
      </c>
      <c r="N255" t="s">
        <v>1397</v>
      </c>
      <c r="O255" t="s">
        <v>1398</v>
      </c>
      <c r="P255" t="s">
        <v>1056</v>
      </c>
      <c r="Q255">
        <v>42546</v>
      </c>
    </row>
    <row r="256" spans="9:17" x14ac:dyDescent="0.2">
      <c r="I256">
        <v>255</v>
      </c>
      <c r="J256" t="s">
        <v>426</v>
      </c>
      <c r="K256" t="s">
        <v>25</v>
      </c>
      <c r="L256" t="s">
        <v>31</v>
      </c>
      <c r="M256" t="s">
        <v>1399</v>
      </c>
      <c r="N256" t="s">
        <v>1400</v>
      </c>
      <c r="O256" t="s">
        <v>1401</v>
      </c>
      <c r="P256" t="s">
        <v>921</v>
      </c>
      <c r="Q256">
        <v>42607</v>
      </c>
    </row>
    <row r="257" spans="9:17" x14ac:dyDescent="0.2">
      <c r="I257">
        <v>256</v>
      </c>
      <c r="J257" t="s">
        <v>127</v>
      </c>
      <c r="K257" t="s">
        <v>25</v>
      </c>
      <c r="L257" t="s">
        <v>31</v>
      </c>
      <c r="M257" t="s">
        <v>1402</v>
      </c>
      <c r="N257" t="s">
        <v>1403</v>
      </c>
      <c r="O257" t="s">
        <v>1404</v>
      </c>
      <c r="P257" t="s">
        <v>796</v>
      </c>
      <c r="Q257">
        <v>30185</v>
      </c>
    </row>
    <row r="258" spans="9:17" x14ac:dyDescent="0.2">
      <c r="I258">
        <v>257</v>
      </c>
      <c r="J258" t="s">
        <v>348</v>
      </c>
      <c r="K258" t="s">
        <v>25</v>
      </c>
      <c r="L258" t="s">
        <v>31</v>
      </c>
      <c r="M258" t="s">
        <v>1405</v>
      </c>
      <c r="N258" t="s">
        <v>1406</v>
      </c>
      <c r="O258" t="s">
        <v>1407</v>
      </c>
      <c r="P258" t="s">
        <v>1408</v>
      </c>
      <c r="Q258">
        <v>41396</v>
      </c>
    </row>
    <row r="259" spans="9:17" x14ac:dyDescent="0.2">
      <c r="I259">
        <v>258</v>
      </c>
      <c r="J259" t="s">
        <v>139</v>
      </c>
      <c r="K259" t="s">
        <v>25</v>
      </c>
      <c r="L259" t="s">
        <v>31</v>
      </c>
      <c r="M259" t="s">
        <v>1409</v>
      </c>
      <c r="N259" t="s">
        <v>1410</v>
      </c>
      <c r="O259" t="s">
        <v>1411</v>
      </c>
      <c r="P259" t="s">
        <v>1412</v>
      </c>
      <c r="Q259">
        <v>41358</v>
      </c>
    </row>
    <row r="260" spans="9:17" x14ac:dyDescent="0.2">
      <c r="I260">
        <v>259</v>
      </c>
      <c r="J260" t="s">
        <v>128</v>
      </c>
      <c r="K260" t="s">
        <v>25</v>
      </c>
      <c r="L260" t="s">
        <v>31</v>
      </c>
      <c r="M260" t="s">
        <v>1413</v>
      </c>
      <c r="N260" t="s">
        <v>1414</v>
      </c>
      <c r="O260" t="s">
        <v>1415</v>
      </c>
      <c r="P260" t="s">
        <v>1133</v>
      </c>
      <c r="Q260">
        <v>84515</v>
      </c>
    </row>
    <row r="261" spans="9:17" x14ac:dyDescent="0.2">
      <c r="I261">
        <v>260</v>
      </c>
      <c r="J261" t="s">
        <v>129</v>
      </c>
      <c r="K261" t="s">
        <v>25</v>
      </c>
      <c r="L261" t="s">
        <v>31</v>
      </c>
      <c r="M261" t="s">
        <v>1416</v>
      </c>
      <c r="N261" t="s">
        <v>1417</v>
      </c>
      <c r="O261" t="s">
        <v>1418</v>
      </c>
      <c r="P261" t="s">
        <v>1215</v>
      </c>
      <c r="Q261">
        <v>30117</v>
      </c>
    </row>
    <row r="262" spans="9:17" x14ac:dyDescent="0.2">
      <c r="I262">
        <v>261</v>
      </c>
      <c r="J262" t="s">
        <v>417</v>
      </c>
      <c r="K262" t="s">
        <v>25</v>
      </c>
      <c r="L262" t="s">
        <v>31</v>
      </c>
      <c r="M262" t="s">
        <v>1419</v>
      </c>
      <c r="N262" t="s">
        <v>1420</v>
      </c>
      <c r="O262" t="s">
        <v>1421</v>
      </c>
      <c r="P262" t="s">
        <v>1422</v>
      </c>
      <c r="Q262">
        <v>84151</v>
      </c>
    </row>
    <row r="263" spans="9:17" x14ac:dyDescent="0.2">
      <c r="I263">
        <v>262</v>
      </c>
      <c r="J263" t="s">
        <v>140</v>
      </c>
      <c r="K263" t="s">
        <v>25</v>
      </c>
      <c r="L263" t="s">
        <v>31</v>
      </c>
      <c r="M263" t="s">
        <v>1517</v>
      </c>
      <c r="N263" t="s">
        <v>1518</v>
      </c>
      <c r="O263" t="s">
        <v>1519</v>
      </c>
      <c r="P263" t="s">
        <v>1520</v>
      </c>
      <c r="Q263">
        <v>41780</v>
      </c>
    </row>
    <row r="264" spans="9:17" x14ac:dyDescent="0.2">
      <c r="I264">
        <v>263</v>
      </c>
      <c r="J264" t="s">
        <v>360</v>
      </c>
      <c r="K264" t="s">
        <v>46</v>
      </c>
      <c r="L264" t="s">
        <v>31</v>
      </c>
      <c r="M264" t="s">
        <v>1423</v>
      </c>
      <c r="N264" t="s">
        <v>1424</v>
      </c>
      <c r="O264" t="s">
        <v>1425</v>
      </c>
      <c r="P264" t="s">
        <v>1426</v>
      </c>
      <c r="Q264">
        <v>41312</v>
      </c>
    </row>
    <row r="265" spans="9:17" x14ac:dyDescent="0.2">
      <c r="I265">
        <v>264</v>
      </c>
      <c r="J265" t="s">
        <v>186</v>
      </c>
      <c r="K265" t="s">
        <v>25</v>
      </c>
      <c r="L265" t="s">
        <v>31</v>
      </c>
      <c r="M265" t="s">
        <v>1521</v>
      </c>
      <c r="N265" t="s">
        <v>1522</v>
      </c>
      <c r="O265" t="s">
        <v>1523</v>
      </c>
      <c r="P265" t="s">
        <v>1524</v>
      </c>
      <c r="Q265">
        <v>40894</v>
      </c>
    </row>
    <row r="266" spans="9:17" x14ac:dyDescent="0.2">
      <c r="I266">
        <v>265</v>
      </c>
      <c r="J266" t="s">
        <v>130</v>
      </c>
      <c r="K266" t="s">
        <v>25</v>
      </c>
      <c r="L266" t="s">
        <v>31</v>
      </c>
      <c r="M266" t="s">
        <v>1427</v>
      </c>
      <c r="N266" t="s">
        <v>1428</v>
      </c>
      <c r="O266" t="s">
        <v>1429</v>
      </c>
      <c r="P266" t="s">
        <v>1265</v>
      </c>
      <c r="Q266">
        <v>30852</v>
      </c>
    </row>
    <row r="267" spans="9:17" x14ac:dyDescent="0.2">
      <c r="I267">
        <v>266</v>
      </c>
      <c r="J267" t="s">
        <v>191</v>
      </c>
      <c r="K267" t="s">
        <v>25</v>
      </c>
      <c r="L267" t="s">
        <v>30</v>
      </c>
      <c r="M267" t="s">
        <v>1430</v>
      </c>
      <c r="N267" t="s">
        <v>1431</v>
      </c>
      <c r="O267" t="s">
        <v>1432</v>
      </c>
      <c r="P267" t="s">
        <v>1433</v>
      </c>
      <c r="Q267">
        <v>41880</v>
      </c>
    </row>
  </sheetData>
  <sheetProtection algorithmName="SHA-512" hashValue="RyIKqt+dn0jUTAVZK82F3gX1ooy3ZJHIAwS7dvESdc97oCcqTGKTy1fFqiaBQP2Yp31lzgX+dOU0QXcDXFVLnA==" saltValue="+5r/427PAUsq72Rzj0Ft1Q==" spinCount="100000" sheet="1" objects="1" scenarios="1"/>
  <sortState ref="I2:I267">
    <sortCondition ref="I2:I26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6</vt:i4>
      </vt:variant>
    </vt:vector>
  </HeadingPairs>
  <TitlesOfParts>
    <vt:vector size="11" baseType="lpstr">
      <vt:lpstr>toel</vt:lpstr>
      <vt:lpstr>groei 1 febr</vt:lpstr>
      <vt:lpstr>tab</vt:lpstr>
      <vt:lpstr>kijkglazen</vt:lpstr>
      <vt:lpstr>SWV gegevens</vt:lpstr>
      <vt:lpstr>'groei 1 febr'!Afdrukbereik</vt:lpstr>
      <vt:lpstr>kijkglazen!Afdrukbereik</vt:lpstr>
      <vt:lpstr>tab!Afdrukbereik</vt:lpstr>
      <vt:lpstr>toel!Afdrukbereik</vt:lpstr>
      <vt:lpstr>categorie</vt:lpstr>
      <vt:lpstr>MIvast</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Keizer</dc:creator>
  <cp:lastModifiedBy>B. Keizer</cp:lastModifiedBy>
  <cp:lastPrinted>2016-05-19T08:21:24Z</cp:lastPrinted>
  <dcterms:created xsi:type="dcterms:W3CDTF">2012-10-29T13:09:26Z</dcterms:created>
  <dcterms:modified xsi:type="dcterms:W3CDTF">2016-05-19T08:25:11Z</dcterms:modified>
</cp:coreProperties>
</file>